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ml.chartshapes+xml"/>
  <Override PartName="/xl/charts/chart25.xml" ContentType="application/vnd.openxmlformats-officedocument.drawingml.chart+xml"/>
  <Override PartName="/xl/drawings/drawing4.xml" ContentType="application/vnd.openxmlformats-officedocument.drawingml.chartshapes+xml"/>
  <Override PartName="/xl/charts/chart26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\kompostowanie\Dokumentacja\"/>
    </mc:Choice>
  </mc:AlternateContent>
  <bookViews>
    <workbookView xWindow="930" yWindow="0" windowWidth="16815" windowHeight="8130"/>
  </bookViews>
  <sheets>
    <sheet name="Arkusz1 (2)" sheetId="2" r:id="rId1"/>
    <sheet name="Arkusz1" sheetId="1" r:id="rId2"/>
  </sheets>
  <calcPr calcId="162913"/>
</workbook>
</file>

<file path=xl/calcChain.xml><?xml version="1.0" encoding="utf-8"?>
<calcChain xmlns="http://schemas.openxmlformats.org/spreadsheetml/2006/main">
  <c r="AB92" i="2" l="1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G80" i="2"/>
  <c r="F80" i="2"/>
  <c r="E80" i="2"/>
  <c r="D80" i="2"/>
  <c r="AB79" i="2"/>
  <c r="AA79" i="2"/>
  <c r="AB78" i="2"/>
  <c r="AA78" i="2"/>
  <c r="AB77" i="2"/>
  <c r="AA77" i="2"/>
  <c r="G77" i="2"/>
  <c r="F77" i="2"/>
  <c r="E77" i="2"/>
  <c r="D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G69" i="2"/>
  <c r="F69" i="2"/>
  <c r="E69" i="2"/>
  <c r="D69" i="2"/>
  <c r="AB68" i="2"/>
  <c r="AA68" i="2"/>
  <c r="AB67" i="2"/>
  <c r="AA67" i="2"/>
  <c r="AB66" i="2"/>
  <c r="AA66" i="2"/>
  <c r="G66" i="2"/>
  <c r="F66" i="2"/>
  <c r="E66" i="2"/>
  <c r="D66" i="2"/>
  <c r="AB65" i="2"/>
  <c r="AA65" i="2"/>
  <c r="I65" i="2"/>
  <c r="G65" i="2"/>
  <c r="F65" i="2"/>
  <c r="E65" i="2"/>
  <c r="D65" i="2"/>
  <c r="AB64" i="2"/>
  <c r="AA64" i="2"/>
  <c r="I64" i="2"/>
  <c r="G64" i="2"/>
  <c r="F64" i="2"/>
  <c r="E64" i="2"/>
  <c r="D64" i="2"/>
  <c r="AB63" i="2"/>
  <c r="AA63" i="2"/>
  <c r="I63" i="2"/>
  <c r="G63" i="2"/>
  <c r="F63" i="2"/>
  <c r="E63" i="2"/>
  <c r="D63" i="2"/>
  <c r="AB62" i="2"/>
  <c r="AA62" i="2"/>
  <c r="I62" i="2"/>
  <c r="G62" i="2"/>
  <c r="G67" i="2" s="1"/>
  <c r="G70" i="2" s="1"/>
  <c r="F62" i="2"/>
  <c r="E62" i="2"/>
  <c r="D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G61" i="2"/>
  <c r="F61" i="2"/>
  <c r="E61" i="2"/>
  <c r="D61" i="2"/>
  <c r="G74" i="2"/>
  <c r="T33" i="2"/>
  <c r="U33" i="2" s="1"/>
  <c r="AD91" i="2" s="1"/>
  <c r="T32" i="2"/>
  <c r="T31" i="2"/>
  <c r="T30" i="2"/>
  <c r="AC88" i="2" s="1"/>
  <c r="T29" i="2"/>
  <c r="T28" i="2"/>
  <c r="T27" i="2"/>
  <c r="E27" i="2"/>
  <c r="T26" i="2"/>
  <c r="D26" i="2"/>
  <c r="I26" i="2" s="1"/>
  <c r="T25" i="2"/>
  <c r="D25" i="2"/>
  <c r="H25" i="2" s="1"/>
  <c r="T24" i="2"/>
  <c r="D24" i="2"/>
  <c r="I24" i="2" s="1"/>
  <c r="T23" i="2"/>
  <c r="D23" i="2"/>
  <c r="T22" i="2"/>
  <c r="D22" i="2"/>
  <c r="T21" i="2"/>
  <c r="T20" i="2"/>
  <c r="U20" i="2" s="1"/>
  <c r="AD78" i="2" s="1"/>
  <c r="T19" i="2"/>
  <c r="T18" i="2"/>
  <c r="AC76" i="2" s="1"/>
  <c r="U17" i="2"/>
  <c r="AD75" i="2" s="1"/>
  <c r="T17" i="2"/>
  <c r="AC75" i="2" s="1"/>
  <c r="T16" i="2"/>
  <c r="T15" i="2"/>
  <c r="AC73" i="2" s="1"/>
  <c r="T14" i="2"/>
  <c r="AC72" i="2" s="1"/>
  <c r="T13" i="2"/>
  <c r="U13" i="2" s="1"/>
  <c r="AD71" i="2" s="1"/>
  <c r="E13" i="2"/>
  <c r="T12" i="2"/>
  <c r="D12" i="2"/>
  <c r="H12" i="2" s="1"/>
  <c r="T11" i="2"/>
  <c r="AC69" i="2" s="1"/>
  <c r="D11" i="2"/>
  <c r="I11" i="2" s="1"/>
  <c r="T10" i="2"/>
  <c r="AC68" i="2" s="1"/>
  <c r="D10" i="2"/>
  <c r="I10" i="2" s="1"/>
  <c r="T9" i="2"/>
  <c r="AC67" i="2" s="1"/>
  <c r="D9" i="2"/>
  <c r="I9" i="2" s="1"/>
  <c r="T8" i="2"/>
  <c r="AC66" i="2" s="1"/>
  <c r="D8" i="2"/>
  <c r="T7" i="2"/>
  <c r="AC65" i="2" s="1"/>
  <c r="T6" i="2"/>
  <c r="AC64" i="2" s="1"/>
  <c r="T5" i="2"/>
  <c r="AC63" i="2" s="1"/>
  <c r="T4" i="2"/>
  <c r="AC62" i="2" s="1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D13" i="2" l="1"/>
  <c r="I8" i="2"/>
  <c r="I13" i="2" s="1"/>
  <c r="D74" i="2" s="1"/>
  <c r="H11" i="2"/>
  <c r="J11" i="2" s="1"/>
  <c r="U5" i="2"/>
  <c r="AD63" i="2" s="1"/>
  <c r="U18" i="2"/>
  <c r="AD76" i="2" s="1"/>
  <c r="H9" i="2"/>
  <c r="J9" i="2" s="1"/>
  <c r="U11" i="2"/>
  <c r="AD69" i="2" s="1"/>
  <c r="U14" i="2"/>
  <c r="AD72" i="2" s="1"/>
  <c r="U6" i="2"/>
  <c r="AD64" i="2" s="1"/>
  <c r="H24" i="2"/>
  <c r="J24" i="2" s="1"/>
  <c r="I12" i="2"/>
  <c r="J12" i="2" s="1"/>
  <c r="U15" i="2"/>
  <c r="AD73" i="2" s="1"/>
  <c r="U7" i="2"/>
  <c r="AD65" i="2" s="1"/>
  <c r="F67" i="2"/>
  <c r="F70" i="2" s="1"/>
  <c r="B13" i="2"/>
  <c r="D72" i="2" s="1"/>
  <c r="C11" i="2"/>
  <c r="C8" i="2"/>
  <c r="C9" i="2"/>
  <c r="B15" i="2"/>
  <c r="F15" i="2" s="1"/>
  <c r="U4" i="2"/>
  <c r="AD62" i="2" s="1"/>
  <c r="AJ65" i="2"/>
  <c r="AI65" i="2"/>
  <c r="AL65" i="2"/>
  <c r="AK65" i="2"/>
  <c r="H8" i="2"/>
  <c r="U12" i="2"/>
  <c r="AD70" i="2" s="1"/>
  <c r="AL68" i="2"/>
  <c r="AJ68" i="2"/>
  <c r="AI68" i="2"/>
  <c r="AK68" i="2"/>
  <c r="AL64" i="2"/>
  <c r="AI64" i="2"/>
  <c r="AK64" i="2"/>
  <c r="AJ64" i="2"/>
  <c r="U10" i="2"/>
  <c r="AD68" i="2" s="1"/>
  <c r="C12" i="2"/>
  <c r="AI66" i="2"/>
  <c r="AJ66" i="2"/>
  <c r="AL66" i="2"/>
  <c r="AK66" i="2"/>
  <c r="AK63" i="2"/>
  <c r="AJ63" i="2"/>
  <c r="AI63" i="2"/>
  <c r="AL63" i="2"/>
  <c r="U8" i="2"/>
  <c r="AD66" i="2" s="1"/>
  <c r="C10" i="2"/>
  <c r="AL69" i="2"/>
  <c r="AJ69" i="2"/>
  <c r="AI69" i="2"/>
  <c r="AK69" i="2"/>
  <c r="AC71" i="2"/>
  <c r="AI72" i="2" s="1"/>
  <c r="AK67" i="2"/>
  <c r="AL67" i="2"/>
  <c r="AJ67" i="2"/>
  <c r="AI67" i="2"/>
  <c r="H10" i="2"/>
  <c r="J10" i="2" s="1"/>
  <c r="AC74" i="2"/>
  <c r="U16" i="2"/>
  <c r="AD74" i="2" s="1"/>
  <c r="U9" i="2"/>
  <c r="AD67" i="2" s="1"/>
  <c r="AC70" i="2"/>
  <c r="AL72" i="2"/>
  <c r="AJ72" i="2"/>
  <c r="AJ73" i="2"/>
  <c r="AL73" i="2"/>
  <c r="AK73" i="2"/>
  <c r="AI73" i="2"/>
  <c r="AC77" i="2"/>
  <c r="U19" i="2"/>
  <c r="AD77" i="2" s="1"/>
  <c r="H22" i="2"/>
  <c r="D27" i="2"/>
  <c r="C22" i="2" s="1"/>
  <c r="I22" i="2"/>
  <c r="AJ76" i="2"/>
  <c r="AI76" i="2"/>
  <c r="AL76" i="2"/>
  <c r="AK76" i="2"/>
  <c r="AC80" i="2"/>
  <c r="AL75" i="2"/>
  <c r="AJ75" i="2"/>
  <c r="AK75" i="2"/>
  <c r="AI75" i="2"/>
  <c r="AC78" i="2"/>
  <c r="U22" i="2"/>
  <c r="AD80" i="2" s="1"/>
  <c r="I23" i="2"/>
  <c r="H23" i="2"/>
  <c r="J23" i="2" s="1"/>
  <c r="C23" i="2"/>
  <c r="AC79" i="2"/>
  <c r="U21" i="2"/>
  <c r="AD79" i="2" s="1"/>
  <c r="AC81" i="2"/>
  <c r="U23" i="2"/>
  <c r="AD81" i="2" s="1"/>
  <c r="C25" i="2"/>
  <c r="AC85" i="2"/>
  <c r="U27" i="2"/>
  <c r="AD85" i="2" s="1"/>
  <c r="AC82" i="2"/>
  <c r="AC84" i="2"/>
  <c r="AC86" i="2"/>
  <c r="U24" i="2"/>
  <c r="AD82" i="2" s="1"/>
  <c r="I25" i="2"/>
  <c r="J25" i="2" s="1"/>
  <c r="U26" i="2"/>
  <c r="AD84" i="2" s="1"/>
  <c r="U28" i="2"/>
  <c r="AD86" i="2" s="1"/>
  <c r="AC87" i="2"/>
  <c r="AI88" i="2" s="1"/>
  <c r="U29" i="2"/>
  <c r="AD87" i="2" s="1"/>
  <c r="AC83" i="2"/>
  <c r="U25" i="2"/>
  <c r="AD83" i="2" s="1"/>
  <c r="H26" i="2"/>
  <c r="J26" i="2" s="1"/>
  <c r="AC91" i="2"/>
  <c r="AJ88" i="2"/>
  <c r="F72" i="2"/>
  <c r="U30" i="2"/>
  <c r="AD88" i="2" s="1"/>
  <c r="AC92" i="2"/>
  <c r="AD92" i="2"/>
  <c r="AC89" i="2"/>
  <c r="U31" i="2"/>
  <c r="AD89" i="2" s="1"/>
  <c r="AC90" i="2"/>
  <c r="U32" i="2"/>
  <c r="AD90" i="2" s="1"/>
  <c r="F74" i="2"/>
  <c r="G72" i="2"/>
  <c r="D67" i="2"/>
  <c r="E67" i="2"/>
  <c r="D69" i="1"/>
  <c r="AL88" i="2" l="1"/>
  <c r="AK72" i="2"/>
  <c r="AK88" i="2"/>
  <c r="C26" i="2"/>
  <c r="E70" i="2"/>
  <c r="F73" i="2"/>
  <c r="D70" i="2"/>
  <c r="D73" i="2"/>
  <c r="AI81" i="2"/>
  <c r="AK81" i="2"/>
  <c r="AJ81" i="2"/>
  <c r="AL81" i="2"/>
  <c r="C13" i="2"/>
  <c r="G73" i="2"/>
  <c r="AL89" i="2"/>
  <c r="AK89" i="2"/>
  <c r="AJ89" i="2"/>
  <c r="AI89" i="2"/>
  <c r="AK79" i="2"/>
  <c r="AL79" i="2"/>
  <c r="AJ79" i="2"/>
  <c r="AI79" i="2"/>
  <c r="AK82" i="2"/>
  <c r="AL82" i="2"/>
  <c r="AI82" i="2"/>
  <c r="AJ82" i="2"/>
  <c r="AL85" i="2"/>
  <c r="AK85" i="2"/>
  <c r="AJ85" i="2"/>
  <c r="AI85" i="2"/>
  <c r="AI74" i="2"/>
  <c r="AK74" i="2"/>
  <c r="AJ74" i="2"/>
  <c r="AL74" i="2"/>
  <c r="AL92" i="2"/>
  <c r="AJ92" i="2"/>
  <c r="AI92" i="2"/>
  <c r="AK92" i="2"/>
  <c r="AI87" i="2"/>
  <c r="AL87" i="2"/>
  <c r="AK87" i="2"/>
  <c r="AJ87" i="2"/>
  <c r="I27" i="2"/>
  <c r="E74" i="2" s="1"/>
  <c r="AI71" i="2"/>
  <c r="AK71" i="2"/>
  <c r="AJ71" i="2"/>
  <c r="AL71" i="2"/>
  <c r="B27" i="2"/>
  <c r="E72" i="2" s="1"/>
  <c r="C24" i="2"/>
  <c r="C27" i="2" s="1"/>
  <c r="B29" i="2"/>
  <c r="F29" i="2" s="1"/>
  <c r="AJ86" i="2"/>
  <c r="AL86" i="2"/>
  <c r="AK86" i="2"/>
  <c r="AI86" i="2"/>
  <c r="AI78" i="2"/>
  <c r="AL78" i="2"/>
  <c r="AK78" i="2"/>
  <c r="AJ78" i="2"/>
  <c r="AK80" i="2"/>
  <c r="AL80" i="2"/>
  <c r="AJ80" i="2"/>
  <c r="AI80" i="2"/>
  <c r="H27" i="2"/>
  <c r="J22" i="2"/>
  <c r="AL70" i="2"/>
  <c r="AK70" i="2"/>
  <c r="AJ70" i="2"/>
  <c r="AI70" i="2"/>
  <c r="H13" i="2"/>
  <c r="J13" i="2" s="1"/>
  <c r="J8" i="2"/>
  <c r="AI90" i="2"/>
  <c r="AL90" i="2"/>
  <c r="AK90" i="2"/>
  <c r="AJ90" i="2"/>
  <c r="AL91" i="2"/>
  <c r="AK91" i="2"/>
  <c r="AJ91" i="2"/>
  <c r="AI91" i="2"/>
  <c r="AI83" i="2"/>
  <c r="AL83" i="2"/>
  <c r="AK83" i="2"/>
  <c r="AJ83" i="2"/>
  <c r="AL84" i="2"/>
  <c r="AJ84" i="2"/>
  <c r="AI84" i="2"/>
  <c r="AK84" i="2"/>
  <c r="AK77" i="2"/>
  <c r="AJ77" i="2"/>
  <c r="AI77" i="2"/>
  <c r="AL77" i="2"/>
  <c r="CW156" i="1"/>
  <c r="E73" i="2" l="1"/>
  <c r="J27" i="2"/>
  <c r="D77" i="1" l="1"/>
  <c r="AP116" i="1" l="1"/>
  <c r="AO116" i="1"/>
  <c r="AN116" i="1"/>
  <c r="AM116" i="1"/>
  <c r="AB116" i="1"/>
  <c r="AA116" i="1"/>
  <c r="AP115" i="1"/>
  <c r="AO115" i="1"/>
  <c r="AN115" i="1"/>
  <c r="AM115" i="1"/>
  <c r="AB115" i="1"/>
  <c r="AA115" i="1"/>
  <c r="AP114" i="1"/>
  <c r="AO114" i="1"/>
  <c r="AN114" i="1"/>
  <c r="AM114" i="1"/>
  <c r="AB114" i="1"/>
  <c r="AA114" i="1"/>
  <c r="AP113" i="1"/>
  <c r="AO113" i="1"/>
  <c r="AN113" i="1"/>
  <c r="AM113" i="1"/>
  <c r="AB113" i="1"/>
  <c r="AA113" i="1"/>
  <c r="AP112" i="1"/>
  <c r="AO112" i="1"/>
  <c r="AN112" i="1"/>
  <c r="AM112" i="1"/>
  <c r="AB112" i="1"/>
  <c r="AA112" i="1"/>
  <c r="AP111" i="1"/>
  <c r="AO111" i="1"/>
  <c r="AN111" i="1"/>
  <c r="AM111" i="1"/>
  <c r="AB111" i="1"/>
  <c r="AA111" i="1"/>
  <c r="AP110" i="1"/>
  <c r="AO110" i="1"/>
  <c r="AN110" i="1"/>
  <c r="AM110" i="1"/>
  <c r="AB110" i="1"/>
  <c r="AA110" i="1"/>
  <c r="AP109" i="1"/>
  <c r="AO109" i="1"/>
  <c r="AN109" i="1"/>
  <c r="AM109" i="1"/>
  <c r="AB109" i="1"/>
  <c r="AA109" i="1"/>
  <c r="AP108" i="1"/>
  <c r="AO108" i="1"/>
  <c r="AN108" i="1"/>
  <c r="AM108" i="1"/>
  <c r="AB108" i="1"/>
  <c r="AA108" i="1"/>
  <c r="AP107" i="1"/>
  <c r="AO107" i="1"/>
  <c r="AN107" i="1"/>
  <c r="AM107" i="1"/>
  <c r="AB107" i="1"/>
  <c r="AA107" i="1"/>
  <c r="AP106" i="1"/>
  <c r="AO106" i="1"/>
  <c r="AN106" i="1"/>
  <c r="AM106" i="1"/>
  <c r="AB106" i="1"/>
  <c r="AA106" i="1"/>
  <c r="AP105" i="1"/>
  <c r="AO105" i="1"/>
  <c r="AN105" i="1"/>
  <c r="AM105" i="1"/>
  <c r="AB105" i="1"/>
  <c r="AA105" i="1"/>
  <c r="AP104" i="1"/>
  <c r="AO104" i="1"/>
  <c r="AN104" i="1"/>
  <c r="AM104" i="1"/>
  <c r="AB104" i="1"/>
  <c r="AA104" i="1"/>
  <c r="AP103" i="1"/>
  <c r="AO103" i="1"/>
  <c r="AN103" i="1"/>
  <c r="AM103" i="1"/>
  <c r="AB103" i="1"/>
  <c r="AA103" i="1"/>
  <c r="AP102" i="1"/>
  <c r="AO102" i="1"/>
  <c r="AN102" i="1"/>
  <c r="AM102" i="1"/>
  <c r="AB102" i="1"/>
  <c r="AA102" i="1"/>
  <c r="AP101" i="1"/>
  <c r="AO101" i="1"/>
  <c r="AN101" i="1"/>
  <c r="AM101" i="1"/>
  <c r="AB101" i="1"/>
  <c r="AA101" i="1"/>
  <c r="AP100" i="1"/>
  <c r="AO100" i="1"/>
  <c r="AN100" i="1"/>
  <c r="AM100" i="1"/>
  <c r="AB100" i="1"/>
  <c r="AA100" i="1"/>
  <c r="AP99" i="1"/>
  <c r="AO99" i="1"/>
  <c r="AN99" i="1"/>
  <c r="AM99" i="1"/>
  <c r="AB99" i="1"/>
  <c r="AA99" i="1"/>
  <c r="AP98" i="1"/>
  <c r="AO98" i="1"/>
  <c r="AN98" i="1"/>
  <c r="AM98" i="1"/>
  <c r="AB98" i="1"/>
  <c r="AA98" i="1"/>
  <c r="AP97" i="1"/>
  <c r="AO97" i="1"/>
  <c r="AN97" i="1"/>
  <c r="AM97" i="1"/>
  <c r="AB97" i="1"/>
  <c r="AA97" i="1"/>
  <c r="AP96" i="1"/>
  <c r="AO96" i="1"/>
  <c r="AN96" i="1"/>
  <c r="AM96" i="1"/>
  <c r="AB96" i="1"/>
  <c r="AA96" i="1"/>
  <c r="AP95" i="1"/>
  <c r="AO95" i="1"/>
  <c r="AN95" i="1"/>
  <c r="AM95" i="1"/>
  <c r="AB95" i="1"/>
  <c r="AA95" i="1"/>
  <c r="AP94" i="1"/>
  <c r="AO94" i="1"/>
  <c r="AN94" i="1"/>
  <c r="AM94" i="1"/>
  <c r="AB94" i="1"/>
  <c r="AA94" i="1"/>
  <c r="AP93" i="1"/>
  <c r="AO93" i="1"/>
  <c r="AN93" i="1"/>
  <c r="AM93" i="1"/>
  <c r="AB93" i="1"/>
  <c r="AA93" i="1"/>
  <c r="AP92" i="1"/>
  <c r="AO92" i="1"/>
  <c r="AN92" i="1"/>
  <c r="AM92" i="1"/>
  <c r="AB92" i="1"/>
  <c r="AA92" i="1"/>
  <c r="AP91" i="1"/>
  <c r="AO91" i="1"/>
  <c r="AN91" i="1"/>
  <c r="AM91" i="1"/>
  <c r="AB91" i="1"/>
  <c r="AA91" i="1"/>
  <c r="AP90" i="1"/>
  <c r="AO90" i="1"/>
  <c r="AN90" i="1"/>
  <c r="AM90" i="1"/>
  <c r="AB90" i="1"/>
  <c r="AA90" i="1"/>
  <c r="AP89" i="1"/>
  <c r="AO89" i="1"/>
  <c r="AN89" i="1"/>
  <c r="AM89" i="1"/>
  <c r="AB89" i="1"/>
  <c r="AA89" i="1"/>
  <c r="AP88" i="1"/>
  <c r="AO88" i="1"/>
  <c r="AN88" i="1"/>
  <c r="AM88" i="1"/>
  <c r="AB88" i="1"/>
  <c r="AA88" i="1"/>
  <c r="AP87" i="1"/>
  <c r="AO87" i="1"/>
  <c r="AN87" i="1"/>
  <c r="AM87" i="1"/>
  <c r="AB87" i="1"/>
  <c r="AA87" i="1"/>
  <c r="AP86" i="1"/>
  <c r="AO86" i="1"/>
  <c r="AN86" i="1"/>
  <c r="AM86" i="1"/>
  <c r="AB86" i="1"/>
  <c r="AA86" i="1"/>
  <c r="AP85" i="1"/>
  <c r="AO85" i="1"/>
  <c r="AN85" i="1"/>
  <c r="AM85" i="1"/>
  <c r="AB85" i="1"/>
  <c r="AA85" i="1"/>
  <c r="AP84" i="1"/>
  <c r="AO84" i="1"/>
  <c r="AN84" i="1"/>
  <c r="AM84" i="1"/>
  <c r="AB84" i="1"/>
  <c r="AA84" i="1"/>
  <c r="AP83" i="1"/>
  <c r="AO83" i="1"/>
  <c r="AN83" i="1"/>
  <c r="AM83" i="1"/>
  <c r="AB83" i="1"/>
  <c r="AA83" i="1"/>
  <c r="AP82" i="1"/>
  <c r="AO82" i="1"/>
  <c r="AN82" i="1"/>
  <c r="AM82" i="1"/>
  <c r="AB82" i="1"/>
  <c r="AA82" i="1"/>
  <c r="AP81" i="1"/>
  <c r="AO81" i="1"/>
  <c r="AN81" i="1"/>
  <c r="AM81" i="1"/>
  <c r="AB81" i="1"/>
  <c r="AA81" i="1"/>
  <c r="AP80" i="1"/>
  <c r="AO80" i="1"/>
  <c r="AN80" i="1"/>
  <c r="AM80" i="1"/>
  <c r="AB80" i="1"/>
  <c r="AA80" i="1"/>
  <c r="AP79" i="1"/>
  <c r="AO79" i="1"/>
  <c r="AN79" i="1"/>
  <c r="AM79" i="1"/>
  <c r="AB79" i="1"/>
  <c r="AA79" i="1"/>
  <c r="AP78" i="1"/>
  <c r="AO78" i="1"/>
  <c r="AN78" i="1"/>
  <c r="AM78" i="1"/>
  <c r="AB78" i="1"/>
  <c r="AA78" i="1"/>
  <c r="AP77" i="1"/>
  <c r="AO77" i="1"/>
  <c r="AN77" i="1"/>
  <c r="AM77" i="1"/>
  <c r="AB77" i="1"/>
  <c r="AA77" i="1"/>
  <c r="AP76" i="1"/>
  <c r="AO76" i="1"/>
  <c r="AN76" i="1"/>
  <c r="AM76" i="1"/>
  <c r="AB76" i="1"/>
  <c r="AA76" i="1"/>
  <c r="AP75" i="1"/>
  <c r="AO75" i="1"/>
  <c r="AN75" i="1"/>
  <c r="AM75" i="1"/>
  <c r="AB75" i="1"/>
  <c r="AA75" i="1"/>
  <c r="AP74" i="1"/>
  <c r="AO74" i="1"/>
  <c r="AN74" i="1"/>
  <c r="AM74" i="1"/>
  <c r="AB74" i="1"/>
  <c r="AA74" i="1"/>
  <c r="AP73" i="1"/>
  <c r="AO73" i="1"/>
  <c r="AN73" i="1"/>
  <c r="AM73" i="1"/>
  <c r="AB73" i="1"/>
  <c r="AA73" i="1"/>
  <c r="AP72" i="1"/>
  <c r="AO72" i="1"/>
  <c r="AN72" i="1"/>
  <c r="AM72" i="1"/>
  <c r="AB72" i="1"/>
  <c r="AA72" i="1"/>
  <c r="AP71" i="1"/>
  <c r="AO71" i="1"/>
  <c r="AN71" i="1"/>
  <c r="AM71" i="1"/>
  <c r="AB71" i="1"/>
  <c r="AA71" i="1"/>
  <c r="AP70" i="1"/>
  <c r="AO70" i="1"/>
  <c r="AN70" i="1"/>
  <c r="AM70" i="1"/>
  <c r="AB70" i="1"/>
  <c r="AA70" i="1"/>
  <c r="AP69" i="1"/>
  <c r="AO69" i="1"/>
  <c r="AN69" i="1"/>
  <c r="AM69" i="1"/>
  <c r="AB69" i="1"/>
  <c r="AA69" i="1"/>
  <c r="AP68" i="1"/>
  <c r="AO68" i="1"/>
  <c r="AN68" i="1"/>
  <c r="AM68" i="1"/>
  <c r="AB68" i="1"/>
  <c r="AA68" i="1"/>
  <c r="AP67" i="1"/>
  <c r="AO67" i="1"/>
  <c r="AN67" i="1"/>
  <c r="AM67" i="1"/>
  <c r="AB67" i="1"/>
  <c r="AA67" i="1"/>
  <c r="AP66" i="1"/>
  <c r="AO66" i="1"/>
  <c r="AN66" i="1"/>
  <c r="AM66" i="1"/>
  <c r="AB66" i="1"/>
  <c r="AA66" i="1"/>
  <c r="AP65" i="1"/>
  <c r="AO65" i="1"/>
  <c r="AN65" i="1"/>
  <c r="AM65" i="1"/>
  <c r="AB65" i="1"/>
  <c r="AA65" i="1"/>
  <c r="AP64" i="1"/>
  <c r="AO64" i="1"/>
  <c r="AN64" i="1"/>
  <c r="AM64" i="1"/>
  <c r="AB64" i="1"/>
  <c r="AA64" i="1"/>
  <c r="AP63" i="1"/>
  <c r="AO63" i="1"/>
  <c r="AN63" i="1"/>
  <c r="AM63" i="1"/>
  <c r="AB63" i="1"/>
  <c r="AA63" i="1"/>
  <c r="AB62" i="1"/>
  <c r="AA62" i="1"/>
  <c r="AL61" i="1"/>
  <c r="AK61" i="1"/>
  <c r="AJ61" i="1"/>
  <c r="AI61" i="1"/>
  <c r="AH61" i="1"/>
  <c r="AP61" i="1" s="1"/>
  <c r="AG61" i="1"/>
  <c r="AO61" i="1" s="1"/>
  <c r="AF61" i="1"/>
  <c r="AN61" i="1" s="1"/>
  <c r="AE61" i="1"/>
  <c r="AM61" i="1" s="1"/>
  <c r="AD61" i="1"/>
  <c r="AC61" i="1"/>
  <c r="AB61" i="1"/>
  <c r="AA61" i="1"/>
  <c r="T58" i="1"/>
  <c r="U58" i="1" s="1"/>
  <c r="AD116" i="1" s="1"/>
  <c r="T57" i="1"/>
  <c r="U57" i="1" s="1"/>
  <c r="AD115" i="1" s="1"/>
  <c r="T56" i="1"/>
  <c r="T55" i="1"/>
  <c r="U55" i="1" s="1"/>
  <c r="AD113" i="1" s="1"/>
  <c r="T54" i="1"/>
  <c r="U54" i="1" s="1"/>
  <c r="AD112" i="1" s="1"/>
  <c r="T53" i="1"/>
  <c r="U53" i="1" s="1"/>
  <c r="AD111" i="1" s="1"/>
  <c r="T52" i="1"/>
  <c r="T51" i="1"/>
  <c r="U51" i="1" s="1"/>
  <c r="AD109" i="1" s="1"/>
  <c r="T50" i="1"/>
  <c r="U50" i="1" s="1"/>
  <c r="AD108" i="1" s="1"/>
  <c r="T49" i="1"/>
  <c r="AC107" i="1" s="1"/>
  <c r="T48" i="1"/>
  <c r="T47" i="1"/>
  <c r="U47" i="1" s="1"/>
  <c r="AD105" i="1" s="1"/>
  <c r="T46" i="1"/>
  <c r="U46" i="1" s="1"/>
  <c r="AD104" i="1" s="1"/>
  <c r="T45" i="1"/>
  <c r="U45" i="1" s="1"/>
  <c r="AD103" i="1" s="1"/>
  <c r="T44" i="1"/>
  <c r="T43" i="1"/>
  <c r="U43" i="1" s="1"/>
  <c r="AD101" i="1" s="1"/>
  <c r="T42" i="1"/>
  <c r="U42" i="1" s="1"/>
  <c r="AD100" i="1" s="1"/>
  <c r="T41" i="1"/>
  <c r="U41" i="1" s="1"/>
  <c r="AD99" i="1" s="1"/>
  <c r="T40" i="1"/>
  <c r="T39" i="1"/>
  <c r="U39" i="1" s="1"/>
  <c r="AD97" i="1" s="1"/>
  <c r="T38" i="1"/>
  <c r="U38" i="1" s="1"/>
  <c r="AD96" i="1" s="1"/>
  <c r="T37" i="1"/>
  <c r="U37" i="1" s="1"/>
  <c r="AD95" i="1" s="1"/>
  <c r="T36" i="1"/>
  <c r="T35" i="1"/>
  <c r="U35" i="1" s="1"/>
  <c r="AD93" i="1" s="1"/>
  <c r="T34" i="1"/>
  <c r="U34" i="1" s="1"/>
  <c r="AD92" i="1" s="1"/>
  <c r="T33" i="1"/>
  <c r="U33" i="1" s="1"/>
  <c r="AD91" i="1" s="1"/>
  <c r="T32" i="1"/>
  <c r="T31" i="1"/>
  <c r="U31" i="1" s="1"/>
  <c r="AD89" i="1" s="1"/>
  <c r="T30" i="1"/>
  <c r="U30" i="1" s="1"/>
  <c r="AD88" i="1" s="1"/>
  <c r="T29" i="1"/>
  <c r="U29" i="1" s="1"/>
  <c r="AD87" i="1" s="1"/>
  <c r="T28" i="1"/>
  <c r="T27" i="1"/>
  <c r="U27" i="1" s="1"/>
  <c r="AD85" i="1" s="1"/>
  <c r="T26" i="1"/>
  <c r="U26" i="1" s="1"/>
  <c r="AD84" i="1" s="1"/>
  <c r="T25" i="1"/>
  <c r="U25" i="1" s="1"/>
  <c r="AD83" i="1" s="1"/>
  <c r="T24" i="1"/>
  <c r="T23" i="1"/>
  <c r="U23" i="1" s="1"/>
  <c r="AD81" i="1" s="1"/>
  <c r="T22" i="1"/>
  <c r="U22" i="1" s="1"/>
  <c r="AD80" i="1" s="1"/>
  <c r="T21" i="1"/>
  <c r="U21" i="1" s="1"/>
  <c r="AD79" i="1" s="1"/>
  <c r="T20" i="1"/>
  <c r="T19" i="1"/>
  <c r="U19" i="1" s="1"/>
  <c r="AD77" i="1" s="1"/>
  <c r="T18" i="1"/>
  <c r="U18" i="1" s="1"/>
  <c r="AD76" i="1" s="1"/>
  <c r="T17" i="1"/>
  <c r="U17" i="1" s="1"/>
  <c r="AD75" i="1" s="1"/>
  <c r="T16" i="1"/>
  <c r="T15" i="1"/>
  <c r="U15" i="1" s="1"/>
  <c r="AD73" i="1" s="1"/>
  <c r="T14" i="1"/>
  <c r="U14" i="1" s="1"/>
  <c r="AD72" i="1" s="1"/>
  <c r="T13" i="1"/>
  <c r="U13" i="1" s="1"/>
  <c r="AD71" i="1" s="1"/>
  <c r="T12" i="1"/>
  <c r="T11" i="1"/>
  <c r="U11" i="1" s="1"/>
  <c r="AD69" i="1" s="1"/>
  <c r="T10" i="1"/>
  <c r="U10" i="1" s="1"/>
  <c r="AD68" i="1" s="1"/>
  <c r="T9" i="1"/>
  <c r="U9" i="1" s="1"/>
  <c r="AD67" i="1" s="1"/>
  <c r="T8" i="1"/>
  <c r="T7" i="1"/>
  <c r="U7" i="1" s="1"/>
  <c r="AD65" i="1" s="1"/>
  <c r="T6" i="1"/>
  <c r="U6" i="1" s="1"/>
  <c r="AD64" i="1" s="1"/>
  <c r="T5" i="1"/>
  <c r="U5" i="1" s="1"/>
  <c r="AD63" i="1" s="1"/>
  <c r="T4" i="1"/>
  <c r="AS3" i="1"/>
  <c r="AW175" i="1" s="1"/>
  <c r="AR3" i="1"/>
  <c r="AQ3" i="1"/>
  <c r="AU175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G80" i="1"/>
  <c r="F80" i="1"/>
  <c r="E80" i="1"/>
  <c r="D80" i="1"/>
  <c r="G77" i="1"/>
  <c r="F77" i="1"/>
  <c r="E77" i="1"/>
  <c r="I70" i="1"/>
  <c r="I69" i="1"/>
  <c r="G69" i="1"/>
  <c r="F69" i="1"/>
  <c r="E69" i="1"/>
  <c r="I68" i="1"/>
  <c r="I67" i="1"/>
  <c r="G66" i="1"/>
  <c r="F66" i="1"/>
  <c r="E66" i="1"/>
  <c r="D66" i="1"/>
  <c r="I65" i="1"/>
  <c r="G65" i="1"/>
  <c r="F65" i="1"/>
  <c r="E65" i="1"/>
  <c r="D65" i="1"/>
  <c r="I64" i="1"/>
  <c r="G64" i="1"/>
  <c r="F64" i="1"/>
  <c r="E64" i="1"/>
  <c r="D64" i="1"/>
  <c r="I63" i="1"/>
  <c r="G63" i="1"/>
  <c r="F63" i="1"/>
  <c r="E63" i="1"/>
  <c r="D63" i="1"/>
  <c r="I62" i="1"/>
  <c r="G62" i="1"/>
  <c r="F62" i="1"/>
  <c r="E62" i="1"/>
  <c r="D62" i="1"/>
  <c r="G61" i="1"/>
  <c r="F61" i="1"/>
  <c r="E61" i="1"/>
  <c r="D61" i="1"/>
  <c r="D52" i="1"/>
  <c r="I52" i="1" s="1"/>
  <c r="D53" i="1"/>
  <c r="H53" i="1" s="1"/>
  <c r="D54" i="1"/>
  <c r="C54" i="1" s="1"/>
  <c r="D38" i="1"/>
  <c r="H38" i="1" s="1"/>
  <c r="D39" i="1"/>
  <c r="C39" i="1" s="1"/>
  <c r="D40" i="1"/>
  <c r="H40" i="1" s="1"/>
  <c r="D23" i="1"/>
  <c r="H23" i="1" s="1"/>
  <c r="D24" i="1"/>
  <c r="I24" i="1" s="1"/>
  <c r="D25" i="1"/>
  <c r="C25" i="1" s="1"/>
  <c r="D26" i="1"/>
  <c r="I26" i="1" s="1"/>
  <c r="D9" i="1"/>
  <c r="D10" i="1"/>
  <c r="D11" i="1"/>
  <c r="D12" i="1"/>
  <c r="H12" i="1" s="1"/>
  <c r="D8" i="1"/>
  <c r="AX178" i="1"/>
  <c r="EB154" i="1"/>
  <c r="CR155" i="1"/>
  <c r="D22" i="1"/>
  <c r="I22" i="1" s="1"/>
  <c r="E27" i="1"/>
  <c r="D36" i="1"/>
  <c r="H36" i="1" s="1"/>
  <c r="D37" i="1"/>
  <c r="I37" i="1" s="1"/>
  <c r="E41" i="1"/>
  <c r="D50" i="1"/>
  <c r="H50" i="1" s="1"/>
  <c r="D51" i="1"/>
  <c r="I51" i="1" s="1"/>
  <c r="E55" i="1"/>
  <c r="E13" i="1"/>
  <c r="H54" i="1"/>
  <c r="H9" i="1" l="1"/>
  <c r="I8" i="1"/>
  <c r="H25" i="1"/>
  <c r="I36" i="1"/>
  <c r="J36" i="1" s="1"/>
  <c r="H22" i="1"/>
  <c r="J22" i="1" s="1"/>
  <c r="H51" i="1"/>
  <c r="J51" i="1" s="1"/>
  <c r="C53" i="1"/>
  <c r="I53" i="1"/>
  <c r="J53" i="1" s="1"/>
  <c r="AV175" i="1"/>
  <c r="I9" i="1"/>
  <c r="J9" i="1" s="1"/>
  <c r="I12" i="1"/>
  <c r="J12" i="1" s="1"/>
  <c r="H37" i="1"/>
  <c r="J37" i="1" s="1"/>
  <c r="I39" i="1"/>
  <c r="I25" i="1"/>
  <c r="H11" i="1"/>
  <c r="H52" i="1"/>
  <c r="J52" i="1" s="1"/>
  <c r="H39" i="1"/>
  <c r="I11" i="1"/>
  <c r="I50" i="1"/>
  <c r="J50" i="1" s="1"/>
  <c r="H24" i="1"/>
  <c r="J24" i="1" s="1"/>
  <c r="AT175" i="1"/>
  <c r="I38" i="1"/>
  <c r="E67" i="1"/>
  <c r="E70" i="1" s="1"/>
  <c r="D27" i="1"/>
  <c r="B27" i="1" s="1"/>
  <c r="U12" i="1"/>
  <c r="AD70" i="1" s="1"/>
  <c r="AC70" i="1"/>
  <c r="U24" i="1"/>
  <c r="AD82" i="1" s="1"/>
  <c r="AC82" i="1"/>
  <c r="U32" i="1"/>
  <c r="AD90" i="1" s="1"/>
  <c r="AC90" i="1"/>
  <c r="U44" i="1"/>
  <c r="AD102" i="1" s="1"/>
  <c r="AC102" i="1"/>
  <c r="U52" i="1"/>
  <c r="AD110" i="1" s="1"/>
  <c r="AC110" i="1"/>
  <c r="D13" i="1"/>
  <c r="C8" i="1" s="1"/>
  <c r="U4" i="1"/>
  <c r="AD62" i="1" s="1"/>
  <c r="AC62" i="1"/>
  <c r="U16" i="1"/>
  <c r="AD74" i="1" s="1"/>
  <c r="AC74" i="1"/>
  <c r="U28" i="1"/>
  <c r="AD86" i="1" s="1"/>
  <c r="AC86" i="1"/>
  <c r="U36" i="1"/>
  <c r="AD94" i="1" s="1"/>
  <c r="AC94" i="1"/>
  <c r="U48" i="1"/>
  <c r="AD106" i="1" s="1"/>
  <c r="AC106" i="1"/>
  <c r="AK107" i="1" s="1"/>
  <c r="U56" i="1"/>
  <c r="AD114" i="1" s="1"/>
  <c r="AC114" i="1"/>
  <c r="H8" i="1"/>
  <c r="U8" i="1"/>
  <c r="AD66" i="1" s="1"/>
  <c r="AC66" i="1"/>
  <c r="U20" i="1"/>
  <c r="AD78" i="1" s="1"/>
  <c r="AC78" i="1"/>
  <c r="U40" i="1"/>
  <c r="AD98" i="1" s="1"/>
  <c r="AC98" i="1"/>
  <c r="AC64" i="1"/>
  <c r="AC68" i="1"/>
  <c r="AC72" i="1"/>
  <c r="AC76" i="1"/>
  <c r="AC80" i="1"/>
  <c r="AC84" i="1"/>
  <c r="AC88" i="1"/>
  <c r="AC92" i="1"/>
  <c r="AC96" i="1"/>
  <c r="AC100" i="1"/>
  <c r="AC104" i="1"/>
  <c r="AC108" i="1"/>
  <c r="AI108" i="1" s="1"/>
  <c r="AC112" i="1"/>
  <c r="AC116" i="1"/>
  <c r="AC63" i="1"/>
  <c r="AI63" i="1" s="1"/>
  <c r="AC65" i="1"/>
  <c r="AC67" i="1"/>
  <c r="AC69" i="1"/>
  <c r="AI69" i="1" s="1"/>
  <c r="AC71" i="1"/>
  <c r="AC73" i="1"/>
  <c r="AC75" i="1"/>
  <c r="AC77" i="1"/>
  <c r="AC79" i="1"/>
  <c r="AC81" i="1"/>
  <c r="AC83" i="1"/>
  <c r="AC85" i="1"/>
  <c r="AC87" i="1"/>
  <c r="AI87" i="1" s="1"/>
  <c r="AC89" i="1"/>
  <c r="AC91" i="1"/>
  <c r="AC93" i="1"/>
  <c r="AC95" i="1"/>
  <c r="AI95" i="1" s="1"/>
  <c r="AC97" i="1"/>
  <c r="AC99" i="1"/>
  <c r="AC101" i="1"/>
  <c r="AI101" i="1" s="1"/>
  <c r="AC103" i="1"/>
  <c r="AC105" i="1"/>
  <c r="AC109" i="1"/>
  <c r="AC111" i="1"/>
  <c r="AC113" i="1"/>
  <c r="AC115" i="1"/>
  <c r="D67" i="1"/>
  <c r="I54" i="1"/>
  <c r="J54" i="1" s="1"/>
  <c r="G67" i="1"/>
  <c r="D55" i="1"/>
  <c r="B55" i="1" s="1"/>
  <c r="I40" i="1"/>
  <c r="J40" i="1" s="1"/>
  <c r="D41" i="1"/>
  <c r="I23" i="1"/>
  <c r="J23" i="1" s="1"/>
  <c r="H26" i="1"/>
  <c r="J26" i="1" s="1"/>
  <c r="U49" i="1"/>
  <c r="AD107" i="1" s="1"/>
  <c r="CV153" i="1"/>
  <c r="EF153" i="1" s="1"/>
  <c r="CS153" i="1"/>
  <c r="EC153" i="1" s="1"/>
  <c r="F67" i="1"/>
  <c r="I10" i="1"/>
  <c r="H10" i="1"/>
  <c r="AI114" i="1" l="1"/>
  <c r="AI99" i="1"/>
  <c r="AI67" i="1"/>
  <c r="J8" i="1"/>
  <c r="C22" i="1"/>
  <c r="C11" i="1"/>
  <c r="C12" i="1"/>
  <c r="C9" i="1"/>
  <c r="C10" i="1"/>
  <c r="AI75" i="1"/>
  <c r="AI90" i="1"/>
  <c r="AI65" i="1"/>
  <c r="AI72" i="1"/>
  <c r="C24" i="1"/>
  <c r="J25" i="1"/>
  <c r="G70" i="1"/>
  <c r="C23" i="1"/>
  <c r="AI97" i="1"/>
  <c r="AI73" i="1"/>
  <c r="AI78" i="1"/>
  <c r="AI86" i="1"/>
  <c r="AL107" i="1"/>
  <c r="AI107" i="1"/>
  <c r="AI112" i="1"/>
  <c r="AI105" i="1"/>
  <c r="AI98" i="1"/>
  <c r="AI94" i="1"/>
  <c r="AI89" i="1"/>
  <c r="AI81" i="1"/>
  <c r="AI74" i="1"/>
  <c r="AI66" i="1"/>
  <c r="AI100" i="1"/>
  <c r="AI68" i="1"/>
  <c r="AI110" i="1"/>
  <c r="AI116" i="1"/>
  <c r="AI93" i="1"/>
  <c r="AI70" i="1"/>
  <c r="I13" i="1"/>
  <c r="D74" i="1" s="1"/>
  <c r="AT176" i="1" s="1"/>
  <c r="B29" i="1"/>
  <c r="F29" i="1" s="1"/>
  <c r="H41" i="1"/>
  <c r="AI85" i="1"/>
  <c r="AI84" i="1"/>
  <c r="AI77" i="1"/>
  <c r="AI76" i="1"/>
  <c r="B13" i="1"/>
  <c r="D72" i="1" s="1"/>
  <c r="B15" i="1"/>
  <c r="F15" i="1" s="1"/>
  <c r="AI111" i="1"/>
  <c r="AI103" i="1"/>
  <c r="AI91" i="1"/>
  <c r="AI79" i="1"/>
  <c r="AI80" i="1"/>
  <c r="AI71" i="1"/>
  <c r="J38" i="1"/>
  <c r="I41" i="1"/>
  <c r="F74" i="1" s="1"/>
  <c r="AV176" i="1" s="1"/>
  <c r="AI115" i="1"/>
  <c r="J11" i="1"/>
  <c r="AI106" i="1"/>
  <c r="AI104" i="1"/>
  <c r="AI96" i="1"/>
  <c r="AI92" i="1"/>
  <c r="AI88" i="1"/>
  <c r="AI64" i="1"/>
  <c r="AJ107" i="1"/>
  <c r="AI102" i="1"/>
  <c r="AI82" i="1"/>
  <c r="AI109" i="1"/>
  <c r="AI113" i="1"/>
  <c r="I55" i="1"/>
  <c r="G74" i="1" s="1"/>
  <c r="AW176" i="1" s="1"/>
  <c r="J39" i="1"/>
  <c r="AI83" i="1"/>
  <c r="H55" i="1"/>
  <c r="E72" i="1"/>
  <c r="AK115" i="1"/>
  <c r="AJ115" i="1"/>
  <c r="AL115" i="1"/>
  <c r="AK105" i="1"/>
  <c r="AJ105" i="1"/>
  <c r="AL105" i="1"/>
  <c r="AK97" i="1"/>
  <c r="AJ97" i="1"/>
  <c r="AL97" i="1"/>
  <c r="AK89" i="1"/>
  <c r="AJ89" i="1"/>
  <c r="AL89" i="1"/>
  <c r="AK81" i="1"/>
  <c r="AJ81" i="1"/>
  <c r="AL81" i="1"/>
  <c r="AK73" i="1"/>
  <c r="AJ73" i="1"/>
  <c r="AL73" i="1"/>
  <c r="AK65" i="1"/>
  <c r="AJ65" i="1"/>
  <c r="AL65" i="1"/>
  <c r="AK112" i="1"/>
  <c r="AL112" i="1"/>
  <c r="AJ112" i="1"/>
  <c r="AK96" i="1"/>
  <c r="AL96" i="1"/>
  <c r="AJ96" i="1"/>
  <c r="AK80" i="1"/>
  <c r="AL80" i="1"/>
  <c r="AJ80" i="1"/>
  <c r="AK64" i="1"/>
  <c r="AL64" i="1"/>
  <c r="AJ64" i="1"/>
  <c r="AK98" i="1"/>
  <c r="AL98" i="1"/>
  <c r="AJ98" i="1"/>
  <c r="AK66" i="1"/>
  <c r="AL66" i="1"/>
  <c r="AJ66" i="1"/>
  <c r="AK106" i="1"/>
  <c r="AL106" i="1"/>
  <c r="AJ106" i="1"/>
  <c r="AK86" i="1"/>
  <c r="AL86" i="1"/>
  <c r="AJ86" i="1"/>
  <c r="C26" i="1"/>
  <c r="C27" i="1"/>
  <c r="AK113" i="1"/>
  <c r="AJ113" i="1"/>
  <c r="AL113" i="1"/>
  <c r="AK103" i="1"/>
  <c r="AJ103" i="1"/>
  <c r="AL103" i="1"/>
  <c r="AK95" i="1"/>
  <c r="AJ95" i="1"/>
  <c r="AL95" i="1"/>
  <c r="AK87" i="1"/>
  <c r="AJ87" i="1"/>
  <c r="AL87" i="1"/>
  <c r="AK79" i="1"/>
  <c r="AJ79" i="1"/>
  <c r="AL79" i="1"/>
  <c r="AK71" i="1"/>
  <c r="AJ71" i="1"/>
  <c r="AL71" i="1"/>
  <c r="AK63" i="1"/>
  <c r="AJ63" i="1"/>
  <c r="AL63" i="1"/>
  <c r="AK108" i="1"/>
  <c r="AL108" i="1"/>
  <c r="AJ108" i="1"/>
  <c r="AK92" i="1"/>
  <c r="AL92" i="1"/>
  <c r="AJ92" i="1"/>
  <c r="AK76" i="1"/>
  <c r="AL76" i="1"/>
  <c r="AJ76" i="1"/>
  <c r="AK110" i="1"/>
  <c r="AL110" i="1"/>
  <c r="AJ110" i="1"/>
  <c r="AK90" i="1"/>
  <c r="AL90" i="1"/>
  <c r="AJ90" i="1"/>
  <c r="AK70" i="1"/>
  <c r="AL70" i="1"/>
  <c r="AJ70" i="1"/>
  <c r="D70" i="1"/>
  <c r="AK111" i="1"/>
  <c r="AJ111" i="1"/>
  <c r="AL111" i="1"/>
  <c r="AK101" i="1"/>
  <c r="AJ101" i="1"/>
  <c r="AL101" i="1"/>
  <c r="AK93" i="1"/>
  <c r="AJ93" i="1"/>
  <c r="AL93" i="1"/>
  <c r="AK85" i="1"/>
  <c r="AJ85" i="1"/>
  <c r="AL85" i="1"/>
  <c r="AK77" i="1"/>
  <c r="AJ77" i="1"/>
  <c r="AL77" i="1"/>
  <c r="AK69" i="1"/>
  <c r="AJ69" i="1"/>
  <c r="AL69" i="1"/>
  <c r="AK104" i="1"/>
  <c r="AL104" i="1"/>
  <c r="AJ104" i="1"/>
  <c r="AK88" i="1"/>
  <c r="AL88" i="1"/>
  <c r="AJ88" i="1"/>
  <c r="AK72" i="1"/>
  <c r="AL72" i="1"/>
  <c r="AJ72" i="1"/>
  <c r="AK78" i="1"/>
  <c r="AL78" i="1"/>
  <c r="AJ78" i="1"/>
  <c r="AK114" i="1"/>
  <c r="AL114" i="1"/>
  <c r="AJ114" i="1"/>
  <c r="AK94" i="1"/>
  <c r="AL94" i="1"/>
  <c r="AJ94" i="1"/>
  <c r="AK74" i="1"/>
  <c r="AL74" i="1"/>
  <c r="AJ74" i="1"/>
  <c r="AK109" i="1"/>
  <c r="AJ109" i="1"/>
  <c r="AL109" i="1"/>
  <c r="AK99" i="1"/>
  <c r="AJ99" i="1"/>
  <c r="AL99" i="1"/>
  <c r="AK91" i="1"/>
  <c r="AJ91" i="1"/>
  <c r="AL91" i="1"/>
  <c r="AK83" i="1"/>
  <c r="AJ83" i="1"/>
  <c r="AL83" i="1"/>
  <c r="AK75" i="1"/>
  <c r="AJ75" i="1"/>
  <c r="AL75" i="1"/>
  <c r="AK67" i="1"/>
  <c r="AJ67" i="1"/>
  <c r="AL67" i="1"/>
  <c r="AK116" i="1"/>
  <c r="AL116" i="1"/>
  <c r="AJ116" i="1"/>
  <c r="AK100" i="1"/>
  <c r="AL100" i="1"/>
  <c r="AJ100" i="1"/>
  <c r="AK84" i="1"/>
  <c r="AL84" i="1"/>
  <c r="AJ84" i="1"/>
  <c r="AK68" i="1"/>
  <c r="AL68" i="1"/>
  <c r="AJ68" i="1"/>
  <c r="AK102" i="1"/>
  <c r="AL102" i="1"/>
  <c r="AJ102" i="1"/>
  <c r="AK82" i="1"/>
  <c r="AL82" i="1"/>
  <c r="AJ82" i="1"/>
  <c r="C50" i="1"/>
  <c r="C55" i="1" s="1"/>
  <c r="C52" i="1"/>
  <c r="G72" i="1"/>
  <c r="G73" i="1" s="1"/>
  <c r="CV154" i="1" s="1"/>
  <c r="C51" i="1"/>
  <c r="B57" i="1"/>
  <c r="F57" i="1" s="1"/>
  <c r="C37" i="1"/>
  <c r="B43" i="1"/>
  <c r="F43" i="1" s="1"/>
  <c r="C38" i="1"/>
  <c r="C36" i="1"/>
  <c r="B41" i="1"/>
  <c r="F72" i="1" s="1"/>
  <c r="I27" i="1"/>
  <c r="H27" i="1"/>
  <c r="F70" i="1"/>
  <c r="H13" i="1"/>
  <c r="J10" i="1"/>
  <c r="CU153" i="1"/>
  <c r="EE153" i="1" s="1"/>
  <c r="CT153" i="1"/>
  <c r="ED153" i="1" s="1"/>
  <c r="C13" i="1" l="1"/>
  <c r="J41" i="1"/>
  <c r="J13" i="1"/>
  <c r="D73" i="1"/>
  <c r="CS154" i="1" s="1"/>
  <c r="EC154" i="1" s="1"/>
  <c r="J27" i="1"/>
  <c r="J55" i="1"/>
  <c r="E73" i="1"/>
  <c r="CT154" i="1" s="1"/>
  <c r="ED154" i="1" s="1"/>
  <c r="C40" i="1"/>
  <c r="C41" i="1"/>
  <c r="F73" i="1"/>
  <c r="CU154" i="1" s="1"/>
  <c r="EE154" i="1" s="1"/>
  <c r="E74" i="1"/>
  <c r="AU176" i="1" s="1"/>
  <c r="EF154" i="1"/>
  <c r="AV177" i="1" l="1"/>
  <c r="AV178" i="1" s="1"/>
  <c r="EC155" i="1" l="1"/>
  <c r="EC156" i="1" s="1"/>
  <c r="CU155" i="1"/>
  <c r="CU156" i="1" s="1"/>
  <c r="AT177" i="1" l="1"/>
  <c r="AT178" i="1" s="1"/>
  <c r="ED155" i="1"/>
  <c r="ED156" i="1" s="1"/>
  <c r="AW177" i="1" l="1"/>
  <c r="AW178" i="1" s="1"/>
  <c r="AU177" i="1"/>
  <c r="AU178" i="1" s="1"/>
  <c r="CS155" i="1"/>
  <c r="CS156" i="1" s="1"/>
  <c r="CT155" i="1"/>
  <c r="CT156" i="1" s="1"/>
  <c r="CV155" i="1" l="1"/>
  <c r="CV156" i="1" s="1"/>
  <c r="EE155" i="1" l="1"/>
  <c r="EE156" i="1" s="1"/>
  <c r="EF155" i="1"/>
  <c r="EF156" i="1" s="1"/>
</calcChain>
</file>

<file path=xl/comments1.xml><?xml version="1.0" encoding="utf-8"?>
<comments xmlns="http://schemas.openxmlformats.org/spreadsheetml/2006/main">
  <authors>
    <author>LAB</author>
    <author xml:space="preserve">Jacek </author>
    <author>Lab</author>
  </authors>
  <commentList>
    <comment ref="AO115" authorId="0" shapeId="0">
      <text>
        <r>
          <rPr>
            <b/>
            <sz val="9"/>
            <color indexed="81"/>
            <rFont val="Tahoma"/>
            <charset val="1"/>
          </rPr>
          <t>LAB:</t>
        </r>
        <r>
          <rPr>
            <sz val="9"/>
            <color indexed="81"/>
            <rFont val="Tahoma"/>
            <charset val="1"/>
          </rPr>
          <t xml:space="preserve">
dr zabrał miernik a ten co pozostał daje różne wyniki w zależności od biegunowości podłączenia 5,96/23</t>
        </r>
      </text>
    </comment>
    <comment ref="V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9" authorId="1" shapeId="0">
      <text>
        <r>
          <rPr>
            <b/>
            <sz val="8"/>
            <color indexed="81"/>
            <rFont val="Tahoma"/>
            <family val="2"/>
            <charset val="238"/>
          </rPr>
          <t xml:space="preserve">Wpisywać w litrach </t>
        </r>
      </text>
    </comment>
    <comment ref="V174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  <comment ref="V187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</commentList>
</comments>
</file>

<file path=xl/comments2.xml><?xml version="1.0" encoding="utf-8"?>
<comments xmlns="http://schemas.openxmlformats.org/spreadsheetml/2006/main">
  <authors>
    <author>LAB</author>
    <author xml:space="preserve">Jacek </author>
    <author>Lab</author>
  </authors>
  <commentList>
    <comment ref="AO115" authorId="0" shapeId="0">
      <text>
        <r>
          <rPr>
            <b/>
            <sz val="9"/>
            <color indexed="81"/>
            <rFont val="Tahoma"/>
            <charset val="1"/>
          </rPr>
          <t>LAB:</t>
        </r>
        <r>
          <rPr>
            <sz val="9"/>
            <color indexed="81"/>
            <rFont val="Tahoma"/>
            <charset val="1"/>
          </rPr>
          <t xml:space="preserve">
dr zabrał miernik a ten co pozostał daje różne wyniki w zależności od biegunowości podłączenia 5,96/23</t>
        </r>
      </text>
    </comment>
    <comment ref="V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7" authorId="1" shapeId="0">
      <text>
        <r>
          <rPr>
            <b/>
            <sz val="8"/>
            <color indexed="81"/>
            <rFont val="Tahoma"/>
            <family val="2"/>
            <charset val="238"/>
          </rPr>
          <t>W przypadku użycia kwasu 0,1N pomnożyć razy 10</t>
        </r>
      </text>
    </comment>
    <comment ref="AB139" authorId="1" shapeId="0">
      <text>
        <r>
          <rPr>
            <b/>
            <sz val="8"/>
            <color indexed="81"/>
            <rFont val="Tahoma"/>
            <family val="2"/>
            <charset val="238"/>
          </rPr>
          <t xml:space="preserve">Wpisywać w litrach </t>
        </r>
      </text>
    </comment>
    <comment ref="V174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  <comment ref="V187" authorId="2" shapeId="0">
      <text>
        <r>
          <rPr>
            <b/>
            <sz val="8"/>
            <color indexed="81"/>
            <rFont val="Tahoma"/>
            <family val="2"/>
            <charset val="238"/>
          </rPr>
          <t>Lab: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  <charset val="238"/>
          </rPr>
          <t>godz. 9.00</t>
        </r>
      </text>
    </comment>
  </commentList>
</comments>
</file>

<file path=xl/sharedStrings.xml><?xml version="1.0" encoding="utf-8"?>
<sst xmlns="http://schemas.openxmlformats.org/spreadsheetml/2006/main" count="310" uniqueCount="79">
  <si>
    <t>Cel doświadczenia:</t>
  </si>
  <si>
    <t>Start</t>
  </si>
  <si>
    <t>Temperatura [C]</t>
  </si>
  <si>
    <t>data</t>
  </si>
  <si>
    <t>dzień</t>
  </si>
  <si>
    <t>Godzina</t>
  </si>
  <si>
    <t>czas [h]</t>
  </si>
  <si>
    <t>K1</t>
  </si>
  <si>
    <t>K2</t>
  </si>
  <si>
    <t>Planowany skład mieszanki</t>
  </si>
  <si>
    <t>Komora:</t>
  </si>
  <si>
    <t>zawartości:</t>
  </si>
  <si>
    <t>masy:</t>
  </si>
  <si>
    <t>sucha masa</t>
  </si>
  <si>
    <t xml:space="preserve">udział </t>
  </si>
  <si>
    <t>ilość w s.m.</t>
  </si>
  <si>
    <t>masa św.</t>
  </si>
  <si>
    <t>C</t>
  </si>
  <si>
    <t>N</t>
  </si>
  <si>
    <t>składnik</t>
  </si>
  <si>
    <t>%</t>
  </si>
  <si>
    <t>kg</t>
  </si>
  <si>
    <t>[g/kg]</t>
  </si>
  <si>
    <t>[g]</t>
  </si>
  <si>
    <t>słoma</t>
  </si>
  <si>
    <t>C/N</t>
  </si>
  <si>
    <t>START DOŚWIADCZENIA:</t>
  </si>
  <si>
    <t>(godz.)</t>
  </si>
  <si>
    <t>Skład mieszanki</t>
  </si>
  <si>
    <t>Masa początkowa</t>
  </si>
  <si>
    <t>Wysokość od brzegu</t>
  </si>
  <si>
    <t>Objętość pocz.</t>
  </si>
  <si>
    <t>Gęstość</t>
  </si>
  <si>
    <t>Przepływ:</t>
  </si>
  <si>
    <t>pH</t>
  </si>
  <si>
    <t>konduktywność</t>
  </si>
  <si>
    <t>[mS]</t>
  </si>
  <si>
    <r>
      <t>wilgotno</t>
    </r>
    <r>
      <rPr>
        <sz val="10"/>
        <rFont val="Arial"/>
        <family val="2"/>
        <charset val="238"/>
      </rPr>
      <t>ść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>[%]</t>
    </r>
  </si>
  <si>
    <t>wilgotność ostateczna</t>
  </si>
  <si>
    <t>Dodatek wody</t>
  </si>
  <si>
    <t xml:space="preserve"> [%]</t>
  </si>
  <si>
    <t>składnik 1</t>
  </si>
  <si>
    <t>składnik 2</t>
  </si>
  <si>
    <t>składnik 3</t>
  </si>
  <si>
    <t>składnik 4</t>
  </si>
  <si>
    <t xml:space="preserve">osad </t>
  </si>
  <si>
    <t>ile zabrano na próbki [kg]</t>
  </si>
  <si>
    <t>ile się nie zmieściło [kg]</t>
  </si>
  <si>
    <t>Stan Liczników</t>
  </si>
  <si>
    <t>PRZEPŁYW [l/min]</t>
  </si>
  <si>
    <t>Sucha masa</t>
  </si>
  <si>
    <t>C org</t>
  </si>
  <si>
    <t>Corg pocz.</t>
  </si>
  <si>
    <t>Straty [%]</t>
  </si>
  <si>
    <t>Emisja C-CH4 [kg]</t>
  </si>
  <si>
    <t>N-tot</t>
  </si>
  <si>
    <t>Ntot pocz.</t>
  </si>
  <si>
    <t>[ g ]</t>
  </si>
  <si>
    <t>Emisja N-NH3</t>
  </si>
  <si>
    <t>Data rozpoczęcia:</t>
  </si>
  <si>
    <r>
      <t>O</t>
    </r>
    <r>
      <rPr>
        <b/>
        <vertAlign val="subscript"/>
        <sz val="20"/>
        <rFont val="Arial"/>
        <family val="2"/>
        <charset val="238"/>
      </rPr>
      <t>2 [v/v %]</t>
    </r>
  </si>
  <si>
    <r>
      <t>NH</t>
    </r>
    <r>
      <rPr>
        <b/>
        <vertAlign val="subscript"/>
        <sz val="20"/>
        <rFont val="Arial"/>
        <family val="2"/>
        <charset val="238"/>
      </rPr>
      <t>3 ppm</t>
    </r>
  </si>
  <si>
    <r>
      <t>CO</t>
    </r>
    <r>
      <rPr>
        <b/>
        <vertAlign val="subscript"/>
        <sz val="20"/>
        <rFont val="Arial"/>
        <family val="2"/>
        <charset val="238"/>
      </rPr>
      <t>2 [v/v %]</t>
    </r>
  </si>
  <si>
    <r>
      <t>CH</t>
    </r>
    <r>
      <rPr>
        <b/>
        <vertAlign val="subscript"/>
        <sz val="20"/>
        <rFont val="Arial"/>
        <family val="2"/>
        <charset val="238"/>
      </rPr>
      <t>4 [v/v %]</t>
    </r>
  </si>
  <si>
    <r>
      <t>H</t>
    </r>
    <r>
      <rPr>
        <b/>
        <vertAlign val="subscript"/>
        <sz val="20"/>
        <rFont val="Arial"/>
        <family val="2"/>
        <charset val="238"/>
      </rPr>
      <t>2</t>
    </r>
    <r>
      <rPr>
        <b/>
        <sz val="20"/>
        <rFont val="Arial"/>
        <family val="2"/>
        <charset val="238"/>
      </rPr>
      <t xml:space="preserve">S </t>
    </r>
    <r>
      <rPr>
        <b/>
        <vertAlign val="subscript"/>
        <sz val="20"/>
        <rFont val="Arial"/>
        <family val="2"/>
        <charset val="238"/>
      </rPr>
      <t>ppm</t>
    </r>
  </si>
  <si>
    <t>[kg]</t>
  </si>
  <si>
    <t>[cm]</t>
  </si>
  <si>
    <t>[dm3]</t>
  </si>
  <si>
    <t>[kg/m3]</t>
  </si>
  <si>
    <t>[dm3/min]</t>
  </si>
  <si>
    <t>osad</t>
  </si>
  <si>
    <t>xxxxx</t>
  </si>
  <si>
    <t>0-10000ppm</t>
  </si>
  <si>
    <t>0-50%</t>
  </si>
  <si>
    <t>0-30%</t>
  </si>
  <si>
    <t>0-1000</t>
  </si>
  <si>
    <t>0-25%</t>
  </si>
  <si>
    <t>15-90</t>
  </si>
  <si>
    <r>
      <t>Ilość przepłyniętego powietrza [m</t>
    </r>
    <r>
      <rPr>
        <b/>
        <vertAlign val="superscript"/>
        <sz val="12"/>
        <color theme="0"/>
        <rFont val="Arial CE"/>
        <charset val="238"/>
      </rPr>
      <t>3</t>
    </r>
    <r>
      <rPr>
        <b/>
        <sz val="16"/>
        <color theme="0"/>
        <rFont val="Arial CE"/>
        <charset val="238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</si>
</sst>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%"/>
    <numFmt numFmtId="167" formatCode="[$-F800]dddd\,\ mmmm\ dd\,\ yyyy"/>
  </numFmts>
  <fonts count="36">
    <font>
      <sz val="10"/>
      <name val="Arial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i/>
      <u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name val="Arial CE"/>
      <family val="2"/>
      <charset val="238"/>
    </font>
    <font>
      <i/>
      <sz val="10"/>
      <name val="Arial"/>
      <family val="2"/>
      <charset val="238"/>
    </font>
    <font>
      <sz val="11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4"/>
      <name val="Arial"/>
      <family val="2"/>
      <charset val="238"/>
    </font>
    <font>
      <sz val="8"/>
      <color indexed="81"/>
      <name val="Tahoma"/>
      <family val="2"/>
      <charset val="238"/>
    </font>
    <font>
      <sz val="14"/>
      <color indexed="81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Arial"/>
      <family val="2"/>
      <charset val="238"/>
    </font>
    <font>
      <b/>
      <sz val="12"/>
      <name val="Arial CE"/>
      <family val="2"/>
      <charset val="238"/>
    </font>
    <font>
      <b/>
      <i/>
      <sz val="18"/>
      <name val="Arial"/>
      <family val="2"/>
      <charset val="238"/>
    </font>
    <font>
      <b/>
      <sz val="16"/>
      <name val="Arial"/>
      <family val="2"/>
      <charset val="238"/>
    </font>
    <font>
      <b/>
      <sz val="2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20"/>
      <name val="Arial"/>
      <family val="2"/>
      <charset val="238"/>
    </font>
    <font>
      <sz val="10"/>
      <name val="Arial CE"/>
      <family val="2"/>
      <charset val="238"/>
    </font>
    <font>
      <b/>
      <i/>
      <sz val="10"/>
      <name val="Arial CE"/>
      <family val="2"/>
      <charset val="238"/>
    </font>
    <font>
      <b/>
      <sz val="18"/>
      <name val="Calibri"/>
      <family val="2"/>
      <charset val="238"/>
    </font>
    <font>
      <sz val="11"/>
      <color theme="1"/>
      <name val="Czcionka tekstu podstawowego"/>
      <family val="2"/>
    </font>
    <font>
      <b/>
      <i/>
      <sz val="10"/>
      <name val="Arial"/>
      <family val="2"/>
      <charset val="238"/>
    </font>
    <font>
      <sz val="12"/>
      <name val="Arial"/>
      <family val="2"/>
      <charset val="238"/>
    </font>
    <font>
      <b/>
      <i/>
      <sz val="11"/>
      <name val="Arial"/>
      <family val="2"/>
      <charset val="238"/>
    </font>
    <font>
      <b/>
      <sz val="16"/>
      <color theme="0"/>
      <name val="Arial"/>
      <family val="2"/>
      <charset val="238"/>
    </font>
    <font>
      <b/>
      <vertAlign val="superscript"/>
      <sz val="12"/>
      <color theme="0"/>
      <name val="Arial CE"/>
      <charset val="238"/>
    </font>
    <font>
      <b/>
      <sz val="16"/>
      <color theme="0"/>
      <name val="Arial CE"/>
      <charset val="238"/>
    </font>
    <font>
      <sz val="10"/>
      <color theme="0"/>
      <name val="Arial"/>
      <family val="2"/>
      <charset val="238"/>
    </font>
    <font>
      <b/>
      <sz val="10"/>
      <color theme="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11"/>
      </top>
      <bottom/>
      <diagonal/>
    </border>
    <border>
      <left style="medium">
        <color indexed="64"/>
      </left>
      <right style="thin">
        <color indexed="64"/>
      </right>
      <top style="thick">
        <color indexed="11"/>
      </top>
      <bottom/>
      <diagonal/>
    </border>
    <border>
      <left style="thin">
        <color indexed="64"/>
      </left>
      <right style="thin">
        <color indexed="64"/>
      </right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1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ck">
        <color indexed="11"/>
      </top>
      <bottom/>
      <diagonal/>
    </border>
    <border>
      <left style="thin">
        <color indexed="64"/>
      </left>
      <right style="double">
        <color indexed="64"/>
      </right>
      <top style="thick">
        <color indexed="11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ck">
        <color indexed="11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ck">
        <color indexed="11"/>
      </bottom>
      <diagonal/>
    </border>
    <border>
      <left style="thin">
        <color indexed="64"/>
      </left>
      <right style="double">
        <color indexed="64"/>
      </right>
      <top style="thick">
        <color indexed="1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7" fillId="0" borderId="0"/>
  </cellStyleXfs>
  <cellXfs count="582">
    <xf numFmtId="0" fontId="0" fillId="0" borderId="0" xfId="0"/>
    <xf numFmtId="0" fontId="2" fillId="0" borderId="0" xfId="0" applyFont="1" applyFill="1" applyBorder="1"/>
    <xf numFmtId="0" fontId="2" fillId="3" borderId="0" xfId="0" applyFont="1" applyFill="1"/>
    <xf numFmtId="0" fontId="11" fillId="0" borderId="0" xfId="0" applyFont="1"/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5" fontId="2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6" fontId="2" fillId="0" borderId="2" xfId="0" applyNumberFormat="1" applyFont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1" fillId="5" borderId="2" xfId="0" applyNumberFormat="1" applyFont="1" applyFill="1" applyBorder="1" applyAlignment="1">
      <alignment horizontal="center" vertical="center"/>
    </xf>
    <xf numFmtId="1" fontId="11" fillId="5" borderId="39" xfId="0" applyNumberFormat="1" applyFont="1" applyFill="1" applyBorder="1" applyAlignment="1">
      <alignment horizontal="center" vertical="center"/>
    </xf>
    <xf numFmtId="164" fontId="7" fillId="5" borderId="76" xfId="0" applyNumberFormat="1" applyFont="1" applyFill="1" applyBorder="1" applyAlignment="1">
      <alignment horizontal="center" vertical="center"/>
    </xf>
    <xf numFmtId="1" fontId="5" fillId="5" borderId="17" xfId="0" applyNumberFormat="1" applyFont="1" applyFill="1" applyBorder="1" applyAlignment="1">
      <alignment horizontal="center" vertical="center"/>
    </xf>
    <xf numFmtId="1" fontId="5" fillId="5" borderId="40" xfId="0" applyNumberFormat="1" applyFont="1" applyFill="1" applyBorder="1" applyAlignment="1">
      <alignment horizontal="center" vertical="center"/>
    </xf>
    <xf numFmtId="164" fontId="6" fillId="5" borderId="76" xfId="0" applyNumberFormat="1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6" fillId="5" borderId="51" xfId="0" applyNumberFormat="1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2" fontId="5" fillId="4" borderId="81" xfId="0" applyNumberFormat="1" applyFont="1" applyFill="1" applyBorder="1" applyAlignment="1">
      <alignment horizontal="center" vertical="center"/>
    </xf>
    <xf numFmtId="2" fontId="6" fillId="4" borderId="51" xfId="0" applyNumberFormat="1" applyFont="1" applyFill="1" applyBorder="1" applyAlignment="1">
      <alignment horizontal="center" vertical="center"/>
    </xf>
    <xf numFmtId="1" fontId="11" fillId="4" borderId="42" xfId="0" applyNumberFormat="1" applyFont="1" applyFill="1" applyBorder="1" applyAlignment="1">
      <alignment horizontal="center" vertical="center"/>
    </xf>
    <xf numFmtId="1" fontId="11" fillId="4" borderId="51" xfId="0" applyNumberFormat="1" applyFont="1" applyFill="1" applyBorder="1" applyAlignment="1">
      <alignment horizontal="center" vertical="center"/>
    </xf>
    <xf numFmtId="2" fontId="6" fillId="4" borderId="87" xfId="0" applyNumberFormat="1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81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/>
    </xf>
    <xf numFmtId="164" fontId="11" fillId="5" borderId="42" xfId="0" applyNumberFormat="1" applyFont="1" applyFill="1" applyBorder="1" applyAlignment="1">
      <alignment horizontal="center"/>
    </xf>
    <xf numFmtId="164" fontId="11" fillId="5" borderId="2" xfId="0" applyNumberFormat="1" applyFont="1" applyFill="1" applyBorder="1" applyAlignment="1">
      <alignment horizontal="center"/>
    </xf>
    <xf numFmtId="164" fontId="11" fillId="5" borderId="39" xfId="0" applyNumberFormat="1" applyFont="1" applyFill="1" applyBorder="1" applyAlignment="1">
      <alignment horizontal="center"/>
    </xf>
    <xf numFmtId="2" fontId="11" fillId="5" borderId="42" xfId="0" applyNumberFormat="1" applyFont="1" applyFill="1" applyBorder="1" applyAlignment="1">
      <alignment horizontal="center"/>
    </xf>
    <xf numFmtId="2" fontId="11" fillId="5" borderId="2" xfId="0" applyNumberFormat="1" applyFont="1" applyFill="1" applyBorder="1" applyAlignment="1">
      <alignment horizontal="center"/>
    </xf>
    <xf numFmtId="2" fontId="11" fillId="5" borderId="39" xfId="0" applyNumberFormat="1" applyFont="1" applyFill="1" applyBorder="1" applyAlignment="1">
      <alignment horizontal="center"/>
    </xf>
    <xf numFmtId="164" fontId="11" fillId="5" borderId="19" xfId="0" applyNumberFormat="1" applyFont="1" applyFill="1" applyBorder="1" applyAlignment="1">
      <alignment horizontal="center"/>
    </xf>
    <xf numFmtId="164" fontId="11" fillId="5" borderId="17" xfId="0" applyNumberFormat="1" applyFont="1" applyFill="1" applyBorder="1" applyAlignment="1">
      <alignment horizontal="center"/>
    </xf>
    <xf numFmtId="164" fontId="11" fillId="5" borderId="40" xfId="0" applyNumberFormat="1" applyFont="1" applyFill="1" applyBorder="1" applyAlignment="1">
      <alignment horizontal="center"/>
    </xf>
    <xf numFmtId="2" fontId="11" fillId="5" borderId="19" xfId="0" applyNumberFormat="1" applyFont="1" applyFill="1" applyBorder="1" applyAlignment="1">
      <alignment horizontal="center"/>
    </xf>
    <xf numFmtId="2" fontId="11" fillId="5" borderId="17" xfId="0" applyNumberFormat="1" applyFont="1" applyFill="1" applyBorder="1" applyAlignment="1">
      <alignment horizontal="center"/>
    </xf>
    <xf numFmtId="2" fontId="11" fillId="5" borderId="40" xfId="0" applyNumberFormat="1" applyFont="1" applyFill="1" applyBorder="1" applyAlignment="1">
      <alignment horizontal="center"/>
    </xf>
    <xf numFmtId="1" fontId="11" fillId="5" borderId="42" xfId="0" applyNumberFormat="1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1" fontId="2" fillId="5" borderId="19" xfId="0" applyNumberFormat="1" applyFont="1" applyFill="1" applyBorder="1" applyAlignment="1">
      <alignment horizontal="center"/>
    </xf>
    <xf numFmtId="1" fontId="2" fillId="5" borderId="17" xfId="0" applyNumberFormat="1" applyFont="1" applyFill="1" applyBorder="1" applyAlignment="1">
      <alignment horizontal="center"/>
    </xf>
    <xf numFmtId="1" fontId="2" fillId="5" borderId="40" xfId="0" applyNumberFormat="1" applyFont="1" applyFill="1" applyBorder="1" applyAlignment="1">
      <alignment horizontal="center"/>
    </xf>
    <xf numFmtId="1" fontId="11" fillId="5" borderId="19" xfId="0" applyNumberFormat="1" applyFont="1" applyFill="1" applyBorder="1" applyAlignment="1">
      <alignment horizontal="center"/>
    </xf>
    <xf numFmtId="1" fontId="11" fillId="5" borderId="17" xfId="0" applyNumberFormat="1" applyFont="1" applyFill="1" applyBorder="1" applyAlignment="1">
      <alignment horizontal="center"/>
    </xf>
    <xf numFmtId="1" fontId="11" fillId="5" borderId="22" xfId="0" applyNumberFormat="1" applyFont="1" applyFill="1" applyBorder="1" applyAlignment="1">
      <alignment horizontal="center"/>
    </xf>
    <xf numFmtId="1" fontId="11" fillId="5" borderId="83" xfId="0" applyNumberFormat="1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2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1" fontId="11" fillId="5" borderId="78" xfId="0" applyNumberFormat="1" applyFont="1" applyFill="1" applyBorder="1" applyAlignment="1">
      <alignment horizontal="center"/>
    </xf>
    <xf numFmtId="2" fontId="11" fillId="5" borderId="24" xfId="0" applyNumberFormat="1" applyFont="1" applyFill="1" applyBorder="1" applyAlignment="1">
      <alignment horizontal="center"/>
    </xf>
    <xf numFmtId="1" fontId="11" fillId="5" borderId="24" xfId="0" applyNumberFormat="1" applyFont="1" applyFill="1" applyBorder="1" applyAlignment="1">
      <alignment horizontal="center"/>
    </xf>
    <xf numFmtId="2" fontId="11" fillId="5" borderId="38" xfId="0" applyNumberFormat="1" applyFont="1" applyFill="1" applyBorder="1" applyAlignment="1">
      <alignment horizontal="center"/>
    </xf>
    <xf numFmtId="0" fontId="11" fillId="4" borderId="78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5" borderId="7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85" xfId="0" applyFont="1" applyFill="1" applyBorder="1" applyAlignment="1">
      <alignment horizontal="center" vertical="center"/>
    </xf>
    <xf numFmtId="0" fontId="2" fillId="5" borderId="74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0" fontId="2" fillId="5" borderId="77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1" fontId="11" fillId="5" borderId="30" xfId="0" applyNumberFormat="1" applyFont="1" applyFill="1" applyBorder="1" applyAlignment="1">
      <alignment horizontal="center"/>
    </xf>
    <xf numFmtId="165" fontId="2" fillId="5" borderId="39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1" fontId="11" fillId="5" borderId="41" xfId="0" applyNumberFormat="1" applyFont="1" applyFill="1" applyBorder="1" applyAlignment="1">
      <alignment horizontal="center"/>
    </xf>
    <xf numFmtId="1" fontId="11" fillId="5" borderId="31" xfId="0" applyNumberFormat="1" applyFont="1" applyFill="1" applyBorder="1" applyAlignment="1">
      <alignment horizontal="center"/>
    </xf>
    <xf numFmtId="165" fontId="2" fillId="5" borderId="42" xfId="0" applyNumberFormat="1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0" borderId="6" xfId="0" applyFont="1" applyBorder="1"/>
    <xf numFmtId="0" fontId="11" fillId="0" borderId="0" xfId="0" applyFont="1" applyBorder="1" applyAlignment="1">
      <alignment horizontal="right"/>
    </xf>
    <xf numFmtId="0" fontId="11" fillId="4" borderId="30" xfId="0" applyFont="1" applyFill="1" applyBorder="1" applyAlignment="1">
      <alignment horizontal="center"/>
    </xf>
    <xf numFmtId="0" fontId="11" fillId="4" borderId="31" xfId="0" applyFont="1" applyFill="1" applyBorder="1" applyAlignment="1">
      <alignment horizontal="center"/>
    </xf>
    <xf numFmtId="0" fontId="11" fillId="0" borderId="14" xfId="0" applyFont="1" applyBorder="1"/>
    <xf numFmtId="0" fontId="11" fillId="4" borderId="0" xfId="0" applyFont="1" applyFill="1"/>
    <xf numFmtId="0" fontId="22" fillId="4" borderId="0" xfId="0" applyFont="1" applyFill="1" applyAlignment="1">
      <alignment horizontal="center"/>
    </xf>
    <xf numFmtId="0" fontId="11" fillId="4" borderId="41" xfId="0" applyFont="1" applyFill="1" applyBorder="1" applyAlignment="1">
      <alignment horizontal="center"/>
    </xf>
    <xf numFmtId="0" fontId="26" fillId="5" borderId="23" xfId="0" applyFont="1" applyFill="1" applyBorder="1" applyAlignment="1">
      <alignment horizontal="center" vertical="center"/>
    </xf>
    <xf numFmtId="14" fontId="11" fillId="4" borderId="28" xfId="0" applyNumberFormat="1" applyFont="1" applyFill="1" applyBorder="1" applyAlignment="1">
      <alignment horizontal="center" vertical="center"/>
    </xf>
    <xf numFmtId="2" fontId="11" fillId="5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167" fontId="11" fillId="4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2" fontId="11" fillId="5" borderId="51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1" fillId="4" borderId="8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164" fontId="11" fillId="0" borderId="0" xfId="0" applyNumberFormat="1" applyFont="1" applyFill="1" applyBorder="1"/>
    <xf numFmtId="0" fontId="11" fillId="4" borderId="2" xfId="0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Fill="1"/>
    <xf numFmtId="49" fontId="11" fillId="4" borderId="2" xfId="0" applyNumberFormat="1" applyFont="1" applyFill="1" applyBorder="1" applyAlignment="1">
      <alignment horizontal="center" vertical="center"/>
    </xf>
    <xf numFmtId="0" fontId="11" fillId="0" borderId="15" xfId="0" applyFont="1" applyBorder="1"/>
    <xf numFmtId="49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/>
    <xf numFmtId="165" fontId="11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29" fillId="4" borderId="77" xfId="0" applyFont="1" applyFill="1" applyBorder="1" applyAlignment="1">
      <alignment horizontal="center"/>
    </xf>
    <xf numFmtId="0" fontId="29" fillId="4" borderId="27" xfId="0" applyFont="1" applyFill="1" applyBorder="1" applyAlignment="1">
      <alignment horizontal="center"/>
    </xf>
    <xf numFmtId="0" fontId="29" fillId="4" borderId="28" xfId="0" applyFont="1" applyFill="1" applyBorder="1" applyAlignment="1">
      <alignment horizontal="center"/>
    </xf>
    <xf numFmtId="2" fontId="11" fillId="5" borderId="16" xfId="0" applyNumberFormat="1" applyFont="1" applyFill="1" applyBorder="1" applyAlignment="1">
      <alignment horizontal="center"/>
    </xf>
    <xf numFmtId="2" fontId="11" fillId="5" borderId="32" xfId="0" applyNumberFormat="1" applyFont="1" applyFill="1" applyBorder="1" applyAlignment="1">
      <alignment horizontal="center"/>
    </xf>
    <xf numFmtId="2" fontId="11" fillId="5" borderId="43" xfId="0" applyNumberFormat="1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2" fontId="1" fillId="5" borderId="85" xfId="0" applyNumberFormat="1" applyFont="1" applyFill="1" applyBorder="1" applyAlignment="1">
      <alignment horizontal="center"/>
    </xf>
    <xf numFmtId="2" fontId="1" fillId="5" borderId="36" xfId="0" applyNumberFormat="1" applyFont="1" applyFill="1" applyBorder="1" applyAlignment="1">
      <alignment horizontal="center"/>
    </xf>
    <xf numFmtId="1" fontId="11" fillId="0" borderId="0" xfId="0" applyNumberFormat="1" applyFont="1" applyFill="1" applyBorder="1"/>
    <xf numFmtId="0" fontId="1" fillId="4" borderId="41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1" fontId="1" fillId="5" borderId="19" xfId="0" applyNumberFormat="1" applyFont="1" applyFill="1" applyBorder="1" applyAlignment="1">
      <alignment horizontal="center"/>
    </xf>
    <xf numFmtId="1" fontId="1" fillId="5" borderId="17" xfId="0" applyNumberFormat="1" applyFont="1" applyFill="1" applyBorder="1" applyAlignment="1">
      <alignment horizontal="center"/>
    </xf>
    <xf numFmtId="1" fontId="1" fillId="5" borderId="40" xfId="0" applyNumberFormat="1" applyFont="1" applyFill="1" applyBorder="1" applyAlignment="1">
      <alignment horizontal="center"/>
    </xf>
    <xf numFmtId="2" fontId="30" fillId="5" borderId="16" xfId="0" applyNumberFormat="1" applyFont="1" applyFill="1" applyBorder="1" applyAlignment="1">
      <alignment horizontal="center"/>
    </xf>
    <xf numFmtId="2" fontId="30" fillId="5" borderId="32" xfId="0" applyNumberFormat="1" applyFont="1" applyFill="1" applyBorder="1" applyAlignment="1">
      <alignment horizontal="center"/>
    </xf>
    <xf numFmtId="2" fontId="30" fillId="5" borderId="43" xfId="0" applyNumberFormat="1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1" fillId="4" borderId="43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11" fillId="2" borderId="0" xfId="0" applyNumberFormat="1" applyFont="1" applyFill="1" applyBorder="1"/>
    <xf numFmtId="0" fontId="11" fillId="2" borderId="0" xfId="0" applyFont="1" applyFill="1" applyBorder="1" applyAlignment="1">
      <alignment horizontal="center"/>
    </xf>
    <xf numFmtId="20" fontId="11" fillId="2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0" applyNumberFormat="1" applyFont="1" applyAlignment="1">
      <alignment horizontal="center"/>
    </xf>
    <xf numFmtId="0" fontId="11" fillId="3" borderId="85" xfId="0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64" fontId="11" fillId="7" borderId="17" xfId="0" applyNumberFormat="1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40" xfId="0" applyFont="1" applyFill="1" applyBorder="1"/>
    <xf numFmtId="0" fontId="11" fillId="4" borderId="44" xfId="0" applyFont="1" applyFill="1" applyBorder="1" applyAlignment="1">
      <alignment horizontal="center" vertical="center"/>
    </xf>
    <xf numFmtId="0" fontId="11" fillId="8" borderId="0" xfId="0" applyFont="1" applyFill="1" applyBorder="1"/>
    <xf numFmtId="0" fontId="2" fillId="8" borderId="0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164" fontId="11" fillId="8" borderId="0" xfId="0" applyNumberFormat="1" applyFont="1" applyFill="1" applyBorder="1" applyAlignment="1">
      <alignment horizontal="center"/>
    </xf>
    <xf numFmtId="2" fontId="11" fillId="8" borderId="0" xfId="0" applyNumberFormat="1" applyFont="1" applyFill="1" applyBorder="1" applyAlignment="1">
      <alignment horizontal="center"/>
    </xf>
    <xf numFmtId="1" fontId="11" fillId="8" borderId="0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65" fontId="11" fillId="8" borderId="0" xfId="0" applyNumberFormat="1" applyFont="1" applyFill="1" applyBorder="1" applyAlignment="1">
      <alignment horizontal="center"/>
    </xf>
    <xf numFmtId="49" fontId="11" fillId="8" borderId="0" xfId="0" applyNumberFormat="1" applyFont="1" applyFill="1" applyBorder="1" applyAlignment="1">
      <alignment horizontal="center"/>
    </xf>
    <xf numFmtId="2" fontId="11" fillId="8" borderId="0" xfId="0" applyNumberFormat="1" applyFont="1" applyFill="1" applyBorder="1"/>
    <xf numFmtId="165" fontId="11" fillId="8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34" fillId="9" borderId="0" xfId="0" applyFont="1" applyFill="1"/>
    <xf numFmtId="0" fontId="35" fillId="9" borderId="74" xfId="0" applyFont="1" applyFill="1" applyBorder="1" applyAlignment="1">
      <alignment horizontal="center" vertical="center"/>
    </xf>
    <xf numFmtId="0" fontId="35" fillId="9" borderId="20" xfId="0" applyFont="1" applyFill="1" applyBorder="1" applyAlignment="1">
      <alignment horizontal="center" vertical="center"/>
    </xf>
    <xf numFmtId="0" fontId="35" fillId="9" borderId="85" xfId="0" applyFont="1" applyFill="1" applyBorder="1" applyAlignment="1">
      <alignment horizontal="center" vertical="center"/>
    </xf>
    <xf numFmtId="0" fontId="35" fillId="9" borderId="36" xfId="0" applyFont="1" applyFill="1" applyBorder="1" applyAlignment="1">
      <alignment horizontal="center" vertical="center"/>
    </xf>
    <xf numFmtId="0" fontId="34" fillId="9" borderId="38" xfId="0" applyFont="1" applyFill="1" applyBorder="1" applyAlignment="1">
      <alignment horizontal="center"/>
    </xf>
    <xf numFmtId="0" fontId="34" fillId="9" borderId="78" xfId="0" applyFont="1" applyFill="1" applyBorder="1" applyAlignment="1">
      <alignment horizontal="center"/>
    </xf>
    <xf numFmtId="0" fontId="34" fillId="9" borderId="24" xfId="0" applyFont="1" applyFill="1" applyBorder="1" applyAlignment="1">
      <alignment horizontal="center"/>
    </xf>
    <xf numFmtId="164" fontId="34" fillId="9" borderId="39" xfId="0" applyNumberFormat="1" applyFont="1" applyFill="1" applyBorder="1" applyAlignment="1">
      <alignment horizontal="center"/>
    </xf>
    <xf numFmtId="164" fontId="34" fillId="9" borderId="42" xfId="0" applyNumberFormat="1" applyFont="1" applyFill="1" applyBorder="1" applyAlignment="1">
      <alignment horizontal="center"/>
    </xf>
    <xf numFmtId="164" fontId="34" fillId="9" borderId="2" xfId="0" applyNumberFormat="1" applyFont="1" applyFill="1" applyBorder="1" applyAlignment="1">
      <alignment horizontal="center"/>
    </xf>
    <xf numFmtId="0" fontId="11" fillId="7" borderId="0" xfId="0" applyFont="1" applyFill="1"/>
    <xf numFmtId="0" fontId="11" fillId="7" borderId="77" xfId="0" applyFont="1" applyFill="1" applyBorder="1" applyAlignment="1">
      <alignment horizontal="center"/>
    </xf>
    <xf numFmtId="0" fontId="11" fillId="7" borderId="45" xfId="0" applyFont="1" applyFill="1" applyBorder="1"/>
    <xf numFmtId="0" fontId="22" fillId="7" borderId="79" xfId="0" applyFont="1" applyFill="1" applyBorder="1" applyAlignment="1">
      <alignment horizontal="center"/>
    </xf>
    <xf numFmtId="0" fontId="11" fillId="7" borderId="79" xfId="0" applyFont="1" applyFill="1" applyBorder="1"/>
    <xf numFmtId="0" fontId="11" fillId="7" borderId="80" xfId="0" applyFont="1" applyFill="1" applyBorder="1"/>
    <xf numFmtId="0" fontId="11" fillId="7" borderId="78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9" xfId="0" applyFont="1" applyFill="1" applyBorder="1" applyAlignment="1">
      <alignment horizontal="center"/>
    </xf>
    <xf numFmtId="0" fontId="11" fillId="7" borderId="42" xfId="0" applyFont="1" applyFill="1" applyBorder="1"/>
    <xf numFmtId="0" fontId="11" fillId="7" borderId="2" xfId="0" applyFont="1" applyFill="1" applyBorder="1"/>
    <xf numFmtId="0" fontId="11" fillId="7" borderId="19" xfId="0" applyFont="1" applyFill="1" applyBorder="1"/>
    <xf numFmtId="0" fontId="11" fillId="7" borderId="17" xfId="0" applyFont="1" applyFill="1" applyBorder="1"/>
    <xf numFmtId="0" fontId="2" fillId="7" borderId="0" xfId="0" applyFont="1" applyFill="1" applyBorder="1" applyAlignment="1">
      <alignment horizontal="right"/>
    </xf>
    <xf numFmtId="0" fontId="11" fillId="7" borderId="0" xfId="0" applyFont="1" applyFill="1" applyBorder="1" applyAlignment="1"/>
    <xf numFmtId="0" fontId="22" fillId="7" borderId="45" xfId="0" applyFont="1" applyFill="1" applyBorder="1"/>
    <xf numFmtId="0" fontId="11" fillId="7" borderId="79" xfId="0" applyFont="1" applyFill="1" applyBorder="1" applyAlignment="1">
      <alignment horizontal="center"/>
    </xf>
    <xf numFmtId="164" fontId="11" fillId="7" borderId="2" xfId="0" applyNumberFormat="1" applyFont="1" applyFill="1" applyBorder="1" applyAlignment="1">
      <alignment horizontal="center"/>
    </xf>
    <xf numFmtId="0" fontId="11" fillId="7" borderId="39" xfId="0" applyFont="1" applyFill="1" applyBorder="1"/>
    <xf numFmtId="0" fontId="11" fillId="7" borderId="40" xfId="0" applyFont="1" applyFill="1" applyBorder="1"/>
    <xf numFmtId="0" fontId="22" fillId="7" borderId="0" xfId="0" applyFont="1" applyFill="1" applyAlignment="1">
      <alignment horizontal="center"/>
    </xf>
    <xf numFmtId="0" fontId="11" fillId="7" borderId="53" xfId="0" applyFont="1" applyFill="1" applyBorder="1"/>
    <xf numFmtId="49" fontId="11" fillId="7" borderId="54" xfId="0" applyNumberFormat="1" applyFont="1" applyFill="1" applyBorder="1" applyAlignment="1">
      <alignment horizontal="center"/>
    </xf>
    <xf numFmtId="0" fontId="2" fillId="7" borderId="55" xfId="0" applyFont="1" applyFill="1" applyBorder="1" applyAlignment="1">
      <alignment horizontal="center"/>
    </xf>
    <xf numFmtId="0" fontId="2" fillId="7" borderId="56" xfId="0" applyFont="1" applyFill="1" applyBorder="1" applyAlignment="1">
      <alignment horizontal="center"/>
    </xf>
    <xf numFmtId="0" fontId="11" fillId="7" borderId="57" xfId="0" applyFont="1" applyFill="1" applyBorder="1"/>
    <xf numFmtId="0" fontId="11" fillId="7" borderId="46" xfId="0" applyFont="1" applyFill="1" applyBorder="1" applyAlignment="1">
      <alignment horizontal="right"/>
    </xf>
    <xf numFmtId="2" fontId="11" fillId="7" borderId="52" xfId="0" applyNumberFormat="1" applyFont="1" applyFill="1" applyBorder="1" applyAlignment="1">
      <alignment horizontal="center"/>
    </xf>
    <xf numFmtId="2" fontId="11" fillId="7" borderId="58" xfId="0" applyNumberFormat="1" applyFont="1" applyFill="1" applyBorder="1" applyAlignment="1">
      <alignment horizontal="center"/>
    </xf>
    <xf numFmtId="0" fontId="11" fillId="7" borderId="59" xfId="0" applyFont="1" applyFill="1" applyBorder="1"/>
    <xf numFmtId="0" fontId="11" fillId="7" borderId="0" xfId="0" applyFont="1" applyFill="1" applyBorder="1" applyAlignment="1">
      <alignment horizontal="right"/>
    </xf>
    <xf numFmtId="2" fontId="11" fillId="7" borderId="22" xfId="0" applyNumberFormat="1" applyFont="1" applyFill="1" applyBorder="1" applyAlignment="1">
      <alignment horizontal="center"/>
    </xf>
    <xf numFmtId="2" fontId="11" fillId="7" borderId="60" xfId="0" applyNumberFormat="1" applyFont="1" applyFill="1" applyBorder="1" applyAlignment="1">
      <alignment horizontal="center"/>
    </xf>
    <xf numFmtId="2" fontId="7" fillId="7" borderId="23" xfId="0" applyNumberFormat="1" applyFont="1" applyFill="1" applyBorder="1" applyAlignment="1">
      <alignment horizontal="center"/>
    </xf>
    <xf numFmtId="2" fontId="7" fillId="7" borderId="70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7" borderId="49" xfId="0" applyFont="1" applyFill="1" applyBorder="1"/>
    <xf numFmtId="0" fontId="1" fillId="7" borderId="49" xfId="0" applyFont="1" applyFill="1" applyBorder="1" applyAlignment="1">
      <alignment horizontal="right"/>
    </xf>
    <xf numFmtId="2" fontId="1" fillId="7" borderId="50" xfId="0" applyNumberFormat="1" applyFont="1" applyFill="1" applyBorder="1" applyAlignment="1">
      <alignment horizontal="center"/>
    </xf>
    <xf numFmtId="2" fontId="1" fillId="7" borderId="63" xfId="0" applyNumberFormat="1" applyFont="1" applyFill="1" applyBorder="1" applyAlignment="1">
      <alignment horizontal="center"/>
    </xf>
    <xf numFmtId="0" fontId="11" fillId="7" borderId="66" xfId="0" applyFont="1" applyFill="1" applyBorder="1"/>
    <xf numFmtId="0" fontId="1" fillId="7" borderId="67" xfId="0" applyFont="1" applyFill="1" applyBorder="1" applyAlignment="1">
      <alignment horizontal="right"/>
    </xf>
    <xf numFmtId="2" fontId="1" fillId="7" borderId="71" xfId="0" applyNumberFormat="1" applyFont="1" applyFill="1" applyBorder="1" applyAlignment="1">
      <alignment horizontal="center"/>
    </xf>
    <xf numFmtId="2" fontId="1" fillId="7" borderId="72" xfId="0" applyNumberFormat="1" applyFont="1" applyFill="1" applyBorder="1" applyAlignment="1">
      <alignment horizontal="center"/>
    </xf>
    <xf numFmtId="0" fontId="11" fillId="7" borderId="46" xfId="0" applyFont="1" applyFill="1" applyBorder="1"/>
    <xf numFmtId="0" fontId="11" fillId="7" borderId="0" xfId="0" applyFont="1" applyFill="1" applyBorder="1"/>
    <xf numFmtId="0" fontId="2" fillId="7" borderId="49" xfId="0" applyFont="1" applyFill="1" applyBorder="1" applyAlignment="1">
      <alignment horizontal="right"/>
    </xf>
    <xf numFmtId="0" fontId="11" fillId="7" borderId="67" xfId="0" applyFont="1" applyFill="1" applyBorder="1"/>
    <xf numFmtId="0" fontId="11" fillId="7" borderId="67" xfId="0" applyFont="1" applyFill="1" applyBorder="1" applyAlignment="1">
      <alignment horizontal="right"/>
    </xf>
    <xf numFmtId="2" fontId="1" fillId="7" borderId="68" xfId="0" applyNumberFormat="1" applyFont="1" applyFill="1" applyBorder="1" applyAlignment="1">
      <alignment horizontal="center"/>
    </xf>
    <xf numFmtId="2" fontId="1" fillId="7" borderId="69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1" fillId="7" borderId="62" xfId="0" applyFont="1" applyFill="1" applyBorder="1"/>
    <xf numFmtId="2" fontId="11" fillId="7" borderId="47" xfId="0" applyNumberFormat="1" applyFont="1" applyFill="1" applyBorder="1" applyAlignment="1">
      <alignment horizontal="center"/>
    </xf>
    <xf numFmtId="2" fontId="11" fillId="7" borderId="48" xfId="0" applyNumberFormat="1" applyFont="1" applyFill="1" applyBorder="1" applyAlignment="1">
      <alignment horizontal="center"/>
    </xf>
    <xf numFmtId="2" fontId="11" fillId="7" borderId="64" xfId="0" applyNumberFormat="1" applyFont="1" applyFill="1" applyBorder="1" applyAlignment="1">
      <alignment horizontal="center"/>
    </xf>
    <xf numFmtId="2" fontId="11" fillId="7" borderId="19" xfId="0" applyNumberFormat="1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7" borderId="65" xfId="0" applyNumberFormat="1" applyFont="1" applyFill="1" applyBorder="1" applyAlignment="1">
      <alignment horizontal="center"/>
    </xf>
    <xf numFmtId="16" fontId="11" fillId="7" borderId="3" xfId="0" applyNumberFormat="1" applyFont="1" applyFill="1" applyBorder="1"/>
    <xf numFmtId="164" fontId="11" fillId="7" borderId="0" xfId="0" applyNumberFormat="1" applyFont="1" applyFill="1"/>
    <xf numFmtId="0" fontId="2" fillId="7" borderId="0" xfId="0" applyFont="1" applyFill="1"/>
    <xf numFmtId="0" fontId="2" fillId="7" borderId="2" xfId="0" applyFont="1" applyFill="1" applyBorder="1" applyAlignment="1">
      <alignment horizontal="center"/>
    </xf>
    <xf numFmtId="0" fontId="2" fillId="7" borderId="0" xfId="0" applyFont="1" applyFill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166" fontId="2" fillId="7" borderId="2" xfId="0" applyNumberFormat="1" applyFont="1" applyFill="1" applyBorder="1" applyAlignment="1">
      <alignment horizontal="center"/>
    </xf>
    <xf numFmtId="49" fontId="2" fillId="7" borderId="26" xfId="0" applyNumberFormat="1" applyFont="1" applyFill="1" applyBorder="1" applyAlignment="1">
      <alignment horizontal="center"/>
    </xf>
    <xf numFmtId="14" fontId="11" fillId="7" borderId="15" xfId="0" applyNumberFormat="1" applyFont="1" applyFill="1" applyBorder="1"/>
    <xf numFmtId="0" fontId="11" fillId="7" borderId="21" xfId="0" applyFont="1" applyFill="1" applyBorder="1"/>
    <xf numFmtId="164" fontId="7" fillId="7" borderId="2" xfId="0" applyNumberFormat="1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164" fontId="1" fillId="7" borderId="9" xfId="0" applyNumberFormat="1" applyFont="1" applyFill="1" applyBorder="1"/>
    <xf numFmtId="0" fontId="11" fillId="7" borderId="3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164" fontId="1" fillId="7" borderId="75" xfId="0" applyNumberFormat="1" applyFont="1" applyFill="1" applyBorder="1"/>
    <xf numFmtId="15" fontId="11" fillId="7" borderId="0" xfId="0" applyNumberFormat="1" applyFont="1" applyFill="1"/>
    <xf numFmtId="0" fontId="2" fillId="7" borderId="26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11" fillId="7" borderId="6" xfId="0" applyFont="1" applyFill="1" applyBorder="1"/>
    <xf numFmtId="0" fontId="11" fillId="7" borderId="23" xfId="0" applyFont="1" applyFill="1" applyBorder="1"/>
    <xf numFmtId="0" fontId="11" fillId="7" borderId="15" xfId="0" applyFont="1" applyFill="1" applyBorder="1" applyAlignment="1">
      <alignment horizontal="center"/>
    </xf>
    <xf numFmtId="0" fontId="11" fillId="7" borderId="1" xfId="0" applyFont="1" applyFill="1" applyBorder="1"/>
    <xf numFmtId="49" fontId="11" fillId="7" borderId="54" xfId="0" applyNumberFormat="1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right"/>
    </xf>
    <xf numFmtId="0" fontId="11" fillId="7" borderId="2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right"/>
    </xf>
    <xf numFmtId="0" fontId="11" fillId="7" borderId="2" xfId="0" applyFont="1" applyFill="1" applyBorder="1" applyAlignment="1"/>
    <xf numFmtId="0" fontId="11" fillId="7" borderId="39" xfId="0" applyFont="1" applyFill="1" applyBorder="1" applyAlignment="1"/>
    <xf numFmtId="0" fontId="11" fillId="7" borderId="6" xfId="0" applyFont="1" applyFill="1" applyBorder="1" applyAlignment="1">
      <alignment horizontal="right"/>
    </xf>
    <xf numFmtId="0" fontId="11" fillId="7" borderId="29" xfId="0" applyFont="1" applyFill="1" applyBorder="1"/>
    <xf numFmtId="0" fontId="11" fillId="7" borderId="30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7" borderId="22" xfId="0" applyFont="1" applyFill="1" applyBorder="1" applyAlignment="1"/>
    <xf numFmtId="0" fontId="11" fillId="7" borderId="14" xfId="0" applyFont="1" applyFill="1" applyBorder="1"/>
    <xf numFmtId="0" fontId="11" fillId="7" borderId="25" xfId="0" applyFont="1" applyFill="1" applyBorder="1" applyAlignment="1">
      <alignment horizontal="right"/>
    </xf>
    <xf numFmtId="0" fontId="11" fillId="7" borderId="33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2" fillId="7" borderId="23" xfId="0" applyFont="1" applyFill="1" applyBorder="1"/>
    <xf numFmtId="0" fontId="24" fillId="7" borderId="35" xfId="0" applyFont="1" applyFill="1" applyBorder="1" applyAlignment="1">
      <alignment horizontal="right"/>
    </xf>
    <xf numFmtId="0" fontId="25" fillId="7" borderId="33" xfId="0" applyFont="1" applyFill="1" applyBorder="1" applyAlignment="1">
      <alignment horizontal="center"/>
    </xf>
    <xf numFmtId="0" fontId="25" fillId="7" borderId="36" xfId="0" applyFont="1" applyFill="1" applyBorder="1" applyAlignment="1">
      <alignment horizontal="center"/>
    </xf>
    <xf numFmtId="0" fontId="11" fillId="7" borderId="24" xfId="0" applyFont="1" applyFill="1" applyBorder="1" applyAlignment="1"/>
    <xf numFmtId="49" fontId="2" fillId="7" borderId="26" xfId="0" applyNumberFormat="1" applyFont="1" applyFill="1" applyBorder="1" applyAlignment="1">
      <alignment horizontal="right"/>
    </xf>
    <xf numFmtId="14" fontId="11" fillId="7" borderId="35" xfId="0" applyNumberFormat="1" applyFont="1" applyFill="1" applyBorder="1"/>
    <xf numFmtId="0" fontId="11" fillId="7" borderId="26" xfId="0" applyFont="1" applyFill="1" applyBorder="1"/>
    <xf numFmtId="0" fontId="11" fillId="7" borderId="35" xfId="0" applyFont="1" applyFill="1" applyBorder="1"/>
    <xf numFmtId="0" fontId="11" fillId="7" borderId="3" xfId="0" applyFont="1" applyFill="1" applyBorder="1"/>
    <xf numFmtId="0" fontId="24" fillId="7" borderId="15" xfId="0" applyFont="1" applyFill="1" applyBorder="1" applyAlignment="1">
      <alignment horizontal="right"/>
    </xf>
    <xf numFmtId="0" fontId="25" fillId="7" borderId="27" xfId="0" applyFont="1" applyFill="1" applyBorder="1" applyAlignment="1">
      <alignment horizontal="center"/>
    </xf>
    <xf numFmtId="0" fontId="25" fillId="7" borderId="28" xfId="0" applyFont="1" applyFill="1" applyBorder="1" applyAlignment="1">
      <alignment horizontal="center"/>
    </xf>
    <xf numFmtId="0" fontId="24" fillId="7" borderId="37" xfId="0" applyFont="1" applyFill="1" applyBorder="1" applyAlignment="1">
      <alignment horizontal="right"/>
    </xf>
    <xf numFmtId="0" fontId="6" fillId="7" borderId="24" xfId="0" applyFont="1" applyFill="1" applyBorder="1" applyAlignment="1">
      <alignment horizontal="center"/>
    </xf>
    <xf numFmtId="0" fontId="6" fillId="7" borderId="38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right"/>
    </xf>
    <xf numFmtId="0" fontId="11" fillId="7" borderId="40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right"/>
    </xf>
    <xf numFmtId="164" fontId="7" fillId="7" borderId="17" xfId="0" applyNumberFormat="1" applyFont="1" applyFill="1" applyBorder="1" applyAlignment="1">
      <alignment horizontal="center"/>
    </xf>
    <xf numFmtId="49" fontId="11" fillId="7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91" xfId="0" applyFont="1" applyFill="1" applyBorder="1" applyAlignment="1">
      <alignment horizontal="center"/>
    </xf>
    <xf numFmtId="0" fontId="11" fillId="7" borderId="88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11" fillId="7" borderId="81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11" fillId="7" borderId="15" xfId="0" applyFont="1" applyFill="1" applyBorder="1"/>
    <xf numFmtId="0" fontId="11" fillId="7" borderId="90" xfId="0" applyFont="1" applyFill="1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0" fontId="25" fillId="7" borderId="77" xfId="0" applyFont="1" applyFill="1" applyBorder="1" applyAlignment="1">
      <alignment horizontal="center"/>
    </xf>
    <xf numFmtId="0" fontId="6" fillId="7" borderId="82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11" fillId="7" borderId="44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" fillId="7" borderId="0" xfId="0" applyFont="1" applyFill="1" applyBorder="1"/>
    <xf numFmtId="0" fontId="12" fillId="7" borderId="0" xfId="0" applyFont="1" applyFill="1"/>
    <xf numFmtId="16" fontId="11" fillId="7" borderId="0" xfId="0" applyNumberFormat="1" applyFont="1" applyFill="1"/>
    <xf numFmtId="0" fontId="2" fillId="7" borderId="2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1" fillId="7" borderId="16" xfId="0" applyNumberFormat="1" applyFont="1" applyFill="1" applyBorder="1" applyAlignment="1">
      <alignment horizontal="center"/>
    </xf>
    <xf numFmtId="0" fontId="8" fillId="7" borderId="9" xfId="0" applyFont="1" applyFill="1" applyBorder="1"/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" fontId="1" fillId="7" borderId="19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73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11" fillId="7" borderId="25" xfId="0" applyFont="1" applyFill="1" applyBorder="1"/>
    <xf numFmtId="0" fontId="11" fillId="7" borderId="0" xfId="0" applyFont="1" applyFill="1" applyAlignment="1">
      <alignment horizontal="right"/>
    </xf>
    <xf numFmtId="0" fontId="11" fillId="7" borderId="16" xfId="0" applyFont="1" applyFill="1" applyBorder="1" applyAlignment="1">
      <alignment horizontal="right"/>
    </xf>
    <xf numFmtId="0" fontId="11" fillId="7" borderId="45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right"/>
    </xf>
    <xf numFmtId="0" fontId="11" fillId="7" borderId="19" xfId="0" applyFont="1" applyFill="1" applyBorder="1" applyAlignment="1">
      <alignment horizontal="right"/>
    </xf>
    <xf numFmtId="0" fontId="11" fillId="7" borderId="44" xfId="0" applyFont="1" applyFill="1" applyBorder="1"/>
    <xf numFmtId="0" fontId="11" fillId="7" borderId="43" xfId="0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" fontId="11" fillId="0" borderId="0" xfId="0" applyNumberFormat="1" applyFont="1" applyFill="1" applyBorder="1"/>
    <xf numFmtId="20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/>
    <xf numFmtId="16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5" borderId="91" xfId="0" applyFont="1" applyFill="1" applyBorder="1" applyAlignment="1">
      <alignment horizontal="center" vertical="center"/>
    </xf>
    <xf numFmtId="0" fontId="2" fillId="5" borderId="90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11" fillId="5" borderId="82" xfId="0" applyFont="1" applyFill="1" applyBorder="1" applyAlignment="1">
      <alignment horizontal="center"/>
    </xf>
    <xf numFmtId="164" fontId="11" fillId="5" borderId="5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164" fontId="11" fillId="0" borderId="6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2" fontId="11" fillId="5" borderId="73" xfId="0" applyNumberFormat="1" applyFont="1" applyFill="1" applyBorder="1" applyAlignment="1">
      <alignment horizontal="center"/>
    </xf>
    <xf numFmtId="0" fontId="11" fillId="4" borderId="83" xfId="0" applyFont="1" applyFill="1" applyBorder="1" applyAlignment="1">
      <alignment horizontal="center"/>
    </xf>
    <xf numFmtId="0" fontId="11" fillId="4" borderId="73" xfId="0" applyFont="1" applyFill="1" applyBorder="1" applyAlignment="1">
      <alignment horizontal="center"/>
    </xf>
    <xf numFmtId="164" fontId="11" fillId="5" borderId="83" xfId="0" applyNumberFormat="1" applyFont="1" applyFill="1" applyBorder="1" applyAlignment="1">
      <alignment horizontal="center"/>
    </xf>
    <xf numFmtId="164" fontId="11" fillId="5" borderId="22" xfId="0" applyNumberFormat="1" applyFont="1" applyFill="1" applyBorder="1" applyAlignment="1">
      <alignment horizontal="center"/>
    </xf>
    <xf numFmtId="164" fontId="11" fillId="5" borderId="87" xfId="0" applyNumberFormat="1" applyFont="1" applyFill="1" applyBorder="1" applyAlignment="1">
      <alignment horizontal="center"/>
    </xf>
    <xf numFmtId="1" fontId="11" fillId="0" borderId="15" xfId="0" applyNumberFormat="1" applyFont="1" applyFill="1" applyBorder="1" applyAlignment="1">
      <alignment horizontal="center"/>
    </xf>
    <xf numFmtId="2" fontId="11" fillId="0" borderId="15" xfId="0" applyNumberFormat="1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164" fontId="11" fillId="0" borderId="15" xfId="0" applyNumberFormat="1" applyFont="1" applyFill="1" applyBorder="1" applyAlignment="1">
      <alignment horizontal="center"/>
    </xf>
    <xf numFmtId="167" fontId="11" fillId="4" borderId="22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2" fontId="11" fillId="5" borderId="87" xfId="0" applyNumberFormat="1" applyFont="1" applyFill="1" applyBorder="1" applyAlignment="1">
      <alignment horizontal="center" vertical="center"/>
    </xf>
    <xf numFmtId="0" fontId="11" fillId="4" borderId="83" xfId="0" applyFont="1" applyFill="1" applyBorder="1" applyAlignment="1">
      <alignment horizontal="center" vertical="center"/>
    </xf>
    <xf numFmtId="0" fontId="11" fillId="4" borderId="73" xfId="0" applyFont="1" applyFill="1" applyBorder="1" applyAlignment="1">
      <alignment horizontal="center" vertical="center"/>
    </xf>
    <xf numFmtId="0" fontId="11" fillId="4" borderId="84" xfId="0" applyFont="1" applyFill="1" applyBorder="1" applyAlignment="1">
      <alignment horizontal="center" vertical="center"/>
    </xf>
    <xf numFmtId="167" fontId="1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167" fontId="11" fillId="0" borderId="15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15" fontId="11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7" fillId="0" borderId="26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8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4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/>
    </xf>
    <xf numFmtId="0" fontId="20" fillId="0" borderId="8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79" xfId="0" applyFont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2" fillId="7" borderId="77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9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 vertical="center"/>
    </xf>
    <xf numFmtId="0" fontId="11" fillId="7" borderId="88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 wrapText="1"/>
    </xf>
    <xf numFmtId="0" fontId="31" fillId="9" borderId="79" xfId="0" applyFont="1" applyFill="1" applyBorder="1" applyAlignment="1">
      <alignment horizontal="center" vertical="center" wrapText="1"/>
    </xf>
    <xf numFmtId="0" fontId="31" fillId="9" borderId="80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/>
    </xf>
    <xf numFmtId="0" fontId="22" fillId="7" borderId="25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/>
    </xf>
    <xf numFmtId="0" fontId="22" fillId="7" borderId="79" xfId="0" applyFont="1" applyFill="1" applyBorder="1" applyAlignment="1">
      <alignment horizontal="center"/>
    </xf>
    <xf numFmtId="0" fontId="22" fillId="7" borderId="8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2" fontId="5" fillId="5" borderId="81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59686667779711E-2"/>
          <c:y val="4.8543746851945124E-2"/>
          <c:w val="0.89910363118323422"/>
          <c:h val="0.77184557494592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'Arkusz1 (2)'!$V$3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(2)'!$V$4:$V$33</c:f>
              <c:numCache>
                <c:formatCode>General</c:formatCode>
                <c:ptCount val="30"/>
                <c:pt idx="0">
                  <c:v>27.49</c:v>
                </c:pt>
                <c:pt idx="1">
                  <c:v>51.7</c:v>
                </c:pt>
                <c:pt idx="2">
                  <c:v>67.2</c:v>
                </c:pt>
                <c:pt idx="3">
                  <c:v>68.599999999999994</c:v>
                </c:pt>
                <c:pt idx="4">
                  <c:v>66.7</c:v>
                </c:pt>
                <c:pt idx="5">
                  <c:v>65.099999999999994</c:v>
                </c:pt>
                <c:pt idx="6">
                  <c:v>63.4</c:v>
                </c:pt>
                <c:pt idx="7">
                  <c:v>62.8</c:v>
                </c:pt>
                <c:pt idx="8">
                  <c:v>44</c:v>
                </c:pt>
                <c:pt idx="9">
                  <c:v>43.9</c:v>
                </c:pt>
                <c:pt idx="10">
                  <c:v>47.1</c:v>
                </c:pt>
                <c:pt idx="11">
                  <c:v>30.1</c:v>
                </c:pt>
                <c:pt idx="12">
                  <c:v>34.700000000000003</c:v>
                </c:pt>
                <c:pt idx="13">
                  <c:v>35.549999999999997</c:v>
                </c:pt>
                <c:pt idx="14">
                  <c:v>32.4</c:v>
                </c:pt>
                <c:pt idx="15">
                  <c:v>38.26</c:v>
                </c:pt>
                <c:pt idx="16">
                  <c:v>47.3</c:v>
                </c:pt>
                <c:pt idx="17">
                  <c:v>40.299999999999997</c:v>
                </c:pt>
                <c:pt idx="18">
                  <c:v>48</c:v>
                </c:pt>
                <c:pt idx="19">
                  <c:v>46.4</c:v>
                </c:pt>
                <c:pt idx="20">
                  <c:v>44.5</c:v>
                </c:pt>
                <c:pt idx="21">
                  <c:v>39.909999999999997</c:v>
                </c:pt>
                <c:pt idx="22">
                  <c:v>38.64</c:v>
                </c:pt>
                <c:pt idx="23">
                  <c:v>36.799999999999997</c:v>
                </c:pt>
                <c:pt idx="24">
                  <c:v>36.06</c:v>
                </c:pt>
                <c:pt idx="25">
                  <c:v>34.5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30.9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1-42C4-94DB-A514DE97C568}"/>
            </c:ext>
          </c:extLst>
        </c:ser>
        <c:ser>
          <c:idx val="1"/>
          <c:order val="1"/>
          <c:tx>
            <c:strRef>
              <c:f>'Arkusz1 (2)'!$W$3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(2)'!$W$4:$W$33</c:f>
              <c:numCache>
                <c:formatCode>General</c:formatCode>
                <c:ptCount val="30"/>
                <c:pt idx="0">
                  <c:v>26.96</c:v>
                </c:pt>
                <c:pt idx="1">
                  <c:v>56.7</c:v>
                </c:pt>
                <c:pt idx="2">
                  <c:v>72</c:v>
                </c:pt>
                <c:pt idx="3">
                  <c:v>73.599999999999994</c:v>
                </c:pt>
                <c:pt idx="4">
                  <c:v>72.5</c:v>
                </c:pt>
                <c:pt idx="5">
                  <c:v>69.7</c:v>
                </c:pt>
                <c:pt idx="6">
                  <c:v>68.5</c:v>
                </c:pt>
                <c:pt idx="7">
                  <c:v>63.7</c:v>
                </c:pt>
                <c:pt idx="8">
                  <c:v>63</c:v>
                </c:pt>
                <c:pt idx="9">
                  <c:v>55.9</c:v>
                </c:pt>
                <c:pt idx="10">
                  <c:v>58</c:v>
                </c:pt>
                <c:pt idx="11">
                  <c:v>58</c:v>
                </c:pt>
                <c:pt idx="12">
                  <c:v>61.4</c:v>
                </c:pt>
                <c:pt idx="13">
                  <c:v>59</c:v>
                </c:pt>
                <c:pt idx="14">
                  <c:v>56.9</c:v>
                </c:pt>
                <c:pt idx="15">
                  <c:v>39.6</c:v>
                </c:pt>
                <c:pt idx="16">
                  <c:v>47</c:v>
                </c:pt>
                <c:pt idx="17">
                  <c:v>45.2</c:v>
                </c:pt>
                <c:pt idx="18">
                  <c:v>40.5</c:v>
                </c:pt>
                <c:pt idx="19">
                  <c:v>38.700000000000003</c:v>
                </c:pt>
                <c:pt idx="20">
                  <c:v>34.700000000000003</c:v>
                </c:pt>
                <c:pt idx="21">
                  <c:v>35.42</c:v>
                </c:pt>
                <c:pt idx="22">
                  <c:v>33.03</c:v>
                </c:pt>
                <c:pt idx="23">
                  <c:v>31.9</c:v>
                </c:pt>
                <c:pt idx="24">
                  <c:v>28.34</c:v>
                </c:pt>
                <c:pt idx="25">
                  <c:v>28.44</c:v>
                </c:pt>
                <c:pt idx="26">
                  <c:v>31.3</c:v>
                </c:pt>
                <c:pt idx="27">
                  <c:v>32.799999999999997</c:v>
                </c:pt>
                <c:pt idx="28">
                  <c:v>30.7</c:v>
                </c:pt>
                <c:pt idx="29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B1-42C4-94DB-A514DE97C568}"/>
            </c:ext>
          </c:extLst>
        </c:ser>
        <c:ser>
          <c:idx val="2"/>
          <c:order val="2"/>
          <c:tx>
            <c:strRef>
              <c:f>'Arkusz1 (2)'!$X$3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(2)'!$X$4:$X$33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B1-42C4-94DB-A514DE97C568}"/>
            </c:ext>
          </c:extLst>
        </c:ser>
        <c:ser>
          <c:idx val="3"/>
          <c:order val="3"/>
          <c:tx>
            <c:strRef>
              <c:f>'Arkusz1 (2)'!$Y$3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(2)'!$Y$4:$Y$33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B1-42C4-94DB-A514DE97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5664"/>
        <c:axId val="202876416"/>
      </c:scatterChart>
      <c:valAx>
        <c:axId val="2028656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7322363849"/>
              <c:y val="0.929919088581080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876416"/>
        <c:crosses val="autoZero"/>
        <c:crossBetween val="midCat"/>
        <c:majorUnit val="5"/>
      </c:valAx>
      <c:valAx>
        <c:axId val="2028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Temperatura [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C]</a:t>
                </a:r>
              </a:p>
            </c:rich>
          </c:tx>
          <c:layout>
            <c:manualLayout>
              <c:xMode val="edge"/>
              <c:yMode val="edge"/>
              <c:x val="6.6577215964596361E-3"/>
              <c:y val="0.32614543620003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865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659416451867"/>
          <c:y val="5.5825430580301552E-2"/>
          <c:w val="8.5201793721973118E-2"/>
          <c:h val="0.2961168904981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(2)'!$BR$3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(2)'!$BR$4:$BR$33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F-40E3-8C64-1AAB530A9329}"/>
            </c:ext>
          </c:extLst>
        </c:ser>
        <c:ser>
          <c:idx val="1"/>
          <c:order val="1"/>
          <c:tx>
            <c:strRef>
              <c:f>'Arkusz1 (2)'!$BS$3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(2)'!$BS$4:$BS$33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F-40E3-8C64-1AAB530A9329}"/>
            </c:ext>
          </c:extLst>
        </c:ser>
        <c:ser>
          <c:idx val="2"/>
          <c:order val="2"/>
          <c:tx>
            <c:strRef>
              <c:f>'Arkusz1 (2)'!$BT$3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(2)'!$BT$4:$BT$33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DF-40E3-8C64-1AAB530A9329}"/>
            </c:ext>
          </c:extLst>
        </c:ser>
        <c:ser>
          <c:idx val="3"/>
          <c:order val="3"/>
          <c:tx>
            <c:strRef>
              <c:f>'Arkusz1 (2)'!$BU$3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(2)'!$BU$4:$BU$33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DF-40E3-8C64-1AAB530A9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0128"/>
        <c:axId val="204882688"/>
      </c:scatterChart>
      <c:valAx>
        <c:axId val="2048801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882688"/>
        <c:crosses val="autoZero"/>
        <c:crossBetween val="midCat"/>
        <c:majorUnit val="5"/>
      </c:valAx>
      <c:valAx>
        <c:axId val="2048826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skumulowana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88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(2)'!$BJ$3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(2)'!$BJ$4:$BJ$33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B-4D7E-9420-101DAD65DF3D}"/>
            </c:ext>
          </c:extLst>
        </c:ser>
        <c:ser>
          <c:idx val="1"/>
          <c:order val="1"/>
          <c:tx>
            <c:strRef>
              <c:f>'Arkusz1 (2)'!$BK$3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(2)'!$BK$4:$BK$33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B-4D7E-9420-101DAD65DF3D}"/>
            </c:ext>
          </c:extLst>
        </c:ser>
        <c:ser>
          <c:idx val="2"/>
          <c:order val="2"/>
          <c:tx>
            <c:strRef>
              <c:f>'Arkusz1 (2)'!$BL$3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(2)'!$BL$4:$BL$33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9B-4D7E-9420-101DAD65DF3D}"/>
            </c:ext>
          </c:extLst>
        </c:ser>
        <c:ser>
          <c:idx val="3"/>
          <c:order val="3"/>
          <c:tx>
            <c:strRef>
              <c:f>'Arkusz1 (2)'!$BM$3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(2)'!$BM$4:$BM$33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9B-4D7E-9420-101DAD65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6784"/>
        <c:axId val="204809344"/>
      </c:scatterChart>
      <c:valAx>
        <c:axId val="2048067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809344"/>
        <c:crosses val="autoZero"/>
        <c:crossBetween val="midCat"/>
        <c:majorUnit val="5"/>
      </c:valAx>
      <c:valAx>
        <c:axId val="2048093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NH3 [g]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806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59686667779711E-2"/>
          <c:y val="4.8543746851945124E-2"/>
          <c:w val="0.89910363118323422"/>
          <c:h val="0.77184557494592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Arkusz1!$V$3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Arkusz1!$V$4:$V$33</c:f>
              <c:numCache>
                <c:formatCode>General</c:formatCode>
                <c:ptCount val="30"/>
                <c:pt idx="0">
                  <c:v>27.49</c:v>
                </c:pt>
                <c:pt idx="1">
                  <c:v>51.7</c:v>
                </c:pt>
                <c:pt idx="2">
                  <c:v>67.2</c:v>
                </c:pt>
                <c:pt idx="3">
                  <c:v>68.599999999999994</c:v>
                </c:pt>
                <c:pt idx="4">
                  <c:v>66.7</c:v>
                </c:pt>
                <c:pt idx="5">
                  <c:v>65.099999999999994</c:v>
                </c:pt>
                <c:pt idx="6">
                  <c:v>63.4</c:v>
                </c:pt>
                <c:pt idx="7">
                  <c:v>62.8</c:v>
                </c:pt>
                <c:pt idx="8">
                  <c:v>44</c:v>
                </c:pt>
                <c:pt idx="9">
                  <c:v>43.9</c:v>
                </c:pt>
                <c:pt idx="10">
                  <c:v>47.1</c:v>
                </c:pt>
                <c:pt idx="11">
                  <c:v>30.1</c:v>
                </c:pt>
                <c:pt idx="12">
                  <c:v>34.700000000000003</c:v>
                </c:pt>
                <c:pt idx="13">
                  <c:v>35.549999999999997</c:v>
                </c:pt>
                <c:pt idx="14">
                  <c:v>32.4</c:v>
                </c:pt>
                <c:pt idx="15">
                  <c:v>38.26</c:v>
                </c:pt>
                <c:pt idx="16">
                  <c:v>47.3</c:v>
                </c:pt>
                <c:pt idx="17">
                  <c:v>40.299999999999997</c:v>
                </c:pt>
                <c:pt idx="18">
                  <c:v>48</c:v>
                </c:pt>
                <c:pt idx="19">
                  <c:v>46.4</c:v>
                </c:pt>
                <c:pt idx="20">
                  <c:v>44.5</c:v>
                </c:pt>
                <c:pt idx="21">
                  <c:v>39.909999999999997</c:v>
                </c:pt>
                <c:pt idx="22">
                  <c:v>38.64</c:v>
                </c:pt>
                <c:pt idx="23">
                  <c:v>36.799999999999997</c:v>
                </c:pt>
                <c:pt idx="24">
                  <c:v>36.06</c:v>
                </c:pt>
                <c:pt idx="25">
                  <c:v>34.5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30.9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1-454A-A01F-38BD349A17EE}"/>
            </c:ext>
          </c:extLst>
        </c:ser>
        <c:ser>
          <c:idx val="1"/>
          <c:order val="1"/>
          <c:tx>
            <c:strRef>
              <c:f>Arkusz1!$W$3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Arkusz1!$W$4:$W$33</c:f>
              <c:numCache>
                <c:formatCode>General</c:formatCode>
                <c:ptCount val="30"/>
                <c:pt idx="0">
                  <c:v>26.96</c:v>
                </c:pt>
                <c:pt idx="1">
                  <c:v>56.7</c:v>
                </c:pt>
                <c:pt idx="2">
                  <c:v>72</c:v>
                </c:pt>
                <c:pt idx="3">
                  <c:v>73.599999999999994</c:v>
                </c:pt>
                <c:pt idx="4">
                  <c:v>72.5</c:v>
                </c:pt>
                <c:pt idx="5">
                  <c:v>69.7</c:v>
                </c:pt>
                <c:pt idx="6">
                  <c:v>68.5</c:v>
                </c:pt>
                <c:pt idx="7">
                  <c:v>63.7</c:v>
                </c:pt>
                <c:pt idx="8">
                  <c:v>63</c:v>
                </c:pt>
                <c:pt idx="9">
                  <c:v>55.9</c:v>
                </c:pt>
                <c:pt idx="10">
                  <c:v>58</c:v>
                </c:pt>
                <c:pt idx="11">
                  <c:v>58</c:v>
                </c:pt>
                <c:pt idx="12">
                  <c:v>61.4</c:v>
                </c:pt>
                <c:pt idx="13">
                  <c:v>59</c:v>
                </c:pt>
                <c:pt idx="14">
                  <c:v>56.9</c:v>
                </c:pt>
                <c:pt idx="15">
                  <c:v>39.6</c:v>
                </c:pt>
                <c:pt idx="16">
                  <c:v>47</c:v>
                </c:pt>
                <c:pt idx="17">
                  <c:v>45.2</c:v>
                </c:pt>
                <c:pt idx="18">
                  <c:v>40.5</c:v>
                </c:pt>
                <c:pt idx="19">
                  <c:v>38.700000000000003</c:v>
                </c:pt>
                <c:pt idx="20">
                  <c:v>34.700000000000003</c:v>
                </c:pt>
                <c:pt idx="21">
                  <c:v>35.42</c:v>
                </c:pt>
                <c:pt idx="22">
                  <c:v>33.03</c:v>
                </c:pt>
                <c:pt idx="23">
                  <c:v>31.9</c:v>
                </c:pt>
                <c:pt idx="24">
                  <c:v>28.34</c:v>
                </c:pt>
                <c:pt idx="25">
                  <c:v>28.44</c:v>
                </c:pt>
                <c:pt idx="26">
                  <c:v>31.3</c:v>
                </c:pt>
                <c:pt idx="27">
                  <c:v>32.799999999999997</c:v>
                </c:pt>
                <c:pt idx="28">
                  <c:v>30.7</c:v>
                </c:pt>
                <c:pt idx="29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C1-454A-A01F-38BD349A17EE}"/>
            </c:ext>
          </c:extLst>
        </c:ser>
        <c:ser>
          <c:idx val="2"/>
          <c:order val="2"/>
          <c:tx>
            <c:strRef>
              <c:f>Arkusz1!$X$3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Arkusz1!$X$4:$X$33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C1-454A-A01F-38BD349A17EE}"/>
            </c:ext>
          </c:extLst>
        </c:ser>
        <c:ser>
          <c:idx val="3"/>
          <c:order val="3"/>
          <c:tx>
            <c:strRef>
              <c:f>Arkusz1!$Y$3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Arkusz1!$Y$4:$Y$33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C1-454A-A01F-38BD349A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8720"/>
        <c:axId val="203040640"/>
      </c:scatterChart>
      <c:valAx>
        <c:axId val="2030387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7322363849"/>
              <c:y val="0.929919088581080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040640"/>
        <c:crosses val="autoZero"/>
        <c:crossBetween val="midCat"/>
        <c:majorUnit val="5"/>
      </c:valAx>
      <c:valAx>
        <c:axId val="20304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Temperatura [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C]</a:t>
                </a:r>
              </a:p>
            </c:rich>
          </c:tx>
          <c:layout>
            <c:manualLayout>
              <c:xMode val="edge"/>
              <c:yMode val="edge"/>
              <c:x val="6.6577215964596361E-3"/>
              <c:y val="0.32614543620003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038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8659416451867"/>
          <c:y val="5.5825430580301552E-2"/>
          <c:w val="8.5201793721973118E-2"/>
          <c:h val="0.2961168904981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0886021536191"/>
          <c:y val="4.5871611005154959E-2"/>
          <c:w val="0.87923299019524093"/>
          <c:h val="0.850918384145624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Arkusz1!$AH$3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Arkusz1!$AH$62:$AH$91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D-48F1-AE9D-B2C5489FE361}"/>
            </c:ext>
          </c:extLst>
        </c:ser>
        <c:ser>
          <c:idx val="1"/>
          <c:order val="1"/>
          <c:tx>
            <c:strRef>
              <c:f>Arkusz1!$AI$3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Arkusz1!$AI$62:$AI$91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2.0900709219858156</c:v>
                </c:pt>
                <c:pt idx="2">
                  <c:v>1.9080246913580248</c:v>
                </c:pt>
                <c:pt idx="3">
                  <c:v>1.6285714285714286</c:v>
                </c:pt>
                <c:pt idx="4">
                  <c:v>1.5346153846153847</c:v>
                </c:pt>
                <c:pt idx="5">
                  <c:v>1.2936170212765958</c:v>
                </c:pt>
                <c:pt idx="6">
                  <c:v>1.1951219512195121</c:v>
                </c:pt>
                <c:pt idx="7">
                  <c:v>1.0732026143790849</c:v>
                </c:pt>
                <c:pt idx="8">
                  <c:v>0.77894736842105261</c:v>
                </c:pt>
                <c:pt idx="9">
                  <c:v>0.18958333333333333</c:v>
                </c:pt>
                <c:pt idx="10">
                  <c:v>0.67569444444444449</c:v>
                </c:pt>
                <c:pt idx="11">
                  <c:v>0.51975308641975304</c:v>
                </c:pt>
                <c:pt idx="12">
                  <c:v>0.2992063492063492</c:v>
                </c:pt>
                <c:pt idx="13">
                  <c:v>0.2388888888888889</c:v>
                </c:pt>
                <c:pt idx="14">
                  <c:v>0.16053921568627452</c:v>
                </c:pt>
                <c:pt idx="15">
                  <c:v>2.0586206896551724</c:v>
                </c:pt>
                <c:pt idx="16">
                  <c:v>1.9252747252747253</c:v>
                </c:pt>
                <c:pt idx="17">
                  <c:v>1.6217687074829932</c:v>
                </c:pt>
                <c:pt idx="18">
                  <c:v>1.650462962962963</c:v>
                </c:pt>
                <c:pt idx="19">
                  <c:v>1.2731884057971015</c:v>
                </c:pt>
                <c:pt idx="20">
                  <c:v>1.0648809523809524</c:v>
                </c:pt>
                <c:pt idx="21">
                  <c:v>1.9579365079365079</c:v>
                </c:pt>
                <c:pt idx="22">
                  <c:v>1.8888888888888888</c:v>
                </c:pt>
                <c:pt idx="23">
                  <c:v>1.5390070921985815</c:v>
                </c:pt>
                <c:pt idx="24">
                  <c:v>1.3682539682539683</c:v>
                </c:pt>
                <c:pt idx="25">
                  <c:v>1.2320512820512821</c:v>
                </c:pt>
                <c:pt idx="26">
                  <c:v>0.89333333333333331</c:v>
                </c:pt>
                <c:pt idx="27">
                  <c:v>0.69444444444444442</c:v>
                </c:pt>
                <c:pt idx="28">
                  <c:v>0.49285714285714288</c:v>
                </c:pt>
                <c:pt idx="29">
                  <c:v>0.42222222222222222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AD-48F1-AE9D-B2C5489FE361}"/>
            </c:ext>
          </c:extLst>
        </c:ser>
        <c:ser>
          <c:idx val="2"/>
          <c:order val="2"/>
          <c:tx>
            <c:strRef>
              <c:f>Arkusz1!$AJ$3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Arkusz1!$AJ$62:$AJ$91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2.4056737588652481</c:v>
                </c:pt>
                <c:pt idx="2">
                  <c:v>2.310493827160494</c:v>
                </c:pt>
                <c:pt idx="3">
                  <c:v>2.1838095238095239</c:v>
                </c:pt>
                <c:pt idx="4">
                  <c:v>2.2032051282051284</c:v>
                </c:pt>
                <c:pt idx="5">
                  <c:v>2.2283687943262414</c:v>
                </c:pt>
                <c:pt idx="6">
                  <c:v>2.2357723577235773</c:v>
                </c:pt>
                <c:pt idx="7">
                  <c:v>2.2052287581699348</c:v>
                </c:pt>
                <c:pt idx="8">
                  <c:v>2.187719298245614</c:v>
                </c:pt>
                <c:pt idx="9">
                  <c:v>2.0734374999999998</c:v>
                </c:pt>
                <c:pt idx="10">
                  <c:v>1.9180555555555556</c:v>
                </c:pt>
                <c:pt idx="11">
                  <c:v>0.52654320987654324</c:v>
                </c:pt>
                <c:pt idx="12">
                  <c:v>3.1</c:v>
                </c:pt>
                <c:pt idx="13">
                  <c:v>1.4339506172839507</c:v>
                </c:pt>
                <c:pt idx="14">
                  <c:v>1.2894607843137256</c:v>
                </c:pt>
                <c:pt idx="15">
                  <c:v>2.306896551724138</c:v>
                </c:pt>
                <c:pt idx="16">
                  <c:v>2.3142857142857145</c:v>
                </c:pt>
                <c:pt idx="17">
                  <c:v>2.148299319727891</c:v>
                </c:pt>
                <c:pt idx="18">
                  <c:v>2.1641203703703704</c:v>
                </c:pt>
                <c:pt idx="19">
                  <c:v>1.8884057971014492</c:v>
                </c:pt>
                <c:pt idx="20">
                  <c:v>1.7785714285714285</c:v>
                </c:pt>
                <c:pt idx="21">
                  <c:v>2.2420634920634921</c:v>
                </c:pt>
                <c:pt idx="22">
                  <c:v>2.1614379084967319</c:v>
                </c:pt>
                <c:pt idx="23">
                  <c:v>2.1397163120567377</c:v>
                </c:pt>
                <c:pt idx="24">
                  <c:v>2.0777777777777779</c:v>
                </c:pt>
                <c:pt idx="25">
                  <c:v>1.9833333333333334</c:v>
                </c:pt>
                <c:pt idx="26">
                  <c:v>1.8313333333333333</c:v>
                </c:pt>
                <c:pt idx="27">
                  <c:v>2.0436507936507935</c:v>
                </c:pt>
                <c:pt idx="28">
                  <c:v>1.7988095238095239</c:v>
                </c:pt>
                <c:pt idx="29">
                  <c:v>1.7305555555555556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AD-48F1-AE9D-B2C5489FE361}"/>
            </c:ext>
          </c:extLst>
        </c:ser>
        <c:ser>
          <c:idx val="3"/>
          <c:order val="3"/>
          <c:tx>
            <c:strRef>
              <c:f>Arkusz1!$AK$3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Arkusz1!$AK$62:$AK$91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AD-48F1-AE9D-B2C5489F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968"/>
        <c:axId val="203094272"/>
      </c:scatterChart>
      <c:valAx>
        <c:axId val="2030919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6578446876"/>
              <c:y val="0.929919112383679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094272"/>
        <c:crosses val="autoZero"/>
        <c:crossBetween val="midCat"/>
        <c:majorUnit val="5"/>
      </c:valAx>
      <c:valAx>
        <c:axId val="2030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Przepływ [l/min]</a:t>
                </a:r>
              </a:p>
            </c:rich>
          </c:tx>
          <c:layout>
            <c:manualLayout>
              <c:xMode val="edge"/>
              <c:yMode val="edge"/>
              <c:x val="6.657661020363425E-3"/>
              <c:y val="0.32614554998806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3091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91695253668909"/>
          <c:y val="6.6513719875924596E-2"/>
          <c:w val="8.5778781038374774E-2"/>
          <c:h val="0.27981675017895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75800975239419E-2"/>
          <c:y val="5.0000061035230754E-2"/>
          <c:w val="0.89604618649164292"/>
          <c:h val="0.77500094604607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Arkusz1!$AL$3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Arkusz1!$AL$62:$AL$91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3-4BE2-96EB-E79A8836A78F}"/>
            </c:ext>
          </c:extLst>
        </c:ser>
        <c:ser>
          <c:idx val="1"/>
          <c:order val="1"/>
          <c:tx>
            <c:strRef>
              <c:f>Arkusz1!$AM$3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Arkusz1!$AM$62:$AM$91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2.9470000000000001</c:v>
                </c:pt>
                <c:pt idx="2">
                  <c:v>3.0910000000000002</c:v>
                </c:pt>
                <c:pt idx="3">
                  <c:v>1.71</c:v>
                </c:pt>
                <c:pt idx="4">
                  <c:v>2.3940000000000001</c:v>
                </c:pt>
                <c:pt idx="5">
                  <c:v>1.8240000000000001</c:v>
                </c:pt>
                <c:pt idx="6">
                  <c:v>1.47</c:v>
                </c:pt>
                <c:pt idx="7">
                  <c:v>1.6419999999999999</c:v>
                </c:pt>
                <c:pt idx="8">
                  <c:v>2.2200000000000002</c:v>
                </c:pt>
                <c:pt idx="9">
                  <c:v>1.0920000000000001</c:v>
                </c:pt>
                <c:pt idx="10">
                  <c:v>0.97299999999999998</c:v>
                </c:pt>
                <c:pt idx="11">
                  <c:v>0.84199999999999997</c:v>
                </c:pt>
                <c:pt idx="12">
                  <c:v>0.377</c:v>
                </c:pt>
                <c:pt idx="13">
                  <c:v>0.38700000000000001</c:v>
                </c:pt>
                <c:pt idx="14">
                  <c:v>0.65500000000000003</c:v>
                </c:pt>
                <c:pt idx="15">
                  <c:v>3.5819999999999999</c:v>
                </c:pt>
                <c:pt idx="16">
                  <c:v>5.2560000000000002</c:v>
                </c:pt>
                <c:pt idx="17">
                  <c:v>2.3839999999999999</c:v>
                </c:pt>
                <c:pt idx="18">
                  <c:v>7.13</c:v>
                </c:pt>
                <c:pt idx="19">
                  <c:v>1.7569999999999999</c:v>
                </c:pt>
                <c:pt idx="20">
                  <c:v>1.7889999999999999</c:v>
                </c:pt>
                <c:pt idx="21">
                  <c:v>2.4670000000000001</c:v>
                </c:pt>
                <c:pt idx="22">
                  <c:v>2.89</c:v>
                </c:pt>
                <c:pt idx="23">
                  <c:v>2.17</c:v>
                </c:pt>
                <c:pt idx="24">
                  <c:v>1.724</c:v>
                </c:pt>
                <c:pt idx="25">
                  <c:v>1.9219999999999999</c:v>
                </c:pt>
                <c:pt idx="26">
                  <c:v>1.34</c:v>
                </c:pt>
                <c:pt idx="27">
                  <c:v>0.875</c:v>
                </c:pt>
                <c:pt idx="28">
                  <c:v>0.82799999999999996</c:v>
                </c:pt>
                <c:pt idx="29">
                  <c:v>0.45600000000000002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3-4BE2-96EB-E79A8836A78F}"/>
            </c:ext>
          </c:extLst>
        </c:ser>
        <c:ser>
          <c:idx val="2"/>
          <c:order val="2"/>
          <c:tx>
            <c:strRef>
              <c:f>Arkusz1!$AN$3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Arkusz1!$AN$62:$AN$91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3.3919999999999999</c:v>
                </c:pt>
                <c:pt idx="2">
                  <c:v>3.7429999999999999</c:v>
                </c:pt>
                <c:pt idx="3">
                  <c:v>2.2930000000000001</c:v>
                </c:pt>
                <c:pt idx="4">
                  <c:v>3.4369999999999998</c:v>
                </c:pt>
                <c:pt idx="5">
                  <c:v>3.1419999999999999</c:v>
                </c:pt>
                <c:pt idx="6">
                  <c:v>2.75</c:v>
                </c:pt>
                <c:pt idx="7">
                  <c:v>3.3740000000000001</c:v>
                </c:pt>
                <c:pt idx="8">
                  <c:v>6.2350000000000003</c:v>
                </c:pt>
                <c:pt idx="9">
                  <c:v>11.943</c:v>
                </c:pt>
                <c:pt idx="10">
                  <c:v>2.762</c:v>
                </c:pt>
                <c:pt idx="11">
                  <c:v>0.85299999999999998</c:v>
                </c:pt>
                <c:pt idx="12">
                  <c:v>3.9060000000000001</c:v>
                </c:pt>
                <c:pt idx="13">
                  <c:v>2.323</c:v>
                </c:pt>
                <c:pt idx="14">
                  <c:v>5.2610000000000001</c:v>
                </c:pt>
                <c:pt idx="15">
                  <c:v>4.0140000000000002</c:v>
                </c:pt>
                <c:pt idx="16">
                  <c:v>6.3179999999999996</c:v>
                </c:pt>
                <c:pt idx="17">
                  <c:v>3.1579999999999999</c:v>
                </c:pt>
                <c:pt idx="18">
                  <c:v>9.3490000000000002</c:v>
                </c:pt>
                <c:pt idx="19">
                  <c:v>2.6059999999999999</c:v>
                </c:pt>
                <c:pt idx="20">
                  <c:v>2.988</c:v>
                </c:pt>
                <c:pt idx="21">
                  <c:v>2.8250000000000002</c:v>
                </c:pt>
                <c:pt idx="22">
                  <c:v>3.3069999999999999</c:v>
                </c:pt>
                <c:pt idx="23">
                  <c:v>3.0169999999999999</c:v>
                </c:pt>
                <c:pt idx="24">
                  <c:v>2.6179999999999999</c:v>
                </c:pt>
                <c:pt idx="25">
                  <c:v>3.0939999999999999</c:v>
                </c:pt>
                <c:pt idx="26">
                  <c:v>2.7469999999999999</c:v>
                </c:pt>
                <c:pt idx="27">
                  <c:v>2.5750000000000002</c:v>
                </c:pt>
                <c:pt idx="28">
                  <c:v>3.0219999999999998</c:v>
                </c:pt>
                <c:pt idx="29">
                  <c:v>1.869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3-4BE2-96EB-E79A8836A78F}"/>
            </c:ext>
          </c:extLst>
        </c:ser>
        <c:ser>
          <c:idx val="3"/>
          <c:order val="3"/>
          <c:tx>
            <c:strRef>
              <c:f>Arkusz1!$AO$3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Arkusz1!$U$62:$U$91</c:f>
              <c:numCache>
                <c:formatCode>General</c:formatCode>
                <c:ptCount val="30"/>
              </c:numCache>
            </c:numRef>
          </c:xVal>
          <c:yVal>
            <c:numRef>
              <c:f>Arkusz1!$AO$62:$AO$91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3-4BE2-96EB-E79A8836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5216"/>
        <c:axId val="204667520"/>
      </c:scatterChart>
      <c:valAx>
        <c:axId val="2046652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500407788009"/>
              <c:y val="0.929919045479116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667520"/>
        <c:crosses val="autoZero"/>
        <c:crossBetween val="midCat"/>
        <c:majorUnit val="5"/>
      </c:valAx>
      <c:valAx>
        <c:axId val="20466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Objętość powietrza [dm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7101591114669E-3"/>
              <c:y val="0.32614550972691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665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1676824295265"/>
          <c:y val="0.04"/>
          <c:w val="8.5875824843928417E-2"/>
          <c:h val="0.30500042333417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06382978723402E-2"/>
          <c:y val="5.0761484228124293E-2"/>
          <c:w val="0.89697648376259798"/>
          <c:h val="0.771574560267489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Arkusz1!$Z$3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Arkusz1!$Z$4:$Z$33</c:f>
              <c:numCache>
                <c:formatCode>General</c:formatCode>
                <c:ptCount val="30"/>
                <c:pt idx="0">
                  <c:v>20.7</c:v>
                </c:pt>
                <c:pt idx="1">
                  <c:v>7.7</c:v>
                </c:pt>
                <c:pt idx="2">
                  <c:v>6.2</c:v>
                </c:pt>
                <c:pt idx="3">
                  <c:v>5.6</c:v>
                </c:pt>
                <c:pt idx="4">
                  <c:v>5.8</c:v>
                </c:pt>
                <c:pt idx="5">
                  <c:v>6.3</c:v>
                </c:pt>
                <c:pt idx="6">
                  <c:v>8.1999999999999993</c:v>
                </c:pt>
                <c:pt idx="7">
                  <c:v>6.5</c:v>
                </c:pt>
                <c:pt idx="8">
                  <c:v>11.4</c:v>
                </c:pt>
                <c:pt idx="9">
                  <c:v>16.399999999999999</c:v>
                </c:pt>
                <c:pt idx="10">
                  <c:v>16.899999999999999</c:v>
                </c:pt>
                <c:pt idx="11">
                  <c:v>14.8</c:v>
                </c:pt>
                <c:pt idx="12">
                  <c:v>14.6</c:v>
                </c:pt>
                <c:pt idx="13">
                  <c:v>16.399999999999999</c:v>
                </c:pt>
                <c:pt idx="14">
                  <c:v>14.2</c:v>
                </c:pt>
                <c:pt idx="15">
                  <c:v>13.1</c:v>
                </c:pt>
                <c:pt idx="16">
                  <c:v>12.2</c:v>
                </c:pt>
                <c:pt idx="17">
                  <c:v>12.2</c:v>
                </c:pt>
                <c:pt idx="18">
                  <c:v>14.3</c:v>
                </c:pt>
                <c:pt idx="19">
                  <c:v>14.2</c:v>
                </c:pt>
                <c:pt idx="20">
                  <c:v>14.1</c:v>
                </c:pt>
                <c:pt idx="21">
                  <c:v>17.2</c:v>
                </c:pt>
                <c:pt idx="22">
                  <c:v>17.7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17.5</c:v>
                </c:pt>
                <c:pt idx="26">
                  <c:v>18.3</c:v>
                </c:pt>
                <c:pt idx="27">
                  <c:v>19.100000000000001</c:v>
                </c:pt>
                <c:pt idx="28">
                  <c:v>19.399999999999999</c:v>
                </c:pt>
                <c:pt idx="29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C-40D5-B206-306A48D64BB4}"/>
            </c:ext>
          </c:extLst>
        </c:ser>
        <c:ser>
          <c:idx val="1"/>
          <c:order val="1"/>
          <c:tx>
            <c:strRef>
              <c:f>Arkusz1!$AA$3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Arkusz1!$AA$4:$AA$33</c:f>
              <c:numCache>
                <c:formatCode>General</c:formatCode>
                <c:ptCount val="30"/>
                <c:pt idx="0">
                  <c:v>20.7</c:v>
                </c:pt>
                <c:pt idx="1">
                  <c:v>10.1</c:v>
                </c:pt>
                <c:pt idx="2">
                  <c:v>9.1999999999999993</c:v>
                </c:pt>
                <c:pt idx="3">
                  <c:v>9</c:v>
                </c:pt>
                <c:pt idx="4">
                  <c:v>10.4</c:v>
                </c:pt>
                <c:pt idx="5">
                  <c:v>9.1999999999999993</c:v>
                </c:pt>
                <c:pt idx="6">
                  <c:v>11.2</c:v>
                </c:pt>
                <c:pt idx="7">
                  <c:v>14.7</c:v>
                </c:pt>
                <c:pt idx="8">
                  <c:v>12.3</c:v>
                </c:pt>
                <c:pt idx="9">
                  <c:v>15.4</c:v>
                </c:pt>
                <c:pt idx="10">
                  <c:v>14.8</c:v>
                </c:pt>
                <c:pt idx="11">
                  <c:v>12.2</c:v>
                </c:pt>
                <c:pt idx="12">
                  <c:v>11.5</c:v>
                </c:pt>
                <c:pt idx="13">
                  <c:v>13.4</c:v>
                </c:pt>
                <c:pt idx="14">
                  <c:v>17.8</c:v>
                </c:pt>
                <c:pt idx="15">
                  <c:v>17.3</c:v>
                </c:pt>
                <c:pt idx="16">
                  <c:v>15.3</c:v>
                </c:pt>
                <c:pt idx="17">
                  <c:v>16.2</c:v>
                </c:pt>
                <c:pt idx="18">
                  <c:v>18.5</c:v>
                </c:pt>
                <c:pt idx="19">
                  <c:v>18.5</c:v>
                </c:pt>
                <c:pt idx="20">
                  <c:v>18.7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19.2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19.3</c:v>
                </c:pt>
                <c:pt idx="29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C-40D5-B206-306A48D64BB4}"/>
            </c:ext>
          </c:extLst>
        </c:ser>
        <c:ser>
          <c:idx val="2"/>
          <c:order val="2"/>
          <c:tx>
            <c:strRef>
              <c:f>Arkusz1!$AB$3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Arkusz1!$AB$4:$AB$33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EC-40D5-B206-306A48D64BB4}"/>
            </c:ext>
          </c:extLst>
        </c:ser>
        <c:ser>
          <c:idx val="3"/>
          <c:order val="3"/>
          <c:tx>
            <c:strRef>
              <c:f>Arkusz1!$AC$3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Arkusz1!$AC$4:$AC$33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EC-40D5-B206-306A48D6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7296"/>
        <c:axId val="204569600"/>
      </c:scatterChart>
      <c:valAx>
        <c:axId val="2045672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3526495079"/>
              <c:y val="0.929919128129288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569600"/>
        <c:crosses val="autoZero"/>
        <c:crossBetween val="midCat"/>
        <c:majorUnit val="5"/>
      </c:valAx>
      <c:valAx>
        <c:axId val="2045696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Stężenie tlenu [dm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672830089968E-3"/>
              <c:y val="0.32614546278161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567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65845464725645"/>
          <c:y val="3.553299492385787E-2"/>
          <c:w val="8.5106382978723416E-2"/>
          <c:h val="0.30964493651491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7519729425028"/>
          <c:y val="5.0761484228124293E-2"/>
          <c:w val="0.87598647125140927"/>
          <c:h val="0.771574560267489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Arkusz1!$AD$3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Arkusz1!$AD$4:$AD$33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F-4069-8C29-10F6A84341E7}"/>
            </c:ext>
          </c:extLst>
        </c:ser>
        <c:ser>
          <c:idx val="1"/>
          <c:order val="1"/>
          <c:tx>
            <c:strRef>
              <c:f>Arkusz1!$AE$3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Arkusz1!$AE$4:$AE$33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8F-4069-8C29-10F6A84341E7}"/>
            </c:ext>
          </c:extLst>
        </c:ser>
        <c:ser>
          <c:idx val="2"/>
          <c:order val="2"/>
          <c:tx>
            <c:strRef>
              <c:f>Arkusz1!$AF$3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Arkusz1!$AF$4:$AF$33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8F-4069-8C29-10F6A84341E7}"/>
            </c:ext>
          </c:extLst>
        </c:ser>
        <c:ser>
          <c:idx val="3"/>
          <c:order val="3"/>
          <c:tx>
            <c:strRef>
              <c:f>Arkusz1!$AG$3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Arkusz1!$AG$4:$AG$33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8F-4069-8C29-10F6A843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1808"/>
        <c:axId val="206794112"/>
      </c:scatterChart>
      <c:valAx>
        <c:axId val="206791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275774012"/>
              <c:y val="0.929919128129288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794112"/>
        <c:crosses val="autoZero"/>
        <c:crossBetween val="midCat"/>
        <c:majorUnit val="5"/>
      </c:valAx>
      <c:valAx>
        <c:axId val="2067941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Stężenie amoniaku [ppm]</a:t>
                </a:r>
              </a:p>
            </c:rich>
          </c:tx>
          <c:layout>
            <c:manualLayout>
              <c:xMode val="edge"/>
              <c:yMode val="edge"/>
              <c:x val="6.6577303541679612E-3"/>
              <c:y val="0.32614546278161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791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13303269447574"/>
          <c:y val="3.553299492385787E-2"/>
          <c:w val="8.5682074408117259E-2"/>
          <c:h val="0.30964493651491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Arkusz1!$DH$3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Arkusz1!$DH$4:$DH$33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7-4DDF-8820-19B531979AEF}"/>
            </c:ext>
          </c:extLst>
        </c:ser>
        <c:ser>
          <c:idx val="1"/>
          <c:order val="1"/>
          <c:tx>
            <c:strRef>
              <c:f>Arkusz1!$DI$3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Arkusz1!$DI$4:$DI$33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7-4DDF-8820-19B531979AEF}"/>
            </c:ext>
          </c:extLst>
        </c:ser>
        <c:ser>
          <c:idx val="2"/>
          <c:order val="2"/>
          <c:tx>
            <c:strRef>
              <c:f>Arkusz1!$DJ$3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Arkusz1!$DJ$4:$DJ$33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77-4DDF-8820-19B531979AEF}"/>
            </c:ext>
          </c:extLst>
        </c:ser>
        <c:ser>
          <c:idx val="3"/>
          <c:order val="3"/>
          <c:tx>
            <c:strRef>
              <c:f>Arkusz1!$DK$3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Arkusz1!$DK$4:$DK$33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77-4DDF-8820-19B53197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4944"/>
        <c:axId val="204689408"/>
      </c:scatterChart>
      <c:valAx>
        <c:axId val="204674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689408"/>
        <c:crosses val="autoZero"/>
        <c:crossBetween val="midCat"/>
        <c:majorUnit val="5"/>
      </c:valAx>
      <c:valAx>
        <c:axId val="20468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Emisja metanu [mg/m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674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Arkusz1!$AX$3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Arkusz1!$AX$4:$AX$33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F-4900-B84D-2AD63821DBCA}"/>
            </c:ext>
          </c:extLst>
        </c:ser>
        <c:ser>
          <c:idx val="1"/>
          <c:order val="1"/>
          <c:tx>
            <c:strRef>
              <c:f>Arkusz1!$AY$3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Arkusz1!$AY$4:$AY$33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F-4900-B84D-2AD63821DBCA}"/>
            </c:ext>
          </c:extLst>
        </c:ser>
        <c:ser>
          <c:idx val="2"/>
          <c:order val="2"/>
          <c:tx>
            <c:strRef>
              <c:f>Arkusz1!$AZ$3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Arkusz1!$AZ$4:$AZ$33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5F-4900-B84D-2AD63821DBCA}"/>
            </c:ext>
          </c:extLst>
        </c:ser>
        <c:ser>
          <c:idx val="3"/>
          <c:order val="3"/>
          <c:tx>
            <c:strRef>
              <c:f>Arkusz1!$BA$3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Arkusz1!$BA$4:$BA$33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5F-4900-B84D-2AD63821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3344"/>
        <c:axId val="205280000"/>
      </c:scatterChart>
      <c:valAx>
        <c:axId val="205273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280000"/>
        <c:crosses val="autoZero"/>
        <c:crossBetween val="midCat"/>
        <c:majorUnit val="5"/>
      </c:valAx>
      <c:valAx>
        <c:axId val="205280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metanu [mg]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27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Arkusz1!$BB$3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Arkusz1!$BB$4:$BB$33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9-4DCE-B667-8D5687473219}"/>
            </c:ext>
          </c:extLst>
        </c:ser>
        <c:ser>
          <c:idx val="1"/>
          <c:order val="1"/>
          <c:tx>
            <c:strRef>
              <c:f>Arkusz1!$BC$3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Arkusz1!$BC$4:$BC$33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9-4DCE-B667-8D5687473219}"/>
            </c:ext>
          </c:extLst>
        </c:ser>
        <c:ser>
          <c:idx val="2"/>
          <c:order val="2"/>
          <c:tx>
            <c:strRef>
              <c:f>Arkusz1!$BD$3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Arkusz1!$BD$4:$BD$33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9-4DCE-B667-8D5687473219}"/>
            </c:ext>
          </c:extLst>
        </c:ser>
        <c:ser>
          <c:idx val="3"/>
          <c:order val="3"/>
          <c:tx>
            <c:strRef>
              <c:f>Arkusz1!$BE$3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Arkusz1!$BE$4:$BE$33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9-4DCE-B667-8D568747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4688"/>
        <c:axId val="205321344"/>
      </c:scatterChart>
      <c:valAx>
        <c:axId val="2053146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321344"/>
        <c:crosses val="autoZero"/>
        <c:crossBetween val="midCat"/>
        <c:majorUnit val="5"/>
      </c:valAx>
      <c:valAx>
        <c:axId val="2053213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[mg/h]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314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0886021536191"/>
          <c:y val="4.5871611005154959E-2"/>
          <c:w val="0.87923299019524093"/>
          <c:h val="0.850918384145624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'Arkusz1 (2)'!$AH$3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(2)'!$AH$62:$AH$91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B-462E-BC50-E6D410F9B3C3}"/>
            </c:ext>
          </c:extLst>
        </c:ser>
        <c:ser>
          <c:idx val="1"/>
          <c:order val="1"/>
          <c:tx>
            <c:strRef>
              <c:f>'Arkusz1 (2)'!$AI$3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(2)'!$AI$62:$AI$91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2.0900709219858156</c:v>
                </c:pt>
                <c:pt idx="2">
                  <c:v>1.9080246913580248</c:v>
                </c:pt>
                <c:pt idx="3">
                  <c:v>1.6285714285714286</c:v>
                </c:pt>
                <c:pt idx="4">
                  <c:v>1.5346153846153847</c:v>
                </c:pt>
                <c:pt idx="5">
                  <c:v>1.2936170212765958</c:v>
                </c:pt>
                <c:pt idx="6">
                  <c:v>1.1951219512195121</c:v>
                </c:pt>
                <c:pt idx="7">
                  <c:v>1.0732026143790849</c:v>
                </c:pt>
                <c:pt idx="8">
                  <c:v>0.77894736842105261</c:v>
                </c:pt>
                <c:pt idx="9">
                  <c:v>0.18958333333333333</c:v>
                </c:pt>
                <c:pt idx="10">
                  <c:v>0.67569444444444449</c:v>
                </c:pt>
                <c:pt idx="11">
                  <c:v>0.51975308641975304</c:v>
                </c:pt>
                <c:pt idx="12">
                  <c:v>0.2992063492063492</c:v>
                </c:pt>
                <c:pt idx="13">
                  <c:v>0.2388888888888889</c:v>
                </c:pt>
                <c:pt idx="14">
                  <c:v>0.16053921568627452</c:v>
                </c:pt>
                <c:pt idx="15">
                  <c:v>2.0586206896551724</c:v>
                </c:pt>
                <c:pt idx="16">
                  <c:v>1.9252747252747253</c:v>
                </c:pt>
                <c:pt idx="17">
                  <c:v>1.6217687074829932</c:v>
                </c:pt>
                <c:pt idx="18">
                  <c:v>1.650462962962963</c:v>
                </c:pt>
                <c:pt idx="19">
                  <c:v>1.2731884057971015</c:v>
                </c:pt>
                <c:pt idx="20">
                  <c:v>1.0648809523809524</c:v>
                </c:pt>
                <c:pt idx="21">
                  <c:v>1.9579365079365079</c:v>
                </c:pt>
                <c:pt idx="22">
                  <c:v>1.8888888888888888</c:v>
                </c:pt>
                <c:pt idx="23">
                  <c:v>1.5390070921985815</c:v>
                </c:pt>
                <c:pt idx="24">
                  <c:v>1.3682539682539683</c:v>
                </c:pt>
                <c:pt idx="25">
                  <c:v>1.2320512820512821</c:v>
                </c:pt>
                <c:pt idx="26">
                  <c:v>0.89333333333333331</c:v>
                </c:pt>
                <c:pt idx="27">
                  <c:v>0.69444444444444442</c:v>
                </c:pt>
                <c:pt idx="28">
                  <c:v>0.49285714285714288</c:v>
                </c:pt>
                <c:pt idx="29">
                  <c:v>0.42222222222222222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B-462E-BC50-E6D410F9B3C3}"/>
            </c:ext>
          </c:extLst>
        </c:ser>
        <c:ser>
          <c:idx val="2"/>
          <c:order val="2"/>
          <c:tx>
            <c:strRef>
              <c:f>'Arkusz1 (2)'!$AJ$3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(2)'!$AJ$62:$AJ$91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2.4056737588652481</c:v>
                </c:pt>
                <c:pt idx="2">
                  <c:v>2.310493827160494</c:v>
                </c:pt>
                <c:pt idx="3">
                  <c:v>2.1838095238095239</c:v>
                </c:pt>
                <c:pt idx="4">
                  <c:v>2.2032051282051284</c:v>
                </c:pt>
                <c:pt idx="5">
                  <c:v>2.2283687943262414</c:v>
                </c:pt>
                <c:pt idx="6">
                  <c:v>2.2357723577235773</c:v>
                </c:pt>
                <c:pt idx="7">
                  <c:v>2.2052287581699348</c:v>
                </c:pt>
                <c:pt idx="8">
                  <c:v>2.187719298245614</c:v>
                </c:pt>
                <c:pt idx="9">
                  <c:v>2.0734374999999998</c:v>
                </c:pt>
                <c:pt idx="10">
                  <c:v>1.9180555555555556</c:v>
                </c:pt>
                <c:pt idx="11">
                  <c:v>0.52654320987654324</c:v>
                </c:pt>
                <c:pt idx="12">
                  <c:v>3.1</c:v>
                </c:pt>
                <c:pt idx="13">
                  <c:v>1.4339506172839507</c:v>
                </c:pt>
                <c:pt idx="14">
                  <c:v>1.2894607843137256</c:v>
                </c:pt>
                <c:pt idx="15">
                  <c:v>2.306896551724138</c:v>
                </c:pt>
                <c:pt idx="16">
                  <c:v>2.3142857142857145</c:v>
                </c:pt>
                <c:pt idx="17">
                  <c:v>2.148299319727891</c:v>
                </c:pt>
                <c:pt idx="18">
                  <c:v>2.1641203703703704</c:v>
                </c:pt>
                <c:pt idx="19">
                  <c:v>1.8884057971014492</c:v>
                </c:pt>
                <c:pt idx="20">
                  <c:v>1.7785714285714285</c:v>
                </c:pt>
                <c:pt idx="21">
                  <c:v>2.2420634920634921</c:v>
                </c:pt>
                <c:pt idx="22">
                  <c:v>2.1614379084967319</c:v>
                </c:pt>
                <c:pt idx="23">
                  <c:v>2.1397163120567377</c:v>
                </c:pt>
                <c:pt idx="24">
                  <c:v>2.0777777777777779</c:v>
                </c:pt>
                <c:pt idx="25">
                  <c:v>1.9833333333333334</c:v>
                </c:pt>
                <c:pt idx="26">
                  <c:v>1.8313333333333333</c:v>
                </c:pt>
                <c:pt idx="27">
                  <c:v>2.0436507936507935</c:v>
                </c:pt>
                <c:pt idx="28">
                  <c:v>1.7988095238095239</c:v>
                </c:pt>
                <c:pt idx="29">
                  <c:v>1.7305555555555556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AB-462E-BC50-E6D410F9B3C3}"/>
            </c:ext>
          </c:extLst>
        </c:ser>
        <c:ser>
          <c:idx val="3"/>
          <c:order val="3"/>
          <c:tx>
            <c:strRef>
              <c:f>'Arkusz1 (2)'!$AK$3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(2)'!$AK$62:$AK$91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AB-462E-BC50-E6D410F9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8368"/>
        <c:axId val="202540928"/>
      </c:scatterChart>
      <c:valAx>
        <c:axId val="2025383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496578446876"/>
              <c:y val="0.929919112383679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540928"/>
        <c:crosses val="autoZero"/>
        <c:crossBetween val="midCat"/>
        <c:majorUnit val="5"/>
      </c:valAx>
      <c:valAx>
        <c:axId val="20254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Przepływ [l/min]</a:t>
                </a:r>
              </a:p>
            </c:rich>
          </c:tx>
          <c:layout>
            <c:manualLayout>
              <c:xMode val="edge"/>
              <c:yMode val="edge"/>
              <c:x val="6.657661020363425E-3"/>
              <c:y val="0.32614554998806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2538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91695253668909"/>
          <c:y val="6.6513719875924596E-2"/>
          <c:w val="8.5778781038374774E-2"/>
          <c:h val="0.27981675017895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Arkusz1!$BF$3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Arkusz1!$BF$4:$BF$33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8-496E-B674-C38C0E04C268}"/>
            </c:ext>
          </c:extLst>
        </c:ser>
        <c:ser>
          <c:idx val="1"/>
          <c:order val="1"/>
          <c:tx>
            <c:strRef>
              <c:f>Arkusz1!$BG$3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Arkusz1!$BG$4:$BG$33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8-496E-B674-C38C0E04C268}"/>
            </c:ext>
          </c:extLst>
        </c:ser>
        <c:ser>
          <c:idx val="2"/>
          <c:order val="2"/>
          <c:tx>
            <c:strRef>
              <c:f>Arkusz1!$BH$3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Arkusz1!$BH$4:$BH$33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18-496E-B674-C38C0E04C268}"/>
            </c:ext>
          </c:extLst>
        </c:ser>
        <c:ser>
          <c:idx val="3"/>
          <c:order val="3"/>
          <c:tx>
            <c:strRef>
              <c:f>Arkusz1!$BI$3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Arkusz1!$BI$4:$BI$33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18-496E-B674-C38C0E04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3840"/>
        <c:axId val="205374592"/>
      </c:scatterChart>
      <c:valAx>
        <c:axId val="2053638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374592"/>
        <c:crosses val="autoZero"/>
        <c:crossBetween val="midCat"/>
        <c:majorUnit val="5"/>
      </c:valAx>
      <c:valAx>
        <c:axId val="2053745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[mg/kg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536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Arkusz1!$BN$3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Arkusz1!$BN$4:$BN$33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A-4607-B43F-2F2C7D68A666}"/>
            </c:ext>
          </c:extLst>
        </c:ser>
        <c:ser>
          <c:idx val="1"/>
          <c:order val="1"/>
          <c:tx>
            <c:strRef>
              <c:f>Arkusz1!$BO$3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Arkusz1!$BO$4:$BO$33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A-4607-B43F-2F2C7D68A666}"/>
            </c:ext>
          </c:extLst>
        </c:ser>
        <c:ser>
          <c:idx val="2"/>
          <c:order val="2"/>
          <c:tx>
            <c:strRef>
              <c:f>Arkusz1!$BP$3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Arkusz1!$BP$4:$BP$33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A-4607-B43F-2F2C7D68A666}"/>
            </c:ext>
          </c:extLst>
        </c:ser>
        <c:ser>
          <c:idx val="3"/>
          <c:order val="3"/>
          <c:tx>
            <c:strRef>
              <c:f>Arkusz1!$BQ$3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Arkusz1!$BQ$4:$BQ$33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5A-4607-B43F-2F2C7D68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1408"/>
        <c:axId val="207128064"/>
      </c:scatterChart>
      <c:valAx>
        <c:axId val="2071214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7128064"/>
        <c:crosses val="autoZero"/>
        <c:crossBetween val="midCat"/>
        <c:majorUnit val="5"/>
      </c:valAx>
      <c:valAx>
        <c:axId val="207128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skum.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7121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Arkusz1!$BR$3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Arkusz1!$BR$4:$BR$33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9-438B-81C7-919DEED85C35}"/>
            </c:ext>
          </c:extLst>
        </c:ser>
        <c:ser>
          <c:idx val="1"/>
          <c:order val="1"/>
          <c:tx>
            <c:strRef>
              <c:f>Arkusz1!$BS$3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Arkusz1!$BS$4:$BS$33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59-438B-81C7-919DEED85C35}"/>
            </c:ext>
          </c:extLst>
        </c:ser>
        <c:ser>
          <c:idx val="2"/>
          <c:order val="2"/>
          <c:tx>
            <c:strRef>
              <c:f>Arkusz1!$BT$3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Arkusz1!$BT$4:$BT$33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59-438B-81C7-919DEED85C35}"/>
            </c:ext>
          </c:extLst>
        </c:ser>
        <c:ser>
          <c:idx val="3"/>
          <c:order val="3"/>
          <c:tx>
            <c:strRef>
              <c:f>Arkusz1!$BU$3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Arkusz1!$BU$4:$BU$33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59-438B-81C7-919DEED8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4768"/>
        <c:axId val="206866688"/>
      </c:scatterChart>
      <c:valAx>
        <c:axId val="206864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866688"/>
        <c:crosses val="autoZero"/>
        <c:crossBetween val="midCat"/>
        <c:majorUnit val="5"/>
      </c:valAx>
      <c:valAx>
        <c:axId val="2068666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skumulowana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864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Arkusz1!$BJ$3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Arkusz1!$BJ$4:$BJ$33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9-4BD7-89C9-B66D516E78C1}"/>
            </c:ext>
          </c:extLst>
        </c:ser>
        <c:ser>
          <c:idx val="1"/>
          <c:order val="1"/>
          <c:tx>
            <c:strRef>
              <c:f>Arkusz1!$BK$3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Arkusz1!$BK$4:$BK$33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9-4BD7-89C9-B66D516E78C1}"/>
            </c:ext>
          </c:extLst>
        </c:ser>
        <c:ser>
          <c:idx val="2"/>
          <c:order val="2"/>
          <c:tx>
            <c:strRef>
              <c:f>Arkusz1!$BL$3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Arkusz1!$BL$4:$BL$33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F9-4BD7-89C9-B66D516E78C1}"/>
            </c:ext>
          </c:extLst>
        </c:ser>
        <c:ser>
          <c:idx val="3"/>
          <c:order val="3"/>
          <c:tx>
            <c:strRef>
              <c:f>Arkusz1!$BM$3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Arkusz1!$U$4:$U$33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Arkusz1!$BM$4:$BM$33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F9-4BD7-89C9-B66D516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5344"/>
        <c:axId val="206907648"/>
      </c:scatterChart>
      <c:valAx>
        <c:axId val="206905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907648"/>
        <c:crosses val="autoZero"/>
        <c:crossBetween val="midCat"/>
        <c:majorUnit val="5"/>
      </c:valAx>
      <c:valAx>
        <c:axId val="2069076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NH3 [g]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905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9484322404364"/>
          <c:y val="7.6167076167076173E-2"/>
          <c:w val="0.87610745659835998"/>
          <c:h val="0.78132678132678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Arkusz1!$CR$154</c:f>
              <c:strCache>
                <c:ptCount val="1"/>
                <c:pt idx="0">
                  <c:v>Corg pocz.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Arkusz1!$CS$153:$CV$153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Arkusz1!$CS$154:$CV$154</c:f>
              <c:numCache>
                <c:formatCode>0.000</c:formatCode>
                <c:ptCount val="4"/>
                <c:pt idx="0">
                  <c:v>5.5</c:v>
                </c:pt>
                <c:pt idx="1">
                  <c:v>5.5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9-4CDF-A71F-E0A2F9D45F1A}"/>
            </c:ext>
          </c:extLst>
        </c:ser>
        <c:ser>
          <c:idx val="1"/>
          <c:order val="1"/>
          <c:tx>
            <c:strRef>
              <c:f>Arkusz1!$CR$155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Arkusz1!$CS$153:$CV$153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Arkusz1!$CS$155:$CV$155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9-4CDF-A71F-E0A2F9D4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45280"/>
        <c:axId val="206951168"/>
      </c:barChart>
      <c:catAx>
        <c:axId val="2069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95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95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Masa C [kg]</a:t>
                </a:r>
              </a:p>
            </c:rich>
          </c:tx>
          <c:layout>
            <c:manualLayout>
              <c:xMode val="edge"/>
              <c:yMode val="edge"/>
              <c:x val="7.3746312684365781E-3"/>
              <c:y val="0.343980343980343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694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041328904683373"/>
          <c:y val="1.7199017199017199E-2"/>
          <c:w val="0.56194767689437053"/>
          <c:h val="9.82800982800982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953055317364"/>
          <c:y val="7.6732673267326731E-2"/>
          <c:w val="0.87116629658614764"/>
          <c:h val="0.7797029702970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Arkusz1!$EB$154</c:f>
              <c:strCache>
                <c:ptCount val="1"/>
                <c:pt idx="0">
                  <c:v>Corg pocz.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Arkusz1!$EC$153:$EF$153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Arkusz1!$EC$154:$EF$154</c:f>
              <c:numCache>
                <c:formatCode>0.000</c:formatCode>
                <c:ptCount val="4"/>
                <c:pt idx="0">
                  <c:v>5.5</c:v>
                </c:pt>
                <c:pt idx="1">
                  <c:v>5.5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4-48F1-B30E-7BB16C5FF66E}"/>
            </c:ext>
          </c:extLst>
        </c:ser>
        <c:ser>
          <c:idx val="1"/>
          <c:order val="1"/>
          <c:tx>
            <c:strRef>
              <c:f>Arkusz1!$EB$155</c:f>
              <c:strCache>
                <c:ptCount val="1"/>
                <c:pt idx="0">
                  <c:v>Emisja C-CH4 [kg]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Arkusz1!$EC$153:$EF$153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Arkusz1!$EC$155:$EF$155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4-48F1-B30E-7BB16C5FF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64704"/>
        <c:axId val="139466240"/>
      </c:barChart>
      <c:catAx>
        <c:axId val="1394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46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46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Masa C [kg]</a:t>
                </a:r>
              </a:p>
            </c:rich>
          </c:tx>
          <c:layout>
            <c:manualLayout>
              <c:xMode val="edge"/>
              <c:yMode val="edge"/>
              <c:x val="7.6687116564417178E-3"/>
              <c:y val="0.341584158415841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46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159525304735681"/>
          <c:y val="1.7326732673267328E-2"/>
          <c:w val="0.58435631128930976"/>
          <c:h val="9.90099009900990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0995475113122"/>
          <c:y val="6.9124423963133647E-2"/>
          <c:w val="0.88348416289592757"/>
          <c:h val="0.79953917050691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Arkusz1!$AS$176</c:f>
              <c:strCache>
                <c:ptCount val="1"/>
                <c:pt idx="0">
                  <c:v>Ntot pocz.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Arkusz1!$AT$175:$AW$175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Arkusz1!$AT$176:$AW$176</c:f>
              <c:numCache>
                <c:formatCode>0.00</c:formatCode>
                <c:ptCount val="4"/>
                <c:pt idx="0">
                  <c:v>313</c:v>
                </c:pt>
                <c:pt idx="1">
                  <c:v>263.39999999999998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3-465B-8D5A-FE6080F8432C}"/>
            </c:ext>
          </c:extLst>
        </c:ser>
        <c:ser>
          <c:idx val="1"/>
          <c:order val="1"/>
          <c:tx>
            <c:strRef>
              <c:f>Arkusz1!$AS$177</c:f>
              <c:strCache>
                <c:ptCount val="1"/>
                <c:pt idx="0">
                  <c:v>Emisja N-NH3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Arkusz1!$AT$175:$AW$175</c:f>
              <c:strCache>
                <c:ptCount val="4"/>
                <c:pt idx="0">
                  <c:v>K1</c:v>
                </c:pt>
                <c:pt idx="1">
                  <c:v>K2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Arkusz1!$AT$177:$AW$177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3-465B-8D5A-FE6080F8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26528"/>
        <c:axId val="139528064"/>
      </c:barChart>
      <c:catAx>
        <c:axId val="1395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52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52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Masa C [kg]</a:t>
                </a:r>
              </a:p>
            </c:rich>
          </c:tx>
          <c:layout>
            <c:manualLayout>
              <c:xMode val="edge"/>
              <c:yMode val="edge"/>
              <c:x val="5.6561085972850677E-3"/>
              <c:y val="0.361751152073732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52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77375565610859"/>
          <c:y val="1.1520737327188941E-2"/>
          <c:w val="0.43099547511312225"/>
          <c:h val="9.21658986175115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75800975239419E-2"/>
          <c:y val="5.0000061035230754E-2"/>
          <c:w val="0.89604618649164292"/>
          <c:h val="0.77500094604607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'Arkusz1 (2)'!$AL$3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(2)'!$AL$62:$AL$91</c:f>
              <c:numCache>
                <c:formatCode>0.0</c:formatCode>
                <c:ptCount val="3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7-4EF4-938E-02F28930EACD}"/>
            </c:ext>
          </c:extLst>
        </c:ser>
        <c:ser>
          <c:idx val="1"/>
          <c:order val="1"/>
          <c:tx>
            <c:strRef>
              <c:f>'Arkusz1 (2)'!$AM$3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(2)'!$AM$62:$AM$91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77-4EF4-938E-02F28930EACD}"/>
            </c:ext>
          </c:extLst>
        </c:ser>
        <c:ser>
          <c:idx val="2"/>
          <c:order val="2"/>
          <c:tx>
            <c:strRef>
              <c:f>'Arkusz1 (2)'!$AN$3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(2)'!$AN$62:$AN$91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77-4EF4-938E-02F28930EACD}"/>
            </c:ext>
          </c:extLst>
        </c:ser>
        <c:ser>
          <c:idx val="3"/>
          <c:order val="3"/>
          <c:tx>
            <c:strRef>
              <c:f>'Arkusz1 (2)'!$AO$3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(2)'!$U$62:$U$91</c:f>
              <c:numCache>
                <c:formatCode>General</c:formatCode>
                <c:ptCount val="30"/>
              </c:numCache>
            </c:numRef>
          </c:xVal>
          <c:yVal>
            <c:numRef>
              <c:f>'Arkusz1 (2)'!$AO$62:$AO$91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77-4EF4-938E-02F28930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4384"/>
        <c:axId val="204306688"/>
      </c:scatterChart>
      <c:valAx>
        <c:axId val="2043043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kompostowania [dni]</a:t>
                </a:r>
              </a:p>
            </c:rich>
          </c:tx>
          <c:layout>
            <c:manualLayout>
              <c:xMode val="edge"/>
              <c:yMode val="edge"/>
              <c:x val="0.43142500407788009"/>
              <c:y val="0.929919045479116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306688"/>
        <c:crosses val="autoZero"/>
        <c:crossBetween val="midCat"/>
        <c:majorUnit val="5"/>
      </c:valAx>
      <c:valAx>
        <c:axId val="2043066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Objętość powietrza [dm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7101591114669E-3"/>
              <c:y val="0.32614550972691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304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1676824295265"/>
          <c:y val="0.04"/>
          <c:w val="8.5875824843928417E-2"/>
          <c:h val="0.30500042333417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06382978723402E-2"/>
          <c:y val="5.0761484228124293E-2"/>
          <c:w val="0.89697648376259798"/>
          <c:h val="0.771574560267489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'Arkusz1 (2)'!$Z$3</c:f>
              <c:strCache>
                <c:ptCount val="1"/>
                <c:pt idx="0">
                  <c:v>K1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(2)'!$Z$4:$Z$33</c:f>
              <c:numCache>
                <c:formatCode>General</c:formatCode>
                <c:ptCount val="30"/>
                <c:pt idx="0">
                  <c:v>20.7</c:v>
                </c:pt>
                <c:pt idx="1">
                  <c:v>7.7</c:v>
                </c:pt>
                <c:pt idx="2">
                  <c:v>6.2</c:v>
                </c:pt>
                <c:pt idx="3">
                  <c:v>5.6</c:v>
                </c:pt>
                <c:pt idx="4">
                  <c:v>5.8</c:v>
                </c:pt>
                <c:pt idx="5">
                  <c:v>6.3</c:v>
                </c:pt>
                <c:pt idx="6">
                  <c:v>8.1999999999999993</c:v>
                </c:pt>
                <c:pt idx="7">
                  <c:v>6.5</c:v>
                </c:pt>
                <c:pt idx="8">
                  <c:v>11.4</c:v>
                </c:pt>
                <c:pt idx="9">
                  <c:v>16.399999999999999</c:v>
                </c:pt>
                <c:pt idx="10">
                  <c:v>16.899999999999999</c:v>
                </c:pt>
                <c:pt idx="11">
                  <c:v>14.8</c:v>
                </c:pt>
                <c:pt idx="12">
                  <c:v>14.6</c:v>
                </c:pt>
                <c:pt idx="13">
                  <c:v>16.399999999999999</c:v>
                </c:pt>
                <c:pt idx="14">
                  <c:v>14.2</c:v>
                </c:pt>
                <c:pt idx="15">
                  <c:v>13.1</c:v>
                </c:pt>
                <c:pt idx="16">
                  <c:v>12.2</c:v>
                </c:pt>
                <c:pt idx="17">
                  <c:v>12.2</c:v>
                </c:pt>
                <c:pt idx="18">
                  <c:v>14.3</c:v>
                </c:pt>
                <c:pt idx="19">
                  <c:v>14.2</c:v>
                </c:pt>
                <c:pt idx="20">
                  <c:v>14.1</c:v>
                </c:pt>
                <c:pt idx="21">
                  <c:v>17.2</c:v>
                </c:pt>
                <c:pt idx="22">
                  <c:v>17.7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17.5</c:v>
                </c:pt>
                <c:pt idx="26">
                  <c:v>18.3</c:v>
                </c:pt>
                <c:pt idx="27">
                  <c:v>19.100000000000001</c:v>
                </c:pt>
                <c:pt idx="28">
                  <c:v>19.399999999999999</c:v>
                </c:pt>
                <c:pt idx="29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7-4800-9B9B-8D5D2F01F24E}"/>
            </c:ext>
          </c:extLst>
        </c:ser>
        <c:ser>
          <c:idx val="1"/>
          <c:order val="1"/>
          <c:tx>
            <c:strRef>
              <c:f>'Arkusz1 (2)'!$AA$3</c:f>
              <c:strCache>
                <c:ptCount val="1"/>
                <c:pt idx="0">
                  <c:v>K2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(2)'!$AA$4:$AA$33</c:f>
              <c:numCache>
                <c:formatCode>General</c:formatCode>
                <c:ptCount val="30"/>
                <c:pt idx="0">
                  <c:v>20.7</c:v>
                </c:pt>
                <c:pt idx="1">
                  <c:v>10.1</c:v>
                </c:pt>
                <c:pt idx="2">
                  <c:v>9.1999999999999993</c:v>
                </c:pt>
                <c:pt idx="3">
                  <c:v>9</c:v>
                </c:pt>
                <c:pt idx="4">
                  <c:v>10.4</c:v>
                </c:pt>
                <c:pt idx="5">
                  <c:v>9.1999999999999993</c:v>
                </c:pt>
                <c:pt idx="6">
                  <c:v>11.2</c:v>
                </c:pt>
                <c:pt idx="7">
                  <c:v>14.7</c:v>
                </c:pt>
                <c:pt idx="8">
                  <c:v>12.3</c:v>
                </c:pt>
                <c:pt idx="9">
                  <c:v>15.4</c:v>
                </c:pt>
                <c:pt idx="10">
                  <c:v>14.8</c:v>
                </c:pt>
                <c:pt idx="11">
                  <c:v>12.2</c:v>
                </c:pt>
                <c:pt idx="12">
                  <c:v>11.5</c:v>
                </c:pt>
                <c:pt idx="13">
                  <c:v>13.4</c:v>
                </c:pt>
                <c:pt idx="14">
                  <c:v>17.8</c:v>
                </c:pt>
                <c:pt idx="15">
                  <c:v>17.3</c:v>
                </c:pt>
                <c:pt idx="16">
                  <c:v>15.3</c:v>
                </c:pt>
                <c:pt idx="17">
                  <c:v>16.2</c:v>
                </c:pt>
                <c:pt idx="18">
                  <c:v>18.5</c:v>
                </c:pt>
                <c:pt idx="19">
                  <c:v>18.5</c:v>
                </c:pt>
                <c:pt idx="20">
                  <c:v>18.7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19.2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19.3</c:v>
                </c:pt>
                <c:pt idx="29">
                  <c:v>20.100000000000001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7-4800-9B9B-8D5D2F01F24E}"/>
            </c:ext>
          </c:extLst>
        </c:ser>
        <c:ser>
          <c:idx val="2"/>
          <c:order val="2"/>
          <c:tx>
            <c:strRef>
              <c:f>'Arkusz1 (2)'!$AB$3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(2)'!$AB$4:$AB$33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D7-4800-9B9B-8D5D2F01F24E}"/>
            </c:ext>
          </c:extLst>
        </c:ser>
        <c:ser>
          <c:idx val="3"/>
          <c:order val="3"/>
          <c:tx>
            <c:strRef>
              <c:f>'Arkusz1 (2)'!$AC$3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(2)'!$AC$4:$AC$33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D7-4800-9B9B-8D5D2F01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23232"/>
        <c:axId val="204225152"/>
      </c:scatterChart>
      <c:valAx>
        <c:axId val="204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3526495079"/>
              <c:y val="0.929919128129288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225152"/>
        <c:crosses val="autoZero"/>
        <c:crossBetween val="midCat"/>
        <c:majorUnit val="5"/>
      </c:valAx>
      <c:valAx>
        <c:axId val="2042251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Stężenie tlenu [dm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672830089968E-3"/>
              <c:y val="0.32614546278161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22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65845464725645"/>
          <c:y val="3.553299492385787E-2"/>
          <c:w val="8.5106382978723416E-2"/>
          <c:h val="0.30964493651491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(2)'!$DH$3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(2)'!$DH$4:$DH$33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C-40B0-833A-81C7A4128278}"/>
            </c:ext>
          </c:extLst>
        </c:ser>
        <c:ser>
          <c:idx val="1"/>
          <c:order val="1"/>
          <c:tx>
            <c:strRef>
              <c:f>'Arkusz1 (2)'!$DI$3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(2)'!$DI$4:$DI$33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C-40B0-833A-81C7A4128278}"/>
            </c:ext>
          </c:extLst>
        </c:ser>
        <c:ser>
          <c:idx val="2"/>
          <c:order val="2"/>
          <c:tx>
            <c:strRef>
              <c:f>'Arkusz1 (2)'!$DJ$3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(2)'!$DJ$4:$DJ$33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4C-40B0-833A-81C7A4128278}"/>
            </c:ext>
          </c:extLst>
        </c:ser>
        <c:ser>
          <c:idx val="3"/>
          <c:order val="3"/>
          <c:tx>
            <c:strRef>
              <c:f>'Arkusz1 (2)'!$DK$3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(2)'!$DK$4:$DK$33</c:f>
              <c:numCache>
                <c:formatCode>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4C-40B0-833A-81C7A412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5744"/>
        <c:axId val="204418048"/>
      </c:scatterChart>
      <c:valAx>
        <c:axId val="2044157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418048"/>
        <c:crosses val="autoZero"/>
        <c:crossBetween val="midCat"/>
        <c:majorUnit val="5"/>
      </c:valAx>
      <c:valAx>
        <c:axId val="2044180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Emisja metanu [mg/m</a:t>
                </a:r>
                <a:r>
                  <a:rPr lang="pl-PL" sz="13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l-PL" sz="13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415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(2)'!$AX$3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(2)'!$AX$4:$AX$33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8-4962-A777-4D642FB57A76}"/>
            </c:ext>
          </c:extLst>
        </c:ser>
        <c:ser>
          <c:idx val="1"/>
          <c:order val="1"/>
          <c:tx>
            <c:strRef>
              <c:f>'Arkusz1 (2)'!$AY$3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(2)'!$AY$4:$AY$33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8-4962-A777-4D642FB57A76}"/>
            </c:ext>
          </c:extLst>
        </c:ser>
        <c:ser>
          <c:idx val="2"/>
          <c:order val="2"/>
          <c:tx>
            <c:strRef>
              <c:f>'Arkusz1 (2)'!$AZ$3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(2)'!$AZ$4:$AZ$33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28-4962-A777-4D642FB57A76}"/>
            </c:ext>
          </c:extLst>
        </c:ser>
        <c:ser>
          <c:idx val="3"/>
          <c:order val="3"/>
          <c:tx>
            <c:strRef>
              <c:f>'Arkusz1 (2)'!$BA$3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(2)'!$BA$4:$BA$33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28-4962-A777-4D642FB5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8624"/>
        <c:axId val="204456704"/>
      </c:scatterChart>
      <c:valAx>
        <c:axId val="204458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456704"/>
        <c:crosses val="autoZero"/>
        <c:crossBetween val="midCat"/>
        <c:majorUnit val="5"/>
      </c:valAx>
      <c:valAx>
        <c:axId val="204456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metanu [mg]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45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(2)'!$BB$3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(2)'!$BB$4:$BB$33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3-43B4-91B4-6B5921F509A8}"/>
            </c:ext>
          </c:extLst>
        </c:ser>
        <c:ser>
          <c:idx val="1"/>
          <c:order val="1"/>
          <c:tx>
            <c:strRef>
              <c:f>'Arkusz1 (2)'!$BC$3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(2)'!$BC$4:$BC$33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3-43B4-91B4-6B5921F509A8}"/>
            </c:ext>
          </c:extLst>
        </c:ser>
        <c:ser>
          <c:idx val="2"/>
          <c:order val="2"/>
          <c:tx>
            <c:strRef>
              <c:f>'Arkusz1 (2)'!$BD$3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(2)'!$BD$4:$BD$33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03-43B4-91B4-6B5921F509A8}"/>
            </c:ext>
          </c:extLst>
        </c:ser>
        <c:ser>
          <c:idx val="3"/>
          <c:order val="3"/>
          <c:tx>
            <c:strRef>
              <c:f>'Arkusz1 (2)'!$BE$3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(2)'!$BE$4:$BE$33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03-43B4-91B4-6B5921F5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6832"/>
        <c:axId val="204059392"/>
      </c:scatterChart>
      <c:valAx>
        <c:axId val="2040568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059392"/>
        <c:crosses val="autoZero"/>
        <c:crossBetween val="midCat"/>
        <c:majorUnit val="5"/>
      </c:valAx>
      <c:valAx>
        <c:axId val="20405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[mg/h]</a:t>
                </a:r>
              </a:p>
            </c:rich>
          </c:tx>
          <c:layout>
            <c:manualLayout>
              <c:xMode val="edge"/>
              <c:yMode val="edge"/>
              <c:x val="6.6577137980451838E-3"/>
              <c:y val="0.3261455400976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056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(2)'!$BF$3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(2)'!$BF$4:$BF$33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9C-458A-9326-52FB11290564}"/>
            </c:ext>
          </c:extLst>
        </c:ser>
        <c:ser>
          <c:idx val="1"/>
          <c:order val="1"/>
          <c:tx>
            <c:strRef>
              <c:f>'Arkusz1 (2)'!$BG$3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(2)'!$BG$4:$BG$33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9C-458A-9326-52FB11290564}"/>
            </c:ext>
          </c:extLst>
        </c:ser>
        <c:ser>
          <c:idx val="2"/>
          <c:order val="2"/>
          <c:tx>
            <c:strRef>
              <c:f>'Arkusz1 (2)'!$BH$3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(2)'!$BH$4:$BH$33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9C-458A-9326-52FB11290564}"/>
            </c:ext>
          </c:extLst>
        </c:ser>
        <c:ser>
          <c:idx val="3"/>
          <c:order val="3"/>
          <c:tx>
            <c:strRef>
              <c:f>'Arkusz1 (2)'!$BI$3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(2)'!$BI$4:$BI$33</c:f>
              <c:numCache>
                <c:formatCode>0.0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9C-458A-9326-52FB1129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8656"/>
        <c:axId val="204121216"/>
      </c:scatterChart>
      <c:valAx>
        <c:axId val="2041186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121216"/>
        <c:crosses val="autoZero"/>
        <c:crossBetween val="midCat"/>
        <c:majorUnit val="5"/>
      </c:valAx>
      <c:valAx>
        <c:axId val="2041212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amoniaku [mg/kg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118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'Arkusz1 (2)'!$BN$3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(2)'!$BN$4:$BN$33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A-4335-9FA5-E3FA29A83739}"/>
            </c:ext>
          </c:extLst>
        </c:ser>
        <c:ser>
          <c:idx val="1"/>
          <c:order val="1"/>
          <c:tx>
            <c:strRef>
              <c:f>'Arkusz1 (2)'!$BO$3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(2)'!$BO$4:$BO$33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A-4335-9FA5-E3FA29A83739}"/>
            </c:ext>
          </c:extLst>
        </c:ser>
        <c:ser>
          <c:idx val="2"/>
          <c:order val="2"/>
          <c:tx>
            <c:strRef>
              <c:f>'Arkusz1 (2)'!$BP$3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(2)'!$BP$4:$BP$33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FA-4335-9FA5-E3FA29A83739}"/>
            </c:ext>
          </c:extLst>
        </c:ser>
        <c:ser>
          <c:idx val="3"/>
          <c:order val="3"/>
          <c:tx>
            <c:strRef>
              <c:f>'Arkusz1 (2)'!$BQ$3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'Arkusz1 (2)'!$U$4:$U$33</c:f>
              <c:numCache>
                <c:formatCode>0.00</c:formatCode>
                <c:ptCount val="30"/>
                <c:pt idx="0">
                  <c:v>0.66666666666666663</c:v>
                </c:pt>
                <c:pt idx="1">
                  <c:v>1.6458333333333333</c:v>
                </c:pt>
                <c:pt idx="2">
                  <c:v>2.7708333333333335</c:v>
                </c:pt>
                <c:pt idx="3">
                  <c:v>3.5</c:v>
                </c:pt>
                <c:pt idx="4">
                  <c:v>4.583333333333333</c:v>
                </c:pt>
                <c:pt idx="5">
                  <c:v>5.5625</c:v>
                </c:pt>
                <c:pt idx="6">
                  <c:v>6.416666666666667</c:v>
                </c:pt>
                <c:pt idx="7">
                  <c:v>7.479166666666667</c:v>
                </c:pt>
                <c:pt idx="8">
                  <c:v>9.4583333333333339</c:v>
                </c:pt>
                <c:pt idx="9">
                  <c:v>13.458333333333334</c:v>
                </c:pt>
                <c:pt idx="10">
                  <c:v>14.458333333333334</c:v>
                </c:pt>
                <c:pt idx="11">
                  <c:v>15.583333333333334</c:v>
                </c:pt>
                <c:pt idx="12">
                  <c:v>16.458333333333332</c:v>
                </c:pt>
                <c:pt idx="13">
                  <c:v>17.583333333333332</c:v>
                </c:pt>
                <c:pt idx="14">
                  <c:v>20.416666666666668</c:v>
                </c:pt>
                <c:pt idx="15">
                  <c:v>21.625</c:v>
                </c:pt>
                <c:pt idx="16">
                  <c:v>23.520833333333332</c:v>
                </c:pt>
                <c:pt idx="17">
                  <c:v>24.541666666666668</c:v>
                </c:pt>
                <c:pt idx="18">
                  <c:v>27.541666666666668</c:v>
                </c:pt>
                <c:pt idx="19">
                  <c:v>28.5</c:v>
                </c:pt>
                <c:pt idx="20">
                  <c:v>29.666666666666668</c:v>
                </c:pt>
                <c:pt idx="21">
                  <c:v>30.541666666666668</c:v>
                </c:pt>
                <c:pt idx="22">
                  <c:v>31.604166666666668</c:v>
                </c:pt>
                <c:pt idx="23">
                  <c:v>32.583333333333336</c:v>
                </c:pt>
                <c:pt idx="24">
                  <c:v>33.458333333333336</c:v>
                </c:pt>
                <c:pt idx="25">
                  <c:v>34.541666666666664</c:v>
                </c:pt>
                <c:pt idx="26">
                  <c:v>35.583333333333336</c:v>
                </c:pt>
                <c:pt idx="27">
                  <c:v>36.458333333333336</c:v>
                </c:pt>
                <c:pt idx="28">
                  <c:v>37.625</c:v>
                </c:pt>
                <c:pt idx="29">
                  <c:v>38.375</c:v>
                </c:pt>
              </c:numCache>
            </c:numRef>
          </c:xVal>
          <c:yVal>
            <c:numRef>
              <c:f>'Arkusz1 (2)'!$BQ$4:$BQ$33</c:f>
              <c:numCache>
                <c:formatCode>0.00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FA-4335-9FA5-E3FA29A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1344"/>
        <c:axId val="204784384"/>
      </c:scatterChart>
      <c:valAx>
        <c:axId val="204761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 [dni]</a:t>
                </a:r>
              </a:p>
            </c:rich>
          </c:tx>
          <c:layout>
            <c:manualLayout>
              <c:xMode val="edge"/>
              <c:yMode val="edge"/>
              <c:x val="0.43142495531616831"/>
              <c:y val="0.929919083948703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784384"/>
        <c:crosses val="autoZero"/>
        <c:crossBetween val="midCat"/>
        <c:majorUnit val="5"/>
      </c:valAx>
      <c:valAx>
        <c:axId val="2047843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Emisja skum. NH3 [g/t św.m.]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04761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44904</xdr:colOff>
      <xdr:row>59</xdr:row>
      <xdr:rowOff>251733</xdr:rowOff>
    </xdr:from>
    <xdr:to>
      <xdr:col>54</xdr:col>
      <xdr:colOff>410935</xdr:colOff>
      <xdr:row>81</xdr:row>
      <xdr:rowOff>126548</xdr:rowOff>
    </xdr:to>
    <xdr:graphicFrame macro="">
      <xdr:nvGraphicFramePr>
        <xdr:cNvPr id="2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36740</xdr:colOff>
      <xdr:row>83</xdr:row>
      <xdr:rowOff>19050</xdr:rowOff>
    </xdr:from>
    <xdr:to>
      <xdr:col>54</xdr:col>
      <xdr:colOff>345621</xdr:colOff>
      <xdr:row>105</xdr:row>
      <xdr:rowOff>180975</xdr:rowOff>
    </xdr:to>
    <xdr:graphicFrame macro="">
      <xdr:nvGraphicFramePr>
        <xdr:cNvPr id="3" name="Wykres 13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102054</xdr:colOff>
      <xdr:row>108</xdr:row>
      <xdr:rowOff>47625</xdr:rowOff>
    </xdr:from>
    <xdr:to>
      <xdr:col>54</xdr:col>
      <xdr:colOff>401410</xdr:colOff>
      <xdr:row>128</xdr:row>
      <xdr:rowOff>161925</xdr:rowOff>
    </xdr:to>
    <xdr:graphicFrame macro="">
      <xdr:nvGraphicFramePr>
        <xdr:cNvPr id="4" name="Wykres 13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6804</xdr:colOff>
      <xdr:row>131</xdr:row>
      <xdr:rowOff>28575</xdr:rowOff>
    </xdr:from>
    <xdr:to>
      <xdr:col>54</xdr:col>
      <xdr:colOff>551089</xdr:colOff>
      <xdr:row>150</xdr:row>
      <xdr:rowOff>142875</xdr:rowOff>
    </xdr:to>
    <xdr:graphicFrame macro="">
      <xdr:nvGraphicFramePr>
        <xdr:cNvPr id="5" name="Wykres 13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113</xdr:col>
      <xdr:colOff>0</xdr:colOff>
      <xdr:row>60</xdr:row>
      <xdr:rowOff>0</xdr:rowOff>
    </xdr:from>
    <xdr:to>
      <xdr:col>127</xdr:col>
      <xdr:colOff>171450</xdr:colOff>
      <xdr:row>60</xdr:row>
      <xdr:rowOff>0</xdr:rowOff>
    </xdr:to>
    <xdr:graphicFrame macro="">
      <xdr:nvGraphicFramePr>
        <xdr:cNvPr id="14" name="Wykres 13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266700</xdr:colOff>
      <xdr:row>60</xdr:row>
      <xdr:rowOff>0</xdr:rowOff>
    </xdr:to>
    <xdr:graphicFrame macro="">
      <xdr:nvGraphicFramePr>
        <xdr:cNvPr id="15" name="Wykres 13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113</xdr:col>
      <xdr:colOff>47625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6" name="Wykres 13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7" name="Wykres 13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190500</xdr:colOff>
      <xdr:row>60</xdr:row>
      <xdr:rowOff>0</xdr:rowOff>
    </xdr:to>
    <xdr:graphicFrame macro="">
      <xdr:nvGraphicFramePr>
        <xdr:cNvPr id="18" name="Wykres 1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200025</xdr:colOff>
      <xdr:row>60</xdr:row>
      <xdr:rowOff>0</xdr:rowOff>
    </xdr:to>
    <xdr:graphicFrame macro="">
      <xdr:nvGraphicFramePr>
        <xdr:cNvPr id="19" name="Wykres 1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112</xdr:col>
      <xdr:colOff>552450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20" name="Wykres 1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44904</xdr:colOff>
      <xdr:row>59</xdr:row>
      <xdr:rowOff>251733</xdr:rowOff>
    </xdr:from>
    <xdr:to>
      <xdr:col>54</xdr:col>
      <xdr:colOff>410935</xdr:colOff>
      <xdr:row>81</xdr:row>
      <xdr:rowOff>126548</xdr:rowOff>
    </xdr:to>
    <xdr:graphicFrame macro="">
      <xdr:nvGraphicFramePr>
        <xdr:cNvPr id="1158570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36740</xdr:colOff>
      <xdr:row>83</xdr:row>
      <xdr:rowOff>19050</xdr:rowOff>
    </xdr:from>
    <xdr:to>
      <xdr:col>54</xdr:col>
      <xdr:colOff>345621</xdr:colOff>
      <xdr:row>105</xdr:row>
      <xdr:rowOff>180975</xdr:rowOff>
    </xdr:to>
    <xdr:graphicFrame macro="">
      <xdr:nvGraphicFramePr>
        <xdr:cNvPr id="1158571" name="Wykres 13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102054</xdr:colOff>
      <xdr:row>108</xdr:row>
      <xdr:rowOff>47625</xdr:rowOff>
    </xdr:from>
    <xdr:to>
      <xdr:col>54</xdr:col>
      <xdr:colOff>401410</xdr:colOff>
      <xdr:row>128</xdr:row>
      <xdr:rowOff>161925</xdr:rowOff>
    </xdr:to>
    <xdr:graphicFrame macro="">
      <xdr:nvGraphicFramePr>
        <xdr:cNvPr id="1158572" name="Wykres 13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6804</xdr:colOff>
      <xdr:row>131</xdr:row>
      <xdr:rowOff>28575</xdr:rowOff>
    </xdr:from>
    <xdr:to>
      <xdr:col>54</xdr:col>
      <xdr:colOff>551089</xdr:colOff>
      <xdr:row>150</xdr:row>
      <xdr:rowOff>142875</xdr:rowOff>
    </xdr:to>
    <xdr:graphicFrame macro="">
      <xdr:nvGraphicFramePr>
        <xdr:cNvPr id="1158573" name="Wykres 13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171450</xdr:colOff>
      <xdr:row>153</xdr:row>
      <xdr:rowOff>28575</xdr:rowOff>
    </xdr:from>
    <xdr:to>
      <xdr:col>54</xdr:col>
      <xdr:colOff>19050</xdr:colOff>
      <xdr:row>172</xdr:row>
      <xdr:rowOff>114300</xdr:rowOff>
    </xdr:to>
    <xdr:graphicFrame macro="">
      <xdr:nvGraphicFramePr>
        <xdr:cNvPr id="1158574" name="Wykres 13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113</xdr:col>
      <xdr:colOff>0</xdr:colOff>
      <xdr:row>60</xdr:row>
      <xdr:rowOff>0</xdr:rowOff>
    </xdr:from>
    <xdr:to>
      <xdr:col>127</xdr:col>
      <xdr:colOff>171450</xdr:colOff>
      <xdr:row>60</xdr:row>
      <xdr:rowOff>0</xdr:rowOff>
    </xdr:to>
    <xdr:graphicFrame macro="">
      <xdr:nvGraphicFramePr>
        <xdr:cNvPr id="1158582" name="Wykres 13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266700</xdr:colOff>
      <xdr:row>60</xdr:row>
      <xdr:rowOff>0</xdr:rowOff>
    </xdr:to>
    <xdr:graphicFrame macro="">
      <xdr:nvGraphicFramePr>
        <xdr:cNvPr id="1158583" name="Wykres 13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113</xdr:col>
      <xdr:colOff>47625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158584" name="Wykres 13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158585" name="Wykres 13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19050</xdr:colOff>
      <xdr:row>60</xdr:row>
      <xdr:rowOff>0</xdr:rowOff>
    </xdr:from>
    <xdr:to>
      <xdr:col>127</xdr:col>
      <xdr:colOff>190500</xdr:colOff>
      <xdr:row>60</xdr:row>
      <xdr:rowOff>0</xdr:rowOff>
    </xdr:to>
    <xdr:graphicFrame macro="">
      <xdr:nvGraphicFramePr>
        <xdr:cNvPr id="1158586" name="Wykres 1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113</xdr:col>
      <xdr:colOff>28575</xdr:colOff>
      <xdr:row>60</xdr:row>
      <xdr:rowOff>0</xdr:rowOff>
    </xdr:from>
    <xdr:to>
      <xdr:col>127</xdr:col>
      <xdr:colOff>200025</xdr:colOff>
      <xdr:row>60</xdr:row>
      <xdr:rowOff>0</xdr:rowOff>
    </xdr:to>
    <xdr:graphicFrame macro="">
      <xdr:nvGraphicFramePr>
        <xdr:cNvPr id="1158587" name="Wykres 1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112</xdr:col>
      <xdr:colOff>552450</xdr:colOff>
      <xdr:row>60</xdr:row>
      <xdr:rowOff>0</xdr:rowOff>
    </xdr:from>
    <xdr:to>
      <xdr:col>127</xdr:col>
      <xdr:colOff>238125</xdr:colOff>
      <xdr:row>60</xdr:row>
      <xdr:rowOff>0</xdr:rowOff>
    </xdr:to>
    <xdr:graphicFrame macro="">
      <xdr:nvGraphicFramePr>
        <xdr:cNvPr id="1158588" name="Wykres 1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91</xdr:col>
      <xdr:colOff>428625</xdr:colOff>
      <xdr:row>157</xdr:row>
      <xdr:rowOff>0</xdr:rowOff>
    </xdr:from>
    <xdr:to>
      <xdr:col>105</xdr:col>
      <xdr:colOff>371475</xdr:colOff>
      <xdr:row>177</xdr:row>
      <xdr:rowOff>114300</xdr:rowOff>
    </xdr:to>
    <xdr:graphicFrame macro="">
      <xdr:nvGraphicFramePr>
        <xdr:cNvPr id="1158615" name="Wykres 13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128</xdr:col>
      <xdr:colOff>428625</xdr:colOff>
      <xdr:row>158</xdr:row>
      <xdr:rowOff>0</xdr:rowOff>
    </xdr:from>
    <xdr:to>
      <xdr:col>142</xdr:col>
      <xdr:colOff>371475</xdr:colOff>
      <xdr:row>178</xdr:row>
      <xdr:rowOff>114300</xdr:rowOff>
    </xdr:to>
    <xdr:graphicFrame macro="">
      <xdr:nvGraphicFramePr>
        <xdr:cNvPr id="1158616" name="Wykres 13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142875</xdr:colOff>
      <xdr:row>179</xdr:row>
      <xdr:rowOff>19050</xdr:rowOff>
    </xdr:from>
    <xdr:to>
      <xdr:col>54</xdr:col>
      <xdr:colOff>514350</xdr:colOff>
      <xdr:row>201</xdr:row>
      <xdr:rowOff>66675</xdr:rowOff>
    </xdr:to>
    <xdr:graphicFrame macro="">
      <xdr:nvGraphicFramePr>
        <xdr:cNvPr id="1158617" name="Wykres 13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0.21205</cdr:x>
      <cdr:y>0.50927</cdr:y>
    </cdr:from>
    <cdr:to>
      <cdr:x>0.31428</cdr:x>
      <cdr:y>0.58487</cdr:y>
    </cdr:to>
    <cdr:sp macro="" textlink="Arkusz1!$CS$156">
      <cdr:nvSpPr>
        <cdr:cNvPr id="1472513" name="Text Box 102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374630" y="1982289"/>
          <a:ext cx="661118" cy="293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35FAD9-6944-40F5-8C68-2C0B05C63BE1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0.43251</cdr:x>
      <cdr:y>0.50927</cdr:y>
    </cdr:from>
    <cdr:to>
      <cdr:x>0.5505</cdr:x>
      <cdr:y>0.56463</cdr:y>
    </cdr:to>
    <cdr:sp macro="" textlink="Arkusz1!$CT$156">
      <cdr:nvSpPr>
        <cdr:cNvPr id="1472514" name="Text Box 102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800415" y="1982289"/>
          <a:ext cx="763074" cy="215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2B6BC8-A83F-4CB1-B832-1F375370F5C1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0.6574</cdr:x>
      <cdr:y>0.50927</cdr:y>
    </cdr:from>
    <cdr:to>
      <cdr:x>0.76134</cdr:x>
      <cdr:y>0.56463</cdr:y>
    </cdr:to>
    <cdr:sp macro="" textlink="Arkusz1!$CU$156">
      <cdr:nvSpPr>
        <cdr:cNvPr id="1472515" name="Text Box 102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254875" y="1982289"/>
          <a:ext cx="672270" cy="215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1B352F-8CB2-4923-817E-EA56C6A9DA52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0.88475</cdr:x>
      <cdr:y>0.50927</cdr:y>
    </cdr:from>
    <cdr:to>
      <cdr:x>0.98845</cdr:x>
      <cdr:y>0.56389</cdr:y>
    </cdr:to>
    <cdr:sp macro="" textlink="Arkusz1!$CV$156">
      <cdr:nvSpPr>
        <cdr:cNvPr id="1472516" name="Text Box 102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725266" y="1982289"/>
          <a:ext cx="670677" cy="2122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AB67A2-6F7C-48B8-8C9A-E21DF610A7A2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0.21543</cdr:x>
      <cdr:y>0.50902</cdr:y>
    </cdr:from>
    <cdr:to>
      <cdr:x>0.31734</cdr:x>
      <cdr:y>0.58436</cdr:y>
    </cdr:to>
    <cdr:sp macro="" textlink="Arkusz1!$EC$156">
      <cdr:nvSpPr>
        <cdr:cNvPr id="1473537" name="Text Box 102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343085" y="1966789"/>
          <a:ext cx="633894" cy="290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A849955-CA95-4E81-BA66-80A55553B04C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0.43476</cdr:x>
      <cdr:y>0.50902</cdr:y>
    </cdr:from>
    <cdr:to>
      <cdr:x>0.55219</cdr:x>
      <cdr:y>0.56413</cdr:y>
    </cdr:to>
    <cdr:sp macro="" textlink="Arkusz1!$ED$156">
      <cdr:nvSpPr>
        <cdr:cNvPr id="1473538" name="Text Box 102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707334" y="1966789"/>
          <a:ext cx="730356" cy="212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5D3B8-D922-4BE0-8919-5F4F7AB04D5C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0.65829</cdr:x>
      <cdr:y>0.50902</cdr:y>
    </cdr:from>
    <cdr:to>
      <cdr:x>0.76168</cdr:x>
      <cdr:y>0.56413</cdr:y>
    </cdr:to>
    <cdr:sp macro="" textlink="Arkusz1!$EE$156">
      <cdr:nvSpPr>
        <cdr:cNvPr id="1473539" name="Text Box 102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097613" y="1966789"/>
          <a:ext cx="643080" cy="212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C467C4-ABC6-432D-A85F-10580D76E047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0.88255</cdr:x>
      <cdr:y>0.50902</cdr:y>
    </cdr:from>
    <cdr:to>
      <cdr:x>0.98791</cdr:x>
      <cdr:y>0.56193</cdr:y>
    </cdr:to>
    <cdr:sp macro="" textlink="Arkusz1!$EG$156">
      <cdr:nvSpPr>
        <cdr:cNvPr id="1473540" name="Text Box 102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492485" y="1966789"/>
          <a:ext cx="655329" cy="204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BBA3A88-CD4D-4603-97C1-C9396110CA96}" type="TxLink">
            <a:rPr lang="pl-PL"/>
            <a:pPr algn="ctr" rtl="0">
              <a:defRPr sz="1000"/>
            </a:pPr>
            <a:t> </a:t>
          </a:fld>
          <a:endParaRPr lang="pl-PL"/>
        </a:p>
      </cdr:txBody>
    </cdr:sp>
  </cdr:relSizeAnchor>
  <cdr:relSizeAnchor xmlns:cdr="http://schemas.openxmlformats.org/drawingml/2006/chartDrawing">
    <cdr:from>
      <cdr:x>0.88255</cdr:x>
      <cdr:y>0.50902</cdr:y>
    </cdr:from>
    <cdr:to>
      <cdr:x>0.98594</cdr:x>
      <cdr:y>0.5634</cdr:y>
    </cdr:to>
    <cdr:sp macro="" textlink="Arkusz1!$EF$156">
      <cdr:nvSpPr>
        <cdr:cNvPr id="1473542" name="Text Box 103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492485" y="1966789"/>
          <a:ext cx="643080" cy="209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34E06B1-2B50-4F0F-A86A-01BB55AD6A6B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0.21031</cdr:x>
      <cdr:y>0.43185</cdr:y>
    </cdr:from>
    <cdr:to>
      <cdr:x>0.31709</cdr:x>
      <cdr:y>0.50928</cdr:y>
    </cdr:to>
    <cdr:sp macro="" textlink="Arkusz1!$AT$178">
      <cdr:nvSpPr>
        <cdr:cNvPr id="14755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776016" y="1792506"/>
          <a:ext cx="900112" cy="320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CD07217-17CE-4180-B4E3-5D522479EF86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0.8589</cdr:x>
      <cdr:y>0.43185</cdr:y>
    </cdr:from>
    <cdr:to>
      <cdr:x>0.96667</cdr:x>
      <cdr:y>0.50855</cdr:y>
    </cdr:to>
    <cdr:sp macro="" textlink="Arkusz1!$AW$178">
      <cdr:nvSpPr>
        <cdr:cNvPr id="147559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243366" y="1792506"/>
          <a:ext cx="908447" cy="317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6973AF8-92E7-42C8-9192-DCAE80CAFB6B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0.64633</cdr:x>
      <cdr:y>0.43185</cdr:y>
    </cdr:from>
    <cdr:to>
      <cdr:x>0.75311</cdr:x>
      <cdr:y>0.50855</cdr:y>
    </cdr:to>
    <cdr:sp macro="" textlink="Arkusz1!$AV$178">
      <cdr:nvSpPr>
        <cdr:cNvPr id="147559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451475" y="1792506"/>
          <a:ext cx="900113" cy="317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D49EF-FAA8-4043-B0D3-F129D87AE783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#DZIEL/0!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0.4256</cdr:x>
      <cdr:y>0.43185</cdr:y>
    </cdr:from>
    <cdr:to>
      <cdr:x>0.53238</cdr:x>
      <cdr:y>0.50855</cdr:y>
    </cdr:to>
    <cdr:sp macro="" textlink="Arkusz1!$AU$178">
      <cdr:nvSpPr>
        <cdr:cNvPr id="147559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590826" y="1792506"/>
          <a:ext cx="900112" cy="317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D9B2C0-DD62-4D7A-B0F0-7EA46924FE44}" type="TxLink">
            <a:rPr lang="pl-P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0,0%</a:t>
          </a:fld>
          <a:endParaRPr lang="pl-P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217"/>
  <sheetViews>
    <sheetView tabSelected="1" topLeftCell="A13" zoomScale="70" zoomScaleNormal="70" workbookViewId="0">
      <selection activeCell="G23" sqref="G23"/>
    </sheetView>
  </sheetViews>
  <sheetFormatPr defaultRowHeight="12.75"/>
  <cols>
    <col min="1" max="1" width="18.85546875" style="3" bestFit="1" customWidth="1"/>
    <col min="2" max="2" width="14.28515625" style="3" customWidth="1"/>
    <col min="3" max="3" width="10.28515625" style="3" bestFit="1" customWidth="1"/>
    <col min="4" max="4" width="11.7109375" style="3" bestFit="1" customWidth="1"/>
    <col min="5" max="5" width="10.7109375" style="3" customWidth="1"/>
    <col min="6" max="7" width="14" style="3" bestFit="1" customWidth="1"/>
    <col min="8" max="8" width="12" style="3" bestFit="1" customWidth="1"/>
    <col min="9" max="9" width="15.140625" style="3" bestFit="1" customWidth="1"/>
    <col min="10" max="11" width="14" style="3" bestFit="1" customWidth="1"/>
    <col min="12" max="12" width="11.7109375" style="3" customWidth="1"/>
    <col min="13" max="13" width="10.85546875" style="3" bestFit="1" customWidth="1"/>
    <col min="14" max="14" width="11.5703125" style="3" bestFit="1" customWidth="1"/>
    <col min="15" max="15" width="10.7109375" style="3" customWidth="1"/>
    <col min="16" max="16" width="10.140625" style="3" bestFit="1" customWidth="1"/>
    <col min="17" max="17" width="15.140625" style="3" bestFit="1" customWidth="1"/>
    <col min="18" max="18" width="10.140625" style="3" bestFit="1" customWidth="1"/>
    <col min="19" max="19" width="11" style="3" bestFit="1" customWidth="1"/>
    <col min="20" max="21" width="10" style="3" bestFit="1" customWidth="1"/>
    <col min="22" max="25" width="14" style="3" bestFit="1" customWidth="1"/>
    <col min="26" max="26" width="11.5703125" style="3" bestFit="1" customWidth="1"/>
    <col min="27" max="27" width="10.85546875" style="3" customWidth="1"/>
    <col min="28" max="37" width="14" style="3" bestFit="1" customWidth="1"/>
    <col min="38" max="41" width="13.7109375" style="3" customWidth="1"/>
    <col min="42" max="42" width="9.7109375" style="3" bestFit="1" customWidth="1"/>
    <col min="43" max="43" width="9.5703125" style="3" bestFit="1" customWidth="1"/>
    <col min="44" max="44" width="9.7109375" style="3" bestFit="1" customWidth="1"/>
    <col min="45" max="45" width="11.140625" style="3" bestFit="1" customWidth="1"/>
    <col min="46" max="110" width="10.7109375" style="3" customWidth="1"/>
    <col min="111" max="111" width="6.7109375" style="3" customWidth="1"/>
    <col min="112" max="147" width="10.7109375" style="3" customWidth="1"/>
    <col min="148" max="148" width="6.7109375" style="3" customWidth="1"/>
    <col min="149" max="180" width="10.7109375" style="3" customWidth="1"/>
    <col min="181" max="16384" width="9.140625" style="3"/>
  </cols>
  <sheetData>
    <row r="1" spans="1:180" ht="21" thickBot="1">
      <c r="B1" s="14"/>
      <c r="C1" s="552" t="s">
        <v>59</v>
      </c>
      <c r="D1" s="553"/>
      <c r="E1" s="553"/>
      <c r="F1" s="124" t="s">
        <v>71</v>
      </c>
      <c r="G1" s="14"/>
      <c r="H1" s="14"/>
      <c r="I1" s="14"/>
      <c r="J1" s="14"/>
      <c r="K1" s="15"/>
      <c r="W1" s="3" t="s">
        <v>77</v>
      </c>
      <c r="AA1" s="3" t="s">
        <v>76</v>
      </c>
      <c r="AE1" s="3" t="s">
        <v>75</v>
      </c>
      <c r="AI1" s="3" t="s">
        <v>74</v>
      </c>
      <c r="AM1" s="3" t="s">
        <v>73</v>
      </c>
      <c r="AQ1" s="3" t="s">
        <v>72</v>
      </c>
      <c r="AT1" s="539"/>
      <c r="AU1" s="539"/>
      <c r="AV1" s="539"/>
      <c r="AW1" s="539"/>
      <c r="AX1" s="539"/>
      <c r="AY1" s="539"/>
      <c r="AZ1" s="539"/>
      <c r="BA1" s="539"/>
      <c r="BB1" s="539"/>
      <c r="BC1" s="539"/>
      <c r="BD1" s="539"/>
      <c r="BE1" s="539"/>
      <c r="BF1" s="539"/>
      <c r="BG1" s="539"/>
      <c r="BH1" s="539"/>
      <c r="BI1" s="539"/>
      <c r="BJ1" s="539"/>
      <c r="BK1" s="539"/>
      <c r="BL1" s="539"/>
      <c r="BM1" s="539"/>
      <c r="BN1" s="539"/>
      <c r="BO1" s="539"/>
      <c r="BP1" s="539"/>
      <c r="BQ1" s="539"/>
      <c r="BR1" s="539"/>
      <c r="BS1" s="539"/>
      <c r="BT1" s="539"/>
      <c r="BU1" s="539"/>
      <c r="BV1" s="7"/>
      <c r="BW1" s="539"/>
      <c r="BX1" s="539"/>
      <c r="BY1" s="539"/>
      <c r="BZ1" s="539"/>
      <c r="CA1" s="539"/>
      <c r="CB1" s="539"/>
      <c r="CC1" s="539"/>
      <c r="CD1" s="539"/>
      <c r="CE1" s="539"/>
      <c r="CF1" s="539"/>
      <c r="CG1" s="539"/>
      <c r="CH1" s="539"/>
      <c r="CI1" s="539"/>
      <c r="CJ1" s="539"/>
      <c r="CK1" s="539"/>
      <c r="CL1" s="539"/>
      <c r="CM1" s="539"/>
      <c r="CN1" s="539"/>
      <c r="CO1" s="539"/>
      <c r="CP1" s="539"/>
      <c r="CQ1" s="539"/>
      <c r="CR1" s="539"/>
      <c r="CS1" s="539"/>
      <c r="CT1" s="539"/>
      <c r="CU1" s="539"/>
      <c r="CV1" s="539"/>
      <c r="CW1" s="539"/>
      <c r="CX1" s="539"/>
      <c r="CY1" s="539"/>
      <c r="CZ1" s="539"/>
      <c r="DA1" s="539"/>
      <c r="DB1" s="539"/>
      <c r="DC1" s="539"/>
      <c r="DD1" s="539"/>
      <c r="DE1" s="539"/>
      <c r="DF1" s="539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539"/>
      <c r="EC1" s="539"/>
      <c r="ED1" s="539"/>
      <c r="EE1" s="539"/>
      <c r="EF1" s="539"/>
      <c r="EG1" s="539"/>
      <c r="EH1" s="539"/>
      <c r="EI1" s="539"/>
      <c r="EJ1" s="7"/>
      <c r="EK1" s="7"/>
      <c r="EL1" s="7"/>
      <c r="EM1" s="7"/>
      <c r="EN1" s="7"/>
      <c r="EO1" s="7"/>
      <c r="EP1" s="7"/>
      <c r="EQ1" s="7"/>
      <c r="ER1" s="7"/>
      <c r="ES1" s="555"/>
      <c r="ET1" s="555"/>
      <c r="EU1" s="555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539"/>
      <c r="FN1" s="539"/>
      <c r="FO1" s="539"/>
      <c r="FP1" s="539"/>
      <c r="FQ1" s="539"/>
      <c r="FR1" s="539"/>
      <c r="FS1" s="539"/>
      <c r="FT1" s="539"/>
      <c r="FU1" s="7"/>
      <c r="FV1" s="7"/>
      <c r="FW1" s="7"/>
      <c r="FX1" s="7"/>
    </row>
    <row r="2" spans="1:180" ht="30" thickBot="1">
      <c r="B2" s="14"/>
      <c r="C2" s="540" t="s">
        <v>0</v>
      </c>
      <c r="D2" s="541"/>
      <c r="E2" s="542"/>
      <c r="F2" s="543"/>
      <c r="G2" s="544"/>
      <c r="H2" s="545"/>
      <c r="I2" s="14"/>
      <c r="J2" s="14"/>
      <c r="K2" s="15"/>
      <c r="L2" s="7"/>
      <c r="M2" s="7"/>
      <c r="N2" s="7"/>
      <c r="O2" s="7"/>
      <c r="Q2" s="22" t="s">
        <v>1</v>
      </c>
      <c r="R2" s="125"/>
      <c r="S2" s="129"/>
      <c r="T2" s="129"/>
      <c r="U2" s="129"/>
      <c r="V2" s="546" t="s">
        <v>2</v>
      </c>
      <c r="W2" s="547"/>
      <c r="X2" s="547"/>
      <c r="Y2" s="548"/>
      <c r="Z2" s="549" t="s">
        <v>60</v>
      </c>
      <c r="AA2" s="550"/>
      <c r="AB2" s="550"/>
      <c r="AC2" s="551"/>
      <c r="AD2" s="549" t="s">
        <v>61</v>
      </c>
      <c r="AE2" s="550"/>
      <c r="AF2" s="550"/>
      <c r="AG2" s="551"/>
      <c r="AH2" s="549" t="s">
        <v>62</v>
      </c>
      <c r="AI2" s="550"/>
      <c r="AJ2" s="550"/>
      <c r="AK2" s="551"/>
      <c r="AL2" s="549" t="s">
        <v>63</v>
      </c>
      <c r="AM2" s="550"/>
      <c r="AN2" s="550"/>
      <c r="AO2" s="551"/>
      <c r="AP2" s="549" t="s">
        <v>64</v>
      </c>
      <c r="AQ2" s="550"/>
      <c r="AR2" s="550"/>
      <c r="AS2" s="551"/>
      <c r="AT2" s="538"/>
      <c r="AU2" s="538"/>
      <c r="AV2" s="538"/>
      <c r="AW2" s="538"/>
      <c r="AX2" s="538"/>
      <c r="AY2" s="538"/>
      <c r="AZ2" s="538"/>
      <c r="BA2" s="538"/>
      <c r="BB2" s="538"/>
      <c r="BC2" s="538"/>
      <c r="BD2" s="538"/>
      <c r="BE2" s="538"/>
      <c r="BF2" s="538"/>
      <c r="BG2" s="538"/>
      <c r="BH2" s="538"/>
      <c r="BI2" s="538"/>
      <c r="BJ2" s="538"/>
      <c r="BK2" s="538"/>
      <c r="BL2" s="538"/>
      <c r="BM2" s="538"/>
      <c r="BN2" s="538"/>
      <c r="BO2" s="538"/>
      <c r="BP2" s="538"/>
      <c r="BQ2" s="538"/>
      <c r="BR2" s="538"/>
      <c r="BS2" s="538"/>
      <c r="BT2" s="538"/>
      <c r="BU2" s="538"/>
      <c r="BV2" s="7"/>
      <c r="BW2" s="538"/>
      <c r="BX2" s="538"/>
      <c r="BY2" s="538"/>
      <c r="BZ2" s="538"/>
      <c r="CA2" s="538"/>
      <c r="CB2" s="538"/>
      <c r="CC2" s="538"/>
      <c r="CD2" s="538"/>
      <c r="CE2" s="538"/>
      <c r="CF2" s="538"/>
      <c r="CG2" s="538"/>
      <c r="CH2" s="538"/>
      <c r="CI2" s="538"/>
      <c r="CJ2" s="538"/>
      <c r="CK2" s="538"/>
      <c r="CL2" s="538"/>
      <c r="CM2" s="538"/>
      <c r="CN2" s="538"/>
      <c r="CO2" s="538"/>
      <c r="CP2" s="538"/>
      <c r="CQ2" s="538"/>
      <c r="CR2" s="538"/>
      <c r="CS2" s="538"/>
      <c r="CT2" s="538"/>
      <c r="CU2" s="538"/>
      <c r="CV2" s="538"/>
      <c r="CW2" s="538"/>
      <c r="CX2" s="538"/>
      <c r="CY2" s="538"/>
      <c r="CZ2" s="538"/>
      <c r="DA2" s="538"/>
      <c r="DB2" s="538"/>
      <c r="DC2" s="538"/>
      <c r="DD2" s="538"/>
      <c r="DE2" s="538"/>
      <c r="DF2" s="538"/>
      <c r="DG2" s="7"/>
      <c r="DH2" s="538"/>
      <c r="DI2" s="538"/>
      <c r="DJ2" s="538"/>
      <c r="DK2" s="538"/>
      <c r="DL2" s="538"/>
      <c r="DM2" s="538"/>
      <c r="DN2" s="538"/>
      <c r="DO2" s="538"/>
      <c r="DP2" s="538"/>
      <c r="DQ2" s="538"/>
      <c r="DR2" s="538"/>
      <c r="DS2" s="538"/>
      <c r="DT2" s="538"/>
      <c r="DU2" s="538"/>
      <c r="DV2" s="538"/>
      <c r="DW2" s="538"/>
      <c r="DX2" s="538"/>
      <c r="DY2" s="538"/>
      <c r="DZ2" s="538"/>
      <c r="EA2" s="538"/>
      <c r="EB2" s="538"/>
      <c r="EC2" s="538"/>
      <c r="ED2" s="538"/>
      <c r="EE2" s="538"/>
      <c r="EF2" s="538"/>
      <c r="EG2" s="538"/>
      <c r="EH2" s="538"/>
      <c r="EI2" s="538"/>
      <c r="EJ2" s="538"/>
      <c r="EK2" s="538"/>
      <c r="EL2" s="538"/>
      <c r="EM2" s="538"/>
      <c r="EN2" s="538"/>
      <c r="EO2" s="538"/>
      <c r="EP2" s="538"/>
      <c r="EQ2" s="538"/>
      <c r="ER2" s="7"/>
      <c r="ES2" s="538"/>
      <c r="ET2" s="538"/>
      <c r="EU2" s="538"/>
      <c r="EV2" s="538"/>
      <c r="EW2" s="538"/>
      <c r="EX2" s="538"/>
      <c r="EY2" s="538"/>
      <c r="EZ2" s="538"/>
      <c r="FA2" s="538"/>
      <c r="FB2" s="538"/>
      <c r="FC2" s="538"/>
      <c r="FD2" s="538"/>
      <c r="FE2" s="538"/>
      <c r="FF2" s="538"/>
      <c r="FG2" s="538"/>
      <c r="FH2" s="538"/>
      <c r="FI2" s="538"/>
      <c r="FJ2" s="538"/>
      <c r="FK2" s="538"/>
      <c r="FL2" s="538"/>
      <c r="FM2" s="538"/>
      <c r="FN2" s="538"/>
      <c r="FO2" s="538"/>
      <c r="FP2" s="538"/>
      <c r="FQ2" s="538"/>
      <c r="FR2" s="538"/>
      <c r="FS2" s="538"/>
      <c r="FT2" s="538"/>
      <c r="FU2" s="538"/>
      <c r="FV2" s="538"/>
      <c r="FW2" s="538"/>
      <c r="FX2" s="538"/>
    </row>
    <row r="3" spans="1:180" ht="13.5" thickBot="1">
      <c r="L3" s="7"/>
      <c r="M3" s="7"/>
      <c r="N3" s="7"/>
      <c r="O3" s="7"/>
      <c r="Q3" s="53" t="s">
        <v>3</v>
      </c>
      <c r="R3" s="53" t="s">
        <v>4</v>
      </c>
      <c r="S3" s="53" t="s">
        <v>5</v>
      </c>
      <c r="T3" s="53" t="s">
        <v>6</v>
      </c>
      <c r="U3" s="54" t="s">
        <v>4</v>
      </c>
      <c r="V3" s="55" t="str">
        <f>$B$5</f>
        <v>K1</v>
      </c>
      <c r="W3" s="53" t="str">
        <f>$B$19</f>
        <v>K2</v>
      </c>
      <c r="X3" s="53">
        <f>$B$33</f>
        <v>0</v>
      </c>
      <c r="Y3" s="56">
        <f>$B$47</f>
        <v>0</v>
      </c>
      <c r="Z3" s="55" t="str">
        <f>$B$5</f>
        <v>K1</v>
      </c>
      <c r="AA3" s="53" t="str">
        <f>$B$19</f>
        <v>K2</v>
      </c>
      <c r="AB3" s="53">
        <f>$B$33</f>
        <v>0</v>
      </c>
      <c r="AC3" s="53">
        <f>$B$47</f>
        <v>0</v>
      </c>
      <c r="AD3" s="53" t="str">
        <f>$B$5</f>
        <v>K1</v>
      </c>
      <c r="AE3" s="53" t="str">
        <f>$B$19</f>
        <v>K2</v>
      </c>
      <c r="AF3" s="53">
        <f>$B$33</f>
        <v>0</v>
      </c>
      <c r="AG3" s="53">
        <f>$B$47</f>
        <v>0</v>
      </c>
      <c r="AH3" s="53" t="str">
        <f>$B$5</f>
        <v>K1</v>
      </c>
      <c r="AI3" s="53" t="str">
        <f>$B$19</f>
        <v>K2</v>
      </c>
      <c r="AJ3" s="53">
        <f>$B$33</f>
        <v>0</v>
      </c>
      <c r="AK3" s="53">
        <f>$B$47</f>
        <v>0</v>
      </c>
      <c r="AL3" s="53" t="str">
        <f>$B$5</f>
        <v>K1</v>
      </c>
      <c r="AM3" s="53" t="str">
        <f>$B$19</f>
        <v>K2</v>
      </c>
      <c r="AN3" s="53">
        <f>$B$33</f>
        <v>0</v>
      </c>
      <c r="AO3" s="53">
        <f>$B$47</f>
        <v>0</v>
      </c>
      <c r="AP3" s="53" t="str">
        <f>$B$5</f>
        <v>K1</v>
      </c>
      <c r="AQ3" s="53" t="str">
        <f>$B$19</f>
        <v>K2</v>
      </c>
      <c r="AR3" s="53">
        <f>$B$33</f>
        <v>0</v>
      </c>
      <c r="AS3" s="56">
        <f>$B$47</f>
        <v>0</v>
      </c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7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7"/>
      <c r="DH3" s="200"/>
      <c r="DI3" s="200"/>
      <c r="DJ3" s="200"/>
      <c r="DK3" s="200"/>
      <c r="DL3" s="200"/>
      <c r="DM3" s="200"/>
      <c r="DN3" s="200"/>
      <c r="DO3" s="200"/>
      <c r="DP3" s="200"/>
      <c r="DQ3" s="200"/>
      <c r="DR3" s="200"/>
      <c r="DS3" s="200"/>
      <c r="DT3" s="200"/>
      <c r="DU3" s="200"/>
      <c r="DV3" s="200"/>
      <c r="DW3" s="200"/>
      <c r="DX3" s="200"/>
      <c r="DY3" s="200"/>
      <c r="DZ3" s="200"/>
      <c r="EA3" s="200"/>
      <c r="EB3" s="200"/>
      <c r="EC3" s="200"/>
      <c r="ED3" s="200"/>
      <c r="EE3" s="200"/>
      <c r="EF3" s="200"/>
      <c r="EG3" s="200"/>
      <c r="EH3" s="200"/>
      <c r="EI3" s="200"/>
      <c r="EJ3" s="200"/>
      <c r="EK3" s="200"/>
      <c r="EL3" s="200"/>
      <c r="EM3" s="200"/>
      <c r="EN3" s="200"/>
      <c r="EO3" s="200"/>
      <c r="EP3" s="200"/>
      <c r="EQ3" s="200"/>
      <c r="ER3" s="7"/>
      <c r="ES3" s="200"/>
      <c r="ET3" s="200"/>
      <c r="EU3" s="200"/>
      <c r="EV3" s="200"/>
      <c r="EW3" s="200"/>
      <c r="EX3" s="200"/>
      <c r="EY3" s="200"/>
      <c r="EZ3" s="200"/>
      <c r="FA3" s="200"/>
      <c r="FB3" s="200"/>
      <c r="FC3" s="200"/>
      <c r="FD3" s="200"/>
      <c r="FE3" s="200"/>
      <c r="FF3" s="200"/>
      <c r="FG3" s="200"/>
      <c r="FH3" s="200"/>
      <c r="FI3" s="200"/>
      <c r="FJ3" s="200"/>
      <c r="FK3" s="200"/>
      <c r="FL3" s="200"/>
      <c r="FM3" s="200"/>
      <c r="FN3" s="200"/>
      <c r="FO3" s="200"/>
      <c r="FP3" s="200"/>
      <c r="FQ3" s="200"/>
      <c r="FR3" s="200"/>
      <c r="FS3" s="200"/>
      <c r="FT3" s="200"/>
      <c r="FU3" s="200"/>
      <c r="FV3" s="200"/>
      <c r="FW3" s="200"/>
      <c r="FX3" s="200"/>
    </row>
    <row r="4" spans="1:180" ht="16.5" thickBot="1">
      <c r="A4" s="130"/>
      <c r="B4" s="16" t="s">
        <v>9</v>
      </c>
      <c r="C4" s="131"/>
      <c r="D4" s="131"/>
      <c r="E4" s="131"/>
      <c r="F4" s="131"/>
      <c r="G4" s="131"/>
      <c r="H4" s="131"/>
      <c r="I4" s="131"/>
      <c r="J4" s="132"/>
      <c r="L4" s="7"/>
      <c r="M4" s="133"/>
      <c r="N4" s="134"/>
      <c r="O4" s="134"/>
      <c r="P4" s="135"/>
      <c r="Q4" s="136"/>
      <c r="R4" s="42">
        <v>0</v>
      </c>
      <c r="S4" s="42">
        <v>16</v>
      </c>
      <c r="T4" s="137">
        <f t="shared" ref="T4:T33" si="0">(R4*24)+S4-$S$4</f>
        <v>0</v>
      </c>
      <c r="U4" s="138">
        <f t="shared" ref="U4:U33" si="1">($S$4+T4)/24</f>
        <v>0.66666666666666663</v>
      </c>
      <c r="V4" s="41">
        <v>27.49</v>
      </c>
      <c r="W4" s="42">
        <v>26.96</v>
      </c>
      <c r="X4" s="42"/>
      <c r="Y4" s="43"/>
      <c r="Z4" s="41">
        <v>20.7</v>
      </c>
      <c r="AA4" s="42">
        <v>20.7</v>
      </c>
      <c r="AB4" s="42"/>
      <c r="AC4" s="43"/>
      <c r="AD4" s="41"/>
      <c r="AE4" s="42"/>
      <c r="AF4" s="42"/>
      <c r="AG4" s="43"/>
      <c r="AH4" s="41">
        <v>0</v>
      </c>
      <c r="AI4" s="42">
        <v>0</v>
      </c>
      <c r="AJ4" s="42"/>
      <c r="AK4" s="43"/>
      <c r="AL4" s="41"/>
      <c r="AM4" s="42"/>
      <c r="AN4" s="42"/>
      <c r="AO4" s="43"/>
      <c r="AP4" s="44">
        <v>17</v>
      </c>
      <c r="AQ4" s="42">
        <v>3</v>
      </c>
      <c r="AR4" s="42"/>
      <c r="AS4" s="43"/>
      <c r="AT4" s="134"/>
      <c r="AU4" s="134"/>
      <c r="AV4" s="134"/>
      <c r="AW4" s="134"/>
      <c r="AX4" s="134"/>
      <c r="AY4" s="134"/>
      <c r="AZ4" s="134"/>
      <c r="BA4" s="134"/>
      <c r="BB4" s="444"/>
      <c r="BC4" s="444"/>
      <c r="BD4" s="444"/>
      <c r="BE4" s="444"/>
      <c r="BF4" s="444"/>
      <c r="BG4" s="444"/>
      <c r="BH4" s="444"/>
      <c r="BI4" s="444"/>
      <c r="BJ4" s="438"/>
      <c r="BK4" s="438"/>
      <c r="BL4" s="438"/>
      <c r="BM4" s="438"/>
      <c r="BN4" s="438"/>
      <c r="BO4" s="438"/>
      <c r="BP4" s="438"/>
      <c r="BQ4" s="438"/>
      <c r="BR4" s="438"/>
      <c r="BS4" s="438"/>
      <c r="BT4" s="438"/>
      <c r="BU4" s="438"/>
      <c r="BV4" s="7"/>
      <c r="BW4" s="445"/>
      <c r="BX4" s="445"/>
      <c r="BY4" s="445"/>
      <c r="BZ4" s="445"/>
      <c r="CA4" s="445"/>
      <c r="CB4" s="445"/>
      <c r="CC4" s="445"/>
      <c r="CD4" s="445"/>
      <c r="CE4" s="445"/>
      <c r="CF4" s="445"/>
      <c r="CG4" s="445"/>
      <c r="CH4" s="445"/>
      <c r="CI4" s="445"/>
      <c r="CJ4" s="445"/>
      <c r="CK4" s="445"/>
      <c r="CL4" s="445"/>
      <c r="CM4" s="445"/>
      <c r="CN4" s="445"/>
      <c r="CO4" s="445"/>
      <c r="CP4" s="445"/>
      <c r="CQ4" s="445"/>
      <c r="CR4" s="445"/>
      <c r="CS4" s="445"/>
      <c r="CT4" s="445"/>
      <c r="CU4" s="445"/>
      <c r="CV4" s="445"/>
      <c r="CW4" s="445"/>
      <c r="CX4" s="445"/>
      <c r="CY4" s="445"/>
      <c r="CZ4" s="445"/>
      <c r="DA4" s="445"/>
      <c r="DB4" s="445"/>
      <c r="DC4" s="445"/>
      <c r="DD4" s="445"/>
      <c r="DE4" s="445"/>
      <c r="DF4" s="445"/>
      <c r="DG4" s="7"/>
      <c r="DH4" s="445"/>
      <c r="DI4" s="445"/>
      <c r="DJ4" s="445"/>
      <c r="DK4" s="445"/>
      <c r="DL4" s="445"/>
      <c r="DM4" s="445"/>
      <c r="DN4" s="445"/>
      <c r="DO4" s="445"/>
      <c r="DP4" s="445"/>
      <c r="DQ4" s="445"/>
      <c r="DR4" s="445"/>
      <c r="DS4" s="445"/>
      <c r="DT4" s="445"/>
      <c r="DU4" s="445"/>
      <c r="DV4" s="445"/>
      <c r="DW4" s="445"/>
      <c r="DX4" s="445"/>
      <c r="DY4" s="445"/>
      <c r="DZ4" s="445"/>
      <c r="EA4" s="445"/>
      <c r="EB4" s="445"/>
      <c r="EC4" s="445"/>
      <c r="ED4" s="445"/>
      <c r="EE4" s="445"/>
      <c r="EF4" s="445"/>
      <c r="EG4" s="445"/>
      <c r="EH4" s="445"/>
      <c r="EI4" s="445"/>
      <c r="EJ4" s="445"/>
      <c r="EK4" s="445"/>
      <c r="EL4" s="445"/>
      <c r="EM4" s="445"/>
      <c r="EN4" s="445"/>
      <c r="EO4" s="445"/>
      <c r="EP4" s="445"/>
      <c r="EQ4" s="445"/>
      <c r="ER4" s="7"/>
      <c r="ES4" s="445"/>
      <c r="ET4" s="445"/>
      <c r="EU4" s="445"/>
      <c r="EV4" s="445"/>
      <c r="EW4" s="445"/>
      <c r="EX4" s="445"/>
      <c r="EY4" s="445"/>
      <c r="EZ4" s="445"/>
      <c r="FA4" s="445"/>
      <c r="FB4" s="445"/>
      <c r="FC4" s="445"/>
      <c r="FD4" s="445"/>
      <c r="FE4" s="445"/>
      <c r="FF4" s="445"/>
      <c r="FG4" s="445"/>
      <c r="FH4" s="445"/>
      <c r="FI4" s="445"/>
      <c r="FJ4" s="445"/>
      <c r="FK4" s="445"/>
      <c r="FL4" s="445"/>
      <c r="FM4" s="445"/>
      <c r="FN4" s="445"/>
      <c r="FO4" s="445"/>
      <c r="FP4" s="445"/>
      <c r="FQ4" s="445"/>
      <c r="FR4" s="445"/>
      <c r="FS4" s="445"/>
      <c r="FT4" s="445"/>
      <c r="FU4" s="445"/>
      <c r="FV4" s="445"/>
      <c r="FW4" s="445"/>
      <c r="FX4" s="445"/>
    </row>
    <row r="5" spans="1:180" ht="24" thickBot="1">
      <c r="A5" s="18" t="s">
        <v>10</v>
      </c>
      <c r="B5" s="123" t="s">
        <v>7</v>
      </c>
      <c r="C5" s="139"/>
      <c r="D5" s="140"/>
      <c r="E5" s="140"/>
      <c r="F5" s="534" t="s">
        <v>11</v>
      </c>
      <c r="G5" s="535"/>
      <c r="H5" s="536" t="s">
        <v>12</v>
      </c>
      <c r="I5" s="537"/>
      <c r="J5" s="141"/>
      <c r="L5" s="142"/>
      <c r="M5" s="143"/>
      <c r="N5" s="143"/>
      <c r="O5" s="7"/>
      <c r="P5" s="135"/>
      <c r="Q5" s="136"/>
      <c r="R5" s="42">
        <v>1</v>
      </c>
      <c r="S5" s="42">
        <v>15.5</v>
      </c>
      <c r="T5" s="137">
        <f t="shared" si="0"/>
        <v>23.5</v>
      </c>
      <c r="U5" s="138">
        <f t="shared" si="1"/>
        <v>1.6458333333333333</v>
      </c>
      <c r="V5" s="41">
        <v>51.7</v>
      </c>
      <c r="W5" s="42">
        <v>56.7</v>
      </c>
      <c r="X5" s="42"/>
      <c r="Y5" s="43"/>
      <c r="Z5" s="41">
        <v>7.7</v>
      </c>
      <c r="AA5" s="42">
        <v>10.1</v>
      </c>
      <c r="AB5" s="42"/>
      <c r="AC5" s="43"/>
      <c r="AD5" s="41"/>
      <c r="AE5" s="42"/>
      <c r="AF5" s="42"/>
      <c r="AG5" s="43"/>
      <c r="AH5" s="41">
        <v>13.2</v>
      </c>
      <c r="AI5" s="42">
        <v>11</v>
      </c>
      <c r="AJ5" s="42"/>
      <c r="AK5" s="43"/>
      <c r="AL5" s="41"/>
      <c r="AM5" s="42"/>
      <c r="AN5" s="42"/>
      <c r="AO5" s="43"/>
      <c r="AP5" s="44">
        <v>370</v>
      </c>
      <c r="AQ5" s="42">
        <v>258</v>
      </c>
      <c r="AR5" s="42"/>
      <c r="AS5" s="43"/>
      <c r="AT5" s="446"/>
      <c r="AU5" s="446"/>
      <c r="AV5" s="446"/>
      <c r="AW5" s="446"/>
      <c r="AX5" s="446"/>
      <c r="AY5" s="446"/>
      <c r="AZ5" s="446"/>
      <c r="BA5" s="446"/>
      <c r="BB5" s="444"/>
      <c r="BC5" s="444"/>
      <c r="BD5" s="444"/>
      <c r="BE5" s="444"/>
      <c r="BF5" s="444"/>
      <c r="BG5" s="444"/>
      <c r="BH5" s="444"/>
      <c r="BI5" s="444"/>
      <c r="BJ5" s="447"/>
      <c r="BK5" s="447"/>
      <c r="BL5" s="447"/>
      <c r="BM5" s="447"/>
      <c r="BN5" s="438"/>
      <c r="BO5" s="438"/>
      <c r="BP5" s="438"/>
      <c r="BQ5" s="438"/>
      <c r="BR5" s="444"/>
      <c r="BS5" s="444"/>
      <c r="BT5" s="444"/>
      <c r="BU5" s="444"/>
      <c r="BV5" s="7"/>
      <c r="BW5" s="155"/>
      <c r="BX5" s="155"/>
      <c r="BY5" s="155"/>
      <c r="BZ5" s="155"/>
      <c r="CA5" s="445"/>
      <c r="CB5" s="445"/>
      <c r="CC5" s="445"/>
      <c r="CD5" s="445"/>
      <c r="CE5" s="445"/>
      <c r="CF5" s="445"/>
      <c r="CG5" s="445"/>
      <c r="CH5" s="445"/>
      <c r="CI5" s="155"/>
      <c r="CJ5" s="155"/>
      <c r="CK5" s="155"/>
      <c r="CL5" s="155"/>
      <c r="CM5" s="445"/>
      <c r="CN5" s="445"/>
      <c r="CO5" s="445"/>
      <c r="CP5" s="445"/>
      <c r="CQ5" s="445"/>
      <c r="CR5" s="445"/>
      <c r="CS5" s="445"/>
      <c r="CT5" s="445"/>
      <c r="CU5" s="445"/>
      <c r="CV5" s="445"/>
      <c r="CW5" s="445"/>
      <c r="CX5" s="445"/>
      <c r="CY5" s="445"/>
      <c r="CZ5" s="445"/>
      <c r="DA5" s="445"/>
      <c r="DB5" s="445"/>
      <c r="DC5" s="445"/>
      <c r="DD5" s="445"/>
      <c r="DE5" s="445"/>
      <c r="DF5" s="445"/>
      <c r="DG5" s="7"/>
      <c r="DH5" s="155"/>
      <c r="DI5" s="155"/>
      <c r="DJ5" s="155"/>
      <c r="DK5" s="155"/>
      <c r="DL5" s="445"/>
      <c r="DM5" s="445"/>
      <c r="DN5" s="445"/>
      <c r="DO5" s="445"/>
      <c r="DP5" s="445"/>
      <c r="DQ5" s="445"/>
      <c r="DR5" s="445"/>
      <c r="DS5" s="445"/>
      <c r="DT5" s="155"/>
      <c r="DU5" s="155"/>
      <c r="DV5" s="155"/>
      <c r="DW5" s="155"/>
      <c r="DX5" s="445"/>
      <c r="DY5" s="445"/>
      <c r="DZ5" s="445"/>
      <c r="EA5" s="445"/>
      <c r="EB5" s="445"/>
      <c r="EC5" s="445"/>
      <c r="ED5" s="445"/>
      <c r="EE5" s="445"/>
      <c r="EF5" s="155"/>
      <c r="EG5" s="155"/>
      <c r="EH5" s="155"/>
      <c r="EI5" s="155"/>
      <c r="EJ5" s="445"/>
      <c r="EK5" s="445"/>
      <c r="EL5" s="445"/>
      <c r="EM5" s="445"/>
      <c r="EN5" s="445"/>
      <c r="EO5" s="445"/>
      <c r="EP5" s="445"/>
      <c r="EQ5" s="445"/>
      <c r="ER5" s="7"/>
      <c r="ES5" s="155"/>
      <c r="ET5" s="155"/>
      <c r="EU5" s="155"/>
      <c r="EV5" s="155"/>
      <c r="EW5" s="445"/>
      <c r="EX5" s="445"/>
      <c r="EY5" s="445"/>
      <c r="EZ5" s="445"/>
      <c r="FA5" s="445"/>
      <c r="FB5" s="445"/>
      <c r="FC5" s="445"/>
      <c r="FD5" s="445"/>
      <c r="FE5" s="155"/>
      <c r="FF5" s="155"/>
      <c r="FG5" s="155"/>
      <c r="FH5" s="155"/>
      <c r="FI5" s="445"/>
      <c r="FJ5" s="445"/>
      <c r="FK5" s="445"/>
      <c r="FL5" s="445"/>
      <c r="FM5" s="445"/>
      <c r="FN5" s="445"/>
      <c r="FO5" s="445"/>
      <c r="FP5" s="445"/>
      <c r="FQ5" s="155"/>
      <c r="FR5" s="155"/>
      <c r="FS5" s="155"/>
      <c r="FT5" s="155"/>
      <c r="FU5" s="445"/>
      <c r="FV5" s="445"/>
      <c r="FW5" s="445"/>
      <c r="FX5" s="445"/>
    </row>
    <row r="6" spans="1:180">
      <c r="A6" s="18"/>
      <c r="B6" s="17" t="s">
        <v>13</v>
      </c>
      <c r="C6" s="144" t="s">
        <v>14</v>
      </c>
      <c r="D6" s="144" t="s">
        <v>15</v>
      </c>
      <c r="E6" s="145" t="s">
        <v>16</v>
      </c>
      <c r="F6" s="146" t="s">
        <v>17</v>
      </c>
      <c r="G6" s="144" t="s">
        <v>18</v>
      </c>
      <c r="H6" s="144" t="s">
        <v>17</v>
      </c>
      <c r="I6" s="147" t="s">
        <v>18</v>
      </c>
      <c r="J6" s="141"/>
      <c r="L6" s="7"/>
      <c r="M6" s="142"/>
      <c r="N6" s="134"/>
      <c r="O6" s="7"/>
      <c r="P6" s="135"/>
      <c r="Q6" s="136"/>
      <c r="R6" s="42">
        <v>2</v>
      </c>
      <c r="S6" s="42">
        <v>18.5</v>
      </c>
      <c r="T6" s="137">
        <f t="shared" si="0"/>
        <v>50.5</v>
      </c>
      <c r="U6" s="138">
        <f t="shared" si="1"/>
        <v>2.7708333333333335</v>
      </c>
      <c r="V6" s="41">
        <v>67.2</v>
      </c>
      <c r="W6" s="42">
        <v>72</v>
      </c>
      <c r="X6" s="42"/>
      <c r="Y6" s="43"/>
      <c r="Z6" s="41">
        <v>6.2</v>
      </c>
      <c r="AA6" s="42">
        <v>9.1999999999999993</v>
      </c>
      <c r="AB6" s="42"/>
      <c r="AC6" s="44"/>
      <c r="AD6" s="41"/>
      <c r="AE6" s="42"/>
      <c r="AF6" s="42"/>
      <c r="AG6" s="43"/>
      <c r="AH6" s="41">
        <v>14.7</v>
      </c>
      <c r="AI6" s="42">
        <v>12</v>
      </c>
      <c r="AJ6" s="42"/>
      <c r="AK6" s="43"/>
      <c r="AL6" s="41"/>
      <c r="AM6" s="42"/>
      <c r="AN6" s="42"/>
      <c r="AO6" s="43"/>
      <c r="AP6" s="44">
        <v>703</v>
      </c>
      <c r="AQ6" s="42">
        <v>470</v>
      </c>
      <c r="AR6" s="42"/>
      <c r="AS6" s="43"/>
      <c r="AT6" s="446"/>
      <c r="AU6" s="446"/>
      <c r="AV6" s="446"/>
      <c r="AW6" s="446"/>
      <c r="AX6" s="446"/>
      <c r="AY6" s="446"/>
      <c r="AZ6" s="446"/>
      <c r="BA6" s="446"/>
      <c r="BB6" s="444"/>
      <c r="BC6" s="444"/>
      <c r="BD6" s="444"/>
      <c r="BE6" s="444"/>
      <c r="BF6" s="444"/>
      <c r="BG6" s="444"/>
      <c r="BH6" s="444"/>
      <c r="BI6" s="444"/>
      <c r="BJ6" s="447"/>
      <c r="BK6" s="447"/>
      <c r="BL6" s="447"/>
      <c r="BM6" s="447"/>
      <c r="BN6" s="438"/>
      <c r="BO6" s="438"/>
      <c r="BP6" s="438"/>
      <c r="BQ6" s="438"/>
      <c r="BR6" s="444"/>
      <c r="BS6" s="444"/>
      <c r="BT6" s="444"/>
      <c r="BU6" s="444"/>
      <c r="BV6" s="7"/>
      <c r="BW6" s="155"/>
      <c r="BX6" s="155"/>
      <c r="BY6" s="155"/>
      <c r="BZ6" s="155"/>
      <c r="CA6" s="445"/>
      <c r="CB6" s="445"/>
      <c r="CC6" s="445"/>
      <c r="CD6" s="445"/>
      <c r="CE6" s="445"/>
      <c r="CF6" s="445"/>
      <c r="CG6" s="445"/>
      <c r="CH6" s="445"/>
      <c r="CI6" s="155"/>
      <c r="CJ6" s="155"/>
      <c r="CK6" s="155"/>
      <c r="CL6" s="155"/>
      <c r="CM6" s="445"/>
      <c r="CN6" s="445"/>
      <c r="CO6" s="445"/>
      <c r="CP6" s="445"/>
      <c r="CQ6" s="445"/>
      <c r="CR6" s="445"/>
      <c r="CS6" s="445"/>
      <c r="CT6" s="445"/>
      <c r="CU6" s="445"/>
      <c r="CV6" s="445"/>
      <c r="CW6" s="445"/>
      <c r="CX6" s="445"/>
      <c r="CY6" s="445"/>
      <c r="CZ6" s="445"/>
      <c r="DA6" s="445"/>
      <c r="DB6" s="445"/>
      <c r="DC6" s="445"/>
      <c r="DD6" s="445"/>
      <c r="DE6" s="445"/>
      <c r="DF6" s="445"/>
      <c r="DG6" s="7"/>
      <c r="DH6" s="155"/>
      <c r="DI6" s="155"/>
      <c r="DJ6" s="155"/>
      <c r="DK6" s="155"/>
      <c r="DL6" s="445"/>
      <c r="DM6" s="445"/>
      <c r="DN6" s="445"/>
      <c r="DO6" s="445"/>
      <c r="DP6" s="445"/>
      <c r="DQ6" s="445"/>
      <c r="DR6" s="445"/>
      <c r="DS6" s="445"/>
      <c r="DT6" s="155"/>
      <c r="DU6" s="155"/>
      <c r="DV6" s="155"/>
      <c r="DW6" s="155"/>
      <c r="DX6" s="445"/>
      <c r="DY6" s="445"/>
      <c r="DZ6" s="445"/>
      <c r="EA6" s="445"/>
      <c r="EB6" s="445"/>
      <c r="EC6" s="445"/>
      <c r="ED6" s="445"/>
      <c r="EE6" s="445"/>
      <c r="EF6" s="155"/>
      <c r="EG6" s="155"/>
      <c r="EH6" s="155"/>
      <c r="EI6" s="155"/>
      <c r="EJ6" s="445"/>
      <c r="EK6" s="445"/>
      <c r="EL6" s="445"/>
      <c r="EM6" s="445"/>
      <c r="EN6" s="445"/>
      <c r="EO6" s="445"/>
      <c r="EP6" s="445"/>
      <c r="EQ6" s="445"/>
      <c r="ER6" s="7"/>
      <c r="ES6" s="155"/>
      <c r="ET6" s="155"/>
      <c r="EU6" s="155"/>
      <c r="EV6" s="155"/>
      <c r="EW6" s="445"/>
      <c r="EX6" s="445"/>
      <c r="EY6" s="445"/>
      <c r="EZ6" s="445"/>
      <c r="FA6" s="445"/>
      <c r="FB6" s="445"/>
      <c r="FC6" s="445"/>
      <c r="FD6" s="445"/>
      <c r="FE6" s="155"/>
      <c r="FF6" s="155"/>
      <c r="FG6" s="155"/>
      <c r="FH6" s="155"/>
      <c r="FI6" s="445"/>
      <c r="FJ6" s="445"/>
      <c r="FK6" s="445"/>
      <c r="FL6" s="445"/>
      <c r="FM6" s="445"/>
      <c r="FN6" s="445"/>
      <c r="FO6" s="445"/>
      <c r="FP6" s="445"/>
      <c r="FQ6" s="155"/>
      <c r="FR6" s="155"/>
      <c r="FS6" s="155"/>
      <c r="FT6" s="155"/>
      <c r="FU6" s="445"/>
      <c r="FV6" s="445"/>
      <c r="FW6" s="445"/>
      <c r="FX6" s="445"/>
    </row>
    <row r="7" spans="1:180" ht="15.75" thickBot="1">
      <c r="A7" s="18" t="s">
        <v>19</v>
      </c>
      <c r="B7" s="144" t="s">
        <v>20</v>
      </c>
      <c r="C7" s="144" t="s">
        <v>20</v>
      </c>
      <c r="D7" s="137" t="s">
        <v>21</v>
      </c>
      <c r="E7" s="145" t="s">
        <v>21</v>
      </c>
      <c r="F7" s="146" t="s">
        <v>22</v>
      </c>
      <c r="G7" s="144" t="s">
        <v>22</v>
      </c>
      <c r="H7" s="144" t="s">
        <v>23</v>
      </c>
      <c r="I7" s="147" t="s">
        <v>23</v>
      </c>
      <c r="J7" s="35" t="s">
        <v>25</v>
      </c>
      <c r="L7" s="7"/>
      <c r="M7" s="134"/>
      <c r="N7" s="134"/>
      <c r="O7" s="134"/>
      <c r="P7" s="135"/>
      <c r="Q7" s="136"/>
      <c r="R7" s="42">
        <v>3</v>
      </c>
      <c r="S7" s="42">
        <v>12</v>
      </c>
      <c r="T7" s="137">
        <f t="shared" si="0"/>
        <v>68</v>
      </c>
      <c r="U7" s="138">
        <f t="shared" si="1"/>
        <v>3.5</v>
      </c>
      <c r="V7" s="41">
        <v>68.599999999999994</v>
      </c>
      <c r="W7" s="42">
        <v>73.599999999999994</v>
      </c>
      <c r="X7" s="42"/>
      <c r="Y7" s="43"/>
      <c r="Z7" s="41">
        <v>5.6</v>
      </c>
      <c r="AA7" s="42">
        <v>9</v>
      </c>
      <c r="AB7" s="42"/>
      <c r="AC7" s="43"/>
      <c r="AD7" s="41"/>
      <c r="AE7" s="42"/>
      <c r="AF7" s="42"/>
      <c r="AG7" s="43"/>
      <c r="AH7" s="41">
        <v>15.299999999999999</v>
      </c>
      <c r="AI7" s="42">
        <v>13</v>
      </c>
      <c r="AJ7" s="42"/>
      <c r="AK7" s="43"/>
      <c r="AL7" s="41"/>
      <c r="AM7" s="42"/>
      <c r="AN7" s="42"/>
      <c r="AO7" s="43"/>
      <c r="AP7" s="44">
        <v>500</v>
      </c>
      <c r="AQ7" s="42">
        <v>290</v>
      </c>
      <c r="AR7" s="42"/>
      <c r="AS7" s="43"/>
      <c r="AT7" s="446"/>
      <c r="AU7" s="446"/>
      <c r="AV7" s="446"/>
      <c r="AW7" s="446"/>
      <c r="AX7" s="446"/>
      <c r="AY7" s="446"/>
      <c r="AZ7" s="446"/>
      <c r="BA7" s="446"/>
      <c r="BB7" s="444"/>
      <c r="BC7" s="444"/>
      <c r="BD7" s="444"/>
      <c r="BE7" s="444"/>
      <c r="BF7" s="444"/>
      <c r="BG7" s="444"/>
      <c r="BH7" s="444"/>
      <c r="BI7" s="444"/>
      <c r="BJ7" s="447"/>
      <c r="BK7" s="447"/>
      <c r="BL7" s="447"/>
      <c r="BM7" s="447"/>
      <c r="BN7" s="438"/>
      <c r="BO7" s="438"/>
      <c r="BP7" s="438"/>
      <c r="BQ7" s="438"/>
      <c r="BR7" s="444"/>
      <c r="BS7" s="444"/>
      <c r="BT7" s="444"/>
      <c r="BU7" s="444"/>
      <c r="BV7" s="7"/>
      <c r="BW7" s="155"/>
      <c r="BX7" s="155"/>
      <c r="BY7" s="155"/>
      <c r="BZ7" s="155"/>
      <c r="CA7" s="445"/>
      <c r="CB7" s="445"/>
      <c r="CC7" s="445"/>
      <c r="CD7" s="445"/>
      <c r="CE7" s="445"/>
      <c r="CF7" s="445"/>
      <c r="CG7" s="445"/>
      <c r="CH7" s="445"/>
      <c r="CI7" s="155"/>
      <c r="CJ7" s="155"/>
      <c r="CK7" s="155"/>
      <c r="CL7" s="155"/>
      <c r="CM7" s="445"/>
      <c r="CN7" s="445"/>
      <c r="CO7" s="445"/>
      <c r="CP7" s="445"/>
      <c r="CQ7" s="445"/>
      <c r="CR7" s="445"/>
      <c r="CS7" s="445"/>
      <c r="CT7" s="445"/>
      <c r="CU7" s="445"/>
      <c r="CV7" s="445"/>
      <c r="CW7" s="445"/>
      <c r="CX7" s="445"/>
      <c r="CY7" s="445"/>
      <c r="CZ7" s="445"/>
      <c r="DA7" s="445"/>
      <c r="DB7" s="445"/>
      <c r="DC7" s="445"/>
      <c r="DD7" s="445"/>
      <c r="DE7" s="445"/>
      <c r="DF7" s="445"/>
      <c r="DG7" s="7"/>
      <c r="DH7" s="155"/>
      <c r="DI7" s="155"/>
      <c r="DJ7" s="155"/>
      <c r="DK7" s="155"/>
      <c r="DL7" s="445"/>
      <c r="DM7" s="445"/>
      <c r="DN7" s="445"/>
      <c r="DO7" s="445"/>
      <c r="DP7" s="445"/>
      <c r="DQ7" s="445"/>
      <c r="DR7" s="445"/>
      <c r="DS7" s="445"/>
      <c r="DT7" s="155"/>
      <c r="DU7" s="155"/>
      <c r="DV7" s="155"/>
      <c r="DW7" s="155"/>
      <c r="DX7" s="445"/>
      <c r="DY7" s="445"/>
      <c r="DZ7" s="445"/>
      <c r="EA7" s="445"/>
      <c r="EB7" s="445"/>
      <c r="EC7" s="445"/>
      <c r="ED7" s="445"/>
      <c r="EE7" s="445"/>
      <c r="EF7" s="155"/>
      <c r="EG7" s="155"/>
      <c r="EH7" s="155"/>
      <c r="EI7" s="155"/>
      <c r="EJ7" s="445"/>
      <c r="EK7" s="445"/>
      <c r="EL7" s="445"/>
      <c r="EM7" s="445"/>
      <c r="EN7" s="445"/>
      <c r="EO7" s="445"/>
      <c r="EP7" s="445"/>
      <c r="EQ7" s="445"/>
      <c r="ER7" s="7"/>
      <c r="ES7" s="155"/>
      <c r="ET7" s="155"/>
      <c r="EU7" s="155"/>
      <c r="EV7" s="155"/>
      <c r="EW7" s="445"/>
      <c r="EX7" s="445"/>
      <c r="EY7" s="445"/>
      <c r="EZ7" s="445"/>
      <c r="FA7" s="445"/>
      <c r="FB7" s="445"/>
      <c r="FC7" s="445"/>
      <c r="FD7" s="445"/>
      <c r="FE7" s="155"/>
      <c r="FF7" s="155"/>
      <c r="FG7" s="155"/>
      <c r="FH7" s="155"/>
      <c r="FI7" s="445"/>
      <c r="FJ7" s="445"/>
      <c r="FK7" s="445"/>
      <c r="FL7" s="445"/>
      <c r="FM7" s="445"/>
      <c r="FN7" s="445"/>
      <c r="FO7" s="445"/>
      <c r="FP7" s="445"/>
      <c r="FQ7" s="155"/>
      <c r="FR7" s="155"/>
      <c r="FS7" s="155"/>
      <c r="FT7" s="155"/>
      <c r="FU7" s="445"/>
      <c r="FV7" s="445"/>
      <c r="FW7" s="445"/>
      <c r="FX7" s="445"/>
    </row>
    <row r="8" spans="1:180" ht="15">
      <c r="A8" s="130" t="s">
        <v>70</v>
      </c>
      <c r="B8" s="148">
        <v>19</v>
      </c>
      <c r="C8" s="31">
        <f>(D8/$D$13)*100</f>
        <v>54.54545454545454</v>
      </c>
      <c r="D8" s="579">
        <f>E8*(B8/100)</f>
        <v>6</v>
      </c>
      <c r="E8" s="37">
        <v>31.578947368421051</v>
      </c>
      <c r="F8" s="38">
        <v>351</v>
      </c>
      <c r="G8" s="39">
        <v>51</v>
      </c>
      <c r="H8" s="23">
        <f>F8*D8</f>
        <v>2106</v>
      </c>
      <c r="I8" s="24">
        <f>G8*D8</f>
        <v>306</v>
      </c>
      <c r="J8" s="25">
        <f t="shared" ref="J8:J13" si="2">H8/I8</f>
        <v>6.882352941176471</v>
      </c>
      <c r="L8" s="142"/>
      <c r="M8" s="4"/>
      <c r="N8" s="5"/>
      <c r="O8" s="6"/>
      <c r="P8" s="135"/>
      <c r="Q8" s="136"/>
      <c r="R8" s="42">
        <v>4</v>
      </c>
      <c r="S8" s="42">
        <v>14</v>
      </c>
      <c r="T8" s="137">
        <f t="shared" si="0"/>
        <v>94</v>
      </c>
      <c r="U8" s="138">
        <f t="shared" si="1"/>
        <v>4.583333333333333</v>
      </c>
      <c r="V8" s="41">
        <v>66.7</v>
      </c>
      <c r="W8" s="42">
        <v>72.5</v>
      </c>
      <c r="X8" s="42"/>
      <c r="Y8" s="43"/>
      <c r="Z8" s="41">
        <v>5.8</v>
      </c>
      <c r="AA8" s="42">
        <v>10.4</v>
      </c>
      <c r="AB8" s="42"/>
      <c r="AC8" s="43"/>
      <c r="AD8" s="41"/>
      <c r="AE8" s="42"/>
      <c r="AF8" s="42"/>
      <c r="AG8" s="43"/>
      <c r="AH8" s="41">
        <v>15.099999999999998</v>
      </c>
      <c r="AI8" s="42">
        <v>12</v>
      </c>
      <c r="AJ8" s="42"/>
      <c r="AK8" s="43"/>
      <c r="AL8" s="41"/>
      <c r="AM8" s="42"/>
      <c r="AN8" s="42"/>
      <c r="AO8" s="43"/>
      <c r="AP8" s="44">
        <v>160</v>
      </c>
      <c r="AQ8" s="42">
        <v>110</v>
      </c>
      <c r="AR8" s="42"/>
      <c r="AS8" s="43"/>
      <c r="AT8" s="446"/>
      <c r="AU8" s="446"/>
      <c r="AV8" s="446"/>
      <c r="AW8" s="446"/>
      <c r="AX8" s="446"/>
      <c r="AY8" s="446"/>
      <c r="AZ8" s="446"/>
      <c r="BA8" s="446"/>
      <c r="BB8" s="444"/>
      <c r="BC8" s="444"/>
      <c r="BD8" s="444"/>
      <c r="BE8" s="444"/>
      <c r="BF8" s="444"/>
      <c r="BG8" s="444"/>
      <c r="BH8" s="444"/>
      <c r="BI8" s="444"/>
      <c r="BJ8" s="447"/>
      <c r="BK8" s="447"/>
      <c r="BL8" s="447"/>
      <c r="BM8" s="447"/>
      <c r="BN8" s="438"/>
      <c r="BO8" s="438"/>
      <c r="BP8" s="438"/>
      <c r="BQ8" s="438"/>
      <c r="BR8" s="444"/>
      <c r="BS8" s="444"/>
      <c r="BT8" s="444"/>
      <c r="BU8" s="444"/>
      <c r="BV8" s="7"/>
      <c r="BW8" s="155"/>
      <c r="BX8" s="155"/>
      <c r="BY8" s="155"/>
      <c r="BZ8" s="155"/>
      <c r="CA8" s="445"/>
      <c r="CB8" s="445"/>
      <c r="CC8" s="445"/>
      <c r="CD8" s="445"/>
      <c r="CE8" s="445"/>
      <c r="CF8" s="445"/>
      <c r="CG8" s="445"/>
      <c r="CH8" s="445"/>
      <c r="CI8" s="155"/>
      <c r="CJ8" s="155"/>
      <c r="CK8" s="155"/>
      <c r="CL8" s="155"/>
      <c r="CM8" s="445"/>
      <c r="CN8" s="445"/>
      <c r="CO8" s="445"/>
      <c r="CP8" s="445"/>
      <c r="CQ8" s="445"/>
      <c r="CR8" s="445"/>
      <c r="CS8" s="445"/>
      <c r="CT8" s="445"/>
      <c r="CU8" s="445"/>
      <c r="CV8" s="445"/>
      <c r="CW8" s="445"/>
      <c r="CX8" s="445"/>
      <c r="CY8" s="445"/>
      <c r="CZ8" s="445"/>
      <c r="DA8" s="445"/>
      <c r="DB8" s="445"/>
      <c r="DC8" s="445"/>
      <c r="DD8" s="445"/>
      <c r="DE8" s="445"/>
      <c r="DF8" s="445"/>
      <c r="DG8" s="7"/>
      <c r="DH8" s="155"/>
      <c r="DI8" s="155"/>
      <c r="DJ8" s="155"/>
      <c r="DK8" s="155"/>
      <c r="DL8" s="445"/>
      <c r="DM8" s="445"/>
      <c r="DN8" s="445"/>
      <c r="DO8" s="445"/>
      <c r="DP8" s="445"/>
      <c r="DQ8" s="445"/>
      <c r="DR8" s="445"/>
      <c r="DS8" s="445"/>
      <c r="DT8" s="155"/>
      <c r="DU8" s="155"/>
      <c r="DV8" s="155"/>
      <c r="DW8" s="155"/>
      <c r="DX8" s="445"/>
      <c r="DY8" s="445"/>
      <c r="DZ8" s="445"/>
      <c r="EA8" s="445"/>
      <c r="EB8" s="445"/>
      <c r="EC8" s="445"/>
      <c r="ED8" s="445"/>
      <c r="EE8" s="445"/>
      <c r="EF8" s="155"/>
      <c r="EG8" s="155"/>
      <c r="EH8" s="155"/>
      <c r="EI8" s="155"/>
      <c r="EJ8" s="445"/>
      <c r="EK8" s="445"/>
      <c r="EL8" s="445"/>
      <c r="EM8" s="445"/>
      <c r="EN8" s="445"/>
      <c r="EO8" s="445"/>
      <c r="EP8" s="445"/>
      <c r="EQ8" s="445"/>
      <c r="ER8" s="7"/>
      <c r="ES8" s="155"/>
      <c r="ET8" s="155"/>
      <c r="EU8" s="155"/>
      <c r="EV8" s="155"/>
      <c r="EW8" s="445"/>
      <c r="EX8" s="445"/>
      <c r="EY8" s="445"/>
      <c r="EZ8" s="445"/>
      <c r="FA8" s="445"/>
      <c r="FB8" s="445"/>
      <c r="FC8" s="445"/>
      <c r="FD8" s="445"/>
      <c r="FE8" s="155"/>
      <c r="FF8" s="155"/>
      <c r="FG8" s="155"/>
      <c r="FH8" s="155"/>
      <c r="FI8" s="445"/>
      <c r="FJ8" s="445"/>
      <c r="FK8" s="445"/>
      <c r="FL8" s="445"/>
      <c r="FM8" s="445"/>
      <c r="FN8" s="445"/>
      <c r="FO8" s="445"/>
      <c r="FP8" s="445"/>
      <c r="FQ8" s="155"/>
      <c r="FR8" s="155"/>
      <c r="FS8" s="155"/>
      <c r="FT8" s="155"/>
      <c r="FU8" s="445"/>
      <c r="FV8" s="445"/>
      <c r="FW8" s="445"/>
      <c r="FX8" s="445"/>
    </row>
    <row r="9" spans="1:180" ht="15">
      <c r="A9" s="18" t="s">
        <v>24</v>
      </c>
      <c r="B9" s="148">
        <v>80</v>
      </c>
      <c r="C9" s="31">
        <f>(D9/$D$13)*100</f>
        <v>45.454545454545453</v>
      </c>
      <c r="D9" s="579">
        <f>E9*(B9/100)</f>
        <v>5</v>
      </c>
      <c r="E9" s="37">
        <v>6.25</v>
      </c>
      <c r="F9" s="38">
        <v>485</v>
      </c>
      <c r="G9" s="39">
        <v>1.4</v>
      </c>
      <c r="H9" s="23">
        <f>F9*D9</f>
        <v>2425</v>
      </c>
      <c r="I9" s="24">
        <f>G9*D9</f>
        <v>7</v>
      </c>
      <c r="J9" s="25">
        <f t="shared" si="2"/>
        <v>346.42857142857144</v>
      </c>
      <c r="L9" s="142"/>
      <c r="M9" s="4"/>
      <c r="N9" s="5"/>
      <c r="O9" s="149"/>
      <c r="P9" s="135"/>
      <c r="Q9" s="136"/>
      <c r="R9" s="42">
        <v>5</v>
      </c>
      <c r="S9" s="42">
        <v>13.5</v>
      </c>
      <c r="T9" s="137">
        <f t="shared" si="0"/>
        <v>117.5</v>
      </c>
      <c r="U9" s="138">
        <f t="shared" si="1"/>
        <v>5.5625</v>
      </c>
      <c r="V9" s="41">
        <v>65.099999999999994</v>
      </c>
      <c r="W9" s="42">
        <v>69.7</v>
      </c>
      <c r="X9" s="42"/>
      <c r="Y9" s="43"/>
      <c r="Z9" s="41">
        <v>6.3</v>
      </c>
      <c r="AA9" s="42">
        <v>9.1999999999999993</v>
      </c>
      <c r="AB9" s="42"/>
      <c r="AC9" s="43"/>
      <c r="AD9" s="41"/>
      <c r="AE9" s="42"/>
      <c r="AF9" s="42"/>
      <c r="AG9" s="43"/>
      <c r="AH9" s="41">
        <v>14.599999999999998</v>
      </c>
      <c r="AI9" s="42">
        <v>11.7</v>
      </c>
      <c r="AJ9" s="42"/>
      <c r="AK9" s="43"/>
      <c r="AL9" s="41"/>
      <c r="AM9" s="42"/>
      <c r="AN9" s="42"/>
      <c r="AO9" s="43"/>
      <c r="AP9" s="44">
        <v>35</v>
      </c>
      <c r="AQ9" s="42">
        <v>40</v>
      </c>
      <c r="AR9" s="42"/>
      <c r="AS9" s="43"/>
      <c r="AT9" s="446"/>
      <c r="AU9" s="446"/>
      <c r="AV9" s="446"/>
      <c r="AW9" s="446"/>
      <c r="AX9" s="446"/>
      <c r="AY9" s="446"/>
      <c r="AZ9" s="446"/>
      <c r="BA9" s="446"/>
      <c r="BB9" s="444"/>
      <c r="BC9" s="444"/>
      <c r="BD9" s="444"/>
      <c r="BE9" s="444"/>
      <c r="BF9" s="444"/>
      <c r="BG9" s="444"/>
      <c r="BH9" s="444"/>
      <c r="BI9" s="444"/>
      <c r="BJ9" s="447"/>
      <c r="BK9" s="447"/>
      <c r="BL9" s="447"/>
      <c r="BM9" s="447"/>
      <c r="BN9" s="438"/>
      <c r="BO9" s="438"/>
      <c r="BP9" s="438"/>
      <c r="BQ9" s="438"/>
      <c r="BR9" s="444"/>
      <c r="BS9" s="444"/>
      <c r="BT9" s="444"/>
      <c r="BU9" s="444"/>
      <c r="BV9" s="7"/>
      <c r="BW9" s="155"/>
      <c r="BX9" s="155"/>
      <c r="BY9" s="155"/>
      <c r="BZ9" s="155"/>
      <c r="CA9" s="445"/>
      <c r="CB9" s="445"/>
      <c r="CC9" s="445"/>
      <c r="CD9" s="445"/>
      <c r="CE9" s="445"/>
      <c r="CF9" s="445"/>
      <c r="CG9" s="445"/>
      <c r="CH9" s="445"/>
      <c r="CI9" s="155"/>
      <c r="CJ9" s="155"/>
      <c r="CK9" s="155"/>
      <c r="CL9" s="155"/>
      <c r="CM9" s="445"/>
      <c r="CN9" s="445"/>
      <c r="CO9" s="445"/>
      <c r="CP9" s="445"/>
      <c r="CQ9" s="445"/>
      <c r="CR9" s="445"/>
      <c r="CS9" s="445"/>
      <c r="CT9" s="445"/>
      <c r="CU9" s="445"/>
      <c r="CV9" s="445"/>
      <c r="CW9" s="445"/>
      <c r="CX9" s="445"/>
      <c r="CY9" s="445"/>
      <c r="CZ9" s="445"/>
      <c r="DA9" s="445"/>
      <c r="DB9" s="445"/>
      <c r="DC9" s="445"/>
      <c r="DD9" s="445"/>
      <c r="DE9" s="445"/>
      <c r="DF9" s="445"/>
      <c r="DG9" s="7"/>
      <c r="DH9" s="155"/>
      <c r="DI9" s="155"/>
      <c r="DJ9" s="155"/>
      <c r="DK9" s="155"/>
      <c r="DL9" s="445"/>
      <c r="DM9" s="445"/>
      <c r="DN9" s="445"/>
      <c r="DO9" s="445"/>
      <c r="DP9" s="445"/>
      <c r="DQ9" s="445"/>
      <c r="DR9" s="445"/>
      <c r="DS9" s="445"/>
      <c r="DT9" s="155"/>
      <c r="DU9" s="155"/>
      <c r="DV9" s="155"/>
      <c r="DW9" s="155"/>
      <c r="DX9" s="445"/>
      <c r="DY9" s="445"/>
      <c r="DZ9" s="445"/>
      <c r="EA9" s="445"/>
      <c r="EB9" s="445"/>
      <c r="EC9" s="445"/>
      <c r="ED9" s="445"/>
      <c r="EE9" s="445"/>
      <c r="EF9" s="155"/>
      <c r="EG9" s="155"/>
      <c r="EH9" s="155"/>
      <c r="EI9" s="155"/>
      <c r="EJ9" s="445"/>
      <c r="EK9" s="445"/>
      <c r="EL9" s="445"/>
      <c r="EM9" s="445"/>
      <c r="EN9" s="445"/>
      <c r="EO9" s="445"/>
      <c r="EP9" s="445"/>
      <c r="EQ9" s="445"/>
      <c r="ER9" s="7"/>
      <c r="ES9" s="155"/>
      <c r="ET9" s="155"/>
      <c r="EU9" s="155"/>
      <c r="EV9" s="155"/>
      <c r="EW9" s="445"/>
      <c r="EX9" s="445"/>
      <c r="EY9" s="445"/>
      <c r="EZ9" s="445"/>
      <c r="FA9" s="445"/>
      <c r="FB9" s="445"/>
      <c r="FC9" s="445"/>
      <c r="FD9" s="445"/>
      <c r="FE9" s="155"/>
      <c r="FF9" s="155"/>
      <c r="FG9" s="155"/>
      <c r="FH9" s="155"/>
      <c r="FI9" s="445"/>
      <c r="FJ9" s="445"/>
      <c r="FK9" s="445"/>
      <c r="FL9" s="445"/>
      <c r="FM9" s="445"/>
      <c r="FN9" s="445"/>
      <c r="FO9" s="445"/>
      <c r="FP9" s="445"/>
      <c r="FQ9" s="155"/>
      <c r="FR9" s="155"/>
      <c r="FS9" s="155"/>
      <c r="FT9" s="155"/>
      <c r="FU9" s="445"/>
      <c r="FV9" s="445"/>
      <c r="FW9" s="445"/>
      <c r="FX9" s="445"/>
    </row>
    <row r="10" spans="1:180" ht="15">
      <c r="A10" s="18"/>
      <c r="B10" s="148"/>
      <c r="C10" s="31">
        <f>(D10/$D$13)*100</f>
        <v>0</v>
      </c>
      <c r="D10" s="579">
        <f>E10*(B10/100)</f>
        <v>0</v>
      </c>
      <c r="E10" s="37"/>
      <c r="F10" s="38"/>
      <c r="G10" s="39"/>
      <c r="H10" s="23">
        <f>F10*D10</f>
        <v>0</v>
      </c>
      <c r="I10" s="24">
        <f>G10*D10</f>
        <v>0</v>
      </c>
      <c r="J10" s="25" t="e">
        <f t="shared" si="2"/>
        <v>#DIV/0!</v>
      </c>
      <c r="L10" s="142"/>
      <c r="M10" s="4"/>
      <c r="N10" s="5"/>
      <c r="O10" s="150"/>
      <c r="P10" s="135"/>
      <c r="Q10" s="136"/>
      <c r="R10" s="42">
        <v>6</v>
      </c>
      <c r="S10" s="42">
        <v>10</v>
      </c>
      <c r="T10" s="137">
        <f t="shared" si="0"/>
        <v>138</v>
      </c>
      <c r="U10" s="138">
        <f t="shared" si="1"/>
        <v>6.416666666666667</v>
      </c>
      <c r="V10" s="41">
        <v>63.4</v>
      </c>
      <c r="W10" s="42">
        <v>68.5</v>
      </c>
      <c r="X10" s="42"/>
      <c r="Y10" s="43"/>
      <c r="Z10" s="41">
        <v>8.1999999999999993</v>
      </c>
      <c r="AA10" s="42">
        <v>11.2</v>
      </c>
      <c r="AB10" s="42"/>
      <c r="AC10" s="43"/>
      <c r="AD10" s="41"/>
      <c r="AE10" s="42"/>
      <c r="AF10" s="42"/>
      <c r="AG10" s="43"/>
      <c r="AH10" s="41">
        <v>14</v>
      </c>
      <c r="AI10" s="42">
        <v>10</v>
      </c>
      <c r="AJ10" s="42"/>
      <c r="AK10" s="43"/>
      <c r="AL10" s="41"/>
      <c r="AM10" s="42"/>
      <c r="AN10" s="42"/>
      <c r="AO10" s="43"/>
      <c r="AP10" s="44">
        <v>150</v>
      </c>
      <c r="AQ10" s="42">
        <v>90</v>
      </c>
      <c r="AR10" s="42"/>
      <c r="AS10" s="43"/>
      <c r="AT10" s="446"/>
      <c r="AU10" s="446"/>
      <c r="AV10" s="446"/>
      <c r="AW10" s="446"/>
      <c r="AX10" s="446"/>
      <c r="AY10" s="446"/>
      <c r="AZ10" s="446"/>
      <c r="BA10" s="446"/>
      <c r="BB10" s="444"/>
      <c r="BC10" s="444"/>
      <c r="BD10" s="444"/>
      <c r="BE10" s="444"/>
      <c r="BF10" s="444"/>
      <c r="BG10" s="444"/>
      <c r="BH10" s="444"/>
      <c r="BI10" s="444"/>
      <c r="BJ10" s="447"/>
      <c r="BK10" s="447"/>
      <c r="BL10" s="447"/>
      <c r="BM10" s="447"/>
      <c r="BN10" s="438"/>
      <c r="BO10" s="438"/>
      <c r="BP10" s="438"/>
      <c r="BQ10" s="438"/>
      <c r="BR10" s="444"/>
      <c r="BS10" s="444"/>
      <c r="BT10" s="444"/>
      <c r="BU10" s="444"/>
      <c r="BV10" s="7"/>
      <c r="BW10" s="155"/>
      <c r="BX10" s="155"/>
      <c r="BY10" s="155"/>
      <c r="BZ10" s="155"/>
      <c r="CA10" s="445"/>
      <c r="CB10" s="445"/>
      <c r="CC10" s="445"/>
      <c r="CD10" s="445"/>
      <c r="CE10" s="445"/>
      <c r="CF10" s="445"/>
      <c r="CG10" s="445"/>
      <c r="CH10" s="445"/>
      <c r="CI10" s="155"/>
      <c r="CJ10" s="155"/>
      <c r="CK10" s="155"/>
      <c r="CL10" s="155"/>
      <c r="CM10" s="445"/>
      <c r="CN10" s="445"/>
      <c r="CO10" s="445"/>
      <c r="CP10" s="445"/>
      <c r="CQ10" s="445"/>
      <c r="CR10" s="445"/>
      <c r="CS10" s="445"/>
      <c r="CT10" s="445"/>
      <c r="CU10" s="445"/>
      <c r="CV10" s="445"/>
      <c r="CW10" s="445"/>
      <c r="CX10" s="445"/>
      <c r="CY10" s="445"/>
      <c r="CZ10" s="445"/>
      <c r="DA10" s="445"/>
      <c r="DB10" s="445"/>
      <c r="DC10" s="445"/>
      <c r="DD10" s="445"/>
      <c r="DE10" s="445"/>
      <c r="DF10" s="445"/>
      <c r="DG10" s="7"/>
      <c r="DH10" s="155"/>
      <c r="DI10" s="155"/>
      <c r="DJ10" s="155"/>
      <c r="DK10" s="155"/>
      <c r="DL10" s="445"/>
      <c r="DM10" s="445"/>
      <c r="DN10" s="445"/>
      <c r="DO10" s="445"/>
      <c r="DP10" s="445"/>
      <c r="DQ10" s="445"/>
      <c r="DR10" s="445"/>
      <c r="DS10" s="445"/>
      <c r="DT10" s="155"/>
      <c r="DU10" s="155"/>
      <c r="DV10" s="155"/>
      <c r="DW10" s="155"/>
      <c r="DX10" s="445"/>
      <c r="DY10" s="445"/>
      <c r="DZ10" s="445"/>
      <c r="EA10" s="445"/>
      <c r="EB10" s="445"/>
      <c r="EC10" s="445"/>
      <c r="ED10" s="445"/>
      <c r="EE10" s="445"/>
      <c r="EF10" s="155"/>
      <c r="EG10" s="155"/>
      <c r="EH10" s="155"/>
      <c r="EI10" s="155"/>
      <c r="EJ10" s="445"/>
      <c r="EK10" s="445"/>
      <c r="EL10" s="445"/>
      <c r="EM10" s="445"/>
      <c r="EN10" s="445"/>
      <c r="EO10" s="445"/>
      <c r="EP10" s="445"/>
      <c r="EQ10" s="445"/>
      <c r="ER10" s="7"/>
      <c r="ES10" s="155"/>
      <c r="ET10" s="155"/>
      <c r="EU10" s="155"/>
      <c r="EV10" s="155"/>
      <c r="EW10" s="445"/>
      <c r="EX10" s="445"/>
      <c r="EY10" s="445"/>
      <c r="EZ10" s="445"/>
      <c r="FA10" s="445"/>
      <c r="FB10" s="445"/>
      <c r="FC10" s="445"/>
      <c r="FD10" s="445"/>
      <c r="FE10" s="155"/>
      <c r="FF10" s="155"/>
      <c r="FG10" s="155"/>
      <c r="FH10" s="155"/>
      <c r="FI10" s="445"/>
      <c r="FJ10" s="445"/>
      <c r="FK10" s="445"/>
      <c r="FL10" s="445"/>
      <c r="FM10" s="445"/>
      <c r="FN10" s="445"/>
      <c r="FO10" s="445"/>
      <c r="FP10" s="445"/>
      <c r="FQ10" s="155"/>
      <c r="FR10" s="155"/>
      <c r="FS10" s="155"/>
      <c r="FT10" s="155"/>
      <c r="FU10" s="445"/>
      <c r="FV10" s="445"/>
      <c r="FW10" s="445"/>
      <c r="FX10" s="445"/>
    </row>
    <row r="11" spans="1:180" ht="15">
      <c r="A11" s="18"/>
      <c r="B11" s="148"/>
      <c r="C11" s="31">
        <f>(D11/$D$13)*100</f>
        <v>0</v>
      </c>
      <c r="D11" s="579">
        <f>E11*(B11/100)</f>
        <v>0</v>
      </c>
      <c r="E11" s="37"/>
      <c r="F11" s="38"/>
      <c r="G11" s="39"/>
      <c r="H11" s="23">
        <f>F11*D11</f>
        <v>0</v>
      </c>
      <c r="I11" s="24">
        <f>G11*D11</f>
        <v>0</v>
      </c>
      <c r="J11" s="25" t="e">
        <f t="shared" si="2"/>
        <v>#DIV/0!</v>
      </c>
      <c r="L11" s="142"/>
      <c r="M11" s="4"/>
      <c r="N11" s="5"/>
      <c r="O11" s="150"/>
      <c r="P11" s="135"/>
      <c r="Q11" s="136"/>
      <c r="R11" s="42">
        <v>7</v>
      </c>
      <c r="S11" s="42">
        <v>11.5</v>
      </c>
      <c r="T11" s="137">
        <f t="shared" si="0"/>
        <v>163.5</v>
      </c>
      <c r="U11" s="138">
        <f t="shared" si="1"/>
        <v>7.479166666666667</v>
      </c>
      <c r="V11" s="41">
        <v>62.8</v>
      </c>
      <c r="W11" s="42">
        <v>63.7</v>
      </c>
      <c r="X11" s="42"/>
      <c r="Y11" s="43"/>
      <c r="Z11" s="41">
        <v>6.5</v>
      </c>
      <c r="AA11" s="42">
        <v>14.7</v>
      </c>
      <c r="AB11" s="42"/>
      <c r="AC11" s="43"/>
      <c r="AD11" s="41"/>
      <c r="AE11" s="42"/>
      <c r="AF11" s="42"/>
      <c r="AG11" s="43"/>
      <c r="AH11" s="41">
        <v>14.399999999999999</v>
      </c>
      <c r="AI11" s="42">
        <v>8</v>
      </c>
      <c r="AJ11" s="42"/>
      <c r="AK11" s="43"/>
      <c r="AL11" s="41"/>
      <c r="AM11" s="42"/>
      <c r="AN11" s="42"/>
      <c r="AO11" s="43"/>
      <c r="AP11" s="44">
        <v>163</v>
      </c>
      <c r="AQ11" s="42">
        <v>120</v>
      </c>
      <c r="AR11" s="42"/>
      <c r="AS11" s="43"/>
      <c r="AT11" s="446"/>
      <c r="AU11" s="446"/>
      <c r="AV11" s="446"/>
      <c r="AW11" s="446"/>
      <c r="AX11" s="446"/>
      <c r="AY11" s="446"/>
      <c r="AZ11" s="446"/>
      <c r="BA11" s="446"/>
      <c r="BB11" s="444"/>
      <c r="BC11" s="444"/>
      <c r="BD11" s="444"/>
      <c r="BE11" s="444"/>
      <c r="BF11" s="444"/>
      <c r="BG11" s="444"/>
      <c r="BH11" s="444"/>
      <c r="BI11" s="444"/>
      <c r="BJ11" s="447"/>
      <c r="BK11" s="447"/>
      <c r="BL11" s="447"/>
      <c r="BM11" s="447"/>
      <c r="BN11" s="438"/>
      <c r="BO11" s="438"/>
      <c r="BP11" s="438"/>
      <c r="BQ11" s="438"/>
      <c r="BR11" s="444"/>
      <c r="BS11" s="444"/>
      <c r="BT11" s="444"/>
      <c r="BU11" s="444"/>
      <c r="BV11" s="7"/>
      <c r="BW11" s="155"/>
      <c r="BX11" s="155"/>
      <c r="BY11" s="155"/>
      <c r="BZ11" s="155"/>
      <c r="CA11" s="445"/>
      <c r="CB11" s="445"/>
      <c r="CC11" s="445"/>
      <c r="CD11" s="445"/>
      <c r="CE11" s="445"/>
      <c r="CF11" s="445"/>
      <c r="CG11" s="445"/>
      <c r="CH11" s="445"/>
      <c r="CI11" s="155"/>
      <c r="CJ11" s="155"/>
      <c r="CK11" s="155"/>
      <c r="CL11" s="155"/>
      <c r="CM11" s="445"/>
      <c r="CN11" s="445"/>
      <c r="CO11" s="445"/>
      <c r="CP11" s="445"/>
      <c r="CQ11" s="445"/>
      <c r="CR11" s="445"/>
      <c r="CS11" s="445"/>
      <c r="CT11" s="445"/>
      <c r="CU11" s="445"/>
      <c r="CV11" s="445"/>
      <c r="CW11" s="445"/>
      <c r="CX11" s="445"/>
      <c r="CY11" s="445"/>
      <c r="CZ11" s="445"/>
      <c r="DA11" s="445"/>
      <c r="DB11" s="445"/>
      <c r="DC11" s="445"/>
      <c r="DD11" s="445"/>
      <c r="DE11" s="445"/>
      <c r="DF11" s="445"/>
      <c r="DG11" s="7"/>
      <c r="DH11" s="155"/>
      <c r="DI11" s="155"/>
      <c r="DJ11" s="155"/>
      <c r="DK11" s="155"/>
      <c r="DL11" s="445"/>
      <c r="DM11" s="445"/>
      <c r="DN11" s="445"/>
      <c r="DO11" s="445"/>
      <c r="DP11" s="445"/>
      <c r="DQ11" s="445"/>
      <c r="DR11" s="445"/>
      <c r="DS11" s="445"/>
      <c r="DT11" s="155"/>
      <c r="DU11" s="155"/>
      <c r="DV11" s="155"/>
      <c r="DW11" s="155"/>
      <c r="DX11" s="445"/>
      <c r="DY11" s="445"/>
      <c r="DZ11" s="445"/>
      <c r="EA11" s="445"/>
      <c r="EB11" s="445"/>
      <c r="EC11" s="445"/>
      <c r="ED11" s="445"/>
      <c r="EE11" s="445"/>
      <c r="EF11" s="155"/>
      <c r="EG11" s="155"/>
      <c r="EH11" s="155"/>
      <c r="EI11" s="155"/>
      <c r="EJ11" s="445"/>
      <c r="EK11" s="445"/>
      <c r="EL11" s="445"/>
      <c r="EM11" s="445"/>
      <c r="EN11" s="445"/>
      <c r="EO11" s="445"/>
      <c r="EP11" s="445"/>
      <c r="EQ11" s="445"/>
      <c r="ER11" s="7"/>
      <c r="ES11" s="155"/>
      <c r="ET11" s="155"/>
      <c r="EU11" s="155"/>
      <c r="EV11" s="155"/>
      <c r="EW11" s="445"/>
      <c r="EX11" s="445"/>
      <c r="EY11" s="445"/>
      <c r="EZ11" s="445"/>
      <c r="FA11" s="445"/>
      <c r="FB11" s="445"/>
      <c r="FC11" s="445"/>
      <c r="FD11" s="445"/>
      <c r="FE11" s="155"/>
      <c r="FF11" s="155"/>
      <c r="FG11" s="155"/>
      <c r="FH11" s="155"/>
      <c r="FI11" s="445"/>
      <c r="FJ11" s="445"/>
      <c r="FK11" s="445"/>
      <c r="FL11" s="445"/>
      <c r="FM11" s="445"/>
      <c r="FN11" s="445"/>
      <c r="FO11" s="445"/>
      <c r="FP11" s="445"/>
      <c r="FQ11" s="155"/>
      <c r="FR11" s="155"/>
      <c r="FS11" s="155"/>
      <c r="FT11" s="155"/>
      <c r="FU11" s="445"/>
      <c r="FV11" s="445"/>
      <c r="FW11" s="445"/>
      <c r="FX11" s="445"/>
    </row>
    <row r="12" spans="1:180" ht="15">
      <c r="A12" s="18"/>
      <c r="B12" s="151"/>
      <c r="C12" s="31">
        <f>(D12/$D$13)*100</f>
        <v>0</v>
      </c>
      <c r="D12" s="579">
        <f>E12*(B12/100)</f>
        <v>0</v>
      </c>
      <c r="E12" s="40"/>
      <c r="F12" s="38"/>
      <c r="G12" s="39"/>
      <c r="H12" s="23">
        <f>F12*D12</f>
        <v>0</v>
      </c>
      <c r="I12" s="24">
        <f>G12*D12</f>
        <v>0</v>
      </c>
      <c r="J12" s="25" t="e">
        <f t="shared" si="2"/>
        <v>#DIV/0!</v>
      </c>
      <c r="L12" s="142"/>
      <c r="M12" s="4"/>
      <c r="N12" s="5"/>
      <c r="O12" s="150"/>
      <c r="P12" s="135"/>
      <c r="Q12" s="136"/>
      <c r="R12" s="42">
        <v>9</v>
      </c>
      <c r="S12" s="42">
        <v>11</v>
      </c>
      <c r="T12" s="137">
        <f t="shared" si="0"/>
        <v>211</v>
      </c>
      <c r="U12" s="138">
        <f t="shared" si="1"/>
        <v>9.4583333333333339</v>
      </c>
      <c r="V12" s="41">
        <v>44</v>
      </c>
      <c r="W12" s="42">
        <v>63</v>
      </c>
      <c r="X12" s="42"/>
      <c r="Y12" s="43"/>
      <c r="Z12" s="41">
        <v>11.4</v>
      </c>
      <c r="AA12" s="42">
        <v>12.3</v>
      </c>
      <c r="AB12" s="42"/>
      <c r="AC12" s="43"/>
      <c r="AD12" s="41"/>
      <c r="AE12" s="42"/>
      <c r="AF12" s="42"/>
      <c r="AG12" s="43"/>
      <c r="AH12" s="41">
        <v>9.4999999999999982</v>
      </c>
      <c r="AI12" s="42">
        <v>8.5999999999999979</v>
      </c>
      <c r="AJ12" s="42"/>
      <c r="AK12" s="43"/>
      <c r="AL12" s="41"/>
      <c r="AM12" s="42"/>
      <c r="AN12" s="42"/>
      <c r="AO12" s="43"/>
      <c r="AP12" s="44">
        <v>110</v>
      </c>
      <c r="AQ12" s="42">
        <v>78</v>
      </c>
      <c r="AR12" s="42"/>
      <c r="AS12" s="43"/>
      <c r="AT12" s="446"/>
      <c r="AU12" s="446"/>
      <c r="AV12" s="446"/>
      <c r="AW12" s="446"/>
      <c r="AX12" s="446"/>
      <c r="AY12" s="446"/>
      <c r="AZ12" s="446"/>
      <c r="BA12" s="446"/>
      <c r="BB12" s="444"/>
      <c r="BC12" s="444"/>
      <c r="BD12" s="444"/>
      <c r="BE12" s="444"/>
      <c r="BF12" s="444"/>
      <c r="BG12" s="444"/>
      <c r="BH12" s="444"/>
      <c r="BI12" s="444"/>
      <c r="BJ12" s="447"/>
      <c r="BK12" s="447"/>
      <c r="BL12" s="447"/>
      <c r="BM12" s="447"/>
      <c r="BN12" s="438"/>
      <c r="BO12" s="438"/>
      <c r="BP12" s="438"/>
      <c r="BQ12" s="438"/>
      <c r="BR12" s="444"/>
      <c r="BS12" s="444"/>
      <c r="BT12" s="444"/>
      <c r="BU12" s="444"/>
      <c r="BV12" s="7"/>
      <c r="BW12" s="155"/>
      <c r="BX12" s="155"/>
      <c r="BY12" s="155"/>
      <c r="BZ12" s="155"/>
      <c r="CA12" s="445"/>
      <c r="CB12" s="445"/>
      <c r="CC12" s="445"/>
      <c r="CD12" s="445"/>
      <c r="CE12" s="445"/>
      <c r="CF12" s="445"/>
      <c r="CG12" s="445"/>
      <c r="CH12" s="445"/>
      <c r="CI12" s="155"/>
      <c r="CJ12" s="155"/>
      <c r="CK12" s="155"/>
      <c r="CL12" s="155"/>
      <c r="CM12" s="445"/>
      <c r="CN12" s="445"/>
      <c r="CO12" s="445"/>
      <c r="CP12" s="445"/>
      <c r="CQ12" s="445"/>
      <c r="CR12" s="445"/>
      <c r="CS12" s="445"/>
      <c r="CT12" s="445"/>
      <c r="CU12" s="445"/>
      <c r="CV12" s="445"/>
      <c r="CW12" s="445"/>
      <c r="CX12" s="445"/>
      <c r="CY12" s="445"/>
      <c r="CZ12" s="445"/>
      <c r="DA12" s="445"/>
      <c r="DB12" s="445"/>
      <c r="DC12" s="445"/>
      <c r="DD12" s="445"/>
      <c r="DE12" s="445"/>
      <c r="DF12" s="445"/>
      <c r="DG12" s="7"/>
      <c r="DH12" s="155"/>
      <c r="DI12" s="155"/>
      <c r="DJ12" s="155"/>
      <c r="DK12" s="155"/>
      <c r="DL12" s="445"/>
      <c r="DM12" s="445"/>
      <c r="DN12" s="445"/>
      <c r="DO12" s="445"/>
      <c r="DP12" s="445"/>
      <c r="DQ12" s="445"/>
      <c r="DR12" s="445"/>
      <c r="DS12" s="445"/>
      <c r="DT12" s="155"/>
      <c r="DU12" s="155"/>
      <c r="DV12" s="155"/>
      <c r="DW12" s="155"/>
      <c r="DX12" s="445"/>
      <c r="DY12" s="445"/>
      <c r="DZ12" s="445"/>
      <c r="EA12" s="445"/>
      <c r="EB12" s="445"/>
      <c r="EC12" s="445"/>
      <c r="ED12" s="445"/>
      <c r="EE12" s="445"/>
      <c r="EF12" s="155"/>
      <c r="EG12" s="155"/>
      <c r="EH12" s="155"/>
      <c r="EI12" s="155"/>
      <c r="EJ12" s="445"/>
      <c r="EK12" s="445"/>
      <c r="EL12" s="445"/>
      <c r="EM12" s="445"/>
      <c r="EN12" s="445"/>
      <c r="EO12" s="445"/>
      <c r="EP12" s="445"/>
      <c r="EQ12" s="445"/>
      <c r="ER12" s="7"/>
      <c r="ES12" s="155"/>
      <c r="ET12" s="155"/>
      <c r="EU12" s="155"/>
      <c r="EV12" s="155"/>
      <c r="EW12" s="445"/>
      <c r="EX12" s="445"/>
      <c r="EY12" s="445"/>
      <c r="EZ12" s="445"/>
      <c r="FA12" s="445"/>
      <c r="FB12" s="445"/>
      <c r="FC12" s="445"/>
      <c r="FD12" s="445"/>
      <c r="FE12" s="155"/>
      <c r="FF12" s="155"/>
      <c r="FG12" s="155"/>
      <c r="FH12" s="155"/>
      <c r="FI12" s="445"/>
      <c r="FJ12" s="445"/>
      <c r="FK12" s="445"/>
      <c r="FL12" s="445"/>
      <c r="FM12" s="445"/>
      <c r="FN12" s="445"/>
      <c r="FO12" s="445"/>
      <c r="FP12" s="445"/>
      <c r="FQ12" s="155"/>
      <c r="FR12" s="155"/>
      <c r="FS12" s="155"/>
      <c r="FT12" s="155"/>
      <c r="FU12" s="445"/>
      <c r="FV12" s="445"/>
      <c r="FW12" s="445"/>
      <c r="FX12" s="445"/>
    </row>
    <row r="13" spans="1:180" ht="15.75" thickBot="1">
      <c r="A13" s="208" t="s">
        <v>37</v>
      </c>
      <c r="B13" s="30">
        <f>(1-(D13/E13))*100</f>
        <v>70.921739130434787</v>
      </c>
      <c r="C13" s="32">
        <f>SUM(C8:C12)</f>
        <v>100</v>
      </c>
      <c r="D13" s="33">
        <f>SUM(D8:D12)</f>
        <v>11</v>
      </c>
      <c r="E13" s="34">
        <f>SUM(E8:E12)</f>
        <v>37.828947368421055</v>
      </c>
      <c r="F13" s="152"/>
      <c r="G13" s="153"/>
      <c r="H13" s="26">
        <f>SUM(H8:H12)</f>
        <v>4531</v>
      </c>
      <c r="I13" s="27">
        <f>SUM(I8:I12)</f>
        <v>313</v>
      </c>
      <c r="J13" s="28">
        <f t="shared" si="2"/>
        <v>14.476038338658148</v>
      </c>
      <c r="L13" s="1"/>
      <c r="M13" s="154"/>
      <c r="N13" s="155"/>
      <c r="O13" s="6"/>
      <c r="P13" s="135"/>
      <c r="Q13" s="136"/>
      <c r="R13" s="42">
        <v>13</v>
      </c>
      <c r="S13" s="42">
        <v>11</v>
      </c>
      <c r="T13" s="137">
        <f t="shared" si="0"/>
        <v>307</v>
      </c>
      <c r="U13" s="138">
        <f t="shared" si="1"/>
        <v>13.458333333333334</v>
      </c>
      <c r="V13" s="41">
        <v>43.9</v>
      </c>
      <c r="W13" s="42">
        <v>55.9</v>
      </c>
      <c r="X13" s="42"/>
      <c r="Y13" s="43"/>
      <c r="Z13" s="41">
        <v>16.399999999999999</v>
      </c>
      <c r="AA13" s="42">
        <v>15.4</v>
      </c>
      <c r="AB13" s="42"/>
      <c r="AC13" s="43"/>
      <c r="AD13" s="41"/>
      <c r="AE13" s="42"/>
      <c r="AF13" s="42"/>
      <c r="AG13" s="43"/>
      <c r="AH13" s="41">
        <v>4.5</v>
      </c>
      <c r="AI13" s="42">
        <v>5.4999999999999982</v>
      </c>
      <c r="AJ13" s="42"/>
      <c r="AK13" s="43"/>
      <c r="AL13" s="41"/>
      <c r="AM13" s="42"/>
      <c r="AN13" s="42"/>
      <c r="AO13" s="43"/>
      <c r="AP13" s="44">
        <v>88</v>
      </c>
      <c r="AQ13" s="42">
        <v>68</v>
      </c>
      <c r="AR13" s="42"/>
      <c r="AS13" s="43"/>
      <c r="AT13" s="446"/>
      <c r="AU13" s="446"/>
      <c r="AV13" s="446"/>
      <c r="AW13" s="446"/>
      <c r="AX13" s="446"/>
      <c r="AY13" s="446"/>
      <c r="AZ13" s="446"/>
      <c r="BA13" s="446"/>
      <c r="BB13" s="444"/>
      <c r="BC13" s="444"/>
      <c r="BD13" s="444"/>
      <c r="BE13" s="444"/>
      <c r="BF13" s="444"/>
      <c r="BG13" s="444"/>
      <c r="BH13" s="444"/>
      <c r="BI13" s="444"/>
      <c r="BJ13" s="447"/>
      <c r="BK13" s="447"/>
      <c r="BL13" s="447"/>
      <c r="BM13" s="447"/>
      <c r="BN13" s="438"/>
      <c r="BO13" s="438"/>
      <c r="BP13" s="438"/>
      <c r="BQ13" s="438"/>
      <c r="BR13" s="444"/>
      <c r="BS13" s="444"/>
      <c r="BT13" s="444"/>
      <c r="BU13" s="444"/>
      <c r="BV13" s="7"/>
      <c r="BW13" s="155"/>
      <c r="BX13" s="155"/>
      <c r="BY13" s="155"/>
      <c r="BZ13" s="155"/>
      <c r="CA13" s="445"/>
      <c r="CB13" s="445"/>
      <c r="CC13" s="445"/>
      <c r="CD13" s="445"/>
      <c r="CE13" s="445"/>
      <c r="CF13" s="445"/>
      <c r="CG13" s="445"/>
      <c r="CH13" s="445"/>
      <c r="CI13" s="155"/>
      <c r="CJ13" s="155"/>
      <c r="CK13" s="155"/>
      <c r="CL13" s="155"/>
      <c r="CM13" s="445"/>
      <c r="CN13" s="445"/>
      <c r="CO13" s="445"/>
      <c r="CP13" s="445"/>
      <c r="CQ13" s="445"/>
      <c r="CR13" s="445"/>
      <c r="CS13" s="445"/>
      <c r="CT13" s="445"/>
      <c r="CU13" s="445"/>
      <c r="CV13" s="445"/>
      <c r="CW13" s="445"/>
      <c r="CX13" s="445"/>
      <c r="CY13" s="445"/>
      <c r="CZ13" s="445"/>
      <c r="DA13" s="445"/>
      <c r="DB13" s="445"/>
      <c r="DC13" s="445"/>
      <c r="DD13" s="445"/>
      <c r="DE13" s="445"/>
      <c r="DF13" s="445"/>
      <c r="DG13" s="7"/>
      <c r="DH13" s="155"/>
      <c r="DI13" s="155"/>
      <c r="DJ13" s="155"/>
      <c r="DK13" s="155"/>
      <c r="DL13" s="445"/>
      <c r="DM13" s="445"/>
      <c r="DN13" s="445"/>
      <c r="DO13" s="445"/>
      <c r="DP13" s="445"/>
      <c r="DQ13" s="445"/>
      <c r="DR13" s="445"/>
      <c r="DS13" s="445"/>
      <c r="DT13" s="155"/>
      <c r="DU13" s="155"/>
      <c r="DV13" s="155"/>
      <c r="DW13" s="155"/>
      <c r="DX13" s="445"/>
      <c r="DY13" s="445"/>
      <c r="DZ13" s="445"/>
      <c r="EA13" s="445"/>
      <c r="EB13" s="445"/>
      <c r="EC13" s="445"/>
      <c r="ED13" s="445"/>
      <c r="EE13" s="445"/>
      <c r="EF13" s="155"/>
      <c r="EG13" s="155"/>
      <c r="EH13" s="155"/>
      <c r="EI13" s="155"/>
      <c r="EJ13" s="445"/>
      <c r="EK13" s="445"/>
      <c r="EL13" s="445"/>
      <c r="EM13" s="445"/>
      <c r="EN13" s="445"/>
      <c r="EO13" s="445"/>
      <c r="EP13" s="445"/>
      <c r="EQ13" s="445"/>
      <c r="ER13" s="7"/>
      <c r="ES13" s="155"/>
      <c r="ET13" s="155"/>
      <c r="EU13" s="155"/>
      <c r="EV13" s="155"/>
      <c r="EW13" s="445"/>
      <c r="EX13" s="445"/>
      <c r="EY13" s="445"/>
      <c r="EZ13" s="445"/>
      <c r="FA13" s="445"/>
      <c r="FB13" s="445"/>
      <c r="FC13" s="445"/>
      <c r="FD13" s="445"/>
      <c r="FE13" s="155"/>
      <c r="FF13" s="155"/>
      <c r="FG13" s="155"/>
      <c r="FH13" s="155"/>
      <c r="FI13" s="445"/>
      <c r="FJ13" s="445"/>
      <c r="FK13" s="445"/>
      <c r="FL13" s="445"/>
      <c r="FM13" s="445"/>
      <c r="FN13" s="445"/>
      <c r="FO13" s="445"/>
      <c r="FP13" s="445"/>
      <c r="FQ13" s="155"/>
      <c r="FR13" s="155"/>
      <c r="FS13" s="155"/>
      <c r="FT13" s="155"/>
      <c r="FU13" s="445"/>
      <c r="FV13" s="445"/>
      <c r="FW13" s="445"/>
      <c r="FX13" s="445"/>
    </row>
    <row r="14" spans="1:180">
      <c r="A14" s="156"/>
      <c r="B14" s="415"/>
      <c r="C14" s="158"/>
      <c r="D14" s="158"/>
      <c r="E14" s="19"/>
      <c r="F14" s="19"/>
      <c r="G14" s="158"/>
      <c r="H14" s="158"/>
      <c r="I14" s="158"/>
      <c r="J14" s="141"/>
      <c r="L14" s="142"/>
      <c r="M14" s="4"/>
      <c r="N14" s="7"/>
      <c r="O14" s="7"/>
      <c r="P14" s="135"/>
      <c r="Q14" s="136"/>
      <c r="R14" s="42">
        <v>14</v>
      </c>
      <c r="S14" s="42">
        <v>11</v>
      </c>
      <c r="T14" s="137">
        <f t="shared" si="0"/>
        <v>331</v>
      </c>
      <c r="U14" s="138">
        <f t="shared" si="1"/>
        <v>14.458333333333334</v>
      </c>
      <c r="V14" s="41">
        <v>47.1</v>
      </c>
      <c r="W14" s="42">
        <v>58</v>
      </c>
      <c r="X14" s="42"/>
      <c r="Y14" s="43"/>
      <c r="Z14" s="41">
        <v>16.899999999999999</v>
      </c>
      <c r="AA14" s="42">
        <v>14.8</v>
      </c>
      <c r="AB14" s="42"/>
      <c r="AC14" s="43"/>
      <c r="AD14" s="41"/>
      <c r="AE14" s="42"/>
      <c r="AF14" s="42"/>
      <c r="AG14" s="43"/>
      <c r="AH14" s="41">
        <v>4</v>
      </c>
      <c r="AI14" s="42">
        <v>6.0999999999999979</v>
      </c>
      <c r="AJ14" s="42"/>
      <c r="AK14" s="43"/>
      <c r="AL14" s="41"/>
      <c r="AM14" s="42"/>
      <c r="AN14" s="42"/>
      <c r="AO14" s="43"/>
      <c r="AP14" s="44">
        <v>47</v>
      </c>
      <c r="AQ14" s="45">
        <v>15</v>
      </c>
      <c r="AR14" s="42"/>
      <c r="AS14" s="43"/>
      <c r="AT14" s="446"/>
      <c r="AU14" s="446"/>
      <c r="AV14" s="446"/>
      <c r="AW14" s="446"/>
      <c r="AX14" s="446"/>
      <c r="AY14" s="446"/>
      <c r="AZ14" s="446"/>
      <c r="BA14" s="446"/>
      <c r="BB14" s="444"/>
      <c r="BC14" s="444"/>
      <c r="BD14" s="444"/>
      <c r="BE14" s="444"/>
      <c r="BF14" s="444"/>
      <c r="BG14" s="444"/>
      <c r="BH14" s="444"/>
      <c r="BI14" s="444"/>
      <c r="BJ14" s="447"/>
      <c r="BK14" s="447"/>
      <c r="BL14" s="447"/>
      <c r="BM14" s="447"/>
      <c r="BN14" s="438"/>
      <c r="BO14" s="438"/>
      <c r="BP14" s="438"/>
      <c r="BQ14" s="438"/>
      <c r="BR14" s="444"/>
      <c r="BS14" s="444"/>
      <c r="BT14" s="444"/>
      <c r="BU14" s="444"/>
      <c r="BV14" s="7"/>
      <c r="BW14" s="155"/>
      <c r="BX14" s="155"/>
      <c r="BY14" s="155"/>
      <c r="BZ14" s="155"/>
      <c r="CA14" s="445"/>
      <c r="CB14" s="445"/>
      <c r="CC14" s="445"/>
      <c r="CD14" s="445"/>
      <c r="CE14" s="445"/>
      <c r="CF14" s="445"/>
      <c r="CG14" s="445"/>
      <c r="CH14" s="445"/>
      <c r="CI14" s="155"/>
      <c r="CJ14" s="155"/>
      <c r="CK14" s="155"/>
      <c r="CL14" s="155"/>
      <c r="CM14" s="445"/>
      <c r="CN14" s="445"/>
      <c r="CO14" s="445"/>
      <c r="CP14" s="445"/>
      <c r="CQ14" s="445"/>
      <c r="CR14" s="445"/>
      <c r="CS14" s="445"/>
      <c r="CT14" s="445"/>
      <c r="CU14" s="445"/>
      <c r="CV14" s="445"/>
      <c r="CW14" s="445"/>
      <c r="CX14" s="445"/>
      <c r="CY14" s="445"/>
      <c r="CZ14" s="445"/>
      <c r="DA14" s="445"/>
      <c r="DB14" s="445"/>
      <c r="DC14" s="445"/>
      <c r="DD14" s="445"/>
      <c r="DE14" s="445"/>
      <c r="DF14" s="445"/>
      <c r="DG14" s="7"/>
      <c r="DH14" s="155"/>
      <c r="DI14" s="155"/>
      <c r="DJ14" s="155"/>
      <c r="DK14" s="155"/>
      <c r="DL14" s="445"/>
      <c r="DM14" s="445"/>
      <c r="DN14" s="445"/>
      <c r="DO14" s="445"/>
      <c r="DP14" s="445"/>
      <c r="DQ14" s="445"/>
      <c r="DR14" s="445"/>
      <c r="DS14" s="445"/>
      <c r="DT14" s="155"/>
      <c r="DU14" s="155"/>
      <c r="DV14" s="155"/>
      <c r="DW14" s="155"/>
      <c r="DX14" s="445"/>
      <c r="DY14" s="445"/>
      <c r="DZ14" s="445"/>
      <c r="EA14" s="445"/>
      <c r="EB14" s="445"/>
      <c r="EC14" s="445"/>
      <c r="ED14" s="445"/>
      <c r="EE14" s="445"/>
      <c r="EF14" s="155"/>
      <c r="EG14" s="155"/>
      <c r="EH14" s="155"/>
      <c r="EI14" s="155"/>
      <c r="EJ14" s="445"/>
      <c r="EK14" s="445"/>
      <c r="EL14" s="445"/>
      <c r="EM14" s="445"/>
      <c r="EN14" s="445"/>
      <c r="EO14" s="445"/>
      <c r="EP14" s="445"/>
      <c r="EQ14" s="445"/>
      <c r="ER14" s="7"/>
      <c r="ES14" s="155"/>
      <c r="ET14" s="155"/>
      <c r="EU14" s="155"/>
      <c r="EV14" s="155"/>
      <c r="EW14" s="445"/>
      <c r="EX14" s="445"/>
      <c r="EY14" s="445"/>
      <c r="EZ14" s="445"/>
      <c r="FA14" s="445"/>
      <c r="FB14" s="445"/>
      <c r="FC14" s="445"/>
      <c r="FD14" s="445"/>
      <c r="FE14" s="155"/>
      <c r="FF14" s="155"/>
      <c r="FG14" s="155"/>
      <c r="FH14" s="155"/>
      <c r="FI14" s="445"/>
      <c r="FJ14" s="445"/>
      <c r="FK14" s="445"/>
      <c r="FL14" s="445"/>
      <c r="FM14" s="445"/>
      <c r="FN14" s="445"/>
      <c r="FO14" s="445"/>
      <c r="FP14" s="445"/>
      <c r="FQ14" s="155"/>
      <c r="FR14" s="155"/>
      <c r="FS14" s="155"/>
      <c r="FT14" s="155"/>
      <c r="FU14" s="445"/>
      <c r="FV14" s="445"/>
      <c r="FW14" s="445"/>
      <c r="FX14" s="445"/>
    </row>
    <row r="15" spans="1:180" ht="13.5" thickBot="1">
      <c r="A15" s="159" t="s">
        <v>13</v>
      </c>
      <c r="B15" s="160">
        <f>(D13/(B14+E13))*100</f>
        <v>29.078260869565213</v>
      </c>
      <c r="C15" s="211" t="s">
        <v>20</v>
      </c>
      <c r="D15" s="532" t="s">
        <v>38</v>
      </c>
      <c r="E15" s="533" t="s">
        <v>38</v>
      </c>
      <c r="F15" s="160">
        <f>100-B15</f>
        <v>70.921739130434787</v>
      </c>
      <c r="G15" s="211" t="s">
        <v>40</v>
      </c>
      <c r="H15" s="21"/>
      <c r="I15" s="211"/>
      <c r="J15" s="161"/>
      <c r="L15" s="142"/>
      <c r="M15" s="162"/>
      <c r="N15" s="7"/>
      <c r="O15" s="7"/>
      <c r="P15" s="135"/>
      <c r="Q15" s="136"/>
      <c r="R15" s="42">
        <v>15</v>
      </c>
      <c r="S15" s="42">
        <v>14</v>
      </c>
      <c r="T15" s="137">
        <f t="shared" si="0"/>
        <v>358</v>
      </c>
      <c r="U15" s="138">
        <f t="shared" si="1"/>
        <v>15.583333333333334</v>
      </c>
      <c r="V15" s="41">
        <v>30.1</v>
      </c>
      <c r="W15" s="42">
        <v>58</v>
      </c>
      <c r="X15" s="42"/>
      <c r="Y15" s="43"/>
      <c r="Z15" s="41">
        <v>14.8</v>
      </c>
      <c r="AA15" s="42">
        <v>12.2</v>
      </c>
      <c r="AB15" s="42"/>
      <c r="AC15" s="43"/>
      <c r="AD15" s="41"/>
      <c r="AE15" s="42"/>
      <c r="AF15" s="42"/>
      <c r="AG15" s="43"/>
      <c r="AH15" s="41">
        <v>6.0999999999999979</v>
      </c>
      <c r="AI15" s="42">
        <v>8.6999999999999993</v>
      </c>
      <c r="AJ15" s="42"/>
      <c r="AK15" s="43"/>
      <c r="AL15" s="41"/>
      <c r="AM15" s="42"/>
      <c r="AN15" s="42"/>
      <c r="AO15" s="43"/>
      <c r="AP15" s="44">
        <v>40</v>
      </c>
      <c r="AQ15" s="42">
        <v>30</v>
      </c>
      <c r="AR15" s="42"/>
      <c r="AS15" s="43"/>
      <c r="AT15" s="446"/>
      <c r="AU15" s="446"/>
      <c r="AV15" s="446"/>
      <c r="AW15" s="446"/>
      <c r="AX15" s="446"/>
      <c r="AY15" s="446"/>
      <c r="AZ15" s="446"/>
      <c r="BA15" s="446"/>
      <c r="BB15" s="444"/>
      <c r="BC15" s="444"/>
      <c r="BD15" s="444"/>
      <c r="BE15" s="444"/>
      <c r="BF15" s="444"/>
      <c r="BG15" s="444"/>
      <c r="BH15" s="444"/>
      <c r="BI15" s="444"/>
      <c r="BJ15" s="447"/>
      <c r="BK15" s="447"/>
      <c r="BL15" s="447"/>
      <c r="BM15" s="447"/>
      <c r="BN15" s="438"/>
      <c r="BO15" s="438"/>
      <c r="BP15" s="438"/>
      <c r="BQ15" s="438"/>
      <c r="BR15" s="444"/>
      <c r="BS15" s="444"/>
      <c r="BT15" s="444"/>
      <c r="BU15" s="444"/>
      <c r="BV15" s="7"/>
      <c r="BW15" s="155"/>
      <c r="BX15" s="155"/>
      <c r="BY15" s="155"/>
      <c r="BZ15" s="155"/>
      <c r="CA15" s="445"/>
      <c r="CB15" s="445"/>
      <c r="CC15" s="445"/>
      <c r="CD15" s="445"/>
      <c r="CE15" s="445"/>
      <c r="CF15" s="445"/>
      <c r="CG15" s="445"/>
      <c r="CH15" s="445"/>
      <c r="CI15" s="155"/>
      <c r="CJ15" s="155"/>
      <c r="CK15" s="155"/>
      <c r="CL15" s="155"/>
      <c r="CM15" s="445"/>
      <c r="CN15" s="445"/>
      <c r="CO15" s="445"/>
      <c r="CP15" s="445"/>
      <c r="CQ15" s="445"/>
      <c r="CR15" s="445"/>
      <c r="CS15" s="445"/>
      <c r="CT15" s="445"/>
      <c r="CU15" s="445"/>
      <c r="CV15" s="445"/>
      <c r="CW15" s="445"/>
      <c r="CX15" s="445"/>
      <c r="CY15" s="445"/>
      <c r="CZ15" s="445"/>
      <c r="DA15" s="445"/>
      <c r="DB15" s="445"/>
      <c r="DC15" s="445"/>
      <c r="DD15" s="445"/>
      <c r="DE15" s="445"/>
      <c r="DF15" s="445"/>
      <c r="DG15" s="7"/>
      <c r="DH15" s="155"/>
      <c r="DI15" s="155"/>
      <c r="DJ15" s="155"/>
      <c r="DK15" s="155"/>
      <c r="DL15" s="445"/>
      <c r="DM15" s="445"/>
      <c r="DN15" s="445"/>
      <c r="DO15" s="445"/>
      <c r="DP15" s="445"/>
      <c r="DQ15" s="445"/>
      <c r="DR15" s="445"/>
      <c r="DS15" s="445"/>
      <c r="DT15" s="155"/>
      <c r="DU15" s="155"/>
      <c r="DV15" s="155"/>
      <c r="DW15" s="155"/>
      <c r="DX15" s="445"/>
      <c r="DY15" s="445"/>
      <c r="DZ15" s="445"/>
      <c r="EA15" s="445"/>
      <c r="EB15" s="445"/>
      <c r="EC15" s="445"/>
      <c r="ED15" s="445"/>
      <c r="EE15" s="445"/>
      <c r="EF15" s="155"/>
      <c r="EG15" s="155"/>
      <c r="EH15" s="155"/>
      <c r="EI15" s="155"/>
      <c r="EJ15" s="445"/>
      <c r="EK15" s="445"/>
      <c r="EL15" s="445"/>
      <c r="EM15" s="445"/>
      <c r="EN15" s="445"/>
      <c r="EO15" s="445"/>
      <c r="EP15" s="445"/>
      <c r="EQ15" s="445"/>
      <c r="ER15" s="7"/>
      <c r="ES15" s="155"/>
      <c r="ET15" s="155"/>
      <c r="EU15" s="155"/>
      <c r="EV15" s="155"/>
      <c r="EW15" s="445"/>
      <c r="EX15" s="445"/>
      <c r="EY15" s="445"/>
      <c r="EZ15" s="445"/>
      <c r="FA15" s="445"/>
      <c r="FB15" s="445"/>
      <c r="FC15" s="445"/>
      <c r="FD15" s="445"/>
      <c r="FE15" s="155"/>
      <c r="FF15" s="155"/>
      <c r="FG15" s="155"/>
      <c r="FH15" s="155"/>
      <c r="FI15" s="445"/>
      <c r="FJ15" s="445"/>
      <c r="FK15" s="445"/>
      <c r="FL15" s="445"/>
      <c r="FM15" s="445"/>
      <c r="FN15" s="445"/>
      <c r="FO15" s="445"/>
      <c r="FP15" s="445"/>
      <c r="FQ15" s="155"/>
      <c r="FR15" s="155"/>
      <c r="FS15" s="155"/>
      <c r="FT15" s="155"/>
      <c r="FU15" s="445"/>
      <c r="FV15" s="445"/>
      <c r="FW15" s="445"/>
      <c r="FX15" s="445"/>
    </row>
    <row r="16" spans="1:180">
      <c r="L16" s="7"/>
      <c r="M16" s="7"/>
      <c r="N16" s="7"/>
      <c r="O16" s="7"/>
      <c r="P16" s="135"/>
      <c r="Q16" s="136"/>
      <c r="R16" s="42">
        <v>16</v>
      </c>
      <c r="S16" s="42">
        <v>11</v>
      </c>
      <c r="T16" s="137">
        <f t="shared" si="0"/>
        <v>379</v>
      </c>
      <c r="U16" s="138">
        <f t="shared" si="1"/>
        <v>16.458333333333332</v>
      </c>
      <c r="V16" s="41">
        <v>34.700000000000003</v>
      </c>
      <c r="W16" s="42">
        <v>61.4</v>
      </c>
      <c r="X16" s="42"/>
      <c r="Y16" s="43"/>
      <c r="Z16" s="41">
        <v>14.6</v>
      </c>
      <c r="AA16" s="42">
        <v>11.5</v>
      </c>
      <c r="AB16" s="42"/>
      <c r="AC16" s="43"/>
      <c r="AD16" s="41"/>
      <c r="AE16" s="42"/>
      <c r="AF16" s="42"/>
      <c r="AG16" s="43"/>
      <c r="AH16" s="41">
        <v>6.2999999999999989</v>
      </c>
      <c r="AI16" s="42">
        <v>9.3999999999999986</v>
      </c>
      <c r="AJ16" s="42"/>
      <c r="AK16" s="43"/>
      <c r="AL16" s="41"/>
      <c r="AM16" s="42"/>
      <c r="AN16" s="42"/>
      <c r="AO16" s="43"/>
      <c r="AP16" s="44">
        <v>65</v>
      </c>
      <c r="AQ16" s="42">
        <v>38</v>
      </c>
      <c r="AR16" s="42"/>
      <c r="AS16" s="43"/>
      <c r="AT16" s="446"/>
      <c r="AU16" s="446"/>
      <c r="AV16" s="446"/>
      <c r="AW16" s="446"/>
      <c r="AX16" s="446"/>
      <c r="AY16" s="446"/>
      <c r="AZ16" s="446"/>
      <c r="BA16" s="446"/>
      <c r="BB16" s="444"/>
      <c r="BC16" s="444"/>
      <c r="BD16" s="444"/>
      <c r="BE16" s="444"/>
      <c r="BF16" s="444"/>
      <c r="BG16" s="444"/>
      <c r="BH16" s="444"/>
      <c r="BI16" s="444"/>
      <c r="BJ16" s="447"/>
      <c r="BK16" s="447"/>
      <c r="BL16" s="447"/>
      <c r="BM16" s="447"/>
      <c r="BN16" s="438"/>
      <c r="BO16" s="438"/>
      <c r="BP16" s="438"/>
      <c r="BQ16" s="438"/>
      <c r="BR16" s="444"/>
      <c r="BS16" s="444"/>
      <c r="BT16" s="444"/>
      <c r="BU16" s="444"/>
      <c r="BV16" s="7"/>
      <c r="BW16" s="155"/>
      <c r="BX16" s="155"/>
      <c r="BY16" s="155"/>
      <c r="BZ16" s="155"/>
      <c r="CA16" s="445"/>
      <c r="CB16" s="445"/>
      <c r="CC16" s="445"/>
      <c r="CD16" s="445"/>
      <c r="CE16" s="445"/>
      <c r="CF16" s="445"/>
      <c r="CG16" s="445"/>
      <c r="CH16" s="445"/>
      <c r="CI16" s="155"/>
      <c r="CJ16" s="155"/>
      <c r="CK16" s="155"/>
      <c r="CL16" s="155"/>
      <c r="CM16" s="445"/>
      <c r="CN16" s="445"/>
      <c r="CO16" s="445"/>
      <c r="CP16" s="445"/>
      <c r="CQ16" s="445"/>
      <c r="CR16" s="445"/>
      <c r="CS16" s="445"/>
      <c r="CT16" s="445"/>
      <c r="CU16" s="445"/>
      <c r="CV16" s="445"/>
      <c r="CW16" s="445"/>
      <c r="CX16" s="445"/>
      <c r="CY16" s="445"/>
      <c r="CZ16" s="445"/>
      <c r="DA16" s="445"/>
      <c r="DB16" s="445"/>
      <c r="DC16" s="445"/>
      <c r="DD16" s="445"/>
      <c r="DE16" s="445"/>
      <c r="DF16" s="445"/>
      <c r="DG16" s="7"/>
      <c r="DH16" s="155"/>
      <c r="DI16" s="155"/>
      <c r="DJ16" s="155"/>
      <c r="DK16" s="155"/>
      <c r="DL16" s="445"/>
      <c r="DM16" s="445"/>
      <c r="DN16" s="445"/>
      <c r="DO16" s="445"/>
      <c r="DP16" s="445"/>
      <c r="DQ16" s="445"/>
      <c r="DR16" s="445"/>
      <c r="DS16" s="445"/>
      <c r="DT16" s="155"/>
      <c r="DU16" s="155"/>
      <c r="DV16" s="155"/>
      <c r="DW16" s="155"/>
      <c r="DX16" s="445"/>
      <c r="DY16" s="445"/>
      <c r="DZ16" s="445"/>
      <c r="EA16" s="445"/>
      <c r="EB16" s="445"/>
      <c r="EC16" s="445"/>
      <c r="ED16" s="445"/>
      <c r="EE16" s="445"/>
      <c r="EF16" s="155"/>
      <c r="EG16" s="155"/>
      <c r="EH16" s="155"/>
      <c r="EI16" s="155"/>
      <c r="EJ16" s="445"/>
      <c r="EK16" s="445"/>
      <c r="EL16" s="445"/>
      <c r="EM16" s="445"/>
      <c r="EN16" s="445"/>
      <c r="EO16" s="445"/>
      <c r="EP16" s="445"/>
      <c r="EQ16" s="445"/>
      <c r="ER16" s="7"/>
      <c r="ES16" s="155"/>
      <c r="ET16" s="155"/>
      <c r="EU16" s="155"/>
      <c r="EV16" s="155"/>
      <c r="EW16" s="445"/>
      <c r="EX16" s="445"/>
      <c r="EY16" s="445"/>
      <c r="EZ16" s="445"/>
      <c r="FA16" s="445"/>
      <c r="FB16" s="445"/>
      <c r="FC16" s="445"/>
      <c r="FD16" s="445"/>
      <c r="FE16" s="155"/>
      <c r="FF16" s="155"/>
      <c r="FG16" s="155"/>
      <c r="FH16" s="155"/>
      <c r="FI16" s="445"/>
      <c r="FJ16" s="445"/>
      <c r="FK16" s="445"/>
      <c r="FL16" s="445"/>
      <c r="FM16" s="445"/>
      <c r="FN16" s="445"/>
      <c r="FO16" s="445"/>
      <c r="FP16" s="445"/>
      <c r="FQ16" s="155"/>
      <c r="FR16" s="155"/>
      <c r="FS16" s="155"/>
      <c r="FT16" s="155"/>
      <c r="FU16" s="445"/>
      <c r="FV16" s="445"/>
      <c r="FW16" s="445"/>
      <c r="FX16" s="445"/>
    </row>
    <row r="17" spans="1:180" ht="13.5" thickBot="1">
      <c r="L17" s="7"/>
      <c r="M17" s="7"/>
      <c r="N17" s="7"/>
      <c r="O17" s="7"/>
      <c r="P17" s="135"/>
      <c r="Q17" s="136"/>
      <c r="R17" s="42">
        <v>17</v>
      </c>
      <c r="S17" s="42">
        <v>14</v>
      </c>
      <c r="T17" s="137">
        <f t="shared" si="0"/>
        <v>406</v>
      </c>
      <c r="U17" s="138">
        <f t="shared" si="1"/>
        <v>17.583333333333332</v>
      </c>
      <c r="V17" s="41">
        <v>35.549999999999997</v>
      </c>
      <c r="W17" s="42">
        <v>59</v>
      </c>
      <c r="X17" s="42"/>
      <c r="Y17" s="43"/>
      <c r="Z17" s="41">
        <v>16.399999999999999</v>
      </c>
      <c r="AA17" s="42">
        <v>13.4</v>
      </c>
      <c r="AB17" s="42"/>
      <c r="AC17" s="43"/>
      <c r="AD17" s="41"/>
      <c r="AE17" s="42"/>
      <c r="AF17" s="42"/>
      <c r="AG17" s="43"/>
      <c r="AH17" s="41">
        <v>4.5</v>
      </c>
      <c r="AI17" s="42">
        <v>7.4999999999999982</v>
      </c>
      <c r="AJ17" s="42"/>
      <c r="AK17" s="43"/>
      <c r="AL17" s="41"/>
      <c r="AM17" s="42"/>
      <c r="AN17" s="42"/>
      <c r="AO17" s="43"/>
      <c r="AP17" s="44">
        <v>58</v>
      </c>
      <c r="AQ17" s="42">
        <v>30</v>
      </c>
      <c r="AR17" s="42"/>
      <c r="AS17" s="43"/>
      <c r="AT17" s="446"/>
      <c r="AU17" s="446"/>
      <c r="AV17" s="446"/>
      <c r="AW17" s="446"/>
      <c r="AX17" s="446"/>
      <c r="AY17" s="446"/>
      <c r="AZ17" s="446"/>
      <c r="BA17" s="446"/>
      <c r="BB17" s="444"/>
      <c r="BC17" s="444"/>
      <c r="BD17" s="444"/>
      <c r="BE17" s="444"/>
      <c r="BF17" s="444"/>
      <c r="BG17" s="444"/>
      <c r="BH17" s="444"/>
      <c r="BI17" s="444"/>
      <c r="BJ17" s="447"/>
      <c r="BK17" s="447"/>
      <c r="BL17" s="447"/>
      <c r="BM17" s="447"/>
      <c r="BN17" s="438"/>
      <c r="BO17" s="438"/>
      <c r="BP17" s="438"/>
      <c r="BQ17" s="438"/>
      <c r="BR17" s="444"/>
      <c r="BS17" s="444"/>
      <c r="BT17" s="444"/>
      <c r="BU17" s="444"/>
      <c r="BV17" s="7"/>
      <c r="BW17" s="155"/>
      <c r="BX17" s="155"/>
      <c r="BY17" s="155"/>
      <c r="BZ17" s="155"/>
      <c r="CA17" s="445"/>
      <c r="CB17" s="445"/>
      <c r="CC17" s="445"/>
      <c r="CD17" s="445"/>
      <c r="CE17" s="445"/>
      <c r="CF17" s="445"/>
      <c r="CG17" s="445"/>
      <c r="CH17" s="445"/>
      <c r="CI17" s="155"/>
      <c r="CJ17" s="155"/>
      <c r="CK17" s="155"/>
      <c r="CL17" s="155"/>
      <c r="CM17" s="445"/>
      <c r="CN17" s="445"/>
      <c r="CO17" s="445"/>
      <c r="CP17" s="445"/>
      <c r="CQ17" s="445"/>
      <c r="CR17" s="445"/>
      <c r="CS17" s="445"/>
      <c r="CT17" s="445"/>
      <c r="CU17" s="445"/>
      <c r="CV17" s="445"/>
      <c r="CW17" s="445"/>
      <c r="CX17" s="445"/>
      <c r="CY17" s="445"/>
      <c r="CZ17" s="445"/>
      <c r="DA17" s="445"/>
      <c r="DB17" s="445"/>
      <c r="DC17" s="445"/>
      <c r="DD17" s="445"/>
      <c r="DE17" s="445"/>
      <c r="DF17" s="445"/>
      <c r="DG17" s="7"/>
      <c r="DH17" s="155"/>
      <c r="DI17" s="155"/>
      <c r="DJ17" s="155"/>
      <c r="DK17" s="155"/>
      <c r="DL17" s="445"/>
      <c r="DM17" s="445"/>
      <c r="DN17" s="445"/>
      <c r="DO17" s="445"/>
      <c r="DP17" s="445"/>
      <c r="DQ17" s="445"/>
      <c r="DR17" s="445"/>
      <c r="DS17" s="445"/>
      <c r="DT17" s="155"/>
      <c r="DU17" s="155"/>
      <c r="DV17" s="155"/>
      <c r="DW17" s="155"/>
      <c r="DX17" s="445"/>
      <c r="DY17" s="445"/>
      <c r="DZ17" s="445"/>
      <c r="EA17" s="445"/>
      <c r="EB17" s="445"/>
      <c r="EC17" s="445"/>
      <c r="ED17" s="445"/>
      <c r="EE17" s="445"/>
      <c r="EF17" s="155"/>
      <c r="EG17" s="155"/>
      <c r="EH17" s="155"/>
      <c r="EI17" s="155"/>
      <c r="EJ17" s="445"/>
      <c r="EK17" s="445"/>
      <c r="EL17" s="445"/>
      <c r="EM17" s="445"/>
      <c r="EN17" s="445"/>
      <c r="EO17" s="445"/>
      <c r="EP17" s="445"/>
      <c r="EQ17" s="445"/>
      <c r="ER17" s="7"/>
      <c r="ES17" s="155"/>
      <c r="ET17" s="155"/>
      <c r="EU17" s="155"/>
      <c r="EV17" s="155"/>
      <c r="EW17" s="445"/>
      <c r="EX17" s="445"/>
      <c r="EY17" s="445"/>
      <c r="EZ17" s="445"/>
      <c r="FA17" s="445"/>
      <c r="FB17" s="445"/>
      <c r="FC17" s="445"/>
      <c r="FD17" s="445"/>
      <c r="FE17" s="155"/>
      <c r="FF17" s="155"/>
      <c r="FG17" s="155"/>
      <c r="FH17" s="155"/>
      <c r="FI17" s="445"/>
      <c r="FJ17" s="445"/>
      <c r="FK17" s="445"/>
      <c r="FL17" s="445"/>
      <c r="FM17" s="445"/>
      <c r="FN17" s="445"/>
      <c r="FO17" s="445"/>
      <c r="FP17" s="445"/>
      <c r="FQ17" s="155"/>
      <c r="FR17" s="155"/>
      <c r="FS17" s="155"/>
      <c r="FT17" s="155"/>
      <c r="FU17" s="445"/>
      <c r="FV17" s="445"/>
      <c r="FW17" s="445"/>
      <c r="FX17" s="445"/>
    </row>
    <row r="18" spans="1:180" ht="16.5" thickBot="1">
      <c r="A18" s="130"/>
      <c r="B18" s="16" t="s">
        <v>9</v>
      </c>
      <c r="C18" s="131"/>
      <c r="D18" s="131"/>
      <c r="E18" s="131"/>
      <c r="F18" s="131"/>
      <c r="G18" s="131"/>
      <c r="H18" s="131"/>
      <c r="I18" s="131"/>
      <c r="J18" s="132"/>
      <c r="L18" s="7"/>
      <c r="M18" s="133"/>
      <c r="N18" s="134"/>
      <c r="O18" s="134"/>
      <c r="P18" s="135"/>
      <c r="Q18" s="136"/>
      <c r="R18" s="42">
        <v>20</v>
      </c>
      <c r="S18" s="42">
        <v>10</v>
      </c>
      <c r="T18" s="137">
        <f t="shared" si="0"/>
        <v>474</v>
      </c>
      <c r="U18" s="138">
        <f t="shared" si="1"/>
        <v>20.416666666666668</v>
      </c>
      <c r="V18" s="41">
        <v>32.4</v>
      </c>
      <c r="W18" s="42">
        <v>56.9</v>
      </c>
      <c r="X18" s="42"/>
      <c r="Y18" s="43"/>
      <c r="Z18" s="41">
        <v>14.2</v>
      </c>
      <c r="AA18" s="42">
        <v>17.8</v>
      </c>
      <c r="AB18" s="42"/>
      <c r="AC18" s="43"/>
      <c r="AD18" s="41"/>
      <c r="AE18" s="42"/>
      <c r="AF18" s="42"/>
      <c r="AG18" s="43"/>
      <c r="AH18" s="41">
        <v>6.6999999999999993</v>
      </c>
      <c r="AI18" s="42">
        <v>4.5999999999999996</v>
      </c>
      <c r="AJ18" s="42"/>
      <c r="AK18" s="43"/>
      <c r="AL18" s="41"/>
      <c r="AM18" s="42"/>
      <c r="AN18" s="42"/>
      <c r="AO18" s="43"/>
      <c r="AP18" s="44">
        <v>13</v>
      </c>
      <c r="AQ18" s="42">
        <v>20</v>
      </c>
      <c r="AR18" s="42"/>
      <c r="AS18" s="43"/>
      <c r="AT18" s="446"/>
      <c r="AU18" s="446"/>
      <c r="AV18" s="446"/>
      <c r="AW18" s="446"/>
      <c r="AX18" s="446"/>
      <c r="AY18" s="446"/>
      <c r="AZ18" s="446"/>
      <c r="BA18" s="446"/>
      <c r="BB18" s="444"/>
      <c r="BC18" s="444"/>
      <c r="BD18" s="444"/>
      <c r="BE18" s="444"/>
      <c r="BF18" s="444"/>
      <c r="BG18" s="444"/>
      <c r="BH18" s="444"/>
      <c r="BI18" s="444"/>
      <c r="BJ18" s="447"/>
      <c r="BK18" s="447"/>
      <c r="BL18" s="447"/>
      <c r="BM18" s="447"/>
      <c r="BN18" s="438"/>
      <c r="BO18" s="438"/>
      <c r="BP18" s="438"/>
      <c r="BQ18" s="438"/>
      <c r="BR18" s="444"/>
      <c r="BS18" s="444"/>
      <c r="BT18" s="444"/>
      <c r="BU18" s="444"/>
      <c r="BV18" s="7"/>
      <c r="BW18" s="155"/>
      <c r="BX18" s="155"/>
      <c r="BY18" s="155"/>
      <c r="BZ18" s="155"/>
      <c r="CA18" s="445"/>
      <c r="CB18" s="445"/>
      <c r="CC18" s="445"/>
      <c r="CD18" s="445"/>
      <c r="CE18" s="445"/>
      <c r="CF18" s="445"/>
      <c r="CG18" s="445"/>
      <c r="CH18" s="445"/>
      <c r="CI18" s="155"/>
      <c r="CJ18" s="155"/>
      <c r="CK18" s="155"/>
      <c r="CL18" s="155"/>
      <c r="CM18" s="445"/>
      <c r="CN18" s="445"/>
      <c r="CO18" s="445"/>
      <c r="CP18" s="445"/>
      <c r="CQ18" s="445"/>
      <c r="CR18" s="445"/>
      <c r="CS18" s="445"/>
      <c r="CT18" s="445"/>
      <c r="CU18" s="445"/>
      <c r="CV18" s="445"/>
      <c r="CW18" s="445"/>
      <c r="CX18" s="445"/>
      <c r="CY18" s="445"/>
      <c r="CZ18" s="445"/>
      <c r="DA18" s="445"/>
      <c r="DB18" s="445"/>
      <c r="DC18" s="445"/>
      <c r="DD18" s="445"/>
      <c r="DE18" s="445"/>
      <c r="DF18" s="445"/>
      <c r="DG18" s="7"/>
      <c r="DH18" s="155"/>
      <c r="DI18" s="155"/>
      <c r="DJ18" s="155"/>
      <c r="DK18" s="155"/>
      <c r="DL18" s="445"/>
      <c r="DM18" s="445"/>
      <c r="DN18" s="445"/>
      <c r="DO18" s="445"/>
      <c r="DP18" s="445"/>
      <c r="DQ18" s="445"/>
      <c r="DR18" s="445"/>
      <c r="DS18" s="445"/>
      <c r="DT18" s="155"/>
      <c r="DU18" s="155"/>
      <c r="DV18" s="155"/>
      <c r="DW18" s="155"/>
      <c r="DX18" s="445"/>
      <c r="DY18" s="445"/>
      <c r="DZ18" s="445"/>
      <c r="EA18" s="445"/>
      <c r="EB18" s="445"/>
      <c r="EC18" s="445"/>
      <c r="ED18" s="445"/>
      <c r="EE18" s="445"/>
      <c r="EF18" s="155"/>
      <c r="EG18" s="155"/>
      <c r="EH18" s="155"/>
      <c r="EI18" s="155"/>
      <c r="EJ18" s="445"/>
      <c r="EK18" s="445"/>
      <c r="EL18" s="445"/>
      <c r="EM18" s="445"/>
      <c r="EN18" s="445"/>
      <c r="EO18" s="445"/>
      <c r="EP18" s="445"/>
      <c r="EQ18" s="445"/>
      <c r="ER18" s="7"/>
      <c r="ES18" s="155"/>
      <c r="ET18" s="155"/>
      <c r="EU18" s="155"/>
      <c r="EV18" s="155"/>
      <c r="EW18" s="445"/>
      <c r="EX18" s="445"/>
      <c r="EY18" s="445"/>
      <c r="EZ18" s="445"/>
      <c r="FA18" s="445"/>
      <c r="FB18" s="445"/>
      <c r="FC18" s="445"/>
      <c r="FD18" s="445"/>
      <c r="FE18" s="155"/>
      <c r="FF18" s="155"/>
      <c r="FG18" s="155"/>
      <c r="FH18" s="155"/>
      <c r="FI18" s="445"/>
      <c r="FJ18" s="445"/>
      <c r="FK18" s="445"/>
      <c r="FL18" s="445"/>
      <c r="FM18" s="445"/>
      <c r="FN18" s="445"/>
      <c r="FO18" s="445"/>
      <c r="FP18" s="445"/>
      <c r="FQ18" s="155"/>
      <c r="FR18" s="155"/>
      <c r="FS18" s="155"/>
      <c r="FT18" s="155"/>
      <c r="FU18" s="445"/>
      <c r="FV18" s="445"/>
      <c r="FW18" s="445"/>
      <c r="FX18" s="445"/>
    </row>
    <row r="19" spans="1:180" ht="24" thickBot="1">
      <c r="A19" s="18" t="s">
        <v>10</v>
      </c>
      <c r="B19" s="123" t="s">
        <v>8</v>
      </c>
      <c r="C19" s="139"/>
      <c r="D19" s="140"/>
      <c r="E19" s="140"/>
      <c r="F19" s="534" t="s">
        <v>11</v>
      </c>
      <c r="G19" s="535"/>
      <c r="H19" s="536" t="s">
        <v>12</v>
      </c>
      <c r="I19" s="537"/>
      <c r="J19" s="141"/>
      <c r="L19" s="142"/>
      <c r="M19" s="143"/>
      <c r="N19" s="143"/>
      <c r="O19" s="7"/>
      <c r="P19" s="135"/>
      <c r="Q19" s="136"/>
      <c r="R19" s="42">
        <v>21</v>
      </c>
      <c r="S19" s="42">
        <v>15</v>
      </c>
      <c r="T19" s="137">
        <f t="shared" si="0"/>
        <v>503</v>
      </c>
      <c r="U19" s="138">
        <f t="shared" si="1"/>
        <v>21.625</v>
      </c>
      <c r="V19" s="41">
        <v>38.26</v>
      </c>
      <c r="W19" s="42">
        <v>39.6</v>
      </c>
      <c r="X19" s="42"/>
      <c r="Y19" s="43"/>
      <c r="Z19" s="41">
        <v>13.1</v>
      </c>
      <c r="AA19" s="42">
        <v>17.3</v>
      </c>
      <c r="AB19" s="42"/>
      <c r="AC19" s="43"/>
      <c r="AD19" s="41"/>
      <c r="AE19" s="42"/>
      <c r="AF19" s="42"/>
      <c r="AG19" s="43"/>
      <c r="AH19" s="41">
        <v>7.7999999999999989</v>
      </c>
      <c r="AI19" s="42">
        <v>3.5999999999999979</v>
      </c>
      <c r="AJ19" s="42"/>
      <c r="AK19" s="43"/>
      <c r="AL19" s="41"/>
      <c r="AM19" s="42"/>
      <c r="AN19" s="42"/>
      <c r="AO19" s="43"/>
      <c r="AP19" s="44">
        <v>30</v>
      </c>
      <c r="AQ19" s="42">
        <v>15</v>
      </c>
      <c r="AR19" s="42"/>
      <c r="AS19" s="43"/>
      <c r="AT19" s="446"/>
      <c r="AU19" s="446"/>
      <c r="AV19" s="446"/>
      <c r="AW19" s="446"/>
      <c r="AX19" s="446"/>
      <c r="AY19" s="446"/>
      <c r="AZ19" s="446"/>
      <c r="BA19" s="446"/>
      <c r="BB19" s="444"/>
      <c r="BC19" s="444"/>
      <c r="BD19" s="444"/>
      <c r="BE19" s="444"/>
      <c r="BF19" s="444"/>
      <c r="BG19" s="444"/>
      <c r="BH19" s="444"/>
      <c r="BI19" s="444"/>
      <c r="BJ19" s="447"/>
      <c r="BK19" s="447"/>
      <c r="BL19" s="447"/>
      <c r="BM19" s="447"/>
      <c r="BN19" s="438"/>
      <c r="BO19" s="438"/>
      <c r="BP19" s="438"/>
      <c r="BQ19" s="438"/>
      <c r="BR19" s="444"/>
      <c r="BS19" s="444"/>
      <c r="BT19" s="444"/>
      <c r="BU19" s="444"/>
      <c r="BV19" s="7"/>
      <c r="BW19" s="155"/>
      <c r="BX19" s="155"/>
      <c r="BY19" s="155"/>
      <c r="BZ19" s="155"/>
      <c r="CA19" s="445"/>
      <c r="CB19" s="445"/>
      <c r="CC19" s="445"/>
      <c r="CD19" s="445"/>
      <c r="CE19" s="445"/>
      <c r="CF19" s="445"/>
      <c r="CG19" s="445"/>
      <c r="CH19" s="445"/>
      <c r="CI19" s="155"/>
      <c r="CJ19" s="155"/>
      <c r="CK19" s="155"/>
      <c r="CL19" s="155"/>
      <c r="CM19" s="445"/>
      <c r="CN19" s="445"/>
      <c r="CO19" s="445"/>
      <c r="CP19" s="445"/>
      <c r="CQ19" s="445"/>
      <c r="CR19" s="445"/>
      <c r="CS19" s="445"/>
      <c r="CT19" s="445"/>
      <c r="CU19" s="445"/>
      <c r="CV19" s="445"/>
      <c r="CW19" s="445"/>
      <c r="CX19" s="445"/>
      <c r="CY19" s="445"/>
      <c r="CZ19" s="445"/>
      <c r="DA19" s="445"/>
      <c r="DB19" s="445"/>
      <c r="DC19" s="445"/>
      <c r="DD19" s="445"/>
      <c r="DE19" s="445"/>
      <c r="DF19" s="445"/>
      <c r="DG19" s="7"/>
      <c r="DH19" s="155"/>
      <c r="DI19" s="155"/>
      <c r="DJ19" s="155"/>
      <c r="DK19" s="155"/>
      <c r="DL19" s="445"/>
      <c r="DM19" s="445"/>
      <c r="DN19" s="445"/>
      <c r="DO19" s="445"/>
      <c r="DP19" s="445"/>
      <c r="DQ19" s="445"/>
      <c r="DR19" s="445"/>
      <c r="DS19" s="445"/>
      <c r="DT19" s="155"/>
      <c r="DU19" s="155"/>
      <c r="DV19" s="155"/>
      <c r="DW19" s="155"/>
      <c r="DX19" s="445"/>
      <c r="DY19" s="445"/>
      <c r="DZ19" s="445"/>
      <c r="EA19" s="445"/>
      <c r="EB19" s="445"/>
      <c r="EC19" s="445"/>
      <c r="ED19" s="445"/>
      <c r="EE19" s="445"/>
      <c r="EF19" s="155"/>
      <c r="EG19" s="155"/>
      <c r="EH19" s="155"/>
      <c r="EI19" s="155"/>
      <c r="EJ19" s="445"/>
      <c r="EK19" s="445"/>
      <c r="EL19" s="445"/>
      <c r="EM19" s="445"/>
      <c r="EN19" s="445"/>
      <c r="EO19" s="445"/>
      <c r="EP19" s="445"/>
      <c r="EQ19" s="445"/>
      <c r="ER19" s="7"/>
      <c r="ES19" s="155"/>
      <c r="ET19" s="155"/>
      <c r="EU19" s="155"/>
      <c r="EV19" s="155"/>
      <c r="EW19" s="445"/>
      <c r="EX19" s="445"/>
      <c r="EY19" s="445"/>
      <c r="EZ19" s="445"/>
      <c r="FA19" s="445"/>
      <c r="FB19" s="445"/>
      <c r="FC19" s="445"/>
      <c r="FD19" s="445"/>
      <c r="FE19" s="155"/>
      <c r="FF19" s="155"/>
      <c r="FG19" s="155"/>
      <c r="FH19" s="155"/>
      <c r="FI19" s="445"/>
      <c r="FJ19" s="445"/>
      <c r="FK19" s="445"/>
      <c r="FL19" s="445"/>
      <c r="FM19" s="445"/>
      <c r="FN19" s="445"/>
      <c r="FO19" s="445"/>
      <c r="FP19" s="445"/>
      <c r="FQ19" s="155"/>
      <c r="FR19" s="155"/>
      <c r="FS19" s="155"/>
      <c r="FT19" s="155"/>
      <c r="FU19" s="445"/>
      <c r="FV19" s="445"/>
      <c r="FW19" s="445"/>
      <c r="FX19" s="445"/>
    </row>
    <row r="20" spans="1:180">
      <c r="A20" s="18"/>
      <c r="B20" s="17" t="s">
        <v>13</v>
      </c>
      <c r="C20" s="144" t="s">
        <v>14</v>
      </c>
      <c r="D20" s="144" t="s">
        <v>15</v>
      </c>
      <c r="E20" s="145" t="s">
        <v>16</v>
      </c>
      <c r="F20" s="146" t="s">
        <v>17</v>
      </c>
      <c r="G20" s="144" t="s">
        <v>18</v>
      </c>
      <c r="H20" s="144" t="s">
        <v>17</v>
      </c>
      <c r="I20" s="147" t="s">
        <v>18</v>
      </c>
      <c r="J20" s="141"/>
      <c r="L20" s="7"/>
      <c r="M20" s="142"/>
      <c r="N20" s="134"/>
      <c r="O20" s="7"/>
      <c r="P20" s="135"/>
      <c r="Q20" s="136"/>
      <c r="R20" s="42">
        <v>23</v>
      </c>
      <c r="S20" s="42">
        <v>12.5</v>
      </c>
      <c r="T20" s="137">
        <f t="shared" si="0"/>
        <v>548.5</v>
      </c>
      <c r="U20" s="138">
        <f t="shared" si="1"/>
        <v>23.520833333333332</v>
      </c>
      <c r="V20" s="41">
        <v>47.3</v>
      </c>
      <c r="W20" s="42">
        <v>47</v>
      </c>
      <c r="X20" s="42"/>
      <c r="Y20" s="43"/>
      <c r="Z20" s="41">
        <v>12.2</v>
      </c>
      <c r="AA20" s="42">
        <v>15.3</v>
      </c>
      <c r="AB20" s="42"/>
      <c r="AC20" s="43"/>
      <c r="AD20" s="42"/>
      <c r="AE20" s="42"/>
      <c r="AF20" s="42"/>
      <c r="AG20" s="43"/>
      <c r="AH20" s="42">
        <v>8.6999999999999993</v>
      </c>
      <c r="AI20" s="42">
        <v>5.5999999999999979</v>
      </c>
      <c r="AJ20" s="42"/>
      <c r="AK20" s="43"/>
      <c r="AL20" s="41"/>
      <c r="AM20" s="42"/>
      <c r="AN20" s="42"/>
      <c r="AO20" s="43"/>
      <c r="AP20" s="44">
        <v>22</v>
      </c>
      <c r="AQ20" s="42">
        <v>5</v>
      </c>
      <c r="AR20" s="42"/>
      <c r="AS20" s="43"/>
      <c r="AT20" s="446"/>
      <c r="AU20" s="446"/>
      <c r="AV20" s="446"/>
      <c r="AW20" s="446"/>
      <c r="AX20" s="446"/>
      <c r="AY20" s="446"/>
      <c r="AZ20" s="446"/>
      <c r="BA20" s="446"/>
      <c r="BB20" s="444"/>
      <c r="BC20" s="444"/>
      <c r="BD20" s="444"/>
      <c r="BE20" s="444"/>
      <c r="BF20" s="444"/>
      <c r="BG20" s="444"/>
      <c r="BH20" s="444"/>
      <c r="BI20" s="444"/>
      <c r="BJ20" s="447"/>
      <c r="BK20" s="447"/>
      <c r="BL20" s="447"/>
      <c r="BM20" s="447"/>
      <c r="BN20" s="438"/>
      <c r="BO20" s="438"/>
      <c r="BP20" s="438"/>
      <c r="BQ20" s="438"/>
      <c r="BR20" s="444"/>
      <c r="BS20" s="444"/>
      <c r="BT20" s="444"/>
      <c r="BU20" s="444"/>
      <c r="BV20" s="7"/>
      <c r="BW20" s="155"/>
      <c r="BX20" s="155"/>
      <c r="BY20" s="155"/>
      <c r="BZ20" s="155"/>
      <c r="CA20" s="445"/>
      <c r="CB20" s="445"/>
      <c r="CC20" s="445"/>
      <c r="CD20" s="445"/>
      <c r="CE20" s="445"/>
      <c r="CF20" s="445"/>
      <c r="CG20" s="445"/>
      <c r="CH20" s="445"/>
      <c r="CI20" s="155"/>
      <c r="CJ20" s="155"/>
      <c r="CK20" s="155"/>
      <c r="CL20" s="155"/>
      <c r="CM20" s="445"/>
      <c r="CN20" s="445"/>
      <c r="CO20" s="445"/>
      <c r="CP20" s="445"/>
      <c r="CQ20" s="445"/>
      <c r="CR20" s="445"/>
      <c r="CS20" s="445"/>
      <c r="CT20" s="445"/>
      <c r="CU20" s="445"/>
      <c r="CV20" s="445"/>
      <c r="CW20" s="445"/>
      <c r="CX20" s="445"/>
      <c r="CY20" s="445"/>
      <c r="CZ20" s="445"/>
      <c r="DA20" s="445"/>
      <c r="DB20" s="445"/>
      <c r="DC20" s="445"/>
      <c r="DD20" s="445"/>
      <c r="DE20" s="445"/>
      <c r="DF20" s="445"/>
      <c r="DG20" s="7"/>
      <c r="DH20" s="155"/>
      <c r="DI20" s="155"/>
      <c r="DJ20" s="155"/>
      <c r="DK20" s="155"/>
      <c r="DL20" s="445"/>
      <c r="DM20" s="445"/>
      <c r="DN20" s="445"/>
      <c r="DO20" s="445"/>
      <c r="DP20" s="445"/>
      <c r="DQ20" s="445"/>
      <c r="DR20" s="445"/>
      <c r="DS20" s="445"/>
      <c r="DT20" s="155"/>
      <c r="DU20" s="155"/>
      <c r="DV20" s="155"/>
      <c r="DW20" s="155"/>
      <c r="DX20" s="445"/>
      <c r="DY20" s="445"/>
      <c r="DZ20" s="445"/>
      <c r="EA20" s="445"/>
      <c r="EB20" s="445"/>
      <c r="EC20" s="445"/>
      <c r="ED20" s="445"/>
      <c r="EE20" s="445"/>
      <c r="EF20" s="155"/>
      <c r="EG20" s="155"/>
      <c r="EH20" s="155"/>
      <c r="EI20" s="155"/>
      <c r="EJ20" s="445"/>
      <c r="EK20" s="445"/>
      <c r="EL20" s="445"/>
      <c r="EM20" s="445"/>
      <c r="EN20" s="445"/>
      <c r="EO20" s="445"/>
      <c r="EP20" s="445"/>
      <c r="EQ20" s="445"/>
      <c r="ER20" s="7"/>
      <c r="ES20" s="155"/>
      <c r="ET20" s="155"/>
      <c r="EU20" s="155"/>
      <c r="EV20" s="155"/>
      <c r="EW20" s="445"/>
      <c r="EX20" s="445"/>
      <c r="EY20" s="445"/>
      <c r="EZ20" s="445"/>
      <c r="FA20" s="445"/>
      <c r="FB20" s="445"/>
      <c r="FC20" s="445"/>
      <c r="FD20" s="445"/>
      <c r="FE20" s="155"/>
      <c r="FF20" s="155"/>
      <c r="FG20" s="155"/>
      <c r="FH20" s="155"/>
      <c r="FI20" s="445"/>
      <c r="FJ20" s="445"/>
      <c r="FK20" s="445"/>
      <c r="FL20" s="445"/>
      <c r="FM20" s="445"/>
      <c r="FN20" s="445"/>
      <c r="FO20" s="445"/>
      <c r="FP20" s="445"/>
      <c r="FQ20" s="155"/>
      <c r="FR20" s="155"/>
      <c r="FS20" s="155"/>
      <c r="FT20" s="155"/>
      <c r="FU20" s="445"/>
      <c r="FV20" s="445"/>
      <c r="FW20" s="445"/>
      <c r="FX20" s="445"/>
    </row>
    <row r="21" spans="1:180" ht="15.75" thickBot="1">
      <c r="A21" s="18" t="s">
        <v>19</v>
      </c>
      <c r="B21" s="144" t="s">
        <v>20</v>
      </c>
      <c r="C21" s="144" t="s">
        <v>20</v>
      </c>
      <c r="D21" s="137" t="s">
        <v>21</v>
      </c>
      <c r="E21" s="145" t="s">
        <v>21</v>
      </c>
      <c r="F21" s="146" t="s">
        <v>22</v>
      </c>
      <c r="G21" s="144" t="s">
        <v>22</v>
      </c>
      <c r="H21" s="144" t="s">
        <v>23</v>
      </c>
      <c r="I21" s="147" t="s">
        <v>23</v>
      </c>
      <c r="J21" s="35" t="s">
        <v>25</v>
      </c>
      <c r="L21" s="7"/>
      <c r="M21" s="134"/>
      <c r="N21" s="134"/>
      <c r="O21" s="134"/>
      <c r="P21" s="135"/>
      <c r="Q21" s="136"/>
      <c r="R21" s="42">
        <v>24</v>
      </c>
      <c r="S21" s="42">
        <v>13</v>
      </c>
      <c r="T21" s="137">
        <f t="shared" si="0"/>
        <v>573</v>
      </c>
      <c r="U21" s="138">
        <f t="shared" si="1"/>
        <v>24.541666666666668</v>
      </c>
      <c r="V21" s="41">
        <v>40.299999999999997</v>
      </c>
      <c r="W21" s="42">
        <v>45.2</v>
      </c>
      <c r="X21" s="42"/>
      <c r="Y21" s="43"/>
      <c r="Z21" s="41">
        <v>12.2</v>
      </c>
      <c r="AA21" s="42">
        <v>16.2</v>
      </c>
      <c r="AB21" s="42"/>
      <c r="AC21" s="43"/>
      <c r="AD21" s="41"/>
      <c r="AE21" s="42"/>
      <c r="AF21" s="42"/>
      <c r="AG21" s="43"/>
      <c r="AH21" s="41">
        <v>8.6999999999999993</v>
      </c>
      <c r="AI21" s="42">
        <v>4.6999999999999993</v>
      </c>
      <c r="AJ21" s="42"/>
      <c r="AK21" s="43"/>
      <c r="AL21" s="41"/>
      <c r="AM21" s="42"/>
      <c r="AN21" s="42"/>
      <c r="AO21" s="43"/>
      <c r="AP21" s="44">
        <v>34</v>
      </c>
      <c r="AQ21" s="42">
        <v>12</v>
      </c>
      <c r="AR21" s="42"/>
      <c r="AS21" s="43"/>
      <c r="AT21" s="446"/>
      <c r="AU21" s="446"/>
      <c r="AV21" s="446"/>
      <c r="AW21" s="446"/>
      <c r="AX21" s="446"/>
      <c r="AY21" s="446"/>
      <c r="AZ21" s="446"/>
      <c r="BA21" s="446"/>
      <c r="BB21" s="444"/>
      <c r="BC21" s="444"/>
      <c r="BD21" s="444"/>
      <c r="BE21" s="444"/>
      <c r="BF21" s="444"/>
      <c r="BG21" s="444"/>
      <c r="BH21" s="444"/>
      <c r="BI21" s="444"/>
      <c r="BJ21" s="447"/>
      <c r="BK21" s="447"/>
      <c r="BL21" s="447"/>
      <c r="BM21" s="447"/>
      <c r="BN21" s="438"/>
      <c r="BO21" s="438"/>
      <c r="BP21" s="438"/>
      <c r="BQ21" s="438"/>
      <c r="BR21" s="444"/>
      <c r="BS21" s="444"/>
      <c r="BT21" s="444"/>
      <c r="BU21" s="444"/>
      <c r="BV21" s="7"/>
      <c r="BW21" s="155"/>
      <c r="BX21" s="155"/>
      <c r="BY21" s="155"/>
      <c r="BZ21" s="155"/>
      <c r="CA21" s="445"/>
      <c r="CB21" s="445"/>
      <c r="CC21" s="445"/>
      <c r="CD21" s="445"/>
      <c r="CE21" s="445"/>
      <c r="CF21" s="445"/>
      <c r="CG21" s="445"/>
      <c r="CH21" s="445"/>
      <c r="CI21" s="155"/>
      <c r="CJ21" s="155"/>
      <c r="CK21" s="155"/>
      <c r="CL21" s="155"/>
      <c r="CM21" s="445"/>
      <c r="CN21" s="445"/>
      <c r="CO21" s="445"/>
      <c r="CP21" s="445"/>
      <c r="CQ21" s="445"/>
      <c r="CR21" s="445"/>
      <c r="CS21" s="445"/>
      <c r="CT21" s="445"/>
      <c r="CU21" s="445"/>
      <c r="CV21" s="445"/>
      <c r="CW21" s="445"/>
      <c r="CX21" s="445"/>
      <c r="CY21" s="445"/>
      <c r="CZ21" s="445"/>
      <c r="DA21" s="445"/>
      <c r="DB21" s="445"/>
      <c r="DC21" s="445"/>
      <c r="DD21" s="445"/>
      <c r="DE21" s="445"/>
      <c r="DF21" s="445"/>
      <c r="DG21" s="7"/>
      <c r="DH21" s="155"/>
      <c r="DI21" s="155"/>
      <c r="DJ21" s="155"/>
      <c r="DK21" s="155"/>
      <c r="DL21" s="445"/>
      <c r="DM21" s="445"/>
      <c r="DN21" s="445"/>
      <c r="DO21" s="445"/>
      <c r="DP21" s="445"/>
      <c r="DQ21" s="445"/>
      <c r="DR21" s="445"/>
      <c r="DS21" s="445"/>
      <c r="DT21" s="155"/>
      <c r="DU21" s="155"/>
      <c r="DV21" s="155"/>
      <c r="DW21" s="155"/>
      <c r="DX21" s="445"/>
      <c r="DY21" s="445"/>
      <c r="DZ21" s="445"/>
      <c r="EA21" s="445"/>
      <c r="EB21" s="445"/>
      <c r="EC21" s="445"/>
      <c r="ED21" s="445"/>
      <c r="EE21" s="445"/>
      <c r="EF21" s="155"/>
      <c r="EG21" s="155"/>
      <c r="EH21" s="155"/>
      <c r="EI21" s="155"/>
      <c r="EJ21" s="445"/>
      <c r="EK21" s="445"/>
      <c r="EL21" s="445"/>
      <c r="EM21" s="445"/>
      <c r="EN21" s="445"/>
      <c r="EO21" s="445"/>
      <c r="EP21" s="445"/>
      <c r="EQ21" s="445"/>
      <c r="ER21" s="7"/>
      <c r="ES21" s="155"/>
      <c r="ET21" s="155"/>
      <c r="EU21" s="155"/>
      <c r="EV21" s="155"/>
      <c r="EW21" s="445"/>
      <c r="EX21" s="445"/>
      <c r="EY21" s="445"/>
      <c r="EZ21" s="445"/>
      <c r="FA21" s="445"/>
      <c r="FB21" s="445"/>
      <c r="FC21" s="445"/>
      <c r="FD21" s="445"/>
      <c r="FE21" s="155"/>
      <c r="FF21" s="155"/>
      <c r="FG21" s="155"/>
      <c r="FH21" s="155"/>
      <c r="FI21" s="445"/>
      <c r="FJ21" s="445"/>
      <c r="FK21" s="445"/>
      <c r="FL21" s="445"/>
      <c r="FM21" s="445"/>
      <c r="FN21" s="445"/>
      <c r="FO21" s="445"/>
      <c r="FP21" s="445"/>
      <c r="FQ21" s="155"/>
      <c r="FR21" s="155"/>
      <c r="FS21" s="155"/>
      <c r="FT21" s="155"/>
      <c r="FU21" s="445"/>
      <c r="FV21" s="445"/>
      <c r="FW21" s="445"/>
      <c r="FX21" s="445"/>
    </row>
    <row r="22" spans="1:180" ht="15">
      <c r="A22" s="580" t="s">
        <v>45</v>
      </c>
      <c r="B22" s="148">
        <v>19</v>
      </c>
      <c r="C22" s="31">
        <f>(D22/D27)*100</f>
        <v>45.454545454545453</v>
      </c>
      <c r="D22" s="36">
        <f>E22*(B22/100)</f>
        <v>5</v>
      </c>
      <c r="E22" s="37">
        <v>26.315789473684209</v>
      </c>
      <c r="F22" s="38">
        <v>351</v>
      </c>
      <c r="G22" s="39">
        <v>51</v>
      </c>
      <c r="H22" s="23">
        <f>F22*D22</f>
        <v>1755</v>
      </c>
      <c r="I22" s="24">
        <f>G22*D22</f>
        <v>255</v>
      </c>
      <c r="J22" s="25">
        <f t="shared" ref="J22:J27" si="3">H22/I22</f>
        <v>6.882352941176471</v>
      </c>
      <c r="L22" s="142"/>
      <c r="M22" s="4"/>
      <c r="N22" s="5"/>
      <c r="O22" s="6"/>
      <c r="P22" s="135"/>
      <c r="Q22" s="136"/>
      <c r="R22" s="42">
        <v>27</v>
      </c>
      <c r="S22" s="42">
        <v>13</v>
      </c>
      <c r="T22" s="137">
        <f t="shared" si="0"/>
        <v>645</v>
      </c>
      <c r="U22" s="138">
        <f t="shared" si="1"/>
        <v>27.541666666666668</v>
      </c>
      <c r="V22" s="41">
        <v>48</v>
      </c>
      <c r="W22" s="42">
        <v>40.5</v>
      </c>
      <c r="X22" s="42"/>
      <c r="Y22" s="43"/>
      <c r="Z22" s="41">
        <v>14.3</v>
      </c>
      <c r="AA22" s="42">
        <v>18.5</v>
      </c>
      <c r="AB22" s="42"/>
      <c r="AC22" s="43"/>
      <c r="AD22" s="41"/>
      <c r="AE22" s="42"/>
      <c r="AF22" s="42"/>
      <c r="AG22" s="43"/>
      <c r="AH22" s="41">
        <v>6.5999999999999979</v>
      </c>
      <c r="AI22" s="42">
        <v>2.3999999999999986</v>
      </c>
      <c r="AJ22" s="42"/>
      <c r="AK22" s="43"/>
      <c r="AL22" s="41"/>
      <c r="AM22" s="42"/>
      <c r="AN22" s="42"/>
      <c r="AO22" s="43"/>
      <c r="AP22" s="44">
        <v>15</v>
      </c>
      <c r="AQ22" s="42">
        <v>8</v>
      </c>
      <c r="AR22" s="42"/>
      <c r="AS22" s="43"/>
      <c r="AT22" s="446"/>
      <c r="AU22" s="446"/>
      <c r="AV22" s="446"/>
      <c r="AW22" s="446"/>
      <c r="AX22" s="446"/>
      <c r="AY22" s="446"/>
      <c r="AZ22" s="446"/>
      <c r="BA22" s="446"/>
      <c r="BB22" s="444"/>
      <c r="BC22" s="444"/>
      <c r="BD22" s="444"/>
      <c r="BE22" s="444"/>
      <c r="BF22" s="444"/>
      <c r="BG22" s="444"/>
      <c r="BH22" s="444"/>
      <c r="BI22" s="444"/>
      <c r="BJ22" s="447"/>
      <c r="BK22" s="447"/>
      <c r="BL22" s="447"/>
      <c r="BM22" s="447"/>
      <c r="BN22" s="438"/>
      <c r="BO22" s="438"/>
      <c r="BP22" s="438"/>
      <c r="BQ22" s="438"/>
      <c r="BR22" s="444"/>
      <c r="BS22" s="444"/>
      <c r="BT22" s="444"/>
      <c r="BU22" s="444"/>
      <c r="BV22" s="7"/>
      <c r="BW22" s="155"/>
      <c r="BX22" s="155"/>
      <c r="BY22" s="155"/>
      <c r="BZ22" s="155"/>
      <c r="CA22" s="445"/>
      <c r="CB22" s="445"/>
      <c r="CC22" s="445"/>
      <c r="CD22" s="445"/>
      <c r="CE22" s="445"/>
      <c r="CF22" s="445"/>
      <c r="CG22" s="445"/>
      <c r="CH22" s="445"/>
      <c r="CI22" s="155"/>
      <c r="CJ22" s="155"/>
      <c r="CK22" s="155"/>
      <c r="CL22" s="155"/>
      <c r="CM22" s="445"/>
      <c r="CN22" s="445"/>
      <c r="CO22" s="445"/>
      <c r="CP22" s="445"/>
      <c r="CQ22" s="445"/>
      <c r="CR22" s="445"/>
      <c r="CS22" s="445"/>
      <c r="CT22" s="445"/>
      <c r="CU22" s="445"/>
      <c r="CV22" s="445"/>
      <c r="CW22" s="445"/>
      <c r="CX22" s="445"/>
      <c r="CY22" s="445"/>
      <c r="CZ22" s="445"/>
      <c r="DA22" s="445"/>
      <c r="DB22" s="445"/>
      <c r="DC22" s="445"/>
      <c r="DD22" s="445"/>
      <c r="DE22" s="445"/>
      <c r="DF22" s="445"/>
      <c r="DG22" s="7"/>
      <c r="DH22" s="155"/>
      <c r="DI22" s="155"/>
      <c r="DJ22" s="155"/>
      <c r="DK22" s="155"/>
      <c r="DL22" s="445"/>
      <c r="DM22" s="445"/>
      <c r="DN22" s="445"/>
      <c r="DO22" s="445"/>
      <c r="DP22" s="445"/>
      <c r="DQ22" s="445"/>
      <c r="DR22" s="445"/>
      <c r="DS22" s="445"/>
      <c r="DT22" s="155"/>
      <c r="DU22" s="155"/>
      <c r="DV22" s="155"/>
      <c r="DW22" s="155"/>
      <c r="DX22" s="445"/>
      <c r="DY22" s="445"/>
      <c r="DZ22" s="445"/>
      <c r="EA22" s="445"/>
      <c r="EB22" s="445"/>
      <c r="EC22" s="445"/>
      <c r="ED22" s="445"/>
      <c r="EE22" s="445"/>
      <c r="EF22" s="155"/>
      <c r="EG22" s="155"/>
      <c r="EH22" s="155"/>
      <c r="EI22" s="155"/>
      <c r="EJ22" s="445"/>
      <c r="EK22" s="445"/>
      <c r="EL22" s="445"/>
      <c r="EM22" s="445"/>
      <c r="EN22" s="445"/>
      <c r="EO22" s="445"/>
      <c r="EP22" s="445"/>
      <c r="EQ22" s="445"/>
      <c r="ER22" s="7"/>
      <c r="ES22" s="155"/>
      <c r="ET22" s="155"/>
      <c r="EU22" s="155"/>
      <c r="EV22" s="155"/>
      <c r="EW22" s="445"/>
      <c r="EX22" s="445"/>
      <c r="EY22" s="445"/>
      <c r="EZ22" s="445"/>
      <c r="FA22" s="445"/>
      <c r="FB22" s="445"/>
      <c r="FC22" s="445"/>
      <c r="FD22" s="445"/>
      <c r="FE22" s="155"/>
      <c r="FF22" s="155"/>
      <c r="FG22" s="155"/>
      <c r="FH22" s="155"/>
      <c r="FI22" s="445"/>
      <c r="FJ22" s="445"/>
      <c r="FK22" s="445"/>
      <c r="FL22" s="445"/>
      <c r="FM22" s="445"/>
      <c r="FN22" s="445"/>
      <c r="FO22" s="445"/>
      <c r="FP22" s="445"/>
      <c r="FQ22" s="155"/>
      <c r="FR22" s="155"/>
      <c r="FS22" s="155"/>
      <c r="FT22" s="155"/>
      <c r="FU22" s="445"/>
      <c r="FV22" s="445"/>
      <c r="FW22" s="445"/>
      <c r="FX22" s="445"/>
    </row>
    <row r="23" spans="1:180" ht="15">
      <c r="A23" s="581" t="s">
        <v>24</v>
      </c>
      <c r="B23" s="148">
        <v>80</v>
      </c>
      <c r="C23" s="31">
        <f>(D23/D27)*100</f>
        <v>54.54545454545454</v>
      </c>
      <c r="D23" s="36">
        <f>E23*(B23/100)</f>
        <v>6</v>
      </c>
      <c r="E23" s="37">
        <v>7.5</v>
      </c>
      <c r="F23" s="38">
        <v>485</v>
      </c>
      <c r="G23" s="39">
        <v>1.4</v>
      </c>
      <c r="H23" s="23">
        <f>F23*D23</f>
        <v>2910</v>
      </c>
      <c r="I23" s="24">
        <f>G23*D23</f>
        <v>8.3999999999999986</v>
      </c>
      <c r="J23" s="25">
        <f t="shared" si="3"/>
        <v>346.4285714285715</v>
      </c>
      <c r="L23" s="142"/>
      <c r="M23" s="4"/>
      <c r="N23" s="5"/>
      <c r="O23" s="149"/>
      <c r="P23" s="135"/>
      <c r="Q23" s="136"/>
      <c r="R23" s="42">
        <v>28</v>
      </c>
      <c r="S23" s="42">
        <v>12</v>
      </c>
      <c r="T23" s="137">
        <f t="shared" si="0"/>
        <v>668</v>
      </c>
      <c r="U23" s="138">
        <f t="shared" si="1"/>
        <v>28.5</v>
      </c>
      <c r="V23" s="41">
        <v>46.4</v>
      </c>
      <c r="W23" s="42">
        <v>38.700000000000003</v>
      </c>
      <c r="X23" s="42"/>
      <c r="Y23" s="43"/>
      <c r="Z23" s="41">
        <v>14.2</v>
      </c>
      <c r="AA23" s="42">
        <v>18.5</v>
      </c>
      <c r="AB23" s="42"/>
      <c r="AC23" s="43"/>
      <c r="AD23" s="41"/>
      <c r="AE23" s="42"/>
      <c r="AF23" s="42"/>
      <c r="AG23" s="43"/>
      <c r="AH23" s="41">
        <v>6.6999999999999993</v>
      </c>
      <c r="AI23" s="42">
        <v>2.3999999999999986</v>
      </c>
      <c r="AJ23" s="42"/>
      <c r="AK23" s="43"/>
      <c r="AL23" s="41"/>
      <c r="AM23" s="42"/>
      <c r="AN23" s="42"/>
      <c r="AO23" s="43"/>
      <c r="AP23" s="44">
        <v>10</v>
      </c>
      <c r="AQ23" s="42">
        <v>8</v>
      </c>
      <c r="AR23" s="42"/>
      <c r="AS23" s="43"/>
      <c r="AT23" s="446"/>
      <c r="AU23" s="446"/>
      <c r="AV23" s="446"/>
      <c r="AW23" s="446"/>
      <c r="AX23" s="446"/>
      <c r="AY23" s="446"/>
      <c r="AZ23" s="446"/>
      <c r="BA23" s="446"/>
      <c r="BB23" s="444"/>
      <c r="BC23" s="444"/>
      <c r="BD23" s="444"/>
      <c r="BE23" s="444"/>
      <c r="BF23" s="444"/>
      <c r="BG23" s="444"/>
      <c r="BH23" s="444"/>
      <c r="BI23" s="444"/>
      <c r="BJ23" s="447"/>
      <c r="BK23" s="447"/>
      <c r="BL23" s="447"/>
      <c r="BM23" s="447"/>
      <c r="BN23" s="438"/>
      <c r="BO23" s="438"/>
      <c r="BP23" s="438"/>
      <c r="BQ23" s="438"/>
      <c r="BR23" s="444"/>
      <c r="BS23" s="444"/>
      <c r="BT23" s="444"/>
      <c r="BU23" s="444"/>
      <c r="BV23" s="7"/>
      <c r="BW23" s="155"/>
      <c r="BX23" s="155"/>
      <c r="BY23" s="155"/>
      <c r="BZ23" s="155"/>
      <c r="CA23" s="445"/>
      <c r="CB23" s="445"/>
      <c r="CC23" s="445"/>
      <c r="CD23" s="445"/>
      <c r="CE23" s="445"/>
      <c r="CF23" s="445"/>
      <c r="CG23" s="445"/>
      <c r="CH23" s="445"/>
      <c r="CI23" s="155"/>
      <c r="CJ23" s="155"/>
      <c r="CK23" s="155"/>
      <c r="CL23" s="155"/>
      <c r="CM23" s="445"/>
      <c r="CN23" s="445"/>
      <c r="CO23" s="445"/>
      <c r="CP23" s="445"/>
      <c r="CQ23" s="445"/>
      <c r="CR23" s="445"/>
      <c r="CS23" s="445"/>
      <c r="CT23" s="445"/>
      <c r="CU23" s="445"/>
      <c r="CV23" s="445"/>
      <c r="CW23" s="445"/>
      <c r="CX23" s="445"/>
      <c r="CY23" s="445"/>
      <c r="CZ23" s="445"/>
      <c r="DA23" s="445"/>
      <c r="DB23" s="445"/>
      <c r="DC23" s="445"/>
      <c r="DD23" s="445"/>
      <c r="DE23" s="445"/>
      <c r="DF23" s="445"/>
      <c r="DG23" s="7"/>
      <c r="DH23" s="155"/>
      <c r="DI23" s="155"/>
      <c r="DJ23" s="155"/>
      <c r="DK23" s="155"/>
      <c r="DL23" s="445"/>
      <c r="DM23" s="445"/>
      <c r="DN23" s="445"/>
      <c r="DO23" s="445"/>
      <c r="DP23" s="445"/>
      <c r="DQ23" s="445"/>
      <c r="DR23" s="445"/>
      <c r="DS23" s="445"/>
      <c r="DT23" s="155"/>
      <c r="DU23" s="155"/>
      <c r="DV23" s="155"/>
      <c r="DW23" s="155"/>
      <c r="DX23" s="445"/>
      <c r="DY23" s="445"/>
      <c r="DZ23" s="445"/>
      <c r="EA23" s="445"/>
      <c r="EB23" s="445"/>
      <c r="EC23" s="445"/>
      <c r="ED23" s="445"/>
      <c r="EE23" s="445"/>
      <c r="EF23" s="155"/>
      <c r="EG23" s="155"/>
      <c r="EH23" s="155"/>
      <c r="EI23" s="155"/>
      <c r="EJ23" s="445"/>
      <c r="EK23" s="445"/>
      <c r="EL23" s="445"/>
      <c r="EM23" s="445"/>
      <c r="EN23" s="445"/>
      <c r="EO23" s="445"/>
      <c r="EP23" s="445"/>
      <c r="EQ23" s="445"/>
      <c r="ER23" s="7"/>
      <c r="ES23" s="155"/>
      <c r="ET23" s="155"/>
      <c r="EU23" s="155"/>
      <c r="EV23" s="155"/>
      <c r="EW23" s="445"/>
      <c r="EX23" s="445"/>
      <c r="EY23" s="445"/>
      <c r="EZ23" s="445"/>
      <c r="FA23" s="445"/>
      <c r="FB23" s="445"/>
      <c r="FC23" s="445"/>
      <c r="FD23" s="445"/>
      <c r="FE23" s="155"/>
      <c r="FF23" s="155"/>
      <c r="FG23" s="155"/>
      <c r="FH23" s="155"/>
      <c r="FI23" s="445"/>
      <c r="FJ23" s="445"/>
      <c r="FK23" s="445"/>
      <c r="FL23" s="445"/>
      <c r="FM23" s="445"/>
      <c r="FN23" s="445"/>
      <c r="FO23" s="445"/>
      <c r="FP23" s="445"/>
      <c r="FQ23" s="155"/>
      <c r="FR23" s="155"/>
      <c r="FS23" s="155"/>
      <c r="FT23" s="155"/>
      <c r="FU23" s="445"/>
      <c r="FV23" s="445"/>
      <c r="FW23" s="445"/>
      <c r="FX23" s="445"/>
    </row>
    <row r="24" spans="1:180" ht="15">
      <c r="A24" s="581"/>
      <c r="B24" s="148"/>
      <c r="C24" s="31">
        <f>(D24/D27)*100</f>
        <v>0</v>
      </c>
      <c r="D24" s="36">
        <f>E24*(B24/100)</f>
        <v>0</v>
      </c>
      <c r="E24" s="37"/>
      <c r="F24" s="38"/>
      <c r="G24" s="39"/>
      <c r="H24" s="23">
        <f>F24*D24</f>
        <v>0</v>
      </c>
      <c r="I24" s="24">
        <f>G24*D24</f>
        <v>0</v>
      </c>
      <c r="J24" s="25" t="e">
        <f t="shared" si="3"/>
        <v>#DIV/0!</v>
      </c>
      <c r="L24" s="142"/>
      <c r="M24" s="4"/>
      <c r="N24" s="5"/>
      <c r="O24" s="149"/>
      <c r="P24" s="135"/>
      <c r="Q24" s="136"/>
      <c r="R24" s="42">
        <v>29</v>
      </c>
      <c r="S24" s="42">
        <v>16</v>
      </c>
      <c r="T24" s="137">
        <f t="shared" si="0"/>
        <v>696</v>
      </c>
      <c r="U24" s="138">
        <f t="shared" si="1"/>
        <v>29.666666666666668</v>
      </c>
      <c r="V24" s="41">
        <v>44.5</v>
      </c>
      <c r="W24" s="42">
        <v>34.700000000000003</v>
      </c>
      <c r="X24" s="42"/>
      <c r="Y24" s="43"/>
      <c r="Z24" s="41">
        <v>14.1</v>
      </c>
      <c r="AA24" s="42">
        <v>18.7</v>
      </c>
      <c r="AB24" s="42"/>
      <c r="AC24" s="43"/>
      <c r="AD24" s="41"/>
      <c r="AE24" s="42"/>
      <c r="AF24" s="42"/>
      <c r="AG24" s="43"/>
      <c r="AH24" s="41">
        <v>6.7999999999999989</v>
      </c>
      <c r="AI24" s="42">
        <v>2.1999999999999993</v>
      </c>
      <c r="AJ24" s="42"/>
      <c r="AK24" s="43"/>
      <c r="AL24" s="41"/>
      <c r="AM24" s="42"/>
      <c r="AN24" s="42"/>
      <c r="AO24" s="43"/>
      <c r="AP24" s="44">
        <v>7</v>
      </c>
      <c r="AQ24" s="42">
        <v>3</v>
      </c>
      <c r="AR24" s="42"/>
      <c r="AS24" s="43"/>
      <c r="AT24" s="446"/>
      <c r="AU24" s="446"/>
      <c r="AV24" s="446"/>
      <c r="AW24" s="446"/>
      <c r="AX24" s="446"/>
      <c r="AY24" s="446"/>
      <c r="AZ24" s="446"/>
      <c r="BA24" s="446"/>
      <c r="BB24" s="444"/>
      <c r="BC24" s="444"/>
      <c r="BD24" s="444"/>
      <c r="BE24" s="444"/>
      <c r="BF24" s="444"/>
      <c r="BG24" s="444"/>
      <c r="BH24" s="444"/>
      <c r="BI24" s="444"/>
      <c r="BJ24" s="447"/>
      <c r="BK24" s="447"/>
      <c r="BL24" s="447"/>
      <c r="BM24" s="447"/>
      <c r="BN24" s="438"/>
      <c r="BO24" s="438"/>
      <c r="BP24" s="438"/>
      <c r="BQ24" s="438"/>
      <c r="BR24" s="444"/>
      <c r="BS24" s="444"/>
      <c r="BT24" s="444"/>
      <c r="BU24" s="444"/>
      <c r="BV24" s="7"/>
      <c r="BW24" s="155"/>
      <c r="BX24" s="155"/>
      <c r="BY24" s="155"/>
      <c r="BZ24" s="155"/>
      <c r="CA24" s="445"/>
      <c r="CB24" s="445"/>
      <c r="CC24" s="445"/>
      <c r="CD24" s="445"/>
      <c r="CE24" s="445"/>
      <c r="CF24" s="445"/>
      <c r="CG24" s="445"/>
      <c r="CH24" s="445"/>
      <c r="CI24" s="155"/>
      <c r="CJ24" s="155"/>
      <c r="CK24" s="155"/>
      <c r="CL24" s="155"/>
      <c r="CM24" s="445"/>
      <c r="CN24" s="445"/>
      <c r="CO24" s="445"/>
      <c r="CP24" s="445"/>
      <c r="CQ24" s="445"/>
      <c r="CR24" s="445"/>
      <c r="CS24" s="445"/>
      <c r="CT24" s="445"/>
      <c r="CU24" s="445"/>
      <c r="CV24" s="445"/>
      <c r="CW24" s="445"/>
      <c r="CX24" s="445"/>
      <c r="CY24" s="445"/>
      <c r="CZ24" s="445"/>
      <c r="DA24" s="445"/>
      <c r="DB24" s="445"/>
      <c r="DC24" s="445"/>
      <c r="DD24" s="445"/>
      <c r="DE24" s="445"/>
      <c r="DF24" s="445"/>
      <c r="DG24" s="7"/>
      <c r="DH24" s="155"/>
      <c r="DI24" s="155"/>
      <c r="DJ24" s="155"/>
      <c r="DK24" s="155"/>
      <c r="DL24" s="445"/>
      <c r="DM24" s="445"/>
      <c r="DN24" s="445"/>
      <c r="DO24" s="445"/>
      <c r="DP24" s="445"/>
      <c r="DQ24" s="445"/>
      <c r="DR24" s="445"/>
      <c r="DS24" s="445"/>
      <c r="DT24" s="155"/>
      <c r="DU24" s="155"/>
      <c r="DV24" s="155"/>
      <c r="DW24" s="155"/>
      <c r="DX24" s="445"/>
      <c r="DY24" s="445"/>
      <c r="DZ24" s="445"/>
      <c r="EA24" s="445"/>
      <c r="EB24" s="445"/>
      <c r="EC24" s="445"/>
      <c r="ED24" s="445"/>
      <c r="EE24" s="445"/>
      <c r="EF24" s="155"/>
      <c r="EG24" s="155"/>
      <c r="EH24" s="155"/>
      <c r="EI24" s="155"/>
      <c r="EJ24" s="445"/>
      <c r="EK24" s="445"/>
      <c r="EL24" s="445"/>
      <c r="EM24" s="445"/>
      <c r="EN24" s="445"/>
      <c r="EO24" s="445"/>
      <c r="EP24" s="445"/>
      <c r="EQ24" s="445"/>
      <c r="ER24" s="7"/>
      <c r="ES24" s="155"/>
      <c r="ET24" s="155"/>
      <c r="EU24" s="155"/>
      <c r="EV24" s="155"/>
      <c r="EW24" s="445"/>
      <c r="EX24" s="445"/>
      <c r="EY24" s="445"/>
      <c r="EZ24" s="445"/>
      <c r="FA24" s="445"/>
      <c r="FB24" s="445"/>
      <c r="FC24" s="445"/>
      <c r="FD24" s="445"/>
      <c r="FE24" s="155"/>
      <c r="FF24" s="155"/>
      <c r="FG24" s="155"/>
      <c r="FH24" s="155"/>
      <c r="FI24" s="445"/>
      <c r="FJ24" s="445"/>
      <c r="FK24" s="445"/>
      <c r="FL24" s="445"/>
      <c r="FM24" s="445"/>
      <c r="FN24" s="445"/>
      <c r="FO24" s="445"/>
      <c r="FP24" s="445"/>
      <c r="FQ24" s="155"/>
      <c r="FR24" s="155"/>
      <c r="FS24" s="155"/>
      <c r="FT24" s="155"/>
      <c r="FU24" s="445"/>
      <c r="FV24" s="445"/>
      <c r="FW24" s="445"/>
      <c r="FX24" s="445"/>
    </row>
    <row r="25" spans="1:180" ht="15">
      <c r="A25" s="581"/>
      <c r="B25" s="148"/>
      <c r="C25" s="31" t="e">
        <f>(D25/D28)*100</f>
        <v>#DIV/0!</v>
      </c>
      <c r="D25" s="36">
        <f>E25*(B25/100)</f>
        <v>0</v>
      </c>
      <c r="E25" s="37"/>
      <c r="F25" s="38"/>
      <c r="G25" s="39"/>
      <c r="H25" s="23">
        <f>F25*D25</f>
        <v>0</v>
      </c>
      <c r="I25" s="24">
        <f>G25*D25</f>
        <v>0</v>
      </c>
      <c r="J25" s="25" t="e">
        <f t="shared" si="3"/>
        <v>#DIV/0!</v>
      </c>
      <c r="L25" s="142"/>
      <c r="M25" s="4"/>
      <c r="N25" s="5"/>
      <c r="O25" s="149"/>
      <c r="P25" s="135"/>
      <c r="Q25" s="136"/>
      <c r="R25" s="42">
        <v>30</v>
      </c>
      <c r="S25" s="42">
        <v>13</v>
      </c>
      <c r="T25" s="137">
        <f t="shared" si="0"/>
        <v>717</v>
      </c>
      <c r="U25" s="138">
        <f t="shared" si="1"/>
        <v>30.541666666666668</v>
      </c>
      <c r="V25" s="41">
        <v>39.909999999999997</v>
      </c>
      <c r="W25" s="42">
        <v>35.42</v>
      </c>
      <c r="X25" s="42"/>
      <c r="Y25" s="43"/>
      <c r="Z25" s="41">
        <v>17.2</v>
      </c>
      <c r="AA25" s="42">
        <v>19.100000000000001</v>
      </c>
      <c r="AB25" s="42"/>
      <c r="AC25" s="42"/>
      <c r="AD25" s="41"/>
      <c r="AE25" s="42"/>
      <c r="AF25" s="42"/>
      <c r="AG25" s="43"/>
      <c r="AH25" s="41">
        <v>3.6999999999999993</v>
      </c>
      <c r="AI25" s="42">
        <v>1.7999999999999972</v>
      </c>
      <c r="AJ25" s="42"/>
      <c r="AK25" s="43"/>
      <c r="AL25" s="41"/>
      <c r="AM25" s="42"/>
      <c r="AN25" s="42"/>
      <c r="AO25" s="43"/>
      <c r="AP25" s="44">
        <v>0</v>
      </c>
      <c r="AQ25" s="42">
        <v>0</v>
      </c>
      <c r="AR25" s="42"/>
      <c r="AS25" s="43"/>
      <c r="AT25" s="446"/>
      <c r="AU25" s="446"/>
      <c r="AV25" s="446"/>
      <c r="AW25" s="446"/>
      <c r="AX25" s="446"/>
      <c r="AY25" s="446"/>
      <c r="AZ25" s="446"/>
      <c r="BA25" s="446"/>
      <c r="BB25" s="444"/>
      <c r="BC25" s="444"/>
      <c r="BD25" s="444"/>
      <c r="BE25" s="444"/>
      <c r="BF25" s="444"/>
      <c r="BG25" s="444"/>
      <c r="BH25" s="444"/>
      <c r="BI25" s="444"/>
      <c r="BJ25" s="447"/>
      <c r="BK25" s="447"/>
      <c r="BL25" s="447"/>
      <c r="BM25" s="447"/>
      <c r="BN25" s="438"/>
      <c r="BO25" s="438"/>
      <c r="BP25" s="438"/>
      <c r="BQ25" s="438"/>
      <c r="BR25" s="444"/>
      <c r="BS25" s="444"/>
      <c r="BT25" s="444"/>
      <c r="BU25" s="444"/>
      <c r="BV25" s="7"/>
      <c r="BW25" s="155"/>
      <c r="BX25" s="155"/>
      <c r="BY25" s="155"/>
      <c r="BZ25" s="155"/>
      <c r="CA25" s="445"/>
      <c r="CB25" s="445"/>
      <c r="CC25" s="445"/>
      <c r="CD25" s="445"/>
      <c r="CE25" s="445"/>
      <c r="CF25" s="445"/>
      <c r="CG25" s="445"/>
      <c r="CH25" s="445"/>
      <c r="CI25" s="155"/>
      <c r="CJ25" s="155"/>
      <c r="CK25" s="155"/>
      <c r="CL25" s="155"/>
      <c r="CM25" s="445"/>
      <c r="CN25" s="445"/>
      <c r="CO25" s="445"/>
      <c r="CP25" s="445"/>
      <c r="CQ25" s="445"/>
      <c r="CR25" s="445"/>
      <c r="CS25" s="445"/>
      <c r="CT25" s="445"/>
      <c r="CU25" s="445"/>
      <c r="CV25" s="445"/>
      <c r="CW25" s="445"/>
      <c r="CX25" s="445"/>
      <c r="CY25" s="445"/>
      <c r="CZ25" s="445"/>
      <c r="DA25" s="445"/>
      <c r="DB25" s="445"/>
      <c r="DC25" s="445"/>
      <c r="DD25" s="445"/>
      <c r="DE25" s="445"/>
      <c r="DF25" s="445"/>
      <c r="DG25" s="7"/>
      <c r="DH25" s="155"/>
      <c r="DI25" s="155"/>
      <c r="DJ25" s="155"/>
      <c r="DK25" s="155"/>
      <c r="DL25" s="445"/>
      <c r="DM25" s="445"/>
      <c r="DN25" s="445"/>
      <c r="DO25" s="445"/>
      <c r="DP25" s="445"/>
      <c r="DQ25" s="445"/>
      <c r="DR25" s="445"/>
      <c r="DS25" s="445"/>
      <c r="DT25" s="155"/>
      <c r="DU25" s="155"/>
      <c r="DV25" s="155"/>
      <c r="DW25" s="155"/>
      <c r="DX25" s="445"/>
      <c r="DY25" s="445"/>
      <c r="DZ25" s="445"/>
      <c r="EA25" s="445"/>
      <c r="EB25" s="445"/>
      <c r="EC25" s="445"/>
      <c r="ED25" s="445"/>
      <c r="EE25" s="445"/>
      <c r="EF25" s="155"/>
      <c r="EG25" s="155"/>
      <c r="EH25" s="155"/>
      <c r="EI25" s="155"/>
      <c r="EJ25" s="445"/>
      <c r="EK25" s="445"/>
      <c r="EL25" s="445"/>
      <c r="EM25" s="445"/>
      <c r="EN25" s="445"/>
      <c r="EO25" s="445"/>
      <c r="EP25" s="445"/>
      <c r="EQ25" s="445"/>
      <c r="ER25" s="7"/>
      <c r="ES25" s="155"/>
      <c r="ET25" s="155"/>
      <c r="EU25" s="155"/>
      <c r="EV25" s="155"/>
      <c r="EW25" s="445"/>
      <c r="EX25" s="445"/>
      <c r="EY25" s="445"/>
      <c r="EZ25" s="445"/>
      <c r="FA25" s="445"/>
      <c r="FB25" s="445"/>
      <c r="FC25" s="445"/>
      <c r="FD25" s="445"/>
      <c r="FE25" s="155"/>
      <c r="FF25" s="155"/>
      <c r="FG25" s="155"/>
      <c r="FH25" s="155"/>
      <c r="FI25" s="445"/>
      <c r="FJ25" s="445"/>
      <c r="FK25" s="445"/>
      <c r="FL25" s="445"/>
      <c r="FM25" s="445"/>
      <c r="FN25" s="445"/>
      <c r="FO25" s="445"/>
      <c r="FP25" s="445"/>
      <c r="FQ25" s="155"/>
      <c r="FR25" s="155"/>
      <c r="FS25" s="155"/>
      <c r="FT25" s="155"/>
      <c r="FU25" s="445"/>
      <c r="FV25" s="445"/>
      <c r="FW25" s="445"/>
      <c r="FX25" s="445"/>
    </row>
    <row r="26" spans="1:180" ht="15">
      <c r="A26" s="581"/>
      <c r="B26" s="151"/>
      <c r="C26" s="31">
        <f>E22*(1-(C22/100))</f>
        <v>14.354066985645931</v>
      </c>
      <c r="D26" s="36">
        <f>E26*(B26/100)</f>
        <v>0</v>
      </c>
      <c r="E26" s="40"/>
      <c r="F26" s="38"/>
      <c r="G26" s="39"/>
      <c r="H26" s="23">
        <f>F26*D26</f>
        <v>0</v>
      </c>
      <c r="I26" s="24">
        <f>G26*D26</f>
        <v>0</v>
      </c>
      <c r="J26" s="25" t="e">
        <f t="shared" si="3"/>
        <v>#DIV/0!</v>
      </c>
      <c r="L26" s="142"/>
      <c r="M26" s="4"/>
      <c r="N26" s="5"/>
      <c r="O26" s="149"/>
      <c r="P26" s="135"/>
      <c r="Q26" s="136"/>
      <c r="R26" s="42">
        <v>31</v>
      </c>
      <c r="S26" s="42">
        <v>14.5</v>
      </c>
      <c r="T26" s="137">
        <f t="shared" si="0"/>
        <v>742.5</v>
      </c>
      <c r="U26" s="138">
        <f t="shared" si="1"/>
        <v>31.604166666666668</v>
      </c>
      <c r="V26" s="41">
        <v>38.64</v>
      </c>
      <c r="W26" s="42">
        <v>33.03</v>
      </c>
      <c r="X26" s="42"/>
      <c r="Y26" s="43"/>
      <c r="Z26" s="41">
        <v>17.7</v>
      </c>
      <c r="AA26" s="42">
        <v>19.2</v>
      </c>
      <c r="AB26" s="42"/>
      <c r="AC26" s="42"/>
      <c r="AD26" s="41"/>
      <c r="AE26" s="42"/>
      <c r="AF26" s="42"/>
      <c r="AG26" s="43"/>
      <c r="AH26" s="41">
        <v>3.1999999999999993</v>
      </c>
      <c r="AI26" s="42">
        <v>1.6999999999999993</v>
      </c>
      <c r="AJ26" s="42"/>
      <c r="AK26" s="43"/>
      <c r="AL26" s="41"/>
      <c r="AM26" s="42"/>
      <c r="AN26" s="42"/>
      <c r="AO26" s="43"/>
      <c r="AP26" s="44">
        <v>0</v>
      </c>
      <c r="AQ26" s="42">
        <v>0</v>
      </c>
      <c r="AR26" s="42"/>
      <c r="AS26" s="43"/>
      <c r="AT26" s="446"/>
      <c r="AU26" s="446"/>
      <c r="AV26" s="446"/>
      <c r="AW26" s="446"/>
      <c r="AX26" s="446"/>
      <c r="AY26" s="446"/>
      <c r="AZ26" s="446"/>
      <c r="BA26" s="446"/>
      <c r="BB26" s="444"/>
      <c r="BC26" s="444"/>
      <c r="BD26" s="444"/>
      <c r="BE26" s="444"/>
      <c r="BF26" s="444"/>
      <c r="BG26" s="444"/>
      <c r="BH26" s="444"/>
      <c r="BI26" s="444"/>
      <c r="BJ26" s="447"/>
      <c r="BK26" s="447"/>
      <c r="BL26" s="447"/>
      <c r="BM26" s="447"/>
      <c r="BN26" s="438"/>
      <c r="BO26" s="438"/>
      <c r="BP26" s="438"/>
      <c r="BQ26" s="438"/>
      <c r="BR26" s="444"/>
      <c r="BS26" s="444"/>
      <c r="BT26" s="444"/>
      <c r="BU26" s="444"/>
      <c r="BV26" s="7"/>
      <c r="BW26" s="155"/>
      <c r="BX26" s="155"/>
      <c r="BY26" s="155"/>
      <c r="BZ26" s="155"/>
      <c r="CA26" s="445"/>
      <c r="CB26" s="445"/>
      <c r="CC26" s="445"/>
      <c r="CD26" s="445"/>
      <c r="CE26" s="445"/>
      <c r="CF26" s="445"/>
      <c r="CG26" s="445"/>
      <c r="CH26" s="445"/>
      <c r="CI26" s="155"/>
      <c r="CJ26" s="155"/>
      <c r="CK26" s="155"/>
      <c r="CL26" s="155"/>
      <c r="CM26" s="445"/>
      <c r="CN26" s="445"/>
      <c r="CO26" s="445"/>
      <c r="CP26" s="445"/>
      <c r="CQ26" s="445"/>
      <c r="CR26" s="445"/>
      <c r="CS26" s="445"/>
      <c r="CT26" s="445"/>
      <c r="CU26" s="445"/>
      <c r="CV26" s="445"/>
      <c r="CW26" s="445"/>
      <c r="CX26" s="445"/>
      <c r="CY26" s="445"/>
      <c r="CZ26" s="445"/>
      <c r="DA26" s="445"/>
      <c r="DB26" s="445"/>
      <c r="DC26" s="445"/>
      <c r="DD26" s="445"/>
      <c r="DE26" s="445"/>
      <c r="DF26" s="445"/>
      <c r="DG26" s="7"/>
      <c r="DH26" s="155"/>
      <c r="DI26" s="155"/>
      <c r="DJ26" s="155"/>
      <c r="DK26" s="155"/>
      <c r="DL26" s="445"/>
      <c r="DM26" s="445"/>
      <c r="DN26" s="445"/>
      <c r="DO26" s="445"/>
      <c r="DP26" s="445"/>
      <c r="DQ26" s="445"/>
      <c r="DR26" s="445"/>
      <c r="DS26" s="445"/>
      <c r="DT26" s="155"/>
      <c r="DU26" s="155"/>
      <c r="DV26" s="155"/>
      <c r="DW26" s="155"/>
      <c r="DX26" s="445"/>
      <c r="DY26" s="445"/>
      <c r="DZ26" s="445"/>
      <c r="EA26" s="445"/>
      <c r="EB26" s="445"/>
      <c r="EC26" s="445"/>
      <c r="ED26" s="445"/>
      <c r="EE26" s="445"/>
      <c r="EF26" s="155"/>
      <c r="EG26" s="155"/>
      <c r="EH26" s="155"/>
      <c r="EI26" s="155"/>
      <c r="EJ26" s="445"/>
      <c r="EK26" s="445"/>
      <c r="EL26" s="445"/>
      <c r="EM26" s="445"/>
      <c r="EN26" s="445"/>
      <c r="EO26" s="445"/>
      <c r="EP26" s="445"/>
      <c r="EQ26" s="445"/>
      <c r="ER26" s="7"/>
      <c r="ES26" s="155"/>
      <c r="ET26" s="155"/>
      <c r="EU26" s="155"/>
      <c r="EV26" s="155"/>
      <c r="EW26" s="445"/>
      <c r="EX26" s="445"/>
      <c r="EY26" s="445"/>
      <c r="EZ26" s="445"/>
      <c r="FA26" s="445"/>
      <c r="FB26" s="445"/>
      <c r="FC26" s="445"/>
      <c r="FD26" s="445"/>
      <c r="FE26" s="155"/>
      <c r="FF26" s="155"/>
      <c r="FG26" s="155"/>
      <c r="FH26" s="155"/>
      <c r="FI26" s="445"/>
      <c r="FJ26" s="445"/>
      <c r="FK26" s="445"/>
      <c r="FL26" s="445"/>
      <c r="FM26" s="445"/>
      <c r="FN26" s="445"/>
      <c r="FO26" s="445"/>
      <c r="FP26" s="445"/>
      <c r="FQ26" s="155"/>
      <c r="FR26" s="155"/>
      <c r="FS26" s="155"/>
      <c r="FT26" s="155"/>
      <c r="FU26" s="445"/>
      <c r="FV26" s="445"/>
      <c r="FW26" s="445"/>
      <c r="FX26" s="445"/>
    </row>
    <row r="27" spans="1:180" ht="15.75" thickBot="1">
      <c r="A27" s="208" t="s">
        <v>37</v>
      </c>
      <c r="B27" s="30">
        <f>(1-(D27/E27))*100</f>
        <v>67.470817120622556</v>
      </c>
      <c r="C27" s="32" t="e">
        <f>SUM(C22:C26)</f>
        <v>#DIV/0!</v>
      </c>
      <c r="D27" s="33">
        <f>SUM(D22:D26)</f>
        <v>11</v>
      </c>
      <c r="E27" s="34">
        <f>SUM(E22:E26)</f>
        <v>33.815789473684205</v>
      </c>
      <c r="F27" s="152"/>
      <c r="G27" s="153"/>
      <c r="H27" s="26">
        <f>SUM(H22:H26)</f>
        <v>4665</v>
      </c>
      <c r="I27" s="27">
        <f>SUM(I22:I26)</f>
        <v>263.39999999999998</v>
      </c>
      <c r="J27" s="28">
        <f t="shared" si="3"/>
        <v>17.710706150341686</v>
      </c>
      <c r="L27" s="1"/>
      <c r="M27" s="154"/>
      <c r="N27" s="155"/>
      <c r="O27" s="6"/>
      <c r="P27" s="135"/>
      <c r="Q27" s="136"/>
      <c r="R27" s="42">
        <v>32</v>
      </c>
      <c r="S27" s="42">
        <v>14</v>
      </c>
      <c r="T27" s="137">
        <f t="shared" si="0"/>
        <v>766</v>
      </c>
      <c r="U27" s="138">
        <f t="shared" si="1"/>
        <v>32.583333333333336</v>
      </c>
      <c r="V27" s="41">
        <v>36.799999999999997</v>
      </c>
      <c r="W27" s="42">
        <v>31.9</v>
      </c>
      <c r="X27" s="42"/>
      <c r="Y27" s="43"/>
      <c r="Z27" s="41">
        <v>17.3</v>
      </c>
      <c r="AA27" s="42">
        <v>19.2</v>
      </c>
      <c r="AB27" s="42"/>
      <c r="AC27" s="42"/>
      <c r="AD27" s="41"/>
      <c r="AE27" s="42"/>
      <c r="AF27" s="42"/>
      <c r="AG27" s="43"/>
      <c r="AH27" s="41">
        <v>3.5999999999999979</v>
      </c>
      <c r="AI27" s="42">
        <v>1.6999999999999993</v>
      </c>
      <c r="AJ27" s="42"/>
      <c r="AK27" s="43"/>
      <c r="AL27" s="41"/>
      <c r="AM27" s="42"/>
      <c r="AN27" s="42"/>
      <c r="AO27" s="43"/>
      <c r="AP27" s="44">
        <v>0</v>
      </c>
      <c r="AQ27" s="42">
        <v>0</v>
      </c>
      <c r="AR27" s="42"/>
      <c r="AS27" s="43"/>
      <c r="AT27" s="446"/>
      <c r="AU27" s="446"/>
      <c r="AV27" s="446"/>
      <c r="AW27" s="446"/>
      <c r="AX27" s="446"/>
      <c r="AY27" s="446"/>
      <c r="AZ27" s="446"/>
      <c r="BA27" s="446"/>
      <c r="BB27" s="444"/>
      <c r="BC27" s="444"/>
      <c r="BD27" s="444"/>
      <c r="BE27" s="444"/>
      <c r="BF27" s="444"/>
      <c r="BG27" s="444"/>
      <c r="BH27" s="444"/>
      <c r="BI27" s="444"/>
      <c r="BJ27" s="447"/>
      <c r="BK27" s="447"/>
      <c r="BL27" s="447"/>
      <c r="BM27" s="447"/>
      <c r="BN27" s="438"/>
      <c r="BO27" s="438"/>
      <c r="BP27" s="438"/>
      <c r="BQ27" s="438"/>
      <c r="BR27" s="444"/>
      <c r="BS27" s="444"/>
      <c r="BT27" s="444"/>
      <c r="BU27" s="444"/>
      <c r="BV27" s="7"/>
      <c r="BW27" s="155"/>
      <c r="BX27" s="155"/>
      <c r="BY27" s="155"/>
      <c r="BZ27" s="155"/>
      <c r="CA27" s="445"/>
      <c r="CB27" s="445"/>
      <c r="CC27" s="445"/>
      <c r="CD27" s="445"/>
      <c r="CE27" s="445"/>
      <c r="CF27" s="445"/>
      <c r="CG27" s="445"/>
      <c r="CH27" s="445"/>
      <c r="CI27" s="155"/>
      <c r="CJ27" s="155"/>
      <c r="CK27" s="155"/>
      <c r="CL27" s="155"/>
      <c r="CM27" s="445"/>
      <c r="CN27" s="445"/>
      <c r="CO27" s="445"/>
      <c r="CP27" s="445"/>
      <c r="CQ27" s="445"/>
      <c r="CR27" s="445"/>
      <c r="CS27" s="445"/>
      <c r="CT27" s="445"/>
      <c r="CU27" s="445"/>
      <c r="CV27" s="445"/>
      <c r="CW27" s="445"/>
      <c r="CX27" s="445"/>
      <c r="CY27" s="445"/>
      <c r="CZ27" s="445"/>
      <c r="DA27" s="445"/>
      <c r="DB27" s="445"/>
      <c r="DC27" s="445"/>
      <c r="DD27" s="445"/>
      <c r="DE27" s="445"/>
      <c r="DF27" s="445"/>
      <c r="DG27" s="7"/>
      <c r="DH27" s="155"/>
      <c r="DI27" s="155"/>
      <c r="DJ27" s="155"/>
      <c r="DK27" s="155"/>
      <c r="DL27" s="445"/>
      <c r="DM27" s="445"/>
      <c r="DN27" s="445"/>
      <c r="DO27" s="445"/>
      <c r="DP27" s="445"/>
      <c r="DQ27" s="445"/>
      <c r="DR27" s="445"/>
      <c r="DS27" s="445"/>
      <c r="DT27" s="155"/>
      <c r="DU27" s="155"/>
      <c r="DV27" s="155"/>
      <c r="DW27" s="155"/>
      <c r="DX27" s="445"/>
      <c r="DY27" s="445"/>
      <c r="DZ27" s="445"/>
      <c r="EA27" s="445"/>
      <c r="EB27" s="445"/>
      <c r="EC27" s="445"/>
      <c r="ED27" s="445"/>
      <c r="EE27" s="445"/>
      <c r="EF27" s="155"/>
      <c r="EG27" s="155"/>
      <c r="EH27" s="155"/>
      <c r="EI27" s="155"/>
      <c r="EJ27" s="445"/>
      <c r="EK27" s="445"/>
      <c r="EL27" s="445"/>
      <c r="EM27" s="445"/>
      <c r="EN27" s="445"/>
      <c r="EO27" s="445"/>
      <c r="EP27" s="445"/>
      <c r="EQ27" s="445"/>
      <c r="ER27" s="7"/>
      <c r="ES27" s="155"/>
      <c r="ET27" s="155"/>
      <c r="EU27" s="155"/>
      <c r="EV27" s="155"/>
      <c r="EW27" s="445"/>
      <c r="EX27" s="445"/>
      <c r="EY27" s="445"/>
      <c r="EZ27" s="445"/>
      <c r="FA27" s="445"/>
      <c r="FB27" s="445"/>
      <c r="FC27" s="445"/>
      <c r="FD27" s="445"/>
      <c r="FE27" s="155"/>
      <c r="FF27" s="155"/>
      <c r="FG27" s="155"/>
      <c r="FH27" s="155"/>
      <c r="FI27" s="445"/>
      <c r="FJ27" s="445"/>
      <c r="FK27" s="445"/>
      <c r="FL27" s="445"/>
      <c r="FM27" s="445"/>
      <c r="FN27" s="445"/>
      <c r="FO27" s="445"/>
      <c r="FP27" s="445"/>
      <c r="FQ27" s="155"/>
      <c r="FR27" s="155"/>
      <c r="FS27" s="155"/>
      <c r="FT27" s="155"/>
      <c r="FU27" s="445"/>
      <c r="FV27" s="445"/>
      <c r="FW27" s="445"/>
      <c r="FX27" s="445"/>
    </row>
    <row r="28" spans="1:180">
      <c r="A28" s="156"/>
      <c r="B28" s="415"/>
      <c r="C28" s="158"/>
      <c r="D28" s="158"/>
      <c r="E28" s="19"/>
      <c r="F28" s="19"/>
      <c r="G28" s="158"/>
      <c r="H28" s="158"/>
      <c r="I28" s="158"/>
      <c r="J28" s="141"/>
      <c r="L28" s="142"/>
      <c r="M28" s="4"/>
      <c r="N28" s="7"/>
      <c r="O28" s="7"/>
      <c r="P28" s="135"/>
      <c r="Q28" s="136"/>
      <c r="R28" s="163">
        <v>33</v>
      </c>
      <c r="S28" s="42">
        <v>11</v>
      </c>
      <c r="T28" s="137">
        <f t="shared" si="0"/>
        <v>787</v>
      </c>
      <c r="U28" s="138">
        <f t="shared" si="1"/>
        <v>33.458333333333336</v>
      </c>
      <c r="V28" s="41">
        <v>36.06</v>
      </c>
      <c r="W28" s="42">
        <v>28.34</v>
      </c>
      <c r="X28" s="42"/>
      <c r="Y28" s="43"/>
      <c r="Z28" s="41">
        <v>17.399999999999999</v>
      </c>
      <c r="AA28" s="42">
        <v>19.2</v>
      </c>
      <c r="AB28" s="42"/>
      <c r="AC28" s="43"/>
      <c r="AD28" s="41"/>
      <c r="AE28" s="42"/>
      <c r="AF28" s="42"/>
      <c r="AG28" s="43"/>
      <c r="AH28" s="41">
        <v>3.5</v>
      </c>
      <c r="AI28" s="42">
        <v>1.6999999999999993</v>
      </c>
      <c r="AJ28" s="42"/>
      <c r="AK28" s="43"/>
      <c r="AL28" s="41"/>
      <c r="AM28" s="42"/>
      <c r="AN28" s="42"/>
      <c r="AO28" s="43"/>
      <c r="AP28" s="44">
        <v>0</v>
      </c>
      <c r="AQ28" s="42">
        <v>0</v>
      </c>
      <c r="AR28" s="42"/>
      <c r="AS28" s="43"/>
      <c r="AT28" s="446"/>
      <c r="AU28" s="446"/>
      <c r="AV28" s="446"/>
      <c r="AW28" s="446"/>
      <c r="AX28" s="446"/>
      <c r="AY28" s="446"/>
      <c r="AZ28" s="446"/>
      <c r="BA28" s="446"/>
      <c r="BB28" s="444"/>
      <c r="BC28" s="444"/>
      <c r="BD28" s="444"/>
      <c r="BE28" s="444"/>
      <c r="BF28" s="444"/>
      <c r="BG28" s="444"/>
      <c r="BH28" s="444"/>
      <c r="BI28" s="444"/>
      <c r="BJ28" s="447"/>
      <c r="BK28" s="447"/>
      <c r="BL28" s="447"/>
      <c r="BM28" s="447"/>
      <c r="BN28" s="438"/>
      <c r="BO28" s="438"/>
      <c r="BP28" s="438"/>
      <c r="BQ28" s="438"/>
      <c r="BR28" s="444"/>
      <c r="BS28" s="444"/>
      <c r="BT28" s="444"/>
      <c r="BU28" s="444"/>
      <c r="BV28" s="7"/>
      <c r="BW28" s="155"/>
      <c r="BX28" s="155"/>
      <c r="BY28" s="155"/>
      <c r="BZ28" s="155"/>
      <c r="CA28" s="445"/>
      <c r="CB28" s="445"/>
      <c r="CC28" s="445"/>
      <c r="CD28" s="445"/>
      <c r="CE28" s="445"/>
      <c r="CF28" s="445"/>
      <c r="CG28" s="445"/>
      <c r="CH28" s="445"/>
      <c r="CI28" s="155"/>
      <c r="CJ28" s="155"/>
      <c r="CK28" s="155"/>
      <c r="CL28" s="155"/>
      <c r="CM28" s="445"/>
      <c r="CN28" s="445"/>
      <c r="CO28" s="445"/>
      <c r="CP28" s="445"/>
      <c r="CQ28" s="445"/>
      <c r="CR28" s="445"/>
      <c r="CS28" s="445"/>
      <c r="CT28" s="445"/>
      <c r="CU28" s="445"/>
      <c r="CV28" s="445"/>
      <c r="CW28" s="445"/>
      <c r="CX28" s="445"/>
      <c r="CY28" s="445"/>
      <c r="CZ28" s="445"/>
      <c r="DA28" s="445"/>
      <c r="DB28" s="445"/>
      <c r="DC28" s="445"/>
      <c r="DD28" s="445"/>
      <c r="DE28" s="445"/>
      <c r="DF28" s="445"/>
      <c r="DG28" s="7"/>
      <c r="DH28" s="155"/>
      <c r="DI28" s="155"/>
      <c r="DJ28" s="155"/>
      <c r="DK28" s="155"/>
      <c r="DL28" s="445"/>
      <c r="DM28" s="445"/>
      <c r="DN28" s="445"/>
      <c r="DO28" s="445"/>
      <c r="DP28" s="445"/>
      <c r="DQ28" s="445"/>
      <c r="DR28" s="445"/>
      <c r="DS28" s="445"/>
      <c r="DT28" s="155"/>
      <c r="DU28" s="155"/>
      <c r="DV28" s="155"/>
      <c r="DW28" s="155"/>
      <c r="DX28" s="445"/>
      <c r="DY28" s="445"/>
      <c r="DZ28" s="445"/>
      <c r="EA28" s="445"/>
      <c r="EB28" s="445"/>
      <c r="EC28" s="445"/>
      <c r="ED28" s="445"/>
      <c r="EE28" s="445"/>
      <c r="EF28" s="155"/>
      <c r="EG28" s="155"/>
      <c r="EH28" s="155"/>
      <c r="EI28" s="155"/>
      <c r="EJ28" s="445"/>
      <c r="EK28" s="445"/>
      <c r="EL28" s="445"/>
      <c r="EM28" s="445"/>
      <c r="EN28" s="445"/>
      <c r="EO28" s="445"/>
      <c r="EP28" s="445"/>
      <c r="EQ28" s="445"/>
      <c r="ER28" s="7"/>
      <c r="ES28" s="155"/>
      <c r="ET28" s="155"/>
      <c r="EU28" s="155"/>
      <c r="EV28" s="155"/>
      <c r="EW28" s="445"/>
      <c r="EX28" s="445"/>
      <c r="EY28" s="445"/>
      <c r="EZ28" s="445"/>
      <c r="FA28" s="445"/>
      <c r="FB28" s="445"/>
      <c r="FC28" s="445"/>
      <c r="FD28" s="445"/>
      <c r="FE28" s="155"/>
      <c r="FF28" s="155"/>
      <c r="FG28" s="155"/>
      <c r="FH28" s="155"/>
      <c r="FI28" s="445"/>
      <c r="FJ28" s="445"/>
      <c r="FK28" s="445"/>
      <c r="FL28" s="445"/>
      <c r="FM28" s="445"/>
      <c r="FN28" s="445"/>
      <c r="FO28" s="445"/>
      <c r="FP28" s="445"/>
      <c r="FQ28" s="155"/>
      <c r="FR28" s="155"/>
      <c r="FS28" s="155"/>
      <c r="FT28" s="155"/>
      <c r="FU28" s="445"/>
      <c r="FV28" s="445"/>
      <c r="FW28" s="445"/>
      <c r="FX28" s="445"/>
    </row>
    <row r="29" spans="1:180" ht="13.5" thickBot="1">
      <c r="A29" s="159" t="s">
        <v>13</v>
      </c>
      <c r="B29" s="160">
        <f>(D27/(B28+E27))*100</f>
        <v>32.529182879377437</v>
      </c>
      <c r="C29" s="211" t="s">
        <v>20</v>
      </c>
      <c r="D29" s="532" t="s">
        <v>38</v>
      </c>
      <c r="E29" s="533" t="s">
        <v>38</v>
      </c>
      <c r="F29" s="160">
        <f>100-B29</f>
        <v>67.47081712062257</v>
      </c>
      <c r="G29" s="211" t="s">
        <v>40</v>
      </c>
      <c r="H29" s="21"/>
      <c r="I29" s="211"/>
      <c r="J29" s="161"/>
      <c r="L29" s="142"/>
      <c r="M29" s="162"/>
      <c r="N29" s="7"/>
      <c r="O29" s="7"/>
      <c r="P29" s="135"/>
      <c r="Q29" s="136"/>
      <c r="R29" s="42">
        <v>34</v>
      </c>
      <c r="S29" s="42">
        <v>13</v>
      </c>
      <c r="T29" s="137">
        <f t="shared" si="0"/>
        <v>813</v>
      </c>
      <c r="U29" s="138">
        <f t="shared" si="1"/>
        <v>34.541666666666664</v>
      </c>
      <c r="V29" s="41">
        <v>34.5</v>
      </c>
      <c r="W29" s="42">
        <v>28.44</v>
      </c>
      <c r="X29" s="42"/>
      <c r="Y29" s="43"/>
      <c r="Z29" s="41">
        <v>17.5</v>
      </c>
      <c r="AA29" s="42">
        <v>19.2</v>
      </c>
      <c r="AB29" s="42"/>
      <c r="AC29" s="43"/>
      <c r="AD29" s="41"/>
      <c r="AE29" s="42"/>
      <c r="AF29" s="42"/>
      <c r="AG29" s="43"/>
      <c r="AH29" s="41">
        <v>3.3999999999999986</v>
      </c>
      <c r="AI29" s="42">
        <v>1.6999999999999993</v>
      </c>
      <c r="AJ29" s="42"/>
      <c r="AK29" s="43"/>
      <c r="AL29" s="41"/>
      <c r="AM29" s="42"/>
      <c r="AN29" s="42"/>
      <c r="AO29" s="43"/>
      <c r="AP29" s="44">
        <v>0</v>
      </c>
      <c r="AQ29" s="42">
        <v>0</v>
      </c>
      <c r="AR29" s="42"/>
      <c r="AS29" s="43"/>
      <c r="AT29" s="446"/>
      <c r="AU29" s="446"/>
      <c r="AV29" s="446"/>
      <c r="AW29" s="446"/>
      <c r="AX29" s="446"/>
      <c r="AY29" s="446"/>
      <c r="AZ29" s="446"/>
      <c r="BA29" s="446"/>
      <c r="BB29" s="444"/>
      <c r="BC29" s="444"/>
      <c r="BD29" s="444"/>
      <c r="BE29" s="444"/>
      <c r="BF29" s="444"/>
      <c r="BG29" s="444"/>
      <c r="BH29" s="444"/>
      <c r="BI29" s="444"/>
      <c r="BJ29" s="447"/>
      <c r="BK29" s="447"/>
      <c r="BL29" s="447"/>
      <c r="BM29" s="447"/>
      <c r="BN29" s="438"/>
      <c r="BO29" s="438"/>
      <c r="BP29" s="438"/>
      <c r="BQ29" s="438"/>
      <c r="BR29" s="444"/>
      <c r="BS29" s="444"/>
      <c r="BT29" s="444"/>
      <c r="BU29" s="444"/>
      <c r="BV29" s="7"/>
      <c r="BW29" s="155"/>
      <c r="BX29" s="155"/>
      <c r="BY29" s="155"/>
      <c r="BZ29" s="155"/>
      <c r="CA29" s="445"/>
      <c r="CB29" s="445"/>
      <c r="CC29" s="445"/>
      <c r="CD29" s="445"/>
      <c r="CE29" s="445"/>
      <c r="CF29" s="445"/>
      <c r="CG29" s="445"/>
      <c r="CH29" s="445"/>
      <c r="CI29" s="155"/>
      <c r="CJ29" s="155"/>
      <c r="CK29" s="155"/>
      <c r="CL29" s="155"/>
      <c r="CM29" s="445"/>
      <c r="CN29" s="445"/>
      <c r="CO29" s="445"/>
      <c r="CP29" s="445"/>
      <c r="CQ29" s="445"/>
      <c r="CR29" s="445"/>
      <c r="CS29" s="445"/>
      <c r="CT29" s="445"/>
      <c r="CU29" s="445"/>
      <c r="CV29" s="445"/>
      <c r="CW29" s="445"/>
      <c r="CX29" s="445"/>
      <c r="CY29" s="445"/>
      <c r="CZ29" s="445"/>
      <c r="DA29" s="445"/>
      <c r="DB29" s="445"/>
      <c r="DC29" s="445"/>
      <c r="DD29" s="445"/>
      <c r="DE29" s="445"/>
      <c r="DF29" s="445"/>
      <c r="DG29" s="7"/>
      <c r="DH29" s="155"/>
      <c r="DI29" s="155"/>
      <c r="DJ29" s="155"/>
      <c r="DK29" s="155"/>
      <c r="DL29" s="445"/>
      <c r="DM29" s="445"/>
      <c r="DN29" s="445"/>
      <c r="DO29" s="445"/>
      <c r="DP29" s="445"/>
      <c r="DQ29" s="445"/>
      <c r="DR29" s="445"/>
      <c r="DS29" s="445"/>
      <c r="DT29" s="155"/>
      <c r="DU29" s="155"/>
      <c r="DV29" s="155"/>
      <c r="DW29" s="155"/>
      <c r="DX29" s="445"/>
      <c r="DY29" s="445"/>
      <c r="DZ29" s="445"/>
      <c r="EA29" s="445"/>
      <c r="EB29" s="445"/>
      <c r="EC29" s="445"/>
      <c r="ED29" s="445"/>
      <c r="EE29" s="445"/>
      <c r="EF29" s="155"/>
      <c r="EG29" s="155"/>
      <c r="EH29" s="155"/>
      <c r="EI29" s="155"/>
      <c r="EJ29" s="445"/>
      <c r="EK29" s="445"/>
      <c r="EL29" s="445"/>
      <c r="EM29" s="445"/>
      <c r="EN29" s="445"/>
      <c r="EO29" s="445"/>
      <c r="EP29" s="445"/>
      <c r="EQ29" s="445"/>
      <c r="ER29" s="7"/>
      <c r="ES29" s="155"/>
      <c r="ET29" s="155"/>
      <c r="EU29" s="155"/>
      <c r="EV29" s="155"/>
      <c r="EW29" s="445"/>
      <c r="EX29" s="445"/>
      <c r="EY29" s="445"/>
      <c r="EZ29" s="445"/>
      <c r="FA29" s="445"/>
      <c r="FB29" s="445"/>
      <c r="FC29" s="445"/>
      <c r="FD29" s="445"/>
      <c r="FE29" s="155"/>
      <c r="FF29" s="155"/>
      <c r="FG29" s="155"/>
      <c r="FH29" s="155"/>
      <c r="FI29" s="445"/>
      <c r="FJ29" s="445"/>
      <c r="FK29" s="445"/>
      <c r="FL29" s="445"/>
      <c r="FM29" s="445"/>
      <c r="FN29" s="445"/>
      <c r="FO29" s="445"/>
      <c r="FP29" s="445"/>
      <c r="FQ29" s="155"/>
      <c r="FR29" s="155"/>
      <c r="FS29" s="155"/>
      <c r="FT29" s="155"/>
      <c r="FU29" s="445"/>
      <c r="FV29" s="445"/>
      <c r="FW29" s="445"/>
      <c r="FX29" s="445"/>
    </row>
    <row r="30" spans="1:180">
      <c r="L30" s="7"/>
      <c r="M30" s="7"/>
      <c r="N30" s="7"/>
      <c r="O30" s="7"/>
      <c r="P30" s="135"/>
      <c r="Q30" s="136"/>
      <c r="R30" s="42">
        <v>35</v>
      </c>
      <c r="S30" s="42">
        <v>14</v>
      </c>
      <c r="T30" s="137">
        <f t="shared" si="0"/>
        <v>838</v>
      </c>
      <c r="U30" s="138">
        <f t="shared" si="1"/>
        <v>35.583333333333336</v>
      </c>
      <c r="V30" s="41">
        <v>33.9</v>
      </c>
      <c r="W30" s="42">
        <v>31.3</v>
      </c>
      <c r="X30" s="42"/>
      <c r="Y30" s="43"/>
      <c r="Z30" s="41">
        <v>18.3</v>
      </c>
      <c r="AA30" s="42">
        <v>19.100000000000001</v>
      </c>
      <c r="AB30" s="42"/>
      <c r="AC30" s="43"/>
      <c r="AD30" s="41"/>
      <c r="AE30" s="42"/>
      <c r="AF30" s="42"/>
      <c r="AG30" s="43"/>
      <c r="AH30" s="41">
        <v>2.5999999999999979</v>
      </c>
      <c r="AI30" s="42">
        <v>1.7999999999999972</v>
      </c>
      <c r="AJ30" s="42"/>
      <c r="AK30" s="43"/>
      <c r="AL30" s="41"/>
      <c r="AM30" s="42"/>
      <c r="AN30" s="42"/>
      <c r="AO30" s="43"/>
      <c r="AP30" s="44">
        <v>0</v>
      </c>
      <c r="AQ30" s="42">
        <v>0</v>
      </c>
      <c r="AR30" s="42"/>
      <c r="AS30" s="43"/>
      <c r="AT30" s="446"/>
      <c r="AU30" s="446"/>
      <c r="AV30" s="446"/>
      <c r="AW30" s="446"/>
      <c r="AX30" s="446"/>
      <c r="AY30" s="446"/>
      <c r="AZ30" s="446"/>
      <c r="BA30" s="446"/>
      <c r="BB30" s="444"/>
      <c r="BC30" s="444"/>
      <c r="BD30" s="444"/>
      <c r="BE30" s="444"/>
      <c r="BF30" s="444"/>
      <c r="BG30" s="444"/>
      <c r="BH30" s="444"/>
      <c r="BI30" s="444"/>
      <c r="BJ30" s="447"/>
      <c r="BK30" s="447"/>
      <c r="BL30" s="447"/>
      <c r="BM30" s="447"/>
      <c r="BN30" s="438"/>
      <c r="BO30" s="438"/>
      <c r="BP30" s="438"/>
      <c r="BQ30" s="438"/>
      <c r="BR30" s="444"/>
      <c r="BS30" s="444"/>
      <c r="BT30" s="444"/>
      <c r="BU30" s="444"/>
      <c r="BV30" s="7"/>
      <c r="BW30" s="155"/>
      <c r="BX30" s="155"/>
      <c r="BY30" s="155"/>
      <c r="BZ30" s="155"/>
      <c r="CA30" s="445"/>
      <c r="CB30" s="445"/>
      <c r="CC30" s="445"/>
      <c r="CD30" s="445"/>
      <c r="CE30" s="445"/>
      <c r="CF30" s="445"/>
      <c r="CG30" s="445"/>
      <c r="CH30" s="445"/>
      <c r="CI30" s="155"/>
      <c r="CJ30" s="155"/>
      <c r="CK30" s="155"/>
      <c r="CL30" s="155"/>
      <c r="CM30" s="445"/>
      <c r="CN30" s="445"/>
      <c r="CO30" s="445"/>
      <c r="CP30" s="445"/>
      <c r="CQ30" s="445"/>
      <c r="CR30" s="445"/>
      <c r="CS30" s="445"/>
      <c r="CT30" s="445"/>
      <c r="CU30" s="445"/>
      <c r="CV30" s="445"/>
      <c r="CW30" s="445"/>
      <c r="CX30" s="445"/>
      <c r="CY30" s="445"/>
      <c r="CZ30" s="445"/>
      <c r="DA30" s="445"/>
      <c r="DB30" s="445"/>
      <c r="DC30" s="445"/>
      <c r="DD30" s="445"/>
      <c r="DE30" s="445"/>
      <c r="DF30" s="445"/>
      <c r="DG30" s="7"/>
      <c r="DH30" s="155"/>
      <c r="DI30" s="155"/>
      <c r="DJ30" s="155"/>
      <c r="DK30" s="155"/>
      <c r="DL30" s="445"/>
      <c r="DM30" s="445"/>
      <c r="DN30" s="445"/>
      <c r="DO30" s="445"/>
      <c r="DP30" s="445"/>
      <c r="DQ30" s="445"/>
      <c r="DR30" s="445"/>
      <c r="DS30" s="445"/>
      <c r="DT30" s="155"/>
      <c r="DU30" s="155"/>
      <c r="DV30" s="155"/>
      <c r="DW30" s="155"/>
      <c r="DX30" s="445"/>
      <c r="DY30" s="445"/>
      <c r="DZ30" s="445"/>
      <c r="EA30" s="445"/>
      <c r="EB30" s="445"/>
      <c r="EC30" s="445"/>
      <c r="ED30" s="445"/>
      <c r="EE30" s="445"/>
      <c r="EF30" s="155"/>
      <c r="EG30" s="155"/>
      <c r="EH30" s="155"/>
      <c r="EI30" s="155"/>
      <c r="EJ30" s="445"/>
      <c r="EK30" s="445"/>
      <c r="EL30" s="445"/>
      <c r="EM30" s="445"/>
      <c r="EN30" s="445"/>
      <c r="EO30" s="445"/>
      <c r="EP30" s="445"/>
      <c r="EQ30" s="445"/>
      <c r="ER30" s="7"/>
      <c r="ES30" s="155"/>
      <c r="ET30" s="155"/>
      <c r="EU30" s="155"/>
      <c r="EV30" s="155"/>
      <c r="EW30" s="445"/>
      <c r="EX30" s="445"/>
      <c r="EY30" s="445"/>
      <c r="EZ30" s="445"/>
      <c r="FA30" s="445"/>
      <c r="FB30" s="445"/>
      <c r="FC30" s="445"/>
      <c r="FD30" s="445"/>
      <c r="FE30" s="155"/>
      <c r="FF30" s="155"/>
      <c r="FG30" s="155"/>
      <c r="FH30" s="155"/>
      <c r="FI30" s="445"/>
      <c r="FJ30" s="445"/>
      <c r="FK30" s="445"/>
      <c r="FL30" s="445"/>
      <c r="FM30" s="445"/>
      <c r="FN30" s="445"/>
      <c r="FO30" s="445"/>
      <c r="FP30" s="445"/>
      <c r="FQ30" s="155"/>
      <c r="FR30" s="155"/>
      <c r="FS30" s="155"/>
      <c r="FT30" s="155"/>
      <c r="FU30" s="445"/>
      <c r="FV30" s="445"/>
      <c r="FW30" s="445"/>
      <c r="FX30" s="445"/>
    </row>
    <row r="31" spans="1:180">
      <c r="L31" s="7"/>
      <c r="M31" s="7"/>
      <c r="N31" s="7"/>
      <c r="O31" s="7"/>
      <c r="P31" s="135"/>
      <c r="Q31" s="136"/>
      <c r="R31" s="42">
        <v>36</v>
      </c>
      <c r="S31" s="42">
        <v>11</v>
      </c>
      <c r="T31" s="137">
        <f t="shared" si="0"/>
        <v>859</v>
      </c>
      <c r="U31" s="138">
        <f t="shared" si="1"/>
        <v>36.458333333333336</v>
      </c>
      <c r="V31" s="41">
        <v>33.700000000000003</v>
      </c>
      <c r="W31" s="42">
        <v>32.799999999999997</v>
      </c>
      <c r="X31" s="42"/>
      <c r="Y31" s="43"/>
      <c r="Z31" s="41">
        <v>19.100000000000001</v>
      </c>
      <c r="AA31" s="42">
        <v>19.8</v>
      </c>
      <c r="AB31" s="42"/>
      <c r="AC31" s="43"/>
      <c r="AD31" s="41"/>
      <c r="AE31" s="42"/>
      <c r="AF31" s="42"/>
      <c r="AG31" s="43"/>
      <c r="AH31" s="41">
        <v>1.7999999999999972</v>
      </c>
      <c r="AI31" s="42">
        <v>1.0999999999999979</v>
      </c>
      <c r="AJ31" s="42"/>
      <c r="AK31" s="43"/>
      <c r="AL31" s="41"/>
      <c r="AM31" s="42"/>
      <c r="AN31" s="42"/>
      <c r="AO31" s="43"/>
      <c r="AP31" s="44">
        <v>0</v>
      </c>
      <c r="AQ31" s="42">
        <v>0</v>
      </c>
      <c r="AR31" s="42"/>
      <c r="AS31" s="43"/>
      <c r="AT31" s="446"/>
      <c r="AU31" s="446"/>
      <c r="AV31" s="446"/>
      <c r="AW31" s="446"/>
      <c r="AX31" s="446"/>
      <c r="AY31" s="446"/>
      <c r="AZ31" s="446"/>
      <c r="BA31" s="446"/>
      <c r="BB31" s="444"/>
      <c r="BC31" s="444"/>
      <c r="BD31" s="444"/>
      <c r="BE31" s="444"/>
      <c r="BF31" s="444"/>
      <c r="BG31" s="444"/>
      <c r="BH31" s="444"/>
      <c r="BI31" s="444"/>
      <c r="BJ31" s="447"/>
      <c r="BK31" s="447"/>
      <c r="BL31" s="447"/>
      <c r="BM31" s="447"/>
      <c r="BN31" s="438"/>
      <c r="BO31" s="438"/>
      <c r="BP31" s="438"/>
      <c r="BQ31" s="438"/>
      <c r="BR31" s="444"/>
      <c r="BS31" s="444"/>
      <c r="BT31" s="444"/>
      <c r="BU31" s="444"/>
      <c r="BV31" s="7"/>
      <c r="BW31" s="155"/>
      <c r="BX31" s="155"/>
      <c r="BY31" s="155"/>
      <c r="BZ31" s="155"/>
      <c r="CA31" s="445"/>
      <c r="CB31" s="445"/>
      <c r="CC31" s="445"/>
      <c r="CD31" s="445"/>
      <c r="CE31" s="445"/>
      <c r="CF31" s="445"/>
      <c r="CG31" s="445"/>
      <c r="CH31" s="445"/>
      <c r="CI31" s="155"/>
      <c r="CJ31" s="155"/>
      <c r="CK31" s="155"/>
      <c r="CL31" s="155"/>
      <c r="CM31" s="445"/>
      <c r="CN31" s="445"/>
      <c r="CO31" s="445"/>
      <c r="CP31" s="445"/>
      <c r="CQ31" s="445"/>
      <c r="CR31" s="445"/>
      <c r="CS31" s="445"/>
      <c r="CT31" s="445"/>
      <c r="CU31" s="445"/>
      <c r="CV31" s="445"/>
      <c r="CW31" s="445"/>
      <c r="CX31" s="445"/>
      <c r="CY31" s="445"/>
      <c r="CZ31" s="445"/>
      <c r="DA31" s="445"/>
      <c r="DB31" s="445"/>
      <c r="DC31" s="445"/>
      <c r="DD31" s="445"/>
      <c r="DE31" s="445"/>
      <c r="DF31" s="445"/>
      <c r="DG31" s="7"/>
      <c r="DH31" s="155"/>
      <c r="DI31" s="155"/>
      <c r="DJ31" s="155"/>
      <c r="DK31" s="155"/>
      <c r="DL31" s="445"/>
      <c r="DM31" s="445"/>
      <c r="DN31" s="445"/>
      <c r="DO31" s="445"/>
      <c r="DP31" s="445"/>
      <c r="DQ31" s="445"/>
      <c r="DR31" s="445"/>
      <c r="DS31" s="445"/>
      <c r="DT31" s="155"/>
      <c r="DU31" s="155"/>
      <c r="DV31" s="155"/>
      <c r="DW31" s="155"/>
      <c r="DX31" s="445"/>
      <c r="DY31" s="445"/>
      <c r="DZ31" s="445"/>
      <c r="EA31" s="445"/>
      <c r="EB31" s="445"/>
      <c r="EC31" s="445"/>
      <c r="ED31" s="445"/>
      <c r="EE31" s="445"/>
      <c r="EF31" s="155"/>
      <c r="EG31" s="155"/>
      <c r="EH31" s="155"/>
      <c r="EI31" s="155"/>
      <c r="EJ31" s="445"/>
      <c r="EK31" s="445"/>
      <c r="EL31" s="445"/>
      <c r="EM31" s="445"/>
      <c r="EN31" s="445"/>
      <c r="EO31" s="445"/>
      <c r="EP31" s="445"/>
      <c r="EQ31" s="445"/>
      <c r="ER31" s="7"/>
      <c r="ES31" s="155"/>
      <c r="ET31" s="155"/>
      <c r="EU31" s="155"/>
      <c r="EV31" s="155"/>
      <c r="EW31" s="445"/>
      <c r="EX31" s="445"/>
      <c r="EY31" s="445"/>
      <c r="EZ31" s="445"/>
      <c r="FA31" s="445"/>
      <c r="FB31" s="445"/>
      <c r="FC31" s="445"/>
      <c r="FD31" s="445"/>
      <c r="FE31" s="155"/>
      <c r="FF31" s="155"/>
      <c r="FG31" s="155"/>
      <c r="FH31" s="155"/>
      <c r="FI31" s="445"/>
      <c r="FJ31" s="445"/>
      <c r="FK31" s="445"/>
      <c r="FL31" s="445"/>
      <c r="FM31" s="445"/>
      <c r="FN31" s="445"/>
      <c r="FO31" s="445"/>
      <c r="FP31" s="445"/>
      <c r="FQ31" s="155"/>
      <c r="FR31" s="155"/>
      <c r="FS31" s="155"/>
      <c r="FT31" s="155"/>
      <c r="FU31" s="445"/>
      <c r="FV31" s="445"/>
      <c r="FW31" s="445"/>
      <c r="FX31" s="445"/>
    </row>
    <row r="32" spans="1:180" ht="15.75">
      <c r="A32" s="140"/>
      <c r="B32" s="416"/>
      <c r="C32" s="140"/>
      <c r="D32" s="140"/>
      <c r="E32" s="140"/>
      <c r="F32" s="140"/>
      <c r="G32" s="140"/>
      <c r="H32" s="140"/>
      <c r="I32" s="140"/>
      <c r="J32" s="140"/>
      <c r="L32" s="7"/>
      <c r="M32" s="133"/>
      <c r="N32" s="134"/>
      <c r="O32" s="134"/>
      <c r="P32" s="135"/>
      <c r="Q32" s="136"/>
      <c r="R32" s="42">
        <v>37</v>
      </c>
      <c r="S32" s="42">
        <v>15</v>
      </c>
      <c r="T32" s="137">
        <f t="shared" si="0"/>
        <v>887</v>
      </c>
      <c r="U32" s="138">
        <f t="shared" si="1"/>
        <v>37.625</v>
      </c>
      <c r="V32" s="46">
        <v>30.9</v>
      </c>
      <c r="W32" s="47">
        <v>30.7</v>
      </c>
      <c r="X32" s="42"/>
      <c r="Y32" s="48"/>
      <c r="Z32" s="41">
        <v>19.399999999999999</v>
      </c>
      <c r="AA32" s="47">
        <v>19.3</v>
      </c>
      <c r="AB32" s="42"/>
      <c r="AC32" s="43"/>
      <c r="AD32" s="46"/>
      <c r="AE32" s="47"/>
      <c r="AF32" s="47"/>
      <c r="AG32" s="48"/>
      <c r="AH32" s="41">
        <v>1.5</v>
      </c>
      <c r="AI32" s="42">
        <v>1.5999999999999979</v>
      </c>
      <c r="AJ32" s="42"/>
      <c r="AK32" s="48"/>
      <c r="AL32" s="41"/>
      <c r="AM32" s="42"/>
      <c r="AN32" s="42"/>
      <c r="AO32" s="48"/>
      <c r="AP32" s="44">
        <v>0</v>
      </c>
      <c r="AQ32" s="42">
        <v>0</v>
      </c>
      <c r="AR32" s="42"/>
      <c r="AS32" s="43"/>
      <c r="AT32" s="446"/>
      <c r="AU32" s="446"/>
      <c r="AV32" s="446"/>
      <c r="AW32" s="446"/>
      <c r="AX32" s="446"/>
      <c r="AY32" s="446"/>
      <c r="AZ32" s="446"/>
      <c r="BA32" s="446"/>
      <c r="BB32" s="444"/>
      <c r="BC32" s="444"/>
      <c r="BD32" s="444"/>
      <c r="BE32" s="444"/>
      <c r="BF32" s="444"/>
      <c r="BG32" s="444"/>
      <c r="BH32" s="444"/>
      <c r="BI32" s="444"/>
      <c r="BJ32" s="447"/>
      <c r="BK32" s="447"/>
      <c r="BL32" s="447"/>
      <c r="BM32" s="447"/>
      <c r="BN32" s="438"/>
      <c r="BO32" s="438"/>
      <c r="BP32" s="438"/>
      <c r="BQ32" s="438"/>
      <c r="BR32" s="444"/>
      <c r="BS32" s="444"/>
      <c r="BT32" s="444"/>
      <c r="BU32" s="444"/>
      <c r="BV32" s="7"/>
      <c r="BW32" s="155"/>
      <c r="BX32" s="155"/>
      <c r="BY32" s="155"/>
      <c r="BZ32" s="155"/>
      <c r="CA32" s="445"/>
      <c r="CB32" s="445"/>
      <c r="CC32" s="445"/>
      <c r="CD32" s="445"/>
      <c r="CE32" s="445"/>
      <c r="CF32" s="445"/>
      <c r="CG32" s="445"/>
      <c r="CH32" s="445"/>
      <c r="CI32" s="155"/>
      <c r="CJ32" s="155"/>
      <c r="CK32" s="155"/>
      <c r="CL32" s="155"/>
      <c r="CM32" s="445"/>
      <c r="CN32" s="445"/>
      <c r="CO32" s="445"/>
      <c r="CP32" s="445"/>
      <c r="CQ32" s="445"/>
      <c r="CR32" s="445"/>
      <c r="CS32" s="445"/>
      <c r="CT32" s="445"/>
      <c r="CU32" s="445"/>
      <c r="CV32" s="445"/>
      <c r="CW32" s="445"/>
      <c r="CX32" s="445"/>
      <c r="CY32" s="445"/>
      <c r="CZ32" s="445"/>
      <c r="DA32" s="445"/>
      <c r="DB32" s="445"/>
      <c r="DC32" s="445"/>
      <c r="DD32" s="445"/>
      <c r="DE32" s="445"/>
      <c r="DF32" s="445"/>
      <c r="DG32" s="7"/>
      <c r="DH32" s="155"/>
      <c r="DI32" s="155"/>
      <c r="DJ32" s="155"/>
      <c r="DK32" s="155"/>
      <c r="DL32" s="445"/>
      <c r="DM32" s="445"/>
      <c r="DN32" s="445"/>
      <c r="DO32" s="445"/>
      <c r="DP32" s="445"/>
      <c r="DQ32" s="445"/>
      <c r="DR32" s="445"/>
      <c r="DS32" s="445"/>
      <c r="DT32" s="155"/>
      <c r="DU32" s="155"/>
      <c r="DV32" s="155"/>
      <c r="DW32" s="155"/>
      <c r="DX32" s="445"/>
      <c r="DY32" s="445"/>
      <c r="DZ32" s="445"/>
      <c r="EA32" s="445"/>
      <c r="EB32" s="445"/>
      <c r="EC32" s="445"/>
      <c r="ED32" s="445"/>
      <c r="EE32" s="445"/>
      <c r="EF32" s="155"/>
      <c r="EG32" s="155"/>
      <c r="EH32" s="155"/>
      <c r="EI32" s="155"/>
      <c r="EJ32" s="445"/>
      <c r="EK32" s="445"/>
      <c r="EL32" s="445"/>
      <c r="EM32" s="445"/>
      <c r="EN32" s="445"/>
      <c r="EO32" s="445"/>
      <c r="EP32" s="445"/>
      <c r="EQ32" s="445"/>
      <c r="ER32" s="7"/>
      <c r="ES32" s="155"/>
      <c r="ET32" s="155"/>
      <c r="EU32" s="155"/>
      <c r="EV32" s="155"/>
      <c r="EW32" s="445"/>
      <c r="EX32" s="445"/>
      <c r="EY32" s="445"/>
      <c r="EZ32" s="445"/>
      <c r="FA32" s="445"/>
      <c r="FB32" s="445"/>
      <c r="FC32" s="445"/>
      <c r="FD32" s="445"/>
      <c r="FE32" s="155"/>
      <c r="FF32" s="155"/>
      <c r="FG32" s="155"/>
      <c r="FH32" s="155"/>
      <c r="FI32" s="445"/>
      <c r="FJ32" s="445"/>
      <c r="FK32" s="445"/>
      <c r="FL32" s="445"/>
      <c r="FM32" s="445"/>
      <c r="FN32" s="445"/>
      <c r="FO32" s="445"/>
      <c r="FP32" s="445"/>
      <c r="FQ32" s="155"/>
      <c r="FR32" s="155"/>
      <c r="FS32" s="155"/>
      <c r="FT32" s="155"/>
      <c r="FU32" s="445"/>
      <c r="FV32" s="445"/>
      <c r="FW32" s="445"/>
      <c r="FX32" s="445"/>
    </row>
    <row r="33" spans="1:180" ht="24" thickBot="1">
      <c r="A33" s="158"/>
      <c r="B33" s="418"/>
      <c r="C33" s="419"/>
      <c r="D33" s="158"/>
      <c r="E33" s="158"/>
      <c r="F33" s="531"/>
      <c r="G33" s="531"/>
      <c r="H33" s="531"/>
      <c r="I33" s="531"/>
      <c r="J33" s="158"/>
      <c r="L33" s="142"/>
      <c r="M33" s="143"/>
      <c r="N33" s="143"/>
      <c r="O33" s="7"/>
      <c r="P33" s="135"/>
      <c r="Q33" s="473"/>
      <c r="R33" s="474">
        <v>38</v>
      </c>
      <c r="S33" s="474">
        <v>9</v>
      </c>
      <c r="T33" s="475">
        <f t="shared" si="0"/>
        <v>905</v>
      </c>
      <c r="U33" s="476">
        <f t="shared" si="1"/>
        <v>38.375</v>
      </c>
      <c r="V33" s="477">
        <v>30</v>
      </c>
      <c r="W33" s="474">
        <v>29.5</v>
      </c>
      <c r="X33" s="474"/>
      <c r="Y33" s="478"/>
      <c r="Z33" s="477">
        <v>20.2</v>
      </c>
      <c r="AA33" s="474">
        <v>20.100000000000001</v>
      </c>
      <c r="AB33" s="474"/>
      <c r="AC33" s="478"/>
      <c r="AD33" s="477"/>
      <c r="AE33" s="474"/>
      <c r="AF33" s="474"/>
      <c r="AG33" s="478"/>
      <c r="AH33" s="477">
        <v>0.69999999999999929</v>
      </c>
      <c r="AI33" s="474">
        <v>0.79999999999999716</v>
      </c>
      <c r="AJ33" s="474"/>
      <c r="AK33" s="478"/>
      <c r="AL33" s="477"/>
      <c r="AM33" s="474"/>
      <c r="AN33" s="474"/>
      <c r="AO33" s="478"/>
      <c r="AP33" s="479">
        <v>0</v>
      </c>
      <c r="AQ33" s="474">
        <v>0</v>
      </c>
      <c r="AR33" s="474"/>
      <c r="AS33" s="478"/>
      <c r="AT33" s="446"/>
      <c r="AU33" s="446"/>
      <c r="AV33" s="446"/>
      <c r="AW33" s="446"/>
      <c r="AX33" s="446"/>
      <c r="AY33" s="446"/>
      <c r="AZ33" s="446"/>
      <c r="BA33" s="446"/>
      <c r="BB33" s="444"/>
      <c r="BC33" s="444"/>
      <c r="BD33" s="444"/>
      <c r="BE33" s="444"/>
      <c r="BF33" s="444"/>
      <c r="BG33" s="444"/>
      <c r="BH33" s="444"/>
      <c r="BI33" s="444"/>
      <c r="BJ33" s="447"/>
      <c r="BK33" s="447"/>
      <c r="BL33" s="447"/>
      <c r="BM33" s="447"/>
      <c r="BN33" s="438"/>
      <c r="BO33" s="438"/>
      <c r="BP33" s="438"/>
      <c r="BQ33" s="438"/>
      <c r="BR33" s="444"/>
      <c r="BS33" s="444"/>
      <c r="BT33" s="444"/>
      <c r="BU33" s="444"/>
      <c r="BV33" s="7"/>
      <c r="BW33" s="155"/>
      <c r="BX33" s="155"/>
      <c r="BY33" s="155"/>
      <c r="BZ33" s="155"/>
      <c r="CA33" s="445"/>
      <c r="CB33" s="445"/>
      <c r="CC33" s="445"/>
      <c r="CD33" s="445"/>
      <c r="CE33" s="445"/>
      <c r="CF33" s="445"/>
      <c r="CG33" s="445"/>
      <c r="CH33" s="445"/>
      <c r="CI33" s="155"/>
      <c r="CJ33" s="155"/>
      <c r="CK33" s="155"/>
      <c r="CL33" s="155"/>
      <c r="CM33" s="445"/>
      <c r="CN33" s="445"/>
      <c r="CO33" s="445"/>
      <c r="CP33" s="445"/>
      <c r="CQ33" s="445"/>
      <c r="CR33" s="445"/>
      <c r="CS33" s="445"/>
      <c r="CT33" s="445"/>
      <c r="CU33" s="445"/>
      <c r="CV33" s="445"/>
      <c r="CW33" s="445"/>
      <c r="CX33" s="445"/>
      <c r="CY33" s="445"/>
      <c r="CZ33" s="445"/>
      <c r="DA33" s="445"/>
      <c r="DB33" s="445"/>
      <c r="DC33" s="445"/>
      <c r="DD33" s="445"/>
      <c r="DE33" s="445"/>
      <c r="DF33" s="445"/>
      <c r="DG33" s="7"/>
      <c r="DH33" s="155"/>
      <c r="DI33" s="155"/>
      <c r="DJ33" s="155"/>
      <c r="DK33" s="155"/>
      <c r="DL33" s="445"/>
      <c r="DM33" s="445"/>
      <c r="DN33" s="445"/>
      <c r="DO33" s="445"/>
      <c r="DP33" s="445"/>
      <c r="DQ33" s="445"/>
      <c r="DR33" s="445"/>
      <c r="DS33" s="445"/>
      <c r="DT33" s="155"/>
      <c r="DU33" s="155"/>
      <c r="DV33" s="155"/>
      <c r="DW33" s="155"/>
      <c r="DX33" s="445"/>
      <c r="DY33" s="445"/>
      <c r="DZ33" s="445"/>
      <c r="EA33" s="445"/>
      <c r="EB33" s="445"/>
      <c r="EC33" s="445"/>
      <c r="ED33" s="445"/>
      <c r="EE33" s="445"/>
      <c r="EF33" s="155"/>
      <c r="EG33" s="155"/>
      <c r="EH33" s="155"/>
      <c r="EI33" s="155"/>
      <c r="EJ33" s="445"/>
      <c r="EK33" s="445"/>
      <c r="EL33" s="445"/>
      <c r="EM33" s="445"/>
      <c r="EN33" s="445"/>
      <c r="EO33" s="445"/>
      <c r="EP33" s="445"/>
      <c r="EQ33" s="445"/>
      <c r="ER33" s="7"/>
      <c r="ES33" s="155"/>
      <c r="ET33" s="155"/>
      <c r="EU33" s="155"/>
      <c r="EV33" s="155"/>
      <c r="EW33" s="445"/>
      <c r="EX33" s="445"/>
      <c r="EY33" s="445"/>
      <c r="EZ33" s="445"/>
      <c r="FA33" s="445"/>
      <c r="FB33" s="445"/>
      <c r="FC33" s="445"/>
      <c r="FD33" s="445"/>
      <c r="FE33" s="155"/>
      <c r="FF33" s="155"/>
      <c r="FG33" s="155"/>
      <c r="FH33" s="155"/>
      <c r="FI33" s="445"/>
      <c r="FJ33" s="445"/>
      <c r="FK33" s="445"/>
      <c r="FL33" s="445"/>
      <c r="FM33" s="445"/>
      <c r="FN33" s="445"/>
      <c r="FO33" s="445"/>
      <c r="FP33" s="445"/>
      <c r="FQ33" s="155"/>
      <c r="FR33" s="155"/>
      <c r="FS33" s="155"/>
      <c r="FT33" s="155"/>
      <c r="FU33" s="445"/>
      <c r="FV33" s="445"/>
      <c r="FW33" s="445"/>
      <c r="FX33" s="445"/>
    </row>
    <row r="34" spans="1:180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L34" s="7"/>
      <c r="M34" s="142"/>
      <c r="N34" s="134"/>
      <c r="O34" s="7"/>
      <c r="P34" s="135"/>
      <c r="Q34" s="483"/>
      <c r="R34" s="484"/>
      <c r="S34" s="484"/>
      <c r="T34" s="484"/>
      <c r="U34" s="485"/>
      <c r="V34" s="484"/>
      <c r="W34" s="484"/>
      <c r="X34" s="484"/>
      <c r="Y34" s="484"/>
      <c r="Z34" s="484"/>
      <c r="AA34" s="484"/>
      <c r="AB34" s="484"/>
      <c r="AC34" s="484"/>
      <c r="AD34" s="484"/>
      <c r="AE34" s="484"/>
      <c r="AF34" s="484"/>
      <c r="AG34" s="484"/>
      <c r="AH34" s="484"/>
      <c r="AI34" s="484"/>
      <c r="AJ34" s="484"/>
      <c r="AK34" s="484"/>
      <c r="AL34" s="484"/>
      <c r="AM34" s="484"/>
      <c r="AN34" s="484"/>
      <c r="AO34" s="484"/>
      <c r="AP34" s="484"/>
      <c r="AQ34" s="484"/>
      <c r="AR34" s="484"/>
      <c r="AS34" s="484"/>
      <c r="AT34" s="446"/>
      <c r="AU34" s="446"/>
      <c r="AV34" s="446"/>
      <c r="AW34" s="446"/>
      <c r="AX34" s="446"/>
      <c r="AY34" s="446"/>
      <c r="AZ34" s="446"/>
      <c r="BA34" s="446"/>
      <c r="BB34" s="444"/>
      <c r="BC34" s="444"/>
      <c r="BD34" s="444"/>
      <c r="BE34" s="444"/>
      <c r="BF34" s="444"/>
      <c r="BG34" s="444"/>
      <c r="BH34" s="444"/>
      <c r="BI34" s="444"/>
      <c r="BJ34" s="447"/>
      <c r="BK34" s="447"/>
      <c r="BL34" s="447"/>
      <c r="BM34" s="447"/>
      <c r="BN34" s="438"/>
      <c r="BO34" s="438"/>
      <c r="BP34" s="438"/>
      <c r="BQ34" s="438"/>
      <c r="BR34" s="444"/>
      <c r="BS34" s="444"/>
      <c r="BT34" s="444"/>
      <c r="BU34" s="444"/>
      <c r="BV34" s="7"/>
      <c r="BW34" s="155"/>
      <c r="BX34" s="155"/>
      <c r="BY34" s="155"/>
      <c r="BZ34" s="155"/>
      <c r="CA34" s="445"/>
      <c r="CB34" s="445"/>
      <c r="CC34" s="445"/>
      <c r="CD34" s="445"/>
      <c r="CE34" s="445"/>
      <c r="CF34" s="445"/>
      <c r="CG34" s="445"/>
      <c r="CH34" s="445"/>
      <c r="CI34" s="155"/>
      <c r="CJ34" s="155"/>
      <c r="CK34" s="155"/>
      <c r="CL34" s="155"/>
      <c r="CM34" s="445"/>
      <c r="CN34" s="445"/>
      <c r="CO34" s="445"/>
      <c r="CP34" s="445"/>
      <c r="CQ34" s="445"/>
      <c r="CR34" s="445"/>
      <c r="CS34" s="445"/>
      <c r="CT34" s="445"/>
      <c r="CU34" s="445"/>
      <c r="CV34" s="445"/>
      <c r="CW34" s="445"/>
      <c r="CX34" s="445"/>
      <c r="CY34" s="445"/>
      <c r="CZ34" s="445"/>
      <c r="DA34" s="445"/>
      <c r="DB34" s="445"/>
      <c r="DC34" s="445"/>
      <c r="DD34" s="445"/>
      <c r="DE34" s="445"/>
      <c r="DF34" s="445"/>
      <c r="DG34" s="7"/>
      <c r="DH34" s="155"/>
      <c r="DI34" s="155"/>
      <c r="DJ34" s="155"/>
      <c r="DK34" s="155"/>
      <c r="DL34" s="445"/>
      <c r="DM34" s="445"/>
      <c r="DN34" s="445"/>
      <c r="DO34" s="445"/>
      <c r="DP34" s="445"/>
      <c r="DQ34" s="445"/>
      <c r="DR34" s="445"/>
      <c r="DS34" s="445"/>
      <c r="DT34" s="155"/>
      <c r="DU34" s="155"/>
      <c r="DV34" s="155"/>
      <c r="DW34" s="155"/>
      <c r="DX34" s="445"/>
      <c r="DY34" s="445"/>
      <c r="DZ34" s="445"/>
      <c r="EA34" s="445"/>
      <c r="EB34" s="445"/>
      <c r="EC34" s="445"/>
      <c r="ED34" s="445"/>
      <c r="EE34" s="445"/>
      <c r="EF34" s="155"/>
      <c r="EG34" s="155"/>
      <c r="EH34" s="155"/>
      <c r="EI34" s="155"/>
      <c r="EJ34" s="445"/>
      <c r="EK34" s="445"/>
      <c r="EL34" s="445"/>
      <c r="EM34" s="445"/>
      <c r="EN34" s="445"/>
      <c r="EO34" s="445"/>
      <c r="EP34" s="445"/>
      <c r="EQ34" s="445"/>
      <c r="ER34" s="7"/>
      <c r="ES34" s="155"/>
      <c r="ET34" s="155"/>
      <c r="EU34" s="155"/>
      <c r="EV34" s="155"/>
      <c r="EW34" s="445"/>
      <c r="EX34" s="445"/>
      <c r="EY34" s="445"/>
      <c r="EZ34" s="445"/>
      <c r="FA34" s="445"/>
      <c r="FB34" s="445"/>
      <c r="FC34" s="445"/>
      <c r="FD34" s="445"/>
      <c r="FE34" s="155"/>
      <c r="FF34" s="155"/>
      <c r="FG34" s="155"/>
      <c r="FH34" s="155"/>
      <c r="FI34" s="445"/>
      <c r="FJ34" s="445"/>
      <c r="FK34" s="445"/>
      <c r="FL34" s="445"/>
      <c r="FM34" s="445"/>
      <c r="FN34" s="445"/>
      <c r="FO34" s="445"/>
      <c r="FP34" s="445"/>
      <c r="FQ34" s="155"/>
      <c r="FR34" s="155"/>
      <c r="FS34" s="155"/>
      <c r="FT34" s="155"/>
      <c r="FU34" s="445"/>
      <c r="FV34" s="445"/>
      <c r="FW34" s="445"/>
      <c r="FX34" s="445"/>
    </row>
    <row r="35" spans="1:180" ht="15">
      <c r="A35" s="158"/>
      <c r="B35" s="158"/>
      <c r="C35" s="158"/>
      <c r="D35" s="158"/>
      <c r="E35" s="158"/>
      <c r="F35" s="158"/>
      <c r="G35" s="158"/>
      <c r="H35" s="158"/>
      <c r="I35" s="158"/>
      <c r="J35" s="420"/>
      <c r="L35" s="7"/>
      <c r="M35" s="134"/>
      <c r="N35" s="134"/>
      <c r="O35" s="134"/>
      <c r="P35" s="135"/>
      <c r="Q35" s="480"/>
      <c r="R35" s="158"/>
      <c r="S35" s="158"/>
      <c r="T35" s="158"/>
      <c r="U35" s="481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446"/>
      <c r="AU35" s="446"/>
      <c r="AV35" s="446"/>
      <c r="AW35" s="446"/>
      <c r="AX35" s="446"/>
      <c r="AY35" s="446"/>
      <c r="AZ35" s="446"/>
      <c r="BA35" s="446"/>
      <c r="BB35" s="444"/>
      <c r="BC35" s="444"/>
      <c r="BD35" s="444"/>
      <c r="BE35" s="444"/>
      <c r="BF35" s="444"/>
      <c r="BG35" s="444"/>
      <c r="BH35" s="444"/>
      <c r="BI35" s="444"/>
      <c r="BJ35" s="447"/>
      <c r="BK35" s="447"/>
      <c r="BL35" s="447"/>
      <c r="BM35" s="447"/>
      <c r="BN35" s="438"/>
      <c r="BO35" s="438"/>
      <c r="BP35" s="438"/>
      <c r="BQ35" s="438"/>
      <c r="BR35" s="444"/>
      <c r="BS35" s="444"/>
      <c r="BT35" s="444"/>
      <c r="BU35" s="444"/>
      <c r="BV35" s="7"/>
      <c r="BW35" s="155"/>
      <c r="BX35" s="155"/>
      <c r="BY35" s="155"/>
      <c r="BZ35" s="155"/>
      <c r="CA35" s="445"/>
      <c r="CB35" s="445"/>
      <c r="CC35" s="445"/>
      <c r="CD35" s="445"/>
      <c r="CE35" s="445"/>
      <c r="CF35" s="445"/>
      <c r="CG35" s="445"/>
      <c r="CH35" s="445"/>
      <c r="CI35" s="155"/>
      <c r="CJ35" s="155"/>
      <c r="CK35" s="155"/>
      <c r="CL35" s="155"/>
      <c r="CM35" s="445"/>
      <c r="CN35" s="445"/>
      <c r="CO35" s="445"/>
      <c r="CP35" s="445"/>
      <c r="CQ35" s="445"/>
      <c r="CR35" s="445"/>
      <c r="CS35" s="445"/>
      <c r="CT35" s="445"/>
      <c r="CU35" s="445"/>
      <c r="CV35" s="445"/>
      <c r="CW35" s="445"/>
      <c r="CX35" s="445"/>
      <c r="CY35" s="445"/>
      <c r="CZ35" s="445"/>
      <c r="DA35" s="445"/>
      <c r="DB35" s="445"/>
      <c r="DC35" s="445"/>
      <c r="DD35" s="445"/>
      <c r="DE35" s="445"/>
      <c r="DF35" s="445"/>
      <c r="DG35" s="7"/>
      <c r="DH35" s="155"/>
      <c r="DI35" s="155"/>
      <c r="DJ35" s="155"/>
      <c r="DK35" s="155"/>
      <c r="DL35" s="445"/>
      <c r="DM35" s="445"/>
      <c r="DN35" s="445"/>
      <c r="DO35" s="445"/>
      <c r="DP35" s="445"/>
      <c r="DQ35" s="445"/>
      <c r="DR35" s="445"/>
      <c r="DS35" s="445"/>
      <c r="DT35" s="155"/>
      <c r="DU35" s="155"/>
      <c r="DV35" s="155"/>
      <c r="DW35" s="155"/>
      <c r="DX35" s="445"/>
      <c r="DY35" s="445"/>
      <c r="DZ35" s="445"/>
      <c r="EA35" s="445"/>
      <c r="EB35" s="445"/>
      <c r="EC35" s="445"/>
      <c r="ED35" s="445"/>
      <c r="EE35" s="445"/>
      <c r="EF35" s="155"/>
      <c r="EG35" s="155"/>
      <c r="EH35" s="155"/>
      <c r="EI35" s="155"/>
      <c r="EJ35" s="445"/>
      <c r="EK35" s="445"/>
      <c r="EL35" s="445"/>
      <c r="EM35" s="445"/>
      <c r="EN35" s="445"/>
      <c r="EO35" s="445"/>
      <c r="EP35" s="445"/>
      <c r="EQ35" s="445"/>
      <c r="ER35" s="7"/>
      <c r="ES35" s="155"/>
      <c r="ET35" s="155"/>
      <c r="EU35" s="155"/>
      <c r="EV35" s="155"/>
      <c r="EW35" s="445"/>
      <c r="EX35" s="445"/>
      <c r="EY35" s="445"/>
      <c r="EZ35" s="445"/>
      <c r="FA35" s="445"/>
      <c r="FB35" s="445"/>
      <c r="FC35" s="445"/>
      <c r="FD35" s="445"/>
      <c r="FE35" s="155"/>
      <c r="FF35" s="155"/>
      <c r="FG35" s="155"/>
      <c r="FH35" s="155"/>
      <c r="FI35" s="445"/>
      <c r="FJ35" s="445"/>
      <c r="FK35" s="445"/>
      <c r="FL35" s="445"/>
      <c r="FM35" s="445"/>
      <c r="FN35" s="445"/>
      <c r="FO35" s="445"/>
      <c r="FP35" s="445"/>
      <c r="FQ35" s="155"/>
      <c r="FR35" s="155"/>
      <c r="FS35" s="155"/>
      <c r="FT35" s="155"/>
      <c r="FU35" s="445"/>
      <c r="FV35" s="445"/>
      <c r="FW35" s="445"/>
      <c r="FX35" s="445"/>
    </row>
    <row r="36" spans="1:180" ht="15">
      <c r="A36" s="158"/>
      <c r="B36" s="158"/>
      <c r="C36" s="421"/>
      <c r="D36" s="422"/>
      <c r="E36" s="423"/>
      <c r="F36" s="424"/>
      <c r="G36" s="424"/>
      <c r="H36" s="424"/>
      <c r="I36" s="424"/>
      <c r="J36" s="417"/>
      <c r="L36" s="142"/>
      <c r="M36" s="4"/>
      <c r="N36" s="5"/>
      <c r="O36" s="6"/>
      <c r="P36" s="135"/>
      <c r="Q36" s="480"/>
      <c r="R36" s="158"/>
      <c r="S36" s="158"/>
      <c r="T36" s="158"/>
      <c r="U36" s="481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446"/>
      <c r="AU36" s="446"/>
      <c r="AV36" s="446"/>
      <c r="AW36" s="446"/>
      <c r="AX36" s="446"/>
      <c r="AY36" s="446"/>
      <c r="AZ36" s="446"/>
      <c r="BA36" s="446"/>
      <c r="BB36" s="444"/>
      <c r="BC36" s="444"/>
      <c r="BD36" s="444"/>
      <c r="BE36" s="444"/>
      <c r="BF36" s="444"/>
      <c r="BG36" s="444"/>
      <c r="BH36" s="444"/>
      <c r="BI36" s="444"/>
      <c r="BJ36" s="447"/>
      <c r="BK36" s="447"/>
      <c r="BL36" s="447"/>
      <c r="BM36" s="447"/>
      <c r="BN36" s="438"/>
      <c r="BO36" s="438"/>
      <c r="BP36" s="438"/>
      <c r="BQ36" s="438"/>
      <c r="BR36" s="444"/>
      <c r="BS36" s="444"/>
      <c r="BT36" s="444"/>
      <c r="BU36" s="444"/>
      <c r="BV36" s="7"/>
      <c r="BW36" s="155"/>
      <c r="BX36" s="155"/>
      <c r="BY36" s="155"/>
      <c r="BZ36" s="155"/>
      <c r="CA36" s="445"/>
      <c r="CB36" s="445"/>
      <c r="CC36" s="445"/>
      <c r="CD36" s="445"/>
      <c r="CE36" s="445"/>
      <c r="CF36" s="445"/>
      <c r="CG36" s="445"/>
      <c r="CH36" s="445"/>
      <c r="CI36" s="155"/>
      <c r="CJ36" s="155"/>
      <c r="CK36" s="155"/>
      <c r="CL36" s="155"/>
      <c r="CM36" s="445"/>
      <c r="CN36" s="445"/>
      <c r="CO36" s="445"/>
      <c r="CP36" s="445"/>
      <c r="CQ36" s="445"/>
      <c r="CR36" s="445"/>
      <c r="CS36" s="445"/>
      <c r="CT36" s="445"/>
      <c r="CU36" s="445"/>
      <c r="CV36" s="445"/>
      <c r="CW36" s="445"/>
      <c r="CX36" s="445"/>
      <c r="CY36" s="445"/>
      <c r="CZ36" s="445"/>
      <c r="DA36" s="445"/>
      <c r="DB36" s="445"/>
      <c r="DC36" s="445"/>
      <c r="DD36" s="445"/>
      <c r="DE36" s="445"/>
      <c r="DF36" s="445"/>
      <c r="DG36" s="7"/>
      <c r="DH36" s="155"/>
      <c r="DI36" s="155"/>
      <c r="DJ36" s="155"/>
      <c r="DK36" s="155"/>
      <c r="DL36" s="445"/>
      <c r="DM36" s="445"/>
      <c r="DN36" s="445"/>
      <c r="DO36" s="445"/>
      <c r="DP36" s="445"/>
      <c r="DQ36" s="445"/>
      <c r="DR36" s="445"/>
      <c r="DS36" s="445"/>
      <c r="DT36" s="155"/>
      <c r="DU36" s="155"/>
      <c r="DV36" s="155"/>
      <c r="DW36" s="155"/>
      <c r="DX36" s="445"/>
      <c r="DY36" s="445"/>
      <c r="DZ36" s="445"/>
      <c r="EA36" s="445"/>
      <c r="EB36" s="445"/>
      <c r="EC36" s="445"/>
      <c r="ED36" s="445"/>
      <c r="EE36" s="445"/>
      <c r="EF36" s="155"/>
      <c r="EG36" s="155"/>
      <c r="EH36" s="155"/>
      <c r="EI36" s="155"/>
      <c r="EJ36" s="445"/>
      <c r="EK36" s="445"/>
      <c r="EL36" s="445"/>
      <c r="EM36" s="445"/>
      <c r="EN36" s="445"/>
      <c r="EO36" s="445"/>
      <c r="EP36" s="445"/>
      <c r="EQ36" s="445"/>
      <c r="ER36" s="7"/>
      <c r="ES36" s="155"/>
      <c r="ET36" s="155"/>
      <c r="EU36" s="155"/>
      <c r="EV36" s="155"/>
      <c r="EW36" s="445"/>
      <c r="EX36" s="445"/>
      <c r="EY36" s="445"/>
      <c r="EZ36" s="445"/>
      <c r="FA36" s="445"/>
      <c r="FB36" s="445"/>
      <c r="FC36" s="445"/>
      <c r="FD36" s="445"/>
      <c r="FE36" s="155"/>
      <c r="FF36" s="155"/>
      <c r="FG36" s="155"/>
      <c r="FH36" s="155"/>
      <c r="FI36" s="445"/>
      <c r="FJ36" s="445"/>
      <c r="FK36" s="445"/>
      <c r="FL36" s="445"/>
      <c r="FM36" s="445"/>
      <c r="FN36" s="445"/>
      <c r="FO36" s="445"/>
      <c r="FP36" s="445"/>
      <c r="FQ36" s="155"/>
      <c r="FR36" s="155"/>
      <c r="FS36" s="155"/>
      <c r="FT36" s="155"/>
      <c r="FU36" s="445"/>
      <c r="FV36" s="445"/>
      <c r="FW36" s="445"/>
      <c r="FX36" s="445"/>
    </row>
    <row r="37" spans="1:180" ht="15">
      <c r="A37" s="158"/>
      <c r="B37" s="158"/>
      <c r="C37" s="421"/>
      <c r="D37" s="422"/>
      <c r="E37" s="423"/>
      <c r="F37" s="424"/>
      <c r="G37" s="424"/>
      <c r="H37" s="424"/>
      <c r="I37" s="424"/>
      <c r="J37" s="417"/>
      <c r="L37" s="142"/>
      <c r="M37" s="4"/>
      <c r="N37" s="5"/>
      <c r="O37" s="150"/>
      <c r="P37" s="135"/>
      <c r="Q37" s="480"/>
      <c r="R37" s="158"/>
      <c r="S37" s="158"/>
      <c r="T37" s="158"/>
      <c r="U37" s="481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446"/>
      <c r="AU37" s="446"/>
      <c r="AV37" s="446"/>
      <c r="AW37" s="446"/>
      <c r="AX37" s="446"/>
      <c r="AY37" s="446"/>
      <c r="AZ37" s="446"/>
      <c r="BA37" s="446"/>
      <c r="BB37" s="444"/>
      <c r="BC37" s="444"/>
      <c r="BD37" s="444"/>
      <c r="BE37" s="444"/>
      <c r="BF37" s="444"/>
      <c r="BG37" s="444"/>
      <c r="BH37" s="444"/>
      <c r="BI37" s="444"/>
      <c r="BJ37" s="447"/>
      <c r="BK37" s="447"/>
      <c r="BL37" s="447"/>
      <c r="BM37" s="447"/>
      <c r="BN37" s="438"/>
      <c r="BO37" s="438"/>
      <c r="BP37" s="438"/>
      <c r="BQ37" s="438"/>
      <c r="BR37" s="444"/>
      <c r="BS37" s="444"/>
      <c r="BT37" s="444"/>
      <c r="BU37" s="444"/>
      <c r="BV37" s="7"/>
      <c r="BW37" s="155"/>
      <c r="BX37" s="155"/>
      <c r="BY37" s="155"/>
      <c r="BZ37" s="155"/>
      <c r="CA37" s="445"/>
      <c r="CB37" s="445"/>
      <c r="CC37" s="445"/>
      <c r="CD37" s="445"/>
      <c r="CE37" s="445"/>
      <c r="CF37" s="445"/>
      <c r="CG37" s="445"/>
      <c r="CH37" s="445"/>
      <c r="CI37" s="155"/>
      <c r="CJ37" s="155"/>
      <c r="CK37" s="155"/>
      <c r="CL37" s="155"/>
      <c r="CM37" s="445"/>
      <c r="CN37" s="445"/>
      <c r="CO37" s="445"/>
      <c r="CP37" s="445"/>
      <c r="CQ37" s="445"/>
      <c r="CR37" s="445"/>
      <c r="CS37" s="445"/>
      <c r="CT37" s="445"/>
      <c r="CU37" s="445"/>
      <c r="CV37" s="445"/>
      <c r="CW37" s="445"/>
      <c r="CX37" s="445"/>
      <c r="CY37" s="445"/>
      <c r="CZ37" s="445"/>
      <c r="DA37" s="445"/>
      <c r="DB37" s="445"/>
      <c r="DC37" s="445"/>
      <c r="DD37" s="445"/>
      <c r="DE37" s="445"/>
      <c r="DF37" s="445"/>
      <c r="DG37" s="7"/>
      <c r="DH37" s="155"/>
      <c r="DI37" s="155"/>
      <c r="DJ37" s="155"/>
      <c r="DK37" s="155"/>
      <c r="DL37" s="445"/>
      <c r="DM37" s="445"/>
      <c r="DN37" s="445"/>
      <c r="DO37" s="445"/>
      <c r="DP37" s="445"/>
      <c r="DQ37" s="445"/>
      <c r="DR37" s="445"/>
      <c r="DS37" s="445"/>
      <c r="DT37" s="155"/>
      <c r="DU37" s="155"/>
      <c r="DV37" s="155"/>
      <c r="DW37" s="155"/>
      <c r="DX37" s="445"/>
      <c r="DY37" s="445"/>
      <c r="DZ37" s="445"/>
      <c r="EA37" s="445"/>
      <c r="EB37" s="445"/>
      <c r="EC37" s="445"/>
      <c r="ED37" s="445"/>
      <c r="EE37" s="445"/>
      <c r="EF37" s="155"/>
      <c r="EG37" s="155"/>
      <c r="EH37" s="155"/>
      <c r="EI37" s="155"/>
      <c r="EJ37" s="445"/>
      <c r="EK37" s="445"/>
      <c r="EL37" s="445"/>
      <c r="EM37" s="445"/>
      <c r="EN37" s="445"/>
      <c r="EO37" s="445"/>
      <c r="EP37" s="445"/>
      <c r="EQ37" s="445"/>
      <c r="ER37" s="7"/>
      <c r="ES37" s="155"/>
      <c r="ET37" s="155"/>
      <c r="EU37" s="155"/>
      <c r="EV37" s="155"/>
      <c r="EW37" s="445"/>
      <c r="EX37" s="445"/>
      <c r="EY37" s="445"/>
      <c r="EZ37" s="445"/>
      <c r="FA37" s="445"/>
      <c r="FB37" s="445"/>
      <c r="FC37" s="445"/>
      <c r="FD37" s="445"/>
      <c r="FE37" s="155"/>
      <c r="FF37" s="155"/>
      <c r="FG37" s="155"/>
      <c r="FH37" s="155"/>
      <c r="FI37" s="445"/>
      <c r="FJ37" s="445"/>
      <c r="FK37" s="445"/>
      <c r="FL37" s="445"/>
      <c r="FM37" s="445"/>
      <c r="FN37" s="445"/>
      <c r="FO37" s="445"/>
      <c r="FP37" s="445"/>
      <c r="FQ37" s="155"/>
      <c r="FR37" s="155"/>
      <c r="FS37" s="155"/>
      <c r="FT37" s="155"/>
      <c r="FU37" s="445"/>
      <c r="FV37" s="445"/>
      <c r="FW37" s="445"/>
      <c r="FX37" s="445"/>
    </row>
    <row r="38" spans="1:180" ht="15">
      <c r="A38" s="158"/>
      <c r="B38" s="158"/>
      <c r="C38" s="421"/>
      <c r="D38" s="422"/>
      <c r="E38" s="423"/>
      <c r="F38" s="424"/>
      <c r="G38" s="424"/>
      <c r="H38" s="424"/>
      <c r="I38" s="424"/>
      <c r="J38" s="417"/>
      <c r="L38" s="142"/>
      <c r="M38" s="4"/>
      <c r="N38" s="5"/>
      <c r="O38" s="150"/>
      <c r="P38" s="135"/>
      <c r="Q38" s="480"/>
      <c r="R38" s="158"/>
      <c r="S38" s="158"/>
      <c r="T38" s="158"/>
      <c r="U38" s="481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446"/>
      <c r="AU38" s="446"/>
      <c r="AV38" s="446"/>
      <c r="AW38" s="446"/>
      <c r="AX38" s="446"/>
      <c r="AY38" s="446"/>
      <c r="AZ38" s="446"/>
      <c r="BA38" s="446"/>
      <c r="BB38" s="444"/>
      <c r="BC38" s="444"/>
      <c r="BD38" s="444"/>
      <c r="BE38" s="444"/>
      <c r="BF38" s="444"/>
      <c r="BG38" s="444"/>
      <c r="BH38" s="444"/>
      <c r="BI38" s="444"/>
      <c r="BJ38" s="447"/>
      <c r="BK38" s="447"/>
      <c r="BL38" s="447"/>
      <c r="BM38" s="447"/>
      <c r="BN38" s="438"/>
      <c r="BO38" s="438"/>
      <c r="BP38" s="438"/>
      <c r="BQ38" s="438"/>
      <c r="BR38" s="444"/>
      <c r="BS38" s="444"/>
      <c r="BT38" s="444"/>
      <c r="BU38" s="444"/>
      <c r="BV38" s="7"/>
      <c r="BW38" s="155"/>
      <c r="BX38" s="155"/>
      <c r="BY38" s="155"/>
      <c r="BZ38" s="155"/>
      <c r="CA38" s="445"/>
      <c r="CB38" s="445"/>
      <c r="CC38" s="445"/>
      <c r="CD38" s="445"/>
      <c r="CE38" s="445"/>
      <c r="CF38" s="445"/>
      <c r="CG38" s="445"/>
      <c r="CH38" s="445"/>
      <c r="CI38" s="155"/>
      <c r="CJ38" s="155"/>
      <c r="CK38" s="155"/>
      <c r="CL38" s="155"/>
      <c r="CM38" s="445"/>
      <c r="CN38" s="445"/>
      <c r="CO38" s="445"/>
      <c r="CP38" s="445"/>
      <c r="CQ38" s="445"/>
      <c r="CR38" s="445"/>
      <c r="CS38" s="445"/>
      <c r="CT38" s="445"/>
      <c r="CU38" s="445"/>
      <c r="CV38" s="445"/>
      <c r="CW38" s="445"/>
      <c r="CX38" s="445"/>
      <c r="CY38" s="445"/>
      <c r="CZ38" s="445"/>
      <c r="DA38" s="445"/>
      <c r="DB38" s="445"/>
      <c r="DC38" s="445"/>
      <c r="DD38" s="445"/>
      <c r="DE38" s="445"/>
      <c r="DF38" s="445"/>
      <c r="DG38" s="7"/>
      <c r="DH38" s="155"/>
      <c r="DI38" s="155"/>
      <c r="DJ38" s="155"/>
      <c r="DK38" s="155"/>
      <c r="DL38" s="445"/>
      <c r="DM38" s="445"/>
      <c r="DN38" s="445"/>
      <c r="DO38" s="445"/>
      <c r="DP38" s="445"/>
      <c r="DQ38" s="445"/>
      <c r="DR38" s="445"/>
      <c r="DS38" s="445"/>
      <c r="DT38" s="155"/>
      <c r="DU38" s="155"/>
      <c r="DV38" s="155"/>
      <c r="DW38" s="155"/>
      <c r="DX38" s="445"/>
      <c r="DY38" s="445"/>
      <c r="DZ38" s="445"/>
      <c r="EA38" s="445"/>
      <c r="EB38" s="445"/>
      <c r="EC38" s="445"/>
      <c r="ED38" s="445"/>
      <c r="EE38" s="445"/>
      <c r="EF38" s="155"/>
      <c r="EG38" s="155"/>
      <c r="EH38" s="155"/>
      <c r="EI38" s="155"/>
      <c r="EJ38" s="445"/>
      <c r="EK38" s="445"/>
      <c r="EL38" s="445"/>
      <c r="EM38" s="445"/>
      <c r="EN38" s="445"/>
      <c r="EO38" s="445"/>
      <c r="EP38" s="445"/>
      <c r="EQ38" s="445"/>
      <c r="ER38" s="7"/>
      <c r="ES38" s="155"/>
      <c r="ET38" s="155"/>
      <c r="EU38" s="155"/>
      <c r="EV38" s="155"/>
      <c r="EW38" s="445"/>
      <c r="EX38" s="445"/>
      <c r="EY38" s="445"/>
      <c r="EZ38" s="445"/>
      <c r="FA38" s="445"/>
      <c r="FB38" s="445"/>
      <c r="FC38" s="445"/>
      <c r="FD38" s="445"/>
      <c r="FE38" s="155"/>
      <c r="FF38" s="155"/>
      <c r="FG38" s="155"/>
      <c r="FH38" s="155"/>
      <c r="FI38" s="445"/>
      <c r="FJ38" s="445"/>
      <c r="FK38" s="445"/>
      <c r="FL38" s="445"/>
      <c r="FM38" s="445"/>
      <c r="FN38" s="445"/>
      <c r="FO38" s="445"/>
      <c r="FP38" s="445"/>
      <c r="FQ38" s="155"/>
      <c r="FR38" s="155"/>
      <c r="FS38" s="155"/>
      <c r="FT38" s="155"/>
      <c r="FU38" s="445"/>
      <c r="FV38" s="445"/>
      <c r="FW38" s="445"/>
      <c r="FX38" s="445"/>
    </row>
    <row r="39" spans="1:180" ht="15">
      <c r="A39" s="158"/>
      <c r="B39" s="158"/>
      <c r="C39" s="421"/>
      <c r="D39" s="422"/>
      <c r="E39" s="423"/>
      <c r="F39" s="424"/>
      <c r="G39" s="424"/>
      <c r="H39" s="424"/>
      <c r="I39" s="424"/>
      <c r="J39" s="417"/>
      <c r="L39" s="142"/>
      <c r="M39" s="4"/>
      <c r="N39" s="5"/>
      <c r="O39" s="150"/>
      <c r="P39" s="135"/>
      <c r="Q39" s="480"/>
      <c r="R39" s="158"/>
      <c r="S39" s="158"/>
      <c r="T39" s="158"/>
      <c r="U39" s="481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446"/>
      <c r="AU39" s="446"/>
      <c r="AV39" s="446"/>
      <c r="AW39" s="446"/>
      <c r="AX39" s="446"/>
      <c r="AY39" s="446"/>
      <c r="AZ39" s="446"/>
      <c r="BA39" s="446"/>
      <c r="BB39" s="444"/>
      <c r="BC39" s="444"/>
      <c r="BD39" s="444"/>
      <c r="BE39" s="444"/>
      <c r="BF39" s="444"/>
      <c r="BG39" s="444"/>
      <c r="BH39" s="444"/>
      <c r="BI39" s="444"/>
      <c r="BJ39" s="447"/>
      <c r="BK39" s="447"/>
      <c r="BL39" s="447"/>
      <c r="BM39" s="447"/>
      <c r="BN39" s="438"/>
      <c r="BO39" s="438"/>
      <c r="BP39" s="438"/>
      <c r="BQ39" s="438"/>
      <c r="BR39" s="444"/>
      <c r="BS39" s="444"/>
      <c r="BT39" s="444"/>
      <c r="BU39" s="444"/>
      <c r="BV39" s="7"/>
      <c r="BW39" s="155"/>
      <c r="BX39" s="155"/>
      <c r="BY39" s="155"/>
      <c r="BZ39" s="155"/>
      <c r="CA39" s="445"/>
      <c r="CB39" s="445"/>
      <c r="CC39" s="445"/>
      <c r="CD39" s="445"/>
      <c r="CE39" s="445"/>
      <c r="CF39" s="445"/>
      <c r="CG39" s="445"/>
      <c r="CH39" s="445"/>
      <c r="CI39" s="155"/>
      <c r="CJ39" s="155"/>
      <c r="CK39" s="155"/>
      <c r="CL39" s="155"/>
      <c r="CM39" s="445"/>
      <c r="CN39" s="445"/>
      <c r="CO39" s="445"/>
      <c r="CP39" s="445"/>
      <c r="CQ39" s="445"/>
      <c r="CR39" s="445"/>
      <c r="CS39" s="445"/>
      <c r="CT39" s="445"/>
      <c r="CU39" s="445"/>
      <c r="CV39" s="445"/>
      <c r="CW39" s="445"/>
      <c r="CX39" s="445"/>
      <c r="CY39" s="445"/>
      <c r="CZ39" s="445"/>
      <c r="DA39" s="445"/>
      <c r="DB39" s="445"/>
      <c r="DC39" s="445"/>
      <c r="DD39" s="445"/>
      <c r="DE39" s="445"/>
      <c r="DF39" s="445"/>
      <c r="DG39" s="7"/>
      <c r="DH39" s="155"/>
      <c r="DI39" s="155"/>
      <c r="DJ39" s="155"/>
      <c r="DK39" s="155"/>
      <c r="DL39" s="445"/>
      <c r="DM39" s="445"/>
      <c r="DN39" s="445"/>
      <c r="DO39" s="445"/>
      <c r="DP39" s="445"/>
      <c r="DQ39" s="445"/>
      <c r="DR39" s="445"/>
      <c r="DS39" s="445"/>
      <c r="DT39" s="155"/>
      <c r="DU39" s="155"/>
      <c r="DV39" s="155"/>
      <c r="DW39" s="155"/>
      <c r="DX39" s="445"/>
      <c r="DY39" s="445"/>
      <c r="DZ39" s="445"/>
      <c r="EA39" s="445"/>
      <c r="EB39" s="445"/>
      <c r="EC39" s="445"/>
      <c r="ED39" s="445"/>
      <c r="EE39" s="445"/>
      <c r="EF39" s="155"/>
      <c r="EG39" s="155"/>
      <c r="EH39" s="155"/>
      <c r="EI39" s="155"/>
      <c r="EJ39" s="445"/>
      <c r="EK39" s="445"/>
      <c r="EL39" s="445"/>
      <c r="EM39" s="445"/>
      <c r="EN39" s="445"/>
      <c r="EO39" s="445"/>
      <c r="EP39" s="445"/>
      <c r="EQ39" s="445"/>
      <c r="ER39" s="7"/>
      <c r="ES39" s="155"/>
      <c r="ET39" s="155"/>
      <c r="EU39" s="155"/>
      <c r="EV39" s="155"/>
      <c r="EW39" s="445"/>
      <c r="EX39" s="445"/>
      <c r="EY39" s="445"/>
      <c r="EZ39" s="445"/>
      <c r="FA39" s="445"/>
      <c r="FB39" s="445"/>
      <c r="FC39" s="445"/>
      <c r="FD39" s="445"/>
      <c r="FE39" s="155"/>
      <c r="FF39" s="155"/>
      <c r="FG39" s="155"/>
      <c r="FH39" s="155"/>
      <c r="FI39" s="445"/>
      <c r="FJ39" s="445"/>
      <c r="FK39" s="445"/>
      <c r="FL39" s="445"/>
      <c r="FM39" s="445"/>
      <c r="FN39" s="445"/>
      <c r="FO39" s="445"/>
      <c r="FP39" s="445"/>
      <c r="FQ39" s="155"/>
      <c r="FR39" s="155"/>
      <c r="FS39" s="155"/>
      <c r="FT39" s="155"/>
      <c r="FU39" s="445"/>
      <c r="FV39" s="445"/>
      <c r="FW39" s="445"/>
      <c r="FX39" s="445"/>
    </row>
    <row r="40" spans="1:180" ht="15">
      <c r="A40" s="158"/>
      <c r="B40" s="158"/>
      <c r="C40" s="421"/>
      <c r="D40" s="422"/>
      <c r="E40" s="423"/>
      <c r="F40" s="424"/>
      <c r="G40" s="424"/>
      <c r="H40" s="424"/>
      <c r="I40" s="424"/>
      <c r="J40" s="417"/>
      <c r="L40" s="142"/>
      <c r="M40" s="4"/>
      <c r="N40" s="5"/>
      <c r="O40" s="150"/>
      <c r="P40" s="135"/>
      <c r="Q40" s="480"/>
      <c r="R40" s="158"/>
      <c r="S40" s="158"/>
      <c r="T40" s="158"/>
      <c r="U40" s="481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446"/>
      <c r="AU40" s="446"/>
      <c r="AV40" s="446"/>
      <c r="AW40" s="446"/>
      <c r="AX40" s="446"/>
      <c r="AY40" s="446"/>
      <c r="AZ40" s="446"/>
      <c r="BA40" s="446"/>
      <c r="BB40" s="444"/>
      <c r="BC40" s="444"/>
      <c r="BD40" s="444"/>
      <c r="BE40" s="444"/>
      <c r="BF40" s="444"/>
      <c r="BG40" s="444"/>
      <c r="BH40" s="444"/>
      <c r="BI40" s="444"/>
      <c r="BJ40" s="447"/>
      <c r="BK40" s="447"/>
      <c r="BL40" s="447"/>
      <c r="BM40" s="447"/>
      <c r="BN40" s="438"/>
      <c r="BO40" s="438"/>
      <c r="BP40" s="438"/>
      <c r="BQ40" s="438"/>
      <c r="BR40" s="444"/>
      <c r="BS40" s="444"/>
      <c r="BT40" s="444"/>
      <c r="BU40" s="444"/>
      <c r="BV40" s="7"/>
      <c r="BW40" s="155"/>
      <c r="BX40" s="155"/>
      <c r="BY40" s="155"/>
      <c r="BZ40" s="155"/>
      <c r="CA40" s="445"/>
      <c r="CB40" s="445"/>
      <c r="CC40" s="445"/>
      <c r="CD40" s="445"/>
      <c r="CE40" s="445"/>
      <c r="CF40" s="445"/>
      <c r="CG40" s="445"/>
      <c r="CH40" s="445"/>
      <c r="CI40" s="155"/>
      <c r="CJ40" s="155"/>
      <c r="CK40" s="155"/>
      <c r="CL40" s="155"/>
      <c r="CM40" s="445"/>
      <c r="CN40" s="445"/>
      <c r="CO40" s="445"/>
      <c r="CP40" s="445"/>
      <c r="CQ40" s="445"/>
      <c r="CR40" s="445"/>
      <c r="CS40" s="445"/>
      <c r="CT40" s="445"/>
      <c r="CU40" s="445"/>
      <c r="CV40" s="445"/>
      <c r="CW40" s="445"/>
      <c r="CX40" s="445"/>
      <c r="CY40" s="445"/>
      <c r="CZ40" s="445"/>
      <c r="DA40" s="445"/>
      <c r="DB40" s="445"/>
      <c r="DC40" s="445"/>
      <c r="DD40" s="445"/>
      <c r="DE40" s="445"/>
      <c r="DF40" s="445"/>
      <c r="DG40" s="7"/>
      <c r="DH40" s="155"/>
      <c r="DI40" s="155"/>
      <c r="DJ40" s="155"/>
      <c r="DK40" s="155"/>
      <c r="DL40" s="445"/>
      <c r="DM40" s="445"/>
      <c r="DN40" s="445"/>
      <c r="DO40" s="445"/>
      <c r="DP40" s="445"/>
      <c r="DQ40" s="445"/>
      <c r="DR40" s="445"/>
      <c r="DS40" s="445"/>
      <c r="DT40" s="155"/>
      <c r="DU40" s="155"/>
      <c r="DV40" s="155"/>
      <c r="DW40" s="155"/>
      <c r="DX40" s="445"/>
      <c r="DY40" s="445"/>
      <c r="DZ40" s="445"/>
      <c r="EA40" s="445"/>
      <c r="EB40" s="445"/>
      <c r="EC40" s="445"/>
      <c r="ED40" s="445"/>
      <c r="EE40" s="445"/>
      <c r="EF40" s="155"/>
      <c r="EG40" s="155"/>
      <c r="EH40" s="155"/>
      <c r="EI40" s="155"/>
      <c r="EJ40" s="445"/>
      <c r="EK40" s="445"/>
      <c r="EL40" s="445"/>
      <c r="EM40" s="445"/>
      <c r="EN40" s="445"/>
      <c r="EO40" s="445"/>
      <c r="EP40" s="445"/>
      <c r="EQ40" s="445"/>
      <c r="ER40" s="7"/>
      <c r="ES40" s="155"/>
      <c r="ET40" s="155"/>
      <c r="EU40" s="155"/>
      <c r="EV40" s="155"/>
      <c r="EW40" s="445"/>
      <c r="EX40" s="445"/>
      <c r="EY40" s="445"/>
      <c r="EZ40" s="445"/>
      <c r="FA40" s="445"/>
      <c r="FB40" s="445"/>
      <c r="FC40" s="445"/>
      <c r="FD40" s="445"/>
      <c r="FE40" s="155"/>
      <c r="FF40" s="155"/>
      <c r="FG40" s="155"/>
      <c r="FH40" s="155"/>
      <c r="FI40" s="445"/>
      <c r="FJ40" s="445"/>
      <c r="FK40" s="445"/>
      <c r="FL40" s="445"/>
      <c r="FM40" s="445"/>
      <c r="FN40" s="445"/>
      <c r="FO40" s="445"/>
      <c r="FP40" s="445"/>
      <c r="FQ40" s="155"/>
      <c r="FR40" s="155"/>
      <c r="FS40" s="155"/>
      <c r="FT40" s="155"/>
      <c r="FU40" s="445"/>
      <c r="FV40" s="445"/>
      <c r="FW40" s="445"/>
      <c r="FX40" s="445"/>
    </row>
    <row r="41" spans="1:180" ht="15">
      <c r="A41" s="19"/>
      <c r="B41" s="425"/>
      <c r="C41" s="426"/>
      <c r="D41" s="427"/>
      <c r="E41" s="428"/>
      <c r="F41" s="158"/>
      <c r="G41" s="158"/>
      <c r="H41" s="421"/>
      <c r="I41" s="421"/>
      <c r="J41" s="428"/>
      <c r="L41" s="1"/>
      <c r="M41" s="154"/>
      <c r="N41" s="155"/>
      <c r="O41" s="6"/>
      <c r="P41" s="135"/>
      <c r="Q41" s="480"/>
      <c r="R41" s="158"/>
      <c r="S41" s="158"/>
      <c r="T41" s="158"/>
      <c r="U41" s="481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446"/>
      <c r="AU41" s="446"/>
      <c r="AV41" s="446"/>
      <c r="AW41" s="446"/>
      <c r="AX41" s="446"/>
      <c r="AY41" s="446"/>
      <c r="AZ41" s="446"/>
      <c r="BA41" s="446"/>
      <c r="BB41" s="444"/>
      <c r="BC41" s="444"/>
      <c r="BD41" s="444"/>
      <c r="BE41" s="444"/>
      <c r="BF41" s="444"/>
      <c r="BG41" s="444"/>
      <c r="BH41" s="444"/>
      <c r="BI41" s="444"/>
      <c r="BJ41" s="447"/>
      <c r="BK41" s="447"/>
      <c r="BL41" s="447"/>
      <c r="BM41" s="447"/>
      <c r="BN41" s="438"/>
      <c r="BO41" s="438"/>
      <c r="BP41" s="438"/>
      <c r="BQ41" s="438"/>
      <c r="BR41" s="444"/>
      <c r="BS41" s="444"/>
      <c r="BT41" s="444"/>
      <c r="BU41" s="444"/>
      <c r="BV41" s="7"/>
      <c r="BW41" s="155"/>
      <c r="BX41" s="155"/>
      <c r="BY41" s="155"/>
      <c r="BZ41" s="155"/>
      <c r="CA41" s="445"/>
      <c r="CB41" s="445"/>
      <c r="CC41" s="445"/>
      <c r="CD41" s="445"/>
      <c r="CE41" s="445"/>
      <c r="CF41" s="445"/>
      <c r="CG41" s="445"/>
      <c r="CH41" s="445"/>
      <c r="CI41" s="155"/>
      <c r="CJ41" s="155"/>
      <c r="CK41" s="155"/>
      <c r="CL41" s="155"/>
      <c r="CM41" s="445"/>
      <c r="CN41" s="445"/>
      <c r="CO41" s="445"/>
      <c r="CP41" s="445"/>
      <c r="CQ41" s="445"/>
      <c r="CR41" s="445"/>
      <c r="CS41" s="445"/>
      <c r="CT41" s="445"/>
      <c r="CU41" s="445"/>
      <c r="CV41" s="445"/>
      <c r="CW41" s="445"/>
      <c r="CX41" s="445"/>
      <c r="CY41" s="445"/>
      <c r="CZ41" s="445"/>
      <c r="DA41" s="445"/>
      <c r="DB41" s="445"/>
      <c r="DC41" s="445"/>
      <c r="DD41" s="445"/>
      <c r="DE41" s="445"/>
      <c r="DF41" s="445"/>
      <c r="DG41" s="7"/>
      <c r="DH41" s="155"/>
      <c r="DI41" s="155"/>
      <c r="DJ41" s="155"/>
      <c r="DK41" s="155"/>
      <c r="DL41" s="445"/>
      <c r="DM41" s="445"/>
      <c r="DN41" s="445"/>
      <c r="DO41" s="445"/>
      <c r="DP41" s="445"/>
      <c r="DQ41" s="445"/>
      <c r="DR41" s="445"/>
      <c r="DS41" s="445"/>
      <c r="DT41" s="155"/>
      <c r="DU41" s="155"/>
      <c r="DV41" s="155"/>
      <c r="DW41" s="155"/>
      <c r="DX41" s="445"/>
      <c r="DY41" s="445"/>
      <c r="DZ41" s="445"/>
      <c r="EA41" s="445"/>
      <c r="EB41" s="445"/>
      <c r="EC41" s="445"/>
      <c r="ED41" s="445"/>
      <c r="EE41" s="445"/>
      <c r="EF41" s="155"/>
      <c r="EG41" s="155"/>
      <c r="EH41" s="155"/>
      <c r="EI41" s="155"/>
      <c r="EJ41" s="445"/>
      <c r="EK41" s="445"/>
      <c r="EL41" s="445"/>
      <c r="EM41" s="445"/>
      <c r="EN41" s="445"/>
      <c r="EO41" s="445"/>
      <c r="EP41" s="445"/>
      <c r="EQ41" s="445"/>
      <c r="ER41" s="7"/>
      <c r="ES41" s="155"/>
      <c r="ET41" s="155"/>
      <c r="EU41" s="155"/>
      <c r="EV41" s="155"/>
      <c r="EW41" s="445"/>
      <c r="EX41" s="445"/>
      <c r="EY41" s="445"/>
      <c r="EZ41" s="445"/>
      <c r="FA41" s="445"/>
      <c r="FB41" s="445"/>
      <c r="FC41" s="445"/>
      <c r="FD41" s="445"/>
      <c r="FE41" s="155"/>
      <c r="FF41" s="155"/>
      <c r="FG41" s="155"/>
      <c r="FH41" s="155"/>
      <c r="FI41" s="445"/>
      <c r="FJ41" s="445"/>
      <c r="FK41" s="445"/>
      <c r="FL41" s="445"/>
      <c r="FM41" s="445"/>
      <c r="FN41" s="445"/>
      <c r="FO41" s="445"/>
      <c r="FP41" s="445"/>
      <c r="FQ41" s="155"/>
      <c r="FR41" s="155"/>
      <c r="FS41" s="155"/>
      <c r="FT41" s="155"/>
      <c r="FU41" s="445"/>
      <c r="FV41" s="445"/>
      <c r="FW41" s="445"/>
      <c r="FX41" s="445"/>
    </row>
    <row r="42" spans="1:180">
      <c r="A42" s="158"/>
      <c r="B42" s="429"/>
      <c r="C42" s="158"/>
      <c r="D42" s="158"/>
      <c r="E42" s="19"/>
      <c r="F42" s="19"/>
      <c r="G42" s="158"/>
      <c r="H42" s="158"/>
      <c r="I42" s="158"/>
      <c r="J42" s="158"/>
      <c r="L42" s="142"/>
      <c r="M42" s="4"/>
      <c r="N42" s="7"/>
      <c r="O42" s="7"/>
      <c r="P42" s="135"/>
      <c r="Q42" s="480"/>
      <c r="R42" s="158"/>
      <c r="S42" s="158"/>
      <c r="T42" s="158"/>
      <c r="U42" s="481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446"/>
      <c r="AU42" s="446"/>
      <c r="AV42" s="446"/>
      <c r="AW42" s="446"/>
      <c r="AX42" s="446"/>
      <c r="AY42" s="446"/>
      <c r="AZ42" s="446"/>
      <c r="BA42" s="446"/>
      <c r="BB42" s="444"/>
      <c r="BC42" s="444"/>
      <c r="BD42" s="444"/>
      <c r="BE42" s="444"/>
      <c r="BF42" s="444"/>
      <c r="BG42" s="444"/>
      <c r="BH42" s="444"/>
      <c r="BI42" s="444"/>
      <c r="BJ42" s="447"/>
      <c r="BK42" s="447"/>
      <c r="BL42" s="447"/>
      <c r="BM42" s="447"/>
      <c r="BN42" s="438"/>
      <c r="BO42" s="438"/>
      <c r="BP42" s="438"/>
      <c r="BQ42" s="438"/>
      <c r="BR42" s="444"/>
      <c r="BS42" s="444"/>
      <c r="BT42" s="444"/>
      <c r="BU42" s="444"/>
      <c r="BV42" s="7"/>
      <c r="BW42" s="155"/>
      <c r="BX42" s="155"/>
      <c r="BY42" s="155"/>
      <c r="BZ42" s="155"/>
      <c r="CA42" s="445"/>
      <c r="CB42" s="445"/>
      <c r="CC42" s="445"/>
      <c r="CD42" s="445"/>
      <c r="CE42" s="445"/>
      <c r="CF42" s="445"/>
      <c r="CG42" s="445"/>
      <c r="CH42" s="445"/>
      <c r="CI42" s="155"/>
      <c r="CJ42" s="155"/>
      <c r="CK42" s="155"/>
      <c r="CL42" s="155"/>
      <c r="CM42" s="445"/>
      <c r="CN42" s="445"/>
      <c r="CO42" s="445"/>
      <c r="CP42" s="445"/>
      <c r="CQ42" s="445"/>
      <c r="CR42" s="445"/>
      <c r="CS42" s="445"/>
      <c r="CT42" s="445"/>
      <c r="CU42" s="445"/>
      <c r="CV42" s="445"/>
      <c r="CW42" s="445"/>
      <c r="CX42" s="445"/>
      <c r="CY42" s="445"/>
      <c r="CZ42" s="445"/>
      <c r="DA42" s="445"/>
      <c r="DB42" s="445"/>
      <c r="DC42" s="445"/>
      <c r="DD42" s="445"/>
      <c r="DE42" s="445"/>
      <c r="DF42" s="445"/>
      <c r="DG42" s="7"/>
      <c r="DH42" s="155"/>
      <c r="DI42" s="155"/>
      <c r="DJ42" s="155"/>
      <c r="DK42" s="155"/>
      <c r="DL42" s="445"/>
      <c r="DM42" s="445"/>
      <c r="DN42" s="445"/>
      <c r="DO42" s="445"/>
      <c r="DP42" s="445"/>
      <c r="DQ42" s="445"/>
      <c r="DR42" s="445"/>
      <c r="DS42" s="445"/>
      <c r="DT42" s="155"/>
      <c r="DU42" s="155"/>
      <c r="DV42" s="155"/>
      <c r="DW42" s="155"/>
      <c r="DX42" s="445"/>
      <c r="DY42" s="445"/>
      <c r="DZ42" s="445"/>
      <c r="EA42" s="445"/>
      <c r="EB42" s="445"/>
      <c r="EC42" s="445"/>
      <c r="ED42" s="445"/>
      <c r="EE42" s="445"/>
      <c r="EF42" s="155"/>
      <c r="EG42" s="155"/>
      <c r="EH42" s="155"/>
      <c r="EI42" s="155"/>
      <c r="EJ42" s="445"/>
      <c r="EK42" s="445"/>
      <c r="EL42" s="445"/>
      <c r="EM42" s="445"/>
      <c r="EN42" s="445"/>
      <c r="EO42" s="445"/>
      <c r="EP42" s="445"/>
      <c r="EQ42" s="445"/>
      <c r="ER42" s="7"/>
      <c r="ES42" s="155"/>
      <c r="ET42" s="155"/>
      <c r="EU42" s="155"/>
      <c r="EV42" s="155"/>
      <c r="EW42" s="445"/>
      <c r="EX42" s="445"/>
      <c r="EY42" s="445"/>
      <c r="EZ42" s="445"/>
      <c r="FA42" s="445"/>
      <c r="FB42" s="445"/>
      <c r="FC42" s="445"/>
      <c r="FD42" s="445"/>
      <c r="FE42" s="155"/>
      <c r="FF42" s="155"/>
      <c r="FG42" s="155"/>
      <c r="FH42" s="155"/>
      <c r="FI42" s="445"/>
      <c r="FJ42" s="445"/>
      <c r="FK42" s="445"/>
      <c r="FL42" s="445"/>
      <c r="FM42" s="445"/>
      <c r="FN42" s="445"/>
      <c r="FO42" s="445"/>
      <c r="FP42" s="445"/>
      <c r="FQ42" s="155"/>
      <c r="FR42" s="155"/>
      <c r="FS42" s="155"/>
      <c r="FT42" s="155"/>
      <c r="FU42" s="445"/>
      <c r="FV42" s="445"/>
      <c r="FW42" s="445"/>
      <c r="FX42" s="445"/>
    </row>
    <row r="43" spans="1:180">
      <c r="A43" s="158"/>
      <c r="B43" s="430"/>
      <c r="C43" s="158"/>
      <c r="D43" s="530"/>
      <c r="E43" s="530"/>
      <c r="F43" s="430"/>
      <c r="G43" s="158"/>
      <c r="H43" s="417"/>
      <c r="I43" s="158"/>
      <c r="J43" s="158"/>
      <c r="L43" s="142"/>
      <c r="M43" s="162"/>
      <c r="N43" s="7"/>
      <c r="O43" s="7"/>
      <c r="P43" s="135"/>
      <c r="Q43" s="480"/>
      <c r="R43" s="158"/>
      <c r="S43" s="158"/>
      <c r="T43" s="158"/>
      <c r="U43" s="481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446"/>
      <c r="AU43" s="446"/>
      <c r="AV43" s="446"/>
      <c r="AW43" s="446"/>
      <c r="AX43" s="446"/>
      <c r="AY43" s="446"/>
      <c r="AZ43" s="446"/>
      <c r="BA43" s="446"/>
      <c r="BB43" s="444"/>
      <c r="BC43" s="444"/>
      <c r="BD43" s="444"/>
      <c r="BE43" s="444"/>
      <c r="BF43" s="444"/>
      <c r="BG43" s="444"/>
      <c r="BH43" s="444"/>
      <c r="BI43" s="444"/>
      <c r="BJ43" s="447"/>
      <c r="BK43" s="447"/>
      <c r="BL43" s="447"/>
      <c r="BM43" s="447"/>
      <c r="BN43" s="438"/>
      <c r="BO43" s="438"/>
      <c r="BP43" s="438"/>
      <c r="BQ43" s="438"/>
      <c r="BR43" s="444"/>
      <c r="BS43" s="444"/>
      <c r="BT43" s="444"/>
      <c r="BU43" s="444"/>
      <c r="BV43" s="7"/>
      <c r="BW43" s="155"/>
      <c r="BX43" s="155"/>
      <c r="BY43" s="155"/>
      <c r="BZ43" s="155"/>
      <c r="CA43" s="445"/>
      <c r="CB43" s="445"/>
      <c r="CC43" s="445"/>
      <c r="CD43" s="445"/>
      <c r="CE43" s="445"/>
      <c r="CF43" s="445"/>
      <c r="CG43" s="445"/>
      <c r="CH43" s="445"/>
      <c r="CI43" s="155"/>
      <c r="CJ43" s="155"/>
      <c r="CK43" s="155"/>
      <c r="CL43" s="155"/>
      <c r="CM43" s="445"/>
      <c r="CN43" s="445"/>
      <c r="CO43" s="445"/>
      <c r="CP43" s="445"/>
      <c r="CQ43" s="445"/>
      <c r="CR43" s="445"/>
      <c r="CS43" s="445"/>
      <c r="CT43" s="445"/>
      <c r="CU43" s="445"/>
      <c r="CV43" s="445"/>
      <c r="CW43" s="445"/>
      <c r="CX43" s="445"/>
      <c r="CY43" s="445"/>
      <c r="CZ43" s="445"/>
      <c r="DA43" s="445"/>
      <c r="DB43" s="445"/>
      <c r="DC43" s="445"/>
      <c r="DD43" s="445"/>
      <c r="DE43" s="445"/>
      <c r="DF43" s="445"/>
      <c r="DG43" s="7"/>
      <c r="DH43" s="155"/>
      <c r="DI43" s="155"/>
      <c r="DJ43" s="155"/>
      <c r="DK43" s="155"/>
      <c r="DL43" s="445"/>
      <c r="DM43" s="445"/>
      <c r="DN43" s="445"/>
      <c r="DO43" s="445"/>
      <c r="DP43" s="445"/>
      <c r="DQ43" s="445"/>
      <c r="DR43" s="445"/>
      <c r="DS43" s="445"/>
      <c r="DT43" s="155"/>
      <c r="DU43" s="155"/>
      <c r="DV43" s="155"/>
      <c r="DW43" s="155"/>
      <c r="DX43" s="445"/>
      <c r="DY43" s="445"/>
      <c r="DZ43" s="445"/>
      <c r="EA43" s="445"/>
      <c r="EB43" s="445"/>
      <c r="EC43" s="445"/>
      <c r="ED43" s="445"/>
      <c r="EE43" s="445"/>
      <c r="EF43" s="155"/>
      <c r="EG43" s="155"/>
      <c r="EH43" s="155"/>
      <c r="EI43" s="155"/>
      <c r="EJ43" s="445"/>
      <c r="EK43" s="445"/>
      <c r="EL43" s="445"/>
      <c r="EM43" s="445"/>
      <c r="EN43" s="445"/>
      <c r="EO43" s="445"/>
      <c r="EP43" s="445"/>
      <c r="EQ43" s="445"/>
      <c r="ER43" s="7"/>
      <c r="ES43" s="155"/>
      <c r="ET43" s="155"/>
      <c r="EU43" s="155"/>
      <c r="EV43" s="155"/>
      <c r="EW43" s="445"/>
      <c r="EX43" s="445"/>
      <c r="EY43" s="445"/>
      <c r="EZ43" s="445"/>
      <c r="FA43" s="445"/>
      <c r="FB43" s="445"/>
      <c r="FC43" s="445"/>
      <c r="FD43" s="445"/>
      <c r="FE43" s="155"/>
      <c r="FF43" s="155"/>
      <c r="FG43" s="155"/>
      <c r="FH43" s="155"/>
      <c r="FI43" s="445"/>
      <c r="FJ43" s="445"/>
      <c r="FK43" s="445"/>
      <c r="FL43" s="445"/>
      <c r="FM43" s="445"/>
      <c r="FN43" s="445"/>
      <c r="FO43" s="445"/>
      <c r="FP43" s="445"/>
      <c r="FQ43" s="155"/>
      <c r="FR43" s="155"/>
      <c r="FS43" s="155"/>
      <c r="FT43" s="155"/>
      <c r="FU43" s="445"/>
      <c r="FV43" s="445"/>
      <c r="FW43" s="445"/>
      <c r="FX43" s="445"/>
    </row>
    <row r="44" spans="1:180">
      <c r="A44" s="7"/>
      <c r="B44" s="7"/>
      <c r="C44" s="7"/>
      <c r="D44" s="7"/>
      <c r="E44" s="7"/>
      <c r="F44" s="7"/>
      <c r="G44" s="7"/>
      <c r="H44" s="7"/>
      <c r="I44" s="7"/>
      <c r="J44" s="7"/>
      <c r="L44" s="7"/>
      <c r="M44" s="7"/>
      <c r="N44" s="7"/>
      <c r="O44" s="7"/>
      <c r="P44" s="135"/>
      <c r="Q44" s="480"/>
      <c r="R44" s="158"/>
      <c r="S44" s="158"/>
      <c r="T44" s="158"/>
      <c r="U44" s="481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446"/>
      <c r="AU44" s="446"/>
      <c r="AV44" s="446"/>
      <c r="AW44" s="446"/>
      <c r="AX44" s="446"/>
      <c r="AY44" s="446"/>
      <c r="AZ44" s="446"/>
      <c r="BA44" s="446"/>
      <c r="BB44" s="444"/>
      <c r="BC44" s="444"/>
      <c r="BD44" s="444"/>
      <c r="BE44" s="444"/>
      <c r="BF44" s="444"/>
      <c r="BG44" s="444"/>
      <c r="BH44" s="444"/>
      <c r="BI44" s="444"/>
      <c r="BJ44" s="447"/>
      <c r="BK44" s="447"/>
      <c r="BL44" s="447"/>
      <c r="BM44" s="447"/>
      <c r="BN44" s="438"/>
      <c r="BO44" s="438"/>
      <c r="BP44" s="438"/>
      <c r="BQ44" s="438"/>
      <c r="BR44" s="444"/>
      <c r="BS44" s="444"/>
      <c r="BT44" s="444"/>
      <c r="BU44" s="444"/>
      <c r="BV44" s="7"/>
      <c r="BW44" s="155"/>
      <c r="BX44" s="155"/>
      <c r="BY44" s="155"/>
      <c r="BZ44" s="155"/>
      <c r="CA44" s="445"/>
      <c r="CB44" s="445"/>
      <c r="CC44" s="445"/>
      <c r="CD44" s="445"/>
      <c r="CE44" s="445"/>
      <c r="CF44" s="445"/>
      <c r="CG44" s="445"/>
      <c r="CH44" s="445"/>
      <c r="CI44" s="155"/>
      <c r="CJ44" s="155"/>
      <c r="CK44" s="155"/>
      <c r="CL44" s="155"/>
      <c r="CM44" s="445"/>
      <c r="CN44" s="445"/>
      <c r="CO44" s="445"/>
      <c r="CP44" s="445"/>
      <c r="CQ44" s="445"/>
      <c r="CR44" s="445"/>
      <c r="CS44" s="445"/>
      <c r="CT44" s="445"/>
      <c r="CU44" s="445"/>
      <c r="CV44" s="445"/>
      <c r="CW44" s="445"/>
      <c r="CX44" s="445"/>
      <c r="CY44" s="445"/>
      <c r="CZ44" s="445"/>
      <c r="DA44" s="445"/>
      <c r="DB44" s="445"/>
      <c r="DC44" s="445"/>
      <c r="DD44" s="445"/>
      <c r="DE44" s="445"/>
      <c r="DF44" s="445"/>
      <c r="DG44" s="7"/>
      <c r="DH44" s="155"/>
      <c r="DI44" s="155"/>
      <c r="DJ44" s="155"/>
      <c r="DK44" s="155"/>
      <c r="DL44" s="445"/>
      <c r="DM44" s="445"/>
      <c r="DN44" s="445"/>
      <c r="DO44" s="445"/>
      <c r="DP44" s="445"/>
      <c r="DQ44" s="445"/>
      <c r="DR44" s="445"/>
      <c r="DS44" s="445"/>
      <c r="DT44" s="155"/>
      <c r="DU44" s="155"/>
      <c r="DV44" s="155"/>
      <c r="DW44" s="155"/>
      <c r="DX44" s="445"/>
      <c r="DY44" s="445"/>
      <c r="DZ44" s="445"/>
      <c r="EA44" s="445"/>
      <c r="EB44" s="445"/>
      <c r="EC44" s="445"/>
      <c r="ED44" s="445"/>
      <c r="EE44" s="445"/>
      <c r="EF44" s="155"/>
      <c r="EG44" s="155"/>
      <c r="EH44" s="155"/>
      <c r="EI44" s="155"/>
      <c r="EJ44" s="445"/>
      <c r="EK44" s="445"/>
      <c r="EL44" s="445"/>
      <c r="EM44" s="445"/>
      <c r="EN44" s="445"/>
      <c r="EO44" s="445"/>
      <c r="EP44" s="445"/>
      <c r="EQ44" s="445"/>
      <c r="ER44" s="7"/>
      <c r="ES44" s="155"/>
      <c r="ET44" s="155"/>
      <c r="EU44" s="155"/>
      <c r="EV44" s="155"/>
      <c r="EW44" s="445"/>
      <c r="EX44" s="445"/>
      <c r="EY44" s="445"/>
      <c r="EZ44" s="445"/>
      <c r="FA44" s="445"/>
      <c r="FB44" s="445"/>
      <c r="FC44" s="445"/>
      <c r="FD44" s="445"/>
      <c r="FE44" s="155"/>
      <c r="FF44" s="155"/>
      <c r="FG44" s="155"/>
      <c r="FH44" s="155"/>
      <c r="FI44" s="445"/>
      <c r="FJ44" s="445"/>
      <c r="FK44" s="445"/>
      <c r="FL44" s="445"/>
      <c r="FM44" s="445"/>
      <c r="FN44" s="445"/>
      <c r="FO44" s="445"/>
      <c r="FP44" s="445"/>
      <c r="FQ44" s="155"/>
      <c r="FR44" s="155"/>
      <c r="FS44" s="155"/>
      <c r="FT44" s="155"/>
      <c r="FU44" s="445"/>
      <c r="FV44" s="445"/>
      <c r="FW44" s="445"/>
      <c r="FX44" s="445"/>
    </row>
    <row r="45" spans="1:180">
      <c r="A45" s="7"/>
      <c r="B45" s="7"/>
      <c r="C45" s="7"/>
      <c r="D45" s="7"/>
      <c r="E45" s="7"/>
      <c r="F45" s="7"/>
      <c r="G45" s="7"/>
      <c r="H45" s="7"/>
      <c r="I45" s="7"/>
      <c r="J45" s="7"/>
      <c r="L45" s="7"/>
      <c r="M45" s="7"/>
      <c r="N45" s="7"/>
      <c r="O45" s="7"/>
      <c r="P45" s="135"/>
      <c r="Q45" s="480"/>
      <c r="R45" s="158"/>
      <c r="S45" s="158"/>
      <c r="T45" s="158"/>
      <c r="U45" s="481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446"/>
      <c r="AU45" s="446"/>
      <c r="AV45" s="446"/>
      <c r="AW45" s="446"/>
      <c r="AX45" s="446"/>
      <c r="AY45" s="446"/>
      <c r="AZ45" s="446"/>
      <c r="BA45" s="446"/>
      <c r="BB45" s="444"/>
      <c r="BC45" s="444"/>
      <c r="BD45" s="444"/>
      <c r="BE45" s="444"/>
      <c r="BF45" s="444"/>
      <c r="BG45" s="444"/>
      <c r="BH45" s="444"/>
      <c r="BI45" s="444"/>
      <c r="BJ45" s="447"/>
      <c r="BK45" s="447"/>
      <c r="BL45" s="447"/>
      <c r="BM45" s="447"/>
      <c r="BN45" s="438"/>
      <c r="BO45" s="438"/>
      <c r="BP45" s="438"/>
      <c r="BQ45" s="438"/>
      <c r="BR45" s="444"/>
      <c r="BS45" s="444"/>
      <c r="BT45" s="444"/>
      <c r="BU45" s="444"/>
      <c r="BV45" s="7"/>
      <c r="BW45" s="155"/>
      <c r="BX45" s="155"/>
      <c r="BY45" s="155"/>
      <c r="BZ45" s="155"/>
      <c r="CA45" s="445"/>
      <c r="CB45" s="445"/>
      <c r="CC45" s="445"/>
      <c r="CD45" s="445"/>
      <c r="CE45" s="445"/>
      <c r="CF45" s="445"/>
      <c r="CG45" s="445"/>
      <c r="CH45" s="445"/>
      <c r="CI45" s="155"/>
      <c r="CJ45" s="155"/>
      <c r="CK45" s="155"/>
      <c r="CL45" s="155"/>
      <c r="CM45" s="445"/>
      <c r="CN45" s="445"/>
      <c r="CO45" s="445"/>
      <c r="CP45" s="445"/>
      <c r="CQ45" s="445"/>
      <c r="CR45" s="445"/>
      <c r="CS45" s="445"/>
      <c r="CT45" s="445"/>
      <c r="CU45" s="445"/>
      <c r="CV45" s="445"/>
      <c r="CW45" s="445"/>
      <c r="CX45" s="445"/>
      <c r="CY45" s="445"/>
      <c r="CZ45" s="445"/>
      <c r="DA45" s="445"/>
      <c r="DB45" s="445"/>
      <c r="DC45" s="445"/>
      <c r="DD45" s="445"/>
      <c r="DE45" s="445"/>
      <c r="DF45" s="445"/>
      <c r="DG45" s="7"/>
      <c r="DH45" s="155"/>
      <c r="DI45" s="155"/>
      <c r="DJ45" s="155"/>
      <c r="DK45" s="155"/>
      <c r="DL45" s="445"/>
      <c r="DM45" s="445"/>
      <c r="DN45" s="445"/>
      <c r="DO45" s="445"/>
      <c r="DP45" s="445"/>
      <c r="DQ45" s="445"/>
      <c r="DR45" s="445"/>
      <c r="DS45" s="445"/>
      <c r="DT45" s="155"/>
      <c r="DU45" s="155"/>
      <c r="DV45" s="155"/>
      <c r="DW45" s="155"/>
      <c r="DX45" s="445"/>
      <c r="DY45" s="445"/>
      <c r="DZ45" s="445"/>
      <c r="EA45" s="445"/>
      <c r="EB45" s="445"/>
      <c r="EC45" s="445"/>
      <c r="ED45" s="445"/>
      <c r="EE45" s="445"/>
      <c r="EF45" s="155"/>
      <c r="EG45" s="155"/>
      <c r="EH45" s="155"/>
      <c r="EI45" s="155"/>
      <c r="EJ45" s="445"/>
      <c r="EK45" s="445"/>
      <c r="EL45" s="445"/>
      <c r="EM45" s="445"/>
      <c r="EN45" s="445"/>
      <c r="EO45" s="445"/>
      <c r="EP45" s="445"/>
      <c r="EQ45" s="445"/>
      <c r="ER45" s="7"/>
      <c r="ES45" s="155"/>
      <c r="ET45" s="155"/>
      <c r="EU45" s="155"/>
      <c r="EV45" s="155"/>
      <c r="EW45" s="445"/>
      <c r="EX45" s="445"/>
      <c r="EY45" s="445"/>
      <c r="EZ45" s="445"/>
      <c r="FA45" s="445"/>
      <c r="FB45" s="445"/>
      <c r="FC45" s="445"/>
      <c r="FD45" s="445"/>
      <c r="FE45" s="155"/>
      <c r="FF45" s="155"/>
      <c r="FG45" s="155"/>
      <c r="FH45" s="155"/>
      <c r="FI45" s="445"/>
      <c r="FJ45" s="445"/>
      <c r="FK45" s="445"/>
      <c r="FL45" s="445"/>
      <c r="FM45" s="445"/>
      <c r="FN45" s="445"/>
      <c r="FO45" s="445"/>
      <c r="FP45" s="445"/>
      <c r="FQ45" s="155"/>
      <c r="FR45" s="155"/>
      <c r="FS45" s="155"/>
      <c r="FT45" s="155"/>
      <c r="FU45" s="445"/>
      <c r="FV45" s="445"/>
      <c r="FW45" s="445"/>
      <c r="FX45" s="445"/>
    </row>
    <row r="46" spans="1:180" ht="15.75">
      <c r="A46" s="158"/>
      <c r="B46" s="431"/>
      <c r="C46" s="158"/>
      <c r="D46" s="158"/>
      <c r="E46" s="158"/>
      <c r="F46" s="158"/>
      <c r="G46" s="158"/>
      <c r="H46" s="158"/>
      <c r="I46" s="158"/>
      <c r="J46" s="158"/>
      <c r="L46" s="7"/>
      <c r="M46" s="133"/>
      <c r="N46" s="134"/>
      <c r="O46" s="134"/>
      <c r="P46" s="135"/>
      <c r="Q46" s="480"/>
      <c r="R46" s="158"/>
      <c r="S46" s="158"/>
      <c r="T46" s="158"/>
      <c r="U46" s="481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446"/>
      <c r="AU46" s="446"/>
      <c r="AV46" s="446"/>
      <c r="AW46" s="446"/>
      <c r="AX46" s="446"/>
      <c r="AY46" s="446"/>
      <c r="AZ46" s="446"/>
      <c r="BA46" s="446"/>
      <c r="BB46" s="444"/>
      <c r="BC46" s="444"/>
      <c r="BD46" s="444"/>
      <c r="BE46" s="444"/>
      <c r="BF46" s="444"/>
      <c r="BG46" s="444"/>
      <c r="BH46" s="444"/>
      <c r="BI46" s="444"/>
      <c r="BJ46" s="447"/>
      <c r="BK46" s="447"/>
      <c r="BL46" s="447"/>
      <c r="BM46" s="447"/>
      <c r="BN46" s="438"/>
      <c r="BO46" s="438"/>
      <c r="BP46" s="438"/>
      <c r="BQ46" s="438"/>
      <c r="BR46" s="444"/>
      <c r="BS46" s="444"/>
      <c r="BT46" s="444"/>
      <c r="BU46" s="444"/>
      <c r="BV46" s="7"/>
      <c r="BW46" s="155"/>
      <c r="BX46" s="155"/>
      <c r="BY46" s="155"/>
      <c r="BZ46" s="155"/>
      <c r="CA46" s="445"/>
      <c r="CB46" s="445"/>
      <c r="CC46" s="445"/>
      <c r="CD46" s="445"/>
      <c r="CE46" s="445"/>
      <c r="CF46" s="445"/>
      <c r="CG46" s="445"/>
      <c r="CH46" s="445"/>
      <c r="CI46" s="155"/>
      <c r="CJ46" s="155"/>
      <c r="CK46" s="155"/>
      <c r="CL46" s="155"/>
      <c r="CM46" s="445"/>
      <c r="CN46" s="445"/>
      <c r="CO46" s="445"/>
      <c r="CP46" s="445"/>
      <c r="CQ46" s="445"/>
      <c r="CR46" s="445"/>
      <c r="CS46" s="445"/>
      <c r="CT46" s="445"/>
      <c r="CU46" s="445"/>
      <c r="CV46" s="445"/>
      <c r="CW46" s="445"/>
      <c r="CX46" s="445"/>
      <c r="CY46" s="445"/>
      <c r="CZ46" s="445"/>
      <c r="DA46" s="445"/>
      <c r="DB46" s="445"/>
      <c r="DC46" s="445"/>
      <c r="DD46" s="445"/>
      <c r="DE46" s="445"/>
      <c r="DF46" s="445"/>
      <c r="DG46" s="7"/>
      <c r="DH46" s="155"/>
      <c r="DI46" s="155"/>
      <c r="DJ46" s="155"/>
      <c r="DK46" s="155"/>
      <c r="DL46" s="445"/>
      <c r="DM46" s="445"/>
      <c r="DN46" s="445"/>
      <c r="DO46" s="445"/>
      <c r="DP46" s="445"/>
      <c r="DQ46" s="445"/>
      <c r="DR46" s="445"/>
      <c r="DS46" s="445"/>
      <c r="DT46" s="155"/>
      <c r="DU46" s="155"/>
      <c r="DV46" s="155"/>
      <c r="DW46" s="155"/>
      <c r="DX46" s="445"/>
      <c r="DY46" s="445"/>
      <c r="DZ46" s="445"/>
      <c r="EA46" s="445"/>
      <c r="EB46" s="445"/>
      <c r="EC46" s="445"/>
      <c r="ED46" s="445"/>
      <c r="EE46" s="445"/>
      <c r="EF46" s="155"/>
      <c r="EG46" s="155"/>
      <c r="EH46" s="155"/>
      <c r="EI46" s="155"/>
      <c r="EJ46" s="445"/>
      <c r="EK46" s="445"/>
      <c r="EL46" s="445"/>
      <c r="EM46" s="445"/>
      <c r="EN46" s="445"/>
      <c r="EO46" s="445"/>
      <c r="EP46" s="445"/>
      <c r="EQ46" s="445"/>
      <c r="ER46" s="7"/>
      <c r="ES46" s="155"/>
      <c r="ET46" s="155"/>
      <c r="EU46" s="155"/>
      <c r="EV46" s="155"/>
      <c r="EW46" s="445"/>
      <c r="EX46" s="445"/>
      <c r="EY46" s="445"/>
      <c r="EZ46" s="445"/>
      <c r="FA46" s="445"/>
      <c r="FB46" s="445"/>
      <c r="FC46" s="445"/>
      <c r="FD46" s="445"/>
      <c r="FE46" s="155"/>
      <c r="FF46" s="155"/>
      <c r="FG46" s="155"/>
      <c r="FH46" s="155"/>
      <c r="FI46" s="445"/>
      <c r="FJ46" s="445"/>
      <c r="FK46" s="445"/>
      <c r="FL46" s="445"/>
      <c r="FM46" s="445"/>
      <c r="FN46" s="445"/>
      <c r="FO46" s="445"/>
      <c r="FP46" s="445"/>
      <c r="FQ46" s="155"/>
      <c r="FR46" s="155"/>
      <c r="FS46" s="155"/>
      <c r="FT46" s="155"/>
      <c r="FU46" s="445"/>
      <c r="FV46" s="445"/>
      <c r="FW46" s="445"/>
      <c r="FX46" s="445"/>
    </row>
    <row r="47" spans="1:180" ht="23.25">
      <c r="A47" s="158"/>
      <c r="B47" s="418"/>
      <c r="C47" s="419"/>
      <c r="D47" s="158"/>
      <c r="E47" s="158"/>
      <c r="F47" s="531"/>
      <c r="G47" s="531"/>
      <c r="H47" s="531"/>
      <c r="I47" s="531"/>
      <c r="J47" s="158"/>
      <c r="L47" s="142"/>
      <c r="M47" s="143"/>
      <c r="N47" s="143"/>
      <c r="O47" s="7"/>
      <c r="P47" s="135"/>
      <c r="Q47" s="480"/>
      <c r="R47" s="158"/>
      <c r="S47" s="158"/>
      <c r="T47" s="158"/>
      <c r="U47" s="481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446"/>
      <c r="AU47" s="446"/>
      <c r="AV47" s="446"/>
      <c r="AW47" s="446"/>
      <c r="AX47" s="446"/>
      <c r="AY47" s="446"/>
      <c r="AZ47" s="446"/>
      <c r="BA47" s="446"/>
      <c r="BB47" s="444"/>
      <c r="BC47" s="444"/>
      <c r="BD47" s="444"/>
      <c r="BE47" s="444"/>
      <c r="BF47" s="444"/>
      <c r="BG47" s="444"/>
      <c r="BH47" s="444"/>
      <c r="BI47" s="444"/>
      <c r="BJ47" s="447"/>
      <c r="BK47" s="447"/>
      <c r="BL47" s="447"/>
      <c r="BM47" s="447"/>
      <c r="BN47" s="438"/>
      <c r="BO47" s="438"/>
      <c r="BP47" s="438"/>
      <c r="BQ47" s="438"/>
      <c r="BR47" s="444"/>
      <c r="BS47" s="444"/>
      <c r="BT47" s="444"/>
      <c r="BU47" s="444"/>
      <c r="BV47" s="7"/>
      <c r="BW47" s="155"/>
      <c r="BX47" s="155"/>
      <c r="BY47" s="155"/>
      <c r="BZ47" s="155"/>
      <c r="CA47" s="445"/>
      <c r="CB47" s="445"/>
      <c r="CC47" s="445"/>
      <c r="CD47" s="445"/>
      <c r="CE47" s="445"/>
      <c r="CF47" s="445"/>
      <c r="CG47" s="445"/>
      <c r="CH47" s="445"/>
      <c r="CI47" s="155"/>
      <c r="CJ47" s="155"/>
      <c r="CK47" s="155"/>
      <c r="CL47" s="155"/>
      <c r="CM47" s="445"/>
      <c r="CN47" s="445"/>
      <c r="CO47" s="445"/>
      <c r="CP47" s="445"/>
      <c r="CQ47" s="445"/>
      <c r="CR47" s="445"/>
      <c r="CS47" s="445"/>
      <c r="CT47" s="445"/>
      <c r="CU47" s="445"/>
      <c r="CV47" s="445"/>
      <c r="CW47" s="445"/>
      <c r="CX47" s="445"/>
      <c r="CY47" s="445"/>
      <c r="CZ47" s="445"/>
      <c r="DA47" s="445"/>
      <c r="DB47" s="445"/>
      <c r="DC47" s="445"/>
      <c r="DD47" s="445"/>
      <c r="DE47" s="445"/>
      <c r="DF47" s="445"/>
      <c r="DG47" s="7"/>
      <c r="DH47" s="155"/>
      <c r="DI47" s="155"/>
      <c r="DJ47" s="155"/>
      <c r="DK47" s="155"/>
      <c r="DL47" s="445"/>
      <c r="DM47" s="445"/>
      <c r="DN47" s="445"/>
      <c r="DO47" s="445"/>
      <c r="DP47" s="445"/>
      <c r="DQ47" s="445"/>
      <c r="DR47" s="445"/>
      <c r="DS47" s="445"/>
      <c r="DT47" s="155"/>
      <c r="DU47" s="155"/>
      <c r="DV47" s="155"/>
      <c r="DW47" s="155"/>
      <c r="DX47" s="445"/>
      <c r="DY47" s="445"/>
      <c r="DZ47" s="445"/>
      <c r="EA47" s="445"/>
      <c r="EB47" s="445"/>
      <c r="EC47" s="445"/>
      <c r="ED47" s="445"/>
      <c r="EE47" s="445"/>
      <c r="EF47" s="155"/>
      <c r="EG47" s="155"/>
      <c r="EH47" s="155"/>
      <c r="EI47" s="155"/>
      <c r="EJ47" s="445"/>
      <c r="EK47" s="445"/>
      <c r="EL47" s="445"/>
      <c r="EM47" s="445"/>
      <c r="EN47" s="445"/>
      <c r="EO47" s="445"/>
      <c r="EP47" s="445"/>
      <c r="EQ47" s="445"/>
      <c r="ER47" s="7"/>
      <c r="ES47" s="155"/>
      <c r="ET47" s="155"/>
      <c r="EU47" s="155"/>
      <c r="EV47" s="155"/>
      <c r="EW47" s="445"/>
      <c r="EX47" s="445"/>
      <c r="EY47" s="445"/>
      <c r="EZ47" s="445"/>
      <c r="FA47" s="445"/>
      <c r="FB47" s="445"/>
      <c r="FC47" s="445"/>
      <c r="FD47" s="445"/>
      <c r="FE47" s="155"/>
      <c r="FF47" s="155"/>
      <c r="FG47" s="155"/>
      <c r="FH47" s="155"/>
      <c r="FI47" s="445"/>
      <c r="FJ47" s="445"/>
      <c r="FK47" s="445"/>
      <c r="FL47" s="445"/>
      <c r="FM47" s="445"/>
      <c r="FN47" s="445"/>
      <c r="FO47" s="445"/>
      <c r="FP47" s="445"/>
      <c r="FQ47" s="155"/>
      <c r="FR47" s="155"/>
      <c r="FS47" s="155"/>
      <c r="FT47" s="155"/>
      <c r="FU47" s="445"/>
      <c r="FV47" s="445"/>
      <c r="FW47" s="445"/>
      <c r="FX47" s="445"/>
    </row>
    <row r="48" spans="1:180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L48" s="7"/>
      <c r="M48" s="142"/>
      <c r="N48" s="134"/>
      <c r="O48" s="7"/>
      <c r="P48" s="135"/>
      <c r="Q48" s="480"/>
      <c r="R48" s="158"/>
      <c r="S48" s="158"/>
      <c r="T48" s="158"/>
      <c r="U48" s="481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446"/>
      <c r="AU48" s="446"/>
      <c r="AV48" s="446"/>
      <c r="AW48" s="446"/>
      <c r="AX48" s="446"/>
      <c r="AY48" s="446"/>
      <c r="AZ48" s="446"/>
      <c r="BA48" s="446"/>
      <c r="BB48" s="444"/>
      <c r="BC48" s="444"/>
      <c r="BD48" s="444"/>
      <c r="BE48" s="444"/>
      <c r="BF48" s="444"/>
      <c r="BG48" s="444"/>
      <c r="BH48" s="444"/>
      <c r="BI48" s="444"/>
      <c r="BJ48" s="447"/>
      <c r="BK48" s="447"/>
      <c r="BL48" s="447"/>
      <c r="BM48" s="447"/>
      <c r="BN48" s="438"/>
      <c r="BO48" s="438"/>
      <c r="BP48" s="438"/>
      <c r="BQ48" s="438"/>
      <c r="BR48" s="444"/>
      <c r="BS48" s="444"/>
      <c r="BT48" s="444"/>
      <c r="BU48" s="444"/>
      <c r="BV48" s="7"/>
      <c r="BW48" s="155"/>
      <c r="BX48" s="155"/>
      <c r="BY48" s="155"/>
      <c r="BZ48" s="155"/>
      <c r="CA48" s="445"/>
      <c r="CB48" s="445"/>
      <c r="CC48" s="445"/>
      <c r="CD48" s="445"/>
      <c r="CE48" s="445"/>
      <c r="CF48" s="445"/>
      <c r="CG48" s="445"/>
      <c r="CH48" s="445"/>
      <c r="CI48" s="155"/>
      <c r="CJ48" s="155"/>
      <c r="CK48" s="155"/>
      <c r="CL48" s="155"/>
      <c r="CM48" s="445"/>
      <c r="CN48" s="445"/>
      <c r="CO48" s="445"/>
      <c r="CP48" s="445"/>
      <c r="CQ48" s="445"/>
      <c r="CR48" s="445"/>
      <c r="CS48" s="445"/>
      <c r="CT48" s="445"/>
      <c r="CU48" s="445"/>
      <c r="CV48" s="445"/>
      <c r="CW48" s="445"/>
      <c r="CX48" s="445"/>
      <c r="CY48" s="445"/>
      <c r="CZ48" s="445"/>
      <c r="DA48" s="445"/>
      <c r="DB48" s="445"/>
      <c r="DC48" s="445"/>
      <c r="DD48" s="445"/>
      <c r="DE48" s="445"/>
      <c r="DF48" s="445"/>
      <c r="DG48" s="7"/>
      <c r="DH48" s="155"/>
      <c r="DI48" s="155"/>
      <c r="DJ48" s="155"/>
      <c r="DK48" s="155"/>
      <c r="DL48" s="445"/>
      <c r="DM48" s="445"/>
      <c r="DN48" s="445"/>
      <c r="DO48" s="445"/>
      <c r="DP48" s="445"/>
      <c r="DQ48" s="445"/>
      <c r="DR48" s="445"/>
      <c r="DS48" s="445"/>
      <c r="DT48" s="155"/>
      <c r="DU48" s="155"/>
      <c r="DV48" s="155"/>
      <c r="DW48" s="155"/>
      <c r="DX48" s="445"/>
      <c r="DY48" s="445"/>
      <c r="DZ48" s="445"/>
      <c r="EA48" s="445"/>
      <c r="EB48" s="445"/>
      <c r="EC48" s="445"/>
      <c r="ED48" s="445"/>
      <c r="EE48" s="445"/>
      <c r="EF48" s="155"/>
      <c r="EG48" s="155"/>
      <c r="EH48" s="155"/>
      <c r="EI48" s="155"/>
      <c r="EJ48" s="445"/>
      <c r="EK48" s="445"/>
      <c r="EL48" s="445"/>
      <c r="EM48" s="445"/>
      <c r="EN48" s="445"/>
      <c r="EO48" s="445"/>
      <c r="EP48" s="445"/>
      <c r="EQ48" s="445"/>
      <c r="ER48" s="7"/>
      <c r="ES48" s="155"/>
      <c r="ET48" s="155"/>
      <c r="EU48" s="155"/>
      <c r="EV48" s="155"/>
      <c r="EW48" s="445"/>
      <c r="EX48" s="445"/>
      <c r="EY48" s="445"/>
      <c r="EZ48" s="445"/>
      <c r="FA48" s="445"/>
      <c r="FB48" s="445"/>
      <c r="FC48" s="445"/>
      <c r="FD48" s="445"/>
      <c r="FE48" s="155"/>
      <c r="FF48" s="155"/>
      <c r="FG48" s="155"/>
      <c r="FH48" s="155"/>
      <c r="FI48" s="445"/>
      <c r="FJ48" s="445"/>
      <c r="FK48" s="445"/>
      <c r="FL48" s="445"/>
      <c r="FM48" s="445"/>
      <c r="FN48" s="445"/>
      <c r="FO48" s="445"/>
      <c r="FP48" s="445"/>
      <c r="FQ48" s="155"/>
      <c r="FR48" s="155"/>
      <c r="FS48" s="155"/>
      <c r="FT48" s="155"/>
      <c r="FU48" s="445"/>
      <c r="FV48" s="445"/>
      <c r="FW48" s="445"/>
      <c r="FX48" s="445"/>
    </row>
    <row r="49" spans="1:180" ht="15">
      <c r="A49" s="158"/>
      <c r="B49" s="158"/>
      <c r="C49" s="158"/>
      <c r="D49" s="158"/>
      <c r="E49" s="158"/>
      <c r="F49" s="158"/>
      <c r="G49" s="158"/>
      <c r="H49" s="158"/>
      <c r="I49" s="158"/>
      <c r="J49" s="420"/>
      <c r="L49" s="7"/>
      <c r="M49" s="134"/>
      <c r="N49" s="134"/>
      <c r="O49" s="134"/>
      <c r="P49" s="135"/>
      <c r="Q49" s="480"/>
      <c r="R49" s="158"/>
      <c r="S49" s="158"/>
      <c r="T49" s="158"/>
      <c r="U49" s="481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446"/>
      <c r="AU49" s="446"/>
      <c r="AV49" s="446"/>
      <c r="AW49" s="446"/>
      <c r="AX49" s="446"/>
      <c r="AY49" s="446"/>
      <c r="AZ49" s="446"/>
      <c r="BA49" s="446"/>
      <c r="BB49" s="444"/>
      <c r="BC49" s="444"/>
      <c r="BD49" s="444"/>
      <c r="BE49" s="444"/>
      <c r="BF49" s="444"/>
      <c r="BG49" s="444"/>
      <c r="BH49" s="444"/>
      <c r="BI49" s="444"/>
      <c r="BJ49" s="447"/>
      <c r="BK49" s="447"/>
      <c r="BL49" s="447"/>
      <c r="BM49" s="447"/>
      <c r="BN49" s="438"/>
      <c r="BO49" s="438"/>
      <c r="BP49" s="438"/>
      <c r="BQ49" s="438"/>
      <c r="BR49" s="444"/>
      <c r="BS49" s="444"/>
      <c r="BT49" s="444"/>
      <c r="BU49" s="444"/>
      <c r="BV49" s="7"/>
      <c r="BW49" s="155"/>
      <c r="BX49" s="155"/>
      <c r="BY49" s="155"/>
      <c r="BZ49" s="155"/>
      <c r="CA49" s="445"/>
      <c r="CB49" s="445"/>
      <c r="CC49" s="445"/>
      <c r="CD49" s="445"/>
      <c r="CE49" s="445"/>
      <c r="CF49" s="445"/>
      <c r="CG49" s="445"/>
      <c r="CH49" s="445"/>
      <c r="CI49" s="155"/>
      <c r="CJ49" s="155"/>
      <c r="CK49" s="155"/>
      <c r="CL49" s="155"/>
      <c r="CM49" s="445"/>
      <c r="CN49" s="445"/>
      <c r="CO49" s="445"/>
      <c r="CP49" s="445"/>
      <c r="CQ49" s="445"/>
      <c r="CR49" s="445"/>
      <c r="CS49" s="445"/>
      <c r="CT49" s="445"/>
      <c r="CU49" s="445"/>
      <c r="CV49" s="445"/>
      <c r="CW49" s="445"/>
      <c r="CX49" s="445"/>
      <c r="CY49" s="445"/>
      <c r="CZ49" s="445"/>
      <c r="DA49" s="445"/>
      <c r="DB49" s="445"/>
      <c r="DC49" s="445"/>
      <c r="DD49" s="445"/>
      <c r="DE49" s="445"/>
      <c r="DF49" s="445"/>
      <c r="DG49" s="7"/>
      <c r="DH49" s="155"/>
      <c r="DI49" s="155"/>
      <c r="DJ49" s="155"/>
      <c r="DK49" s="155"/>
      <c r="DL49" s="445"/>
      <c r="DM49" s="445"/>
      <c r="DN49" s="445"/>
      <c r="DO49" s="445"/>
      <c r="DP49" s="445"/>
      <c r="DQ49" s="445"/>
      <c r="DR49" s="445"/>
      <c r="DS49" s="445"/>
      <c r="DT49" s="155"/>
      <c r="DU49" s="155"/>
      <c r="DV49" s="155"/>
      <c r="DW49" s="155"/>
      <c r="DX49" s="445"/>
      <c r="DY49" s="445"/>
      <c r="DZ49" s="445"/>
      <c r="EA49" s="445"/>
      <c r="EB49" s="445"/>
      <c r="EC49" s="445"/>
      <c r="ED49" s="445"/>
      <c r="EE49" s="445"/>
      <c r="EF49" s="155"/>
      <c r="EG49" s="155"/>
      <c r="EH49" s="155"/>
      <c r="EI49" s="155"/>
      <c r="EJ49" s="445"/>
      <c r="EK49" s="445"/>
      <c r="EL49" s="445"/>
      <c r="EM49" s="445"/>
      <c r="EN49" s="445"/>
      <c r="EO49" s="445"/>
      <c r="EP49" s="445"/>
      <c r="EQ49" s="445"/>
      <c r="ER49" s="7"/>
      <c r="ES49" s="155"/>
      <c r="ET49" s="155"/>
      <c r="EU49" s="155"/>
      <c r="EV49" s="155"/>
      <c r="EW49" s="445"/>
      <c r="EX49" s="445"/>
      <c r="EY49" s="445"/>
      <c r="EZ49" s="445"/>
      <c r="FA49" s="445"/>
      <c r="FB49" s="445"/>
      <c r="FC49" s="445"/>
      <c r="FD49" s="445"/>
      <c r="FE49" s="155"/>
      <c r="FF49" s="155"/>
      <c r="FG49" s="155"/>
      <c r="FH49" s="155"/>
      <c r="FI49" s="445"/>
      <c r="FJ49" s="445"/>
      <c r="FK49" s="445"/>
      <c r="FL49" s="445"/>
      <c r="FM49" s="445"/>
      <c r="FN49" s="445"/>
      <c r="FO49" s="445"/>
      <c r="FP49" s="445"/>
      <c r="FQ49" s="155"/>
      <c r="FR49" s="155"/>
      <c r="FS49" s="155"/>
      <c r="FT49" s="155"/>
      <c r="FU49" s="445"/>
      <c r="FV49" s="445"/>
      <c r="FW49" s="445"/>
      <c r="FX49" s="445"/>
    </row>
    <row r="50" spans="1:180" ht="15">
      <c r="A50" s="158"/>
      <c r="B50" s="158"/>
      <c r="C50" s="421"/>
      <c r="D50" s="422"/>
      <c r="E50" s="423"/>
      <c r="F50" s="424"/>
      <c r="G50" s="424"/>
      <c r="H50" s="424"/>
      <c r="I50" s="424"/>
      <c r="J50" s="417"/>
      <c r="L50" s="142"/>
      <c r="M50" s="4"/>
      <c r="N50" s="5"/>
      <c r="O50" s="6"/>
      <c r="P50" s="135"/>
      <c r="Q50" s="480"/>
      <c r="R50" s="158"/>
      <c r="S50" s="158"/>
      <c r="T50" s="158"/>
      <c r="U50" s="481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446"/>
      <c r="AU50" s="446"/>
      <c r="AV50" s="446"/>
      <c r="AW50" s="446"/>
      <c r="AX50" s="446"/>
      <c r="AY50" s="446"/>
      <c r="AZ50" s="446"/>
      <c r="BA50" s="446"/>
      <c r="BB50" s="444"/>
      <c r="BC50" s="444"/>
      <c r="BD50" s="444"/>
      <c r="BE50" s="444"/>
      <c r="BF50" s="444"/>
      <c r="BG50" s="444"/>
      <c r="BH50" s="444"/>
      <c r="BI50" s="444"/>
      <c r="BJ50" s="447"/>
      <c r="BK50" s="447"/>
      <c r="BL50" s="447"/>
      <c r="BM50" s="447"/>
      <c r="BN50" s="438"/>
      <c r="BO50" s="438"/>
      <c r="BP50" s="438"/>
      <c r="BQ50" s="438"/>
      <c r="BR50" s="444"/>
      <c r="BS50" s="444"/>
      <c r="BT50" s="444"/>
      <c r="BU50" s="444"/>
      <c r="BV50" s="7"/>
      <c r="BW50" s="155"/>
      <c r="BX50" s="155"/>
      <c r="BY50" s="155"/>
      <c r="BZ50" s="155"/>
      <c r="CA50" s="445"/>
      <c r="CB50" s="445"/>
      <c r="CC50" s="445"/>
      <c r="CD50" s="445"/>
      <c r="CE50" s="445"/>
      <c r="CF50" s="445"/>
      <c r="CG50" s="445"/>
      <c r="CH50" s="445"/>
      <c r="CI50" s="155"/>
      <c r="CJ50" s="155"/>
      <c r="CK50" s="155"/>
      <c r="CL50" s="155"/>
      <c r="CM50" s="445"/>
      <c r="CN50" s="445"/>
      <c r="CO50" s="445"/>
      <c r="CP50" s="445"/>
      <c r="CQ50" s="445"/>
      <c r="CR50" s="445"/>
      <c r="CS50" s="445"/>
      <c r="CT50" s="445"/>
      <c r="CU50" s="445"/>
      <c r="CV50" s="445"/>
      <c r="CW50" s="445"/>
      <c r="CX50" s="445"/>
      <c r="CY50" s="445"/>
      <c r="CZ50" s="445"/>
      <c r="DA50" s="445"/>
      <c r="DB50" s="445"/>
      <c r="DC50" s="445"/>
      <c r="DD50" s="445"/>
      <c r="DE50" s="445"/>
      <c r="DF50" s="445"/>
      <c r="DG50" s="7"/>
      <c r="DH50" s="155"/>
      <c r="DI50" s="155"/>
      <c r="DJ50" s="155"/>
      <c r="DK50" s="155"/>
      <c r="DL50" s="445"/>
      <c r="DM50" s="445"/>
      <c r="DN50" s="445"/>
      <c r="DO50" s="445"/>
      <c r="DP50" s="445"/>
      <c r="DQ50" s="445"/>
      <c r="DR50" s="445"/>
      <c r="DS50" s="445"/>
      <c r="DT50" s="155"/>
      <c r="DU50" s="155"/>
      <c r="DV50" s="155"/>
      <c r="DW50" s="155"/>
      <c r="DX50" s="445"/>
      <c r="DY50" s="445"/>
      <c r="DZ50" s="445"/>
      <c r="EA50" s="445"/>
      <c r="EB50" s="445"/>
      <c r="EC50" s="445"/>
      <c r="ED50" s="445"/>
      <c r="EE50" s="445"/>
      <c r="EF50" s="155"/>
      <c r="EG50" s="155"/>
      <c r="EH50" s="155"/>
      <c r="EI50" s="155"/>
      <c r="EJ50" s="445"/>
      <c r="EK50" s="445"/>
      <c r="EL50" s="445"/>
      <c r="EM50" s="445"/>
      <c r="EN50" s="445"/>
      <c r="EO50" s="445"/>
      <c r="EP50" s="445"/>
      <c r="EQ50" s="445"/>
      <c r="ER50" s="7"/>
      <c r="ES50" s="155"/>
      <c r="ET50" s="155"/>
      <c r="EU50" s="155"/>
      <c r="EV50" s="155"/>
      <c r="EW50" s="445"/>
      <c r="EX50" s="445"/>
      <c r="EY50" s="445"/>
      <c r="EZ50" s="445"/>
      <c r="FA50" s="445"/>
      <c r="FB50" s="445"/>
      <c r="FC50" s="445"/>
      <c r="FD50" s="445"/>
      <c r="FE50" s="155"/>
      <c r="FF50" s="155"/>
      <c r="FG50" s="155"/>
      <c r="FH50" s="155"/>
      <c r="FI50" s="445"/>
      <c r="FJ50" s="445"/>
      <c r="FK50" s="445"/>
      <c r="FL50" s="445"/>
      <c r="FM50" s="445"/>
      <c r="FN50" s="445"/>
      <c r="FO50" s="445"/>
      <c r="FP50" s="445"/>
      <c r="FQ50" s="155"/>
      <c r="FR50" s="155"/>
      <c r="FS50" s="155"/>
      <c r="FT50" s="155"/>
      <c r="FU50" s="445"/>
      <c r="FV50" s="445"/>
      <c r="FW50" s="445"/>
      <c r="FX50" s="445"/>
    </row>
    <row r="51" spans="1:180" ht="15">
      <c r="A51" s="158"/>
      <c r="B51" s="158"/>
      <c r="C51" s="421"/>
      <c r="D51" s="422"/>
      <c r="E51" s="423"/>
      <c r="F51" s="424"/>
      <c r="G51" s="424"/>
      <c r="H51" s="424"/>
      <c r="I51" s="424"/>
      <c r="J51" s="417"/>
      <c r="L51" s="142"/>
      <c r="M51" s="4"/>
      <c r="N51" s="5"/>
      <c r="O51" s="149"/>
      <c r="P51" s="135"/>
      <c r="Q51" s="480"/>
      <c r="R51" s="158"/>
      <c r="S51" s="158"/>
      <c r="T51" s="158"/>
      <c r="U51" s="481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446"/>
      <c r="AU51" s="446"/>
      <c r="AV51" s="446"/>
      <c r="AW51" s="446"/>
      <c r="AX51" s="446"/>
      <c r="AY51" s="446"/>
      <c r="AZ51" s="446"/>
      <c r="BA51" s="446"/>
      <c r="BB51" s="444"/>
      <c r="BC51" s="444"/>
      <c r="BD51" s="444"/>
      <c r="BE51" s="444"/>
      <c r="BF51" s="444"/>
      <c r="BG51" s="444"/>
      <c r="BH51" s="444"/>
      <c r="BI51" s="444"/>
      <c r="BJ51" s="447"/>
      <c r="BK51" s="447"/>
      <c r="BL51" s="447"/>
      <c r="BM51" s="447"/>
      <c r="BN51" s="438"/>
      <c r="BO51" s="438"/>
      <c r="BP51" s="438"/>
      <c r="BQ51" s="438"/>
      <c r="BR51" s="444"/>
      <c r="BS51" s="444"/>
      <c r="BT51" s="444"/>
      <c r="BU51" s="444"/>
      <c r="BV51" s="7"/>
      <c r="BW51" s="155"/>
      <c r="BX51" s="155"/>
      <c r="BY51" s="155"/>
      <c r="BZ51" s="155"/>
      <c r="CA51" s="445"/>
      <c r="CB51" s="445"/>
      <c r="CC51" s="445"/>
      <c r="CD51" s="445"/>
      <c r="CE51" s="445"/>
      <c r="CF51" s="445"/>
      <c r="CG51" s="445"/>
      <c r="CH51" s="445"/>
      <c r="CI51" s="155"/>
      <c r="CJ51" s="155"/>
      <c r="CK51" s="155"/>
      <c r="CL51" s="155"/>
      <c r="CM51" s="445"/>
      <c r="CN51" s="445"/>
      <c r="CO51" s="445"/>
      <c r="CP51" s="445"/>
      <c r="CQ51" s="445"/>
      <c r="CR51" s="445"/>
      <c r="CS51" s="445"/>
      <c r="CT51" s="445"/>
      <c r="CU51" s="445"/>
      <c r="CV51" s="445"/>
      <c r="CW51" s="445"/>
      <c r="CX51" s="445"/>
      <c r="CY51" s="445"/>
      <c r="CZ51" s="445"/>
      <c r="DA51" s="445"/>
      <c r="DB51" s="445"/>
      <c r="DC51" s="445"/>
      <c r="DD51" s="445"/>
      <c r="DE51" s="445"/>
      <c r="DF51" s="445"/>
      <c r="DG51" s="7"/>
      <c r="DH51" s="155"/>
      <c r="DI51" s="155"/>
      <c r="DJ51" s="155"/>
      <c r="DK51" s="155"/>
      <c r="DL51" s="445"/>
      <c r="DM51" s="445"/>
      <c r="DN51" s="445"/>
      <c r="DO51" s="445"/>
      <c r="DP51" s="445"/>
      <c r="DQ51" s="445"/>
      <c r="DR51" s="445"/>
      <c r="DS51" s="445"/>
      <c r="DT51" s="155"/>
      <c r="DU51" s="155"/>
      <c r="DV51" s="155"/>
      <c r="DW51" s="155"/>
      <c r="DX51" s="445"/>
      <c r="DY51" s="445"/>
      <c r="DZ51" s="445"/>
      <c r="EA51" s="445"/>
      <c r="EB51" s="445"/>
      <c r="EC51" s="445"/>
      <c r="ED51" s="445"/>
      <c r="EE51" s="445"/>
      <c r="EF51" s="155"/>
      <c r="EG51" s="155"/>
      <c r="EH51" s="155"/>
      <c r="EI51" s="155"/>
      <c r="EJ51" s="445"/>
      <c r="EK51" s="445"/>
      <c r="EL51" s="445"/>
      <c r="EM51" s="445"/>
      <c r="EN51" s="445"/>
      <c r="EO51" s="445"/>
      <c r="EP51" s="445"/>
      <c r="EQ51" s="445"/>
      <c r="ER51" s="7"/>
      <c r="ES51" s="155"/>
      <c r="ET51" s="155"/>
      <c r="EU51" s="155"/>
      <c r="EV51" s="155"/>
      <c r="EW51" s="445"/>
      <c r="EX51" s="445"/>
      <c r="EY51" s="445"/>
      <c r="EZ51" s="445"/>
      <c r="FA51" s="445"/>
      <c r="FB51" s="445"/>
      <c r="FC51" s="445"/>
      <c r="FD51" s="445"/>
      <c r="FE51" s="155"/>
      <c r="FF51" s="155"/>
      <c r="FG51" s="155"/>
      <c r="FH51" s="155"/>
      <c r="FI51" s="445"/>
      <c r="FJ51" s="445"/>
      <c r="FK51" s="445"/>
      <c r="FL51" s="445"/>
      <c r="FM51" s="445"/>
      <c r="FN51" s="445"/>
      <c r="FO51" s="445"/>
      <c r="FP51" s="445"/>
      <c r="FQ51" s="155"/>
      <c r="FR51" s="155"/>
      <c r="FS51" s="155"/>
      <c r="FT51" s="155"/>
      <c r="FU51" s="445"/>
      <c r="FV51" s="445"/>
      <c r="FW51" s="445"/>
      <c r="FX51" s="445"/>
    </row>
    <row r="52" spans="1:180" ht="15">
      <c r="A52" s="158"/>
      <c r="B52" s="158"/>
      <c r="C52" s="421"/>
      <c r="D52" s="422"/>
      <c r="E52" s="423"/>
      <c r="F52" s="424"/>
      <c r="G52" s="424"/>
      <c r="H52" s="424"/>
      <c r="I52" s="424"/>
      <c r="J52" s="417"/>
      <c r="L52" s="142"/>
      <c r="M52" s="4"/>
      <c r="N52" s="5"/>
      <c r="O52" s="150"/>
      <c r="P52" s="135"/>
      <c r="Q52" s="480"/>
      <c r="R52" s="158"/>
      <c r="S52" s="158"/>
      <c r="T52" s="158"/>
      <c r="U52" s="481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446"/>
      <c r="AU52" s="446"/>
      <c r="AV52" s="446"/>
      <c r="AW52" s="446"/>
      <c r="AX52" s="446"/>
      <c r="AY52" s="446"/>
      <c r="AZ52" s="446"/>
      <c r="BA52" s="446"/>
      <c r="BB52" s="444"/>
      <c r="BC52" s="444"/>
      <c r="BD52" s="444"/>
      <c r="BE52" s="444"/>
      <c r="BF52" s="444"/>
      <c r="BG52" s="444"/>
      <c r="BH52" s="444"/>
      <c r="BI52" s="444"/>
      <c r="BJ52" s="447"/>
      <c r="BK52" s="447"/>
      <c r="BL52" s="447"/>
      <c r="BM52" s="447"/>
      <c r="BN52" s="438"/>
      <c r="BO52" s="438"/>
      <c r="BP52" s="438"/>
      <c r="BQ52" s="438"/>
      <c r="BR52" s="444"/>
      <c r="BS52" s="444"/>
      <c r="BT52" s="444"/>
      <c r="BU52" s="444"/>
      <c r="BV52" s="7"/>
      <c r="BW52" s="155"/>
      <c r="BX52" s="155"/>
      <c r="BY52" s="155"/>
      <c r="BZ52" s="155"/>
      <c r="CA52" s="445"/>
      <c r="CB52" s="445"/>
      <c r="CC52" s="445"/>
      <c r="CD52" s="445"/>
      <c r="CE52" s="445"/>
      <c r="CF52" s="445"/>
      <c r="CG52" s="445"/>
      <c r="CH52" s="445"/>
      <c r="CI52" s="155"/>
      <c r="CJ52" s="155"/>
      <c r="CK52" s="155"/>
      <c r="CL52" s="155"/>
      <c r="CM52" s="445"/>
      <c r="CN52" s="445"/>
      <c r="CO52" s="445"/>
      <c r="CP52" s="445"/>
      <c r="CQ52" s="445"/>
      <c r="CR52" s="445"/>
      <c r="CS52" s="445"/>
      <c r="CT52" s="445"/>
      <c r="CU52" s="445"/>
      <c r="CV52" s="445"/>
      <c r="CW52" s="445"/>
      <c r="CX52" s="445"/>
      <c r="CY52" s="445"/>
      <c r="CZ52" s="445"/>
      <c r="DA52" s="445"/>
      <c r="DB52" s="445"/>
      <c r="DC52" s="445"/>
      <c r="DD52" s="445"/>
      <c r="DE52" s="445"/>
      <c r="DF52" s="445"/>
      <c r="DG52" s="7"/>
      <c r="DH52" s="155"/>
      <c r="DI52" s="155"/>
      <c r="DJ52" s="155"/>
      <c r="DK52" s="155"/>
      <c r="DL52" s="445"/>
      <c r="DM52" s="445"/>
      <c r="DN52" s="445"/>
      <c r="DO52" s="445"/>
      <c r="DP52" s="445"/>
      <c r="DQ52" s="445"/>
      <c r="DR52" s="445"/>
      <c r="DS52" s="445"/>
      <c r="DT52" s="155"/>
      <c r="DU52" s="155"/>
      <c r="DV52" s="155"/>
      <c r="DW52" s="155"/>
      <c r="DX52" s="445"/>
      <c r="DY52" s="445"/>
      <c r="DZ52" s="445"/>
      <c r="EA52" s="445"/>
      <c r="EB52" s="445"/>
      <c r="EC52" s="445"/>
      <c r="ED52" s="445"/>
      <c r="EE52" s="445"/>
      <c r="EF52" s="155"/>
      <c r="EG52" s="155"/>
      <c r="EH52" s="155"/>
      <c r="EI52" s="155"/>
      <c r="EJ52" s="445"/>
      <c r="EK52" s="445"/>
      <c r="EL52" s="445"/>
      <c r="EM52" s="445"/>
      <c r="EN52" s="445"/>
      <c r="EO52" s="445"/>
      <c r="EP52" s="445"/>
      <c r="EQ52" s="445"/>
      <c r="ER52" s="7"/>
      <c r="ES52" s="155"/>
      <c r="ET52" s="155"/>
      <c r="EU52" s="155"/>
      <c r="EV52" s="155"/>
      <c r="EW52" s="445"/>
      <c r="EX52" s="445"/>
      <c r="EY52" s="445"/>
      <c r="EZ52" s="445"/>
      <c r="FA52" s="445"/>
      <c r="FB52" s="445"/>
      <c r="FC52" s="445"/>
      <c r="FD52" s="445"/>
      <c r="FE52" s="155"/>
      <c r="FF52" s="155"/>
      <c r="FG52" s="155"/>
      <c r="FH52" s="155"/>
      <c r="FI52" s="445"/>
      <c r="FJ52" s="445"/>
      <c r="FK52" s="445"/>
      <c r="FL52" s="445"/>
      <c r="FM52" s="445"/>
      <c r="FN52" s="445"/>
      <c r="FO52" s="445"/>
      <c r="FP52" s="445"/>
      <c r="FQ52" s="155"/>
      <c r="FR52" s="155"/>
      <c r="FS52" s="155"/>
      <c r="FT52" s="155"/>
      <c r="FU52" s="445"/>
      <c r="FV52" s="445"/>
      <c r="FW52" s="445"/>
      <c r="FX52" s="445"/>
    </row>
    <row r="53" spans="1:180" ht="15">
      <c r="A53" s="158"/>
      <c r="B53" s="158"/>
      <c r="C53" s="421"/>
      <c r="D53" s="422"/>
      <c r="E53" s="423"/>
      <c r="F53" s="424"/>
      <c r="G53" s="424"/>
      <c r="H53" s="424"/>
      <c r="I53" s="424"/>
      <c r="J53" s="417"/>
      <c r="L53" s="142"/>
      <c r="M53" s="4"/>
      <c r="N53" s="5"/>
      <c r="O53" s="150"/>
      <c r="P53" s="135"/>
      <c r="Q53" s="482"/>
      <c r="R53" s="158"/>
      <c r="S53" s="158"/>
      <c r="T53" s="158"/>
      <c r="U53" s="481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446"/>
      <c r="AU53" s="446"/>
      <c r="AV53" s="446"/>
      <c r="AW53" s="446"/>
      <c r="AX53" s="446"/>
      <c r="AY53" s="446"/>
      <c r="AZ53" s="446"/>
      <c r="BA53" s="446"/>
      <c r="BB53" s="444"/>
      <c r="BC53" s="444"/>
      <c r="BD53" s="444"/>
      <c r="BE53" s="444"/>
      <c r="BF53" s="444"/>
      <c r="BG53" s="444"/>
      <c r="BH53" s="444"/>
      <c r="BI53" s="444"/>
      <c r="BJ53" s="447"/>
      <c r="BK53" s="447"/>
      <c r="BL53" s="447"/>
      <c r="BM53" s="447"/>
      <c r="BN53" s="438"/>
      <c r="BO53" s="438"/>
      <c r="BP53" s="438"/>
      <c r="BQ53" s="438"/>
      <c r="BR53" s="444"/>
      <c r="BS53" s="444"/>
      <c r="BT53" s="444"/>
      <c r="BU53" s="444"/>
      <c r="BV53" s="7"/>
      <c r="BW53" s="155"/>
      <c r="BX53" s="155"/>
      <c r="BY53" s="155"/>
      <c r="BZ53" s="155"/>
      <c r="CA53" s="445"/>
      <c r="CB53" s="445"/>
      <c r="CC53" s="445"/>
      <c r="CD53" s="445"/>
      <c r="CE53" s="445"/>
      <c r="CF53" s="445"/>
      <c r="CG53" s="445"/>
      <c r="CH53" s="445"/>
      <c r="CI53" s="155"/>
      <c r="CJ53" s="155"/>
      <c r="CK53" s="155"/>
      <c r="CL53" s="155"/>
      <c r="CM53" s="445"/>
      <c r="CN53" s="445"/>
      <c r="CO53" s="445"/>
      <c r="CP53" s="445"/>
      <c r="CQ53" s="445"/>
      <c r="CR53" s="445"/>
      <c r="CS53" s="445"/>
      <c r="CT53" s="445"/>
      <c r="CU53" s="445"/>
      <c r="CV53" s="445"/>
      <c r="CW53" s="445"/>
      <c r="CX53" s="445"/>
      <c r="CY53" s="445"/>
      <c r="CZ53" s="445"/>
      <c r="DA53" s="445"/>
      <c r="DB53" s="445"/>
      <c r="DC53" s="445"/>
      <c r="DD53" s="445"/>
      <c r="DE53" s="445"/>
      <c r="DF53" s="445"/>
      <c r="DG53" s="7"/>
      <c r="DH53" s="155"/>
      <c r="DI53" s="155"/>
      <c r="DJ53" s="155"/>
      <c r="DK53" s="155"/>
      <c r="DL53" s="445"/>
      <c r="DM53" s="445"/>
      <c r="DN53" s="445"/>
      <c r="DO53" s="445"/>
      <c r="DP53" s="445"/>
      <c r="DQ53" s="445"/>
      <c r="DR53" s="445"/>
      <c r="DS53" s="445"/>
      <c r="DT53" s="155"/>
      <c r="DU53" s="155"/>
      <c r="DV53" s="155"/>
      <c r="DW53" s="155"/>
      <c r="DX53" s="445"/>
      <c r="DY53" s="445"/>
      <c r="DZ53" s="445"/>
      <c r="EA53" s="445"/>
      <c r="EB53" s="445"/>
      <c r="EC53" s="445"/>
      <c r="ED53" s="445"/>
      <c r="EE53" s="445"/>
      <c r="EF53" s="155"/>
      <c r="EG53" s="155"/>
      <c r="EH53" s="155"/>
      <c r="EI53" s="155"/>
      <c r="EJ53" s="445"/>
      <c r="EK53" s="445"/>
      <c r="EL53" s="445"/>
      <c r="EM53" s="445"/>
      <c r="EN53" s="445"/>
      <c r="EO53" s="445"/>
      <c r="EP53" s="445"/>
      <c r="EQ53" s="445"/>
      <c r="ER53" s="7"/>
      <c r="ES53" s="155"/>
      <c r="ET53" s="155"/>
      <c r="EU53" s="155"/>
      <c r="EV53" s="155"/>
      <c r="EW53" s="445"/>
      <c r="EX53" s="445"/>
      <c r="EY53" s="445"/>
      <c r="EZ53" s="445"/>
      <c r="FA53" s="445"/>
      <c r="FB53" s="445"/>
      <c r="FC53" s="445"/>
      <c r="FD53" s="445"/>
      <c r="FE53" s="155"/>
      <c r="FF53" s="155"/>
      <c r="FG53" s="155"/>
      <c r="FH53" s="155"/>
      <c r="FI53" s="445"/>
      <c r="FJ53" s="445"/>
      <c r="FK53" s="445"/>
      <c r="FL53" s="445"/>
      <c r="FM53" s="445"/>
      <c r="FN53" s="445"/>
      <c r="FO53" s="445"/>
      <c r="FP53" s="445"/>
      <c r="FQ53" s="155"/>
      <c r="FR53" s="155"/>
      <c r="FS53" s="155"/>
      <c r="FT53" s="155"/>
      <c r="FU53" s="445"/>
      <c r="FV53" s="445"/>
      <c r="FW53" s="445"/>
      <c r="FX53" s="445"/>
    </row>
    <row r="54" spans="1:180" ht="15">
      <c r="A54" s="158"/>
      <c r="B54" s="158"/>
      <c r="C54" s="421"/>
      <c r="D54" s="422"/>
      <c r="E54" s="423"/>
      <c r="F54" s="424"/>
      <c r="G54" s="424"/>
      <c r="H54" s="424"/>
      <c r="I54" s="424"/>
      <c r="J54" s="417"/>
      <c r="L54" s="142"/>
      <c r="M54" s="4"/>
      <c r="N54" s="5"/>
      <c r="O54" s="150"/>
      <c r="P54" s="135"/>
      <c r="Q54" s="482"/>
      <c r="R54" s="158"/>
      <c r="S54" s="158"/>
      <c r="T54" s="158"/>
      <c r="U54" s="481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446"/>
      <c r="AU54" s="446"/>
      <c r="AV54" s="446"/>
      <c r="AW54" s="446"/>
      <c r="AX54" s="446"/>
      <c r="AY54" s="446"/>
      <c r="AZ54" s="446"/>
      <c r="BA54" s="446"/>
      <c r="BB54" s="444"/>
      <c r="BC54" s="444"/>
      <c r="BD54" s="444"/>
      <c r="BE54" s="444"/>
      <c r="BF54" s="444"/>
      <c r="BG54" s="444"/>
      <c r="BH54" s="444"/>
      <c r="BI54" s="444"/>
      <c r="BJ54" s="447"/>
      <c r="BK54" s="447"/>
      <c r="BL54" s="447"/>
      <c r="BM54" s="447"/>
      <c r="BN54" s="438"/>
      <c r="BO54" s="438"/>
      <c r="BP54" s="438"/>
      <c r="BQ54" s="438"/>
      <c r="BR54" s="444"/>
      <c r="BS54" s="444"/>
      <c r="BT54" s="444"/>
      <c r="BU54" s="444"/>
      <c r="BV54" s="7"/>
      <c r="BW54" s="155"/>
      <c r="BX54" s="155"/>
      <c r="BY54" s="155"/>
      <c r="BZ54" s="155"/>
      <c r="CA54" s="445"/>
      <c r="CB54" s="445"/>
      <c r="CC54" s="445"/>
      <c r="CD54" s="445"/>
      <c r="CE54" s="445"/>
      <c r="CF54" s="445"/>
      <c r="CG54" s="445"/>
      <c r="CH54" s="445"/>
      <c r="CI54" s="155"/>
      <c r="CJ54" s="155"/>
      <c r="CK54" s="155"/>
      <c r="CL54" s="155"/>
      <c r="CM54" s="445"/>
      <c r="CN54" s="445"/>
      <c r="CO54" s="445"/>
      <c r="CP54" s="445"/>
      <c r="CQ54" s="445"/>
      <c r="CR54" s="445"/>
      <c r="CS54" s="445"/>
      <c r="CT54" s="445"/>
      <c r="CU54" s="445"/>
      <c r="CV54" s="445"/>
      <c r="CW54" s="445"/>
      <c r="CX54" s="445"/>
      <c r="CY54" s="445"/>
      <c r="CZ54" s="445"/>
      <c r="DA54" s="445"/>
      <c r="DB54" s="445"/>
      <c r="DC54" s="445"/>
      <c r="DD54" s="445"/>
      <c r="DE54" s="445"/>
      <c r="DF54" s="445"/>
      <c r="DG54" s="7"/>
      <c r="DH54" s="155"/>
      <c r="DI54" s="155"/>
      <c r="DJ54" s="155"/>
      <c r="DK54" s="155"/>
      <c r="DL54" s="445"/>
      <c r="DM54" s="445"/>
      <c r="DN54" s="445"/>
      <c r="DO54" s="445"/>
      <c r="DP54" s="445"/>
      <c r="DQ54" s="445"/>
      <c r="DR54" s="445"/>
      <c r="DS54" s="445"/>
      <c r="DT54" s="155"/>
      <c r="DU54" s="155"/>
      <c r="DV54" s="155"/>
      <c r="DW54" s="155"/>
      <c r="DX54" s="445"/>
      <c r="DY54" s="445"/>
      <c r="DZ54" s="445"/>
      <c r="EA54" s="445"/>
      <c r="EB54" s="445"/>
      <c r="EC54" s="445"/>
      <c r="ED54" s="445"/>
      <c r="EE54" s="445"/>
      <c r="EF54" s="155"/>
      <c r="EG54" s="155"/>
      <c r="EH54" s="155"/>
      <c r="EI54" s="155"/>
      <c r="EJ54" s="445"/>
      <c r="EK54" s="445"/>
      <c r="EL54" s="445"/>
      <c r="EM54" s="445"/>
      <c r="EN54" s="445"/>
      <c r="EO54" s="445"/>
      <c r="EP54" s="445"/>
      <c r="EQ54" s="445"/>
      <c r="ER54" s="7"/>
      <c r="ES54" s="155"/>
      <c r="ET54" s="155"/>
      <c r="EU54" s="155"/>
      <c r="EV54" s="155"/>
      <c r="EW54" s="445"/>
      <c r="EX54" s="445"/>
      <c r="EY54" s="445"/>
      <c r="EZ54" s="445"/>
      <c r="FA54" s="445"/>
      <c r="FB54" s="445"/>
      <c r="FC54" s="445"/>
      <c r="FD54" s="445"/>
      <c r="FE54" s="155"/>
      <c r="FF54" s="155"/>
      <c r="FG54" s="155"/>
      <c r="FH54" s="155"/>
      <c r="FI54" s="445"/>
      <c r="FJ54" s="445"/>
      <c r="FK54" s="445"/>
      <c r="FL54" s="445"/>
      <c r="FM54" s="445"/>
      <c r="FN54" s="445"/>
      <c r="FO54" s="445"/>
      <c r="FP54" s="445"/>
      <c r="FQ54" s="155"/>
      <c r="FR54" s="155"/>
      <c r="FS54" s="155"/>
      <c r="FT54" s="155"/>
      <c r="FU54" s="445"/>
      <c r="FV54" s="445"/>
      <c r="FW54" s="445"/>
      <c r="FX54" s="445"/>
    </row>
    <row r="55" spans="1:180" ht="15">
      <c r="A55" s="19"/>
      <c r="B55" s="425"/>
      <c r="C55" s="426"/>
      <c r="D55" s="427"/>
      <c r="E55" s="428"/>
      <c r="F55" s="158"/>
      <c r="G55" s="158"/>
      <c r="H55" s="421"/>
      <c r="I55" s="421"/>
      <c r="J55" s="428"/>
      <c r="L55" s="1"/>
      <c r="M55" s="154"/>
      <c r="N55" s="155"/>
      <c r="O55" s="6"/>
      <c r="P55" s="135"/>
      <c r="Q55" s="482"/>
      <c r="R55" s="158"/>
      <c r="S55" s="158"/>
      <c r="T55" s="158"/>
      <c r="U55" s="481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446"/>
      <c r="AU55" s="446"/>
      <c r="AV55" s="446"/>
      <c r="AW55" s="446"/>
      <c r="AX55" s="446"/>
      <c r="AY55" s="446"/>
      <c r="AZ55" s="446"/>
      <c r="BA55" s="446"/>
      <c r="BB55" s="444"/>
      <c r="BC55" s="444"/>
      <c r="BD55" s="444"/>
      <c r="BE55" s="444"/>
      <c r="BF55" s="444"/>
      <c r="BG55" s="444"/>
      <c r="BH55" s="444"/>
      <c r="BI55" s="444"/>
      <c r="BJ55" s="447"/>
      <c r="BK55" s="447"/>
      <c r="BL55" s="447"/>
      <c r="BM55" s="447"/>
      <c r="BN55" s="438"/>
      <c r="BO55" s="438"/>
      <c r="BP55" s="438"/>
      <c r="BQ55" s="438"/>
      <c r="BR55" s="444"/>
      <c r="BS55" s="444"/>
      <c r="BT55" s="444"/>
      <c r="BU55" s="444"/>
      <c r="BV55" s="7"/>
      <c r="BW55" s="155"/>
      <c r="BX55" s="155"/>
      <c r="BY55" s="155"/>
      <c r="BZ55" s="155"/>
      <c r="CA55" s="445"/>
      <c r="CB55" s="445"/>
      <c r="CC55" s="445"/>
      <c r="CD55" s="445"/>
      <c r="CE55" s="445"/>
      <c r="CF55" s="445"/>
      <c r="CG55" s="445"/>
      <c r="CH55" s="445"/>
      <c r="CI55" s="155"/>
      <c r="CJ55" s="155"/>
      <c r="CK55" s="155"/>
      <c r="CL55" s="155"/>
      <c r="CM55" s="445"/>
      <c r="CN55" s="445"/>
      <c r="CO55" s="445"/>
      <c r="CP55" s="445"/>
      <c r="CQ55" s="445"/>
      <c r="CR55" s="445"/>
      <c r="CS55" s="445"/>
      <c r="CT55" s="445"/>
      <c r="CU55" s="445"/>
      <c r="CV55" s="445"/>
      <c r="CW55" s="445"/>
      <c r="CX55" s="445"/>
      <c r="CY55" s="445"/>
      <c r="CZ55" s="445"/>
      <c r="DA55" s="445"/>
      <c r="DB55" s="445"/>
      <c r="DC55" s="445"/>
      <c r="DD55" s="445"/>
      <c r="DE55" s="445"/>
      <c r="DF55" s="445"/>
      <c r="DG55" s="7"/>
      <c r="DH55" s="155"/>
      <c r="DI55" s="155"/>
      <c r="DJ55" s="155"/>
      <c r="DK55" s="155"/>
      <c r="DL55" s="445"/>
      <c r="DM55" s="445"/>
      <c r="DN55" s="445"/>
      <c r="DO55" s="445"/>
      <c r="DP55" s="445"/>
      <c r="DQ55" s="445"/>
      <c r="DR55" s="445"/>
      <c r="DS55" s="445"/>
      <c r="DT55" s="155"/>
      <c r="DU55" s="155"/>
      <c r="DV55" s="155"/>
      <c r="DW55" s="155"/>
      <c r="DX55" s="445"/>
      <c r="DY55" s="445"/>
      <c r="DZ55" s="445"/>
      <c r="EA55" s="445"/>
      <c r="EB55" s="445"/>
      <c r="EC55" s="445"/>
      <c r="ED55" s="445"/>
      <c r="EE55" s="445"/>
      <c r="EF55" s="155"/>
      <c r="EG55" s="155"/>
      <c r="EH55" s="155"/>
      <c r="EI55" s="155"/>
      <c r="EJ55" s="445"/>
      <c r="EK55" s="445"/>
      <c r="EL55" s="445"/>
      <c r="EM55" s="445"/>
      <c r="EN55" s="445"/>
      <c r="EO55" s="445"/>
      <c r="EP55" s="445"/>
      <c r="EQ55" s="445"/>
      <c r="ER55" s="7"/>
      <c r="ES55" s="155"/>
      <c r="ET55" s="155"/>
      <c r="EU55" s="155"/>
      <c r="EV55" s="155"/>
      <c r="EW55" s="445"/>
      <c r="EX55" s="445"/>
      <c r="EY55" s="445"/>
      <c r="EZ55" s="445"/>
      <c r="FA55" s="445"/>
      <c r="FB55" s="445"/>
      <c r="FC55" s="445"/>
      <c r="FD55" s="445"/>
      <c r="FE55" s="155"/>
      <c r="FF55" s="155"/>
      <c r="FG55" s="155"/>
      <c r="FH55" s="155"/>
      <c r="FI55" s="445"/>
      <c r="FJ55" s="445"/>
      <c r="FK55" s="445"/>
      <c r="FL55" s="445"/>
      <c r="FM55" s="445"/>
      <c r="FN55" s="445"/>
      <c r="FO55" s="445"/>
      <c r="FP55" s="445"/>
      <c r="FQ55" s="155"/>
      <c r="FR55" s="155"/>
      <c r="FS55" s="155"/>
      <c r="FT55" s="155"/>
      <c r="FU55" s="445"/>
      <c r="FV55" s="445"/>
      <c r="FW55" s="445"/>
      <c r="FX55" s="445"/>
    </row>
    <row r="56" spans="1:180">
      <c r="A56" s="158"/>
      <c r="B56" s="429"/>
      <c r="C56" s="158"/>
      <c r="D56" s="158"/>
      <c r="E56" s="19"/>
      <c r="F56" s="19"/>
      <c r="G56" s="158"/>
      <c r="H56" s="158"/>
      <c r="I56" s="158"/>
      <c r="J56" s="158"/>
      <c r="L56" s="142"/>
      <c r="M56" s="4"/>
      <c r="N56" s="7"/>
      <c r="O56" s="7"/>
      <c r="P56" s="135"/>
      <c r="Q56" s="482"/>
      <c r="R56" s="158"/>
      <c r="S56" s="158"/>
      <c r="T56" s="158"/>
      <c r="U56" s="481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446"/>
      <c r="AU56" s="446"/>
      <c r="AV56" s="446"/>
      <c r="AW56" s="446"/>
      <c r="AX56" s="446"/>
      <c r="AY56" s="446"/>
      <c r="AZ56" s="446"/>
      <c r="BA56" s="446"/>
      <c r="BB56" s="444"/>
      <c r="BC56" s="444"/>
      <c r="BD56" s="444"/>
      <c r="BE56" s="444"/>
      <c r="BF56" s="444"/>
      <c r="BG56" s="444"/>
      <c r="BH56" s="444"/>
      <c r="BI56" s="444"/>
      <c r="BJ56" s="447"/>
      <c r="BK56" s="447"/>
      <c r="BL56" s="447"/>
      <c r="BM56" s="447"/>
      <c r="BN56" s="438"/>
      <c r="BO56" s="438"/>
      <c r="BP56" s="438"/>
      <c r="BQ56" s="438"/>
      <c r="BR56" s="444"/>
      <c r="BS56" s="444"/>
      <c r="BT56" s="444"/>
      <c r="BU56" s="444"/>
      <c r="BV56" s="7"/>
      <c r="BW56" s="155"/>
      <c r="BX56" s="155"/>
      <c r="BY56" s="155"/>
      <c r="BZ56" s="155"/>
      <c r="CA56" s="445"/>
      <c r="CB56" s="445"/>
      <c r="CC56" s="445"/>
      <c r="CD56" s="445"/>
      <c r="CE56" s="445"/>
      <c r="CF56" s="445"/>
      <c r="CG56" s="445"/>
      <c r="CH56" s="445"/>
      <c r="CI56" s="155"/>
      <c r="CJ56" s="155"/>
      <c r="CK56" s="155"/>
      <c r="CL56" s="155"/>
      <c r="CM56" s="445"/>
      <c r="CN56" s="445"/>
      <c r="CO56" s="445"/>
      <c r="CP56" s="445"/>
      <c r="CQ56" s="445"/>
      <c r="CR56" s="445"/>
      <c r="CS56" s="445"/>
      <c r="CT56" s="445"/>
      <c r="CU56" s="445"/>
      <c r="CV56" s="445"/>
      <c r="CW56" s="445"/>
      <c r="CX56" s="445"/>
      <c r="CY56" s="445"/>
      <c r="CZ56" s="445"/>
      <c r="DA56" s="445"/>
      <c r="DB56" s="445"/>
      <c r="DC56" s="445"/>
      <c r="DD56" s="445"/>
      <c r="DE56" s="445"/>
      <c r="DF56" s="445"/>
      <c r="DG56" s="7"/>
      <c r="DH56" s="155"/>
      <c r="DI56" s="155"/>
      <c r="DJ56" s="155"/>
      <c r="DK56" s="155"/>
      <c r="DL56" s="445"/>
      <c r="DM56" s="445"/>
      <c r="DN56" s="445"/>
      <c r="DO56" s="445"/>
      <c r="DP56" s="445"/>
      <c r="DQ56" s="445"/>
      <c r="DR56" s="445"/>
      <c r="DS56" s="445"/>
      <c r="DT56" s="155"/>
      <c r="DU56" s="155"/>
      <c r="DV56" s="155"/>
      <c r="DW56" s="155"/>
      <c r="DX56" s="445"/>
      <c r="DY56" s="445"/>
      <c r="DZ56" s="445"/>
      <c r="EA56" s="445"/>
      <c r="EB56" s="445"/>
      <c r="EC56" s="445"/>
      <c r="ED56" s="445"/>
      <c r="EE56" s="445"/>
      <c r="EF56" s="155"/>
      <c r="EG56" s="155"/>
      <c r="EH56" s="155"/>
      <c r="EI56" s="155"/>
      <c r="EJ56" s="445"/>
      <c r="EK56" s="445"/>
      <c r="EL56" s="445"/>
      <c r="EM56" s="445"/>
      <c r="EN56" s="445"/>
      <c r="EO56" s="445"/>
      <c r="EP56" s="445"/>
      <c r="EQ56" s="445"/>
      <c r="ER56" s="7"/>
      <c r="ES56" s="155"/>
      <c r="ET56" s="155"/>
      <c r="EU56" s="155"/>
      <c r="EV56" s="155"/>
      <c r="EW56" s="445"/>
      <c r="EX56" s="445"/>
      <c r="EY56" s="445"/>
      <c r="EZ56" s="445"/>
      <c r="FA56" s="445"/>
      <c r="FB56" s="445"/>
      <c r="FC56" s="445"/>
      <c r="FD56" s="445"/>
      <c r="FE56" s="155"/>
      <c r="FF56" s="155"/>
      <c r="FG56" s="155"/>
      <c r="FH56" s="155"/>
      <c r="FI56" s="445"/>
      <c r="FJ56" s="445"/>
      <c r="FK56" s="445"/>
      <c r="FL56" s="445"/>
      <c r="FM56" s="445"/>
      <c r="FN56" s="445"/>
      <c r="FO56" s="445"/>
      <c r="FP56" s="445"/>
      <c r="FQ56" s="155"/>
      <c r="FR56" s="155"/>
      <c r="FS56" s="155"/>
      <c r="FT56" s="155"/>
      <c r="FU56" s="445"/>
      <c r="FV56" s="445"/>
      <c r="FW56" s="445"/>
      <c r="FX56" s="445"/>
    </row>
    <row r="57" spans="1:180">
      <c r="A57" s="158"/>
      <c r="B57" s="430"/>
      <c r="C57" s="158"/>
      <c r="D57" s="530"/>
      <c r="E57" s="530"/>
      <c r="F57" s="430"/>
      <c r="G57" s="158"/>
      <c r="H57" s="417"/>
      <c r="I57" s="158"/>
      <c r="J57" s="158"/>
      <c r="L57" s="142"/>
      <c r="M57" s="162"/>
      <c r="N57" s="7"/>
      <c r="O57" s="7"/>
      <c r="P57" s="135"/>
      <c r="Q57" s="482"/>
      <c r="R57" s="158"/>
      <c r="S57" s="158"/>
      <c r="T57" s="158"/>
      <c r="U57" s="481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446"/>
      <c r="AU57" s="446"/>
      <c r="AV57" s="446"/>
      <c r="AW57" s="446"/>
      <c r="AX57" s="446"/>
      <c r="AY57" s="446"/>
      <c r="AZ57" s="446"/>
      <c r="BA57" s="446"/>
      <c r="BB57" s="444"/>
      <c r="BC57" s="444"/>
      <c r="BD57" s="444"/>
      <c r="BE57" s="444"/>
      <c r="BF57" s="444"/>
      <c r="BG57" s="444"/>
      <c r="BH57" s="444"/>
      <c r="BI57" s="444"/>
      <c r="BJ57" s="447"/>
      <c r="BK57" s="447"/>
      <c r="BL57" s="447"/>
      <c r="BM57" s="447"/>
      <c r="BN57" s="438"/>
      <c r="BO57" s="438"/>
      <c r="BP57" s="438"/>
      <c r="BQ57" s="438"/>
      <c r="BR57" s="444"/>
      <c r="BS57" s="444"/>
      <c r="BT57" s="444"/>
      <c r="BU57" s="444"/>
      <c r="BV57" s="7"/>
      <c r="BW57" s="155"/>
      <c r="BX57" s="155"/>
      <c r="BY57" s="155"/>
      <c r="BZ57" s="155"/>
      <c r="CA57" s="445"/>
      <c r="CB57" s="445"/>
      <c r="CC57" s="445"/>
      <c r="CD57" s="445"/>
      <c r="CE57" s="445"/>
      <c r="CF57" s="445"/>
      <c r="CG57" s="445"/>
      <c r="CH57" s="445"/>
      <c r="CI57" s="155"/>
      <c r="CJ57" s="155"/>
      <c r="CK57" s="155"/>
      <c r="CL57" s="155"/>
      <c r="CM57" s="445"/>
      <c r="CN57" s="445"/>
      <c r="CO57" s="445"/>
      <c r="CP57" s="445"/>
      <c r="CQ57" s="445"/>
      <c r="CR57" s="445"/>
      <c r="CS57" s="445"/>
      <c r="CT57" s="445"/>
      <c r="CU57" s="445"/>
      <c r="CV57" s="445"/>
      <c r="CW57" s="445"/>
      <c r="CX57" s="445"/>
      <c r="CY57" s="445"/>
      <c r="CZ57" s="445"/>
      <c r="DA57" s="445"/>
      <c r="DB57" s="445"/>
      <c r="DC57" s="445"/>
      <c r="DD57" s="445"/>
      <c r="DE57" s="445"/>
      <c r="DF57" s="445"/>
      <c r="DG57" s="7"/>
      <c r="DH57" s="155"/>
      <c r="DI57" s="155"/>
      <c r="DJ57" s="155"/>
      <c r="DK57" s="155"/>
      <c r="DL57" s="445"/>
      <c r="DM57" s="445"/>
      <c r="DN57" s="445"/>
      <c r="DO57" s="445"/>
      <c r="DP57" s="445"/>
      <c r="DQ57" s="445"/>
      <c r="DR57" s="445"/>
      <c r="DS57" s="445"/>
      <c r="DT57" s="155"/>
      <c r="DU57" s="155"/>
      <c r="DV57" s="155"/>
      <c r="DW57" s="155"/>
      <c r="DX57" s="445"/>
      <c r="DY57" s="445"/>
      <c r="DZ57" s="445"/>
      <c r="EA57" s="445"/>
      <c r="EB57" s="445"/>
      <c r="EC57" s="445"/>
      <c r="ED57" s="445"/>
      <c r="EE57" s="445"/>
      <c r="EF57" s="155"/>
      <c r="EG57" s="155"/>
      <c r="EH57" s="155"/>
      <c r="EI57" s="155"/>
      <c r="EJ57" s="445"/>
      <c r="EK57" s="445"/>
      <c r="EL57" s="445"/>
      <c r="EM57" s="445"/>
      <c r="EN57" s="445"/>
      <c r="EO57" s="445"/>
      <c r="EP57" s="445"/>
      <c r="EQ57" s="445"/>
      <c r="ER57" s="7"/>
      <c r="ES57" s="155"/>
      <c r="ET57" s="155"/>
      <c r="EU57" s="155"/>
      <c r="EV57" s="155"/>
      <c r="EW57" s="445"/>
      <c r="EX57" s="445"/>
      <c r="EY57" s="445"/>
      <c r="EZ57" s="445"/>
      <c r="FA57" s="445"/>
      <c r="FB57" s="445"/>
      <c r="FC57" s="445"/>
      <c r="FD57" s="445"/>
      <c r="FE57" s="155"/>
      <c r="FF57" s="155"/>
      <c r="FG57" s="155"/>
      <c r="FH57" s="155"/>
      <c r="FI57" s="445"/>
      <c r="FJ57" s="445"/>
      <c r="FK57" s="445"/>
      <c r="FL57" s="445"/>
      <c r="FM57" s="445"/>
      <c r="FN57" s="445"/>
      <c r="FO57" s="445"/>
      <c r="FP57" s="445"/>
      <c r="FQ57" s="155"/>
      <c r="FR57" s="155"/>
      <c r="FS57" s="155"/>
      <c r="FT57" s="155"/>
      <c r="FU57" s="445"/>
      <c r="FV57" s="445"/>
      <c r="FW57" s="445"/>
      <c r="FX57" s="445"/>
    </row>
    <row r="58" spans="1:180">
      <c r="L58" s="7"/>
      <c r="M58" s="7"/>
      <c r="N58" s="7"/>
      <c r="O58" s="7"/>
      <c r="P58" s="135"/>
      <c r="Q58" s="482"/>
      <c r="R58" s="158"/>
      <c r="S58" s="158"/>
      <c r="T58" s="158"/>
      <c r="U58" s="481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446"/>
      <c r="AU58" s="446"/>
      <c r="AV58" s="446"/>
      <c r="AW58" s="446"/>
      <c r="AX58" s="446"/>
      <c r="AY58" s="446"/>
      <c r="AZ58" s="446"/>
      <c r="BA58" s="446"/>
      <c r="BB58" s="444"/>
      <c r="BC58" s="444"/>
      <c r="BD58" s="444"/>
      <c r="BE58" s="444"/>
      <c r="BF58" s="444"/>
      <c r="BG58" s="444"/>
      <c r="BH58" s="444"/>
      <c r="BI58" s="444"/>
      <c r="BJ58" s="447"/>
      <c r="BK58" s="447"/>
      <c r="BL58" s="447"/>
      <c r="BM58" s="447"/>
      <c r="BN58" s="438"/>
      <c r="BO58" s="438"/>
      <c r="BP58" s="438"/>
      <c r="BQ58" s="438"/>
      <c r="BR58" s="444"/>
      <c r="BS58" s="444"/>
      <c r="BT58" s="444"/>
      <c r="BU58" s="444"/>
      <c r="BV58" s="7"/>
      <c r="BW58" s="155"/>
      <c r="BX58" s="155"/>
      <c r="BY58" s="155"/>
      <c r="BZ58" s="155"/>
      <c r="CA58" s="445"/>
      <c r="CB58" s="445"/>
      <c r="CC58" s="445"/>
      <c r="CD58" s="445"/>
      <c r="CE58" s="445"/>
      <c r="CF58" s="445"/>
      <c r="CG58" s="445"/>
      <c r="CH58" s="445"/>
      <c r="CI58" s="155"/>
      <c r="CJ58" s="155"/>
      <c r="CK58" s="155"/>
      <c r="CL58" s="155"/>
      <c r="CM58" s="445"/>
      <c r="CN58" s="445"/>
      <c r="CO58" s="445"/>
      <c r="CP58" s="445"/>
      <c r="CQ58" s="445"/>
      <c r="CR58" s="445"/>
      <c r="CS58" s="445"/>
      <c r="CT58" s="445"/>
      <c r="CU58" s="445"/>
      <c r="CV58" s="445"/>
      <c r="CW58" s="445"/>
      <c r="CX58" s="445"/>
      <c r="CY58" s="445"/>
      <c r="CZ58" s="445"/>
      <c r="DA58" s="445"/>
      <c r="DB58" s="445"/>
      <c r="DC58" s="445"/>
      <c r="DD58" s="445"/>
      <c r="DE58" s="445"/>
      <c r="DF58" s="445"/>
      <c r="DG58" s="7"/>
      <c r="DH58" s="155"/>
      <c r="DI58" s="155"/>
      <c r="DJ58" s="155"/>
      <c r="DK58" s="155"/>
      <c r="DL58" s="445"/>
      <c r="DM58" s="445"/>
      <c r="DN58" s="445"/>
      <c r="DO58" s="445"/>
      <c r="DP58" s="445"/>
      <c r="DQ58" s="445"/>
      <c r="DR58" s="445"/>
      <c r="DS58" s="445"/>
      <c r="DT58" s="155"/>
      <c r="DU58" s="155"/>
      <c r="DV58" s="155"/>
      <c r="DW58" s="155"/>
      <c r="DX58" s="445"/>
      <c r="DY58" s="445"/>
      <c r="DZ58" s="445"/>
      <c r="EA58" s="445"/>
      <c r="EB58" s="445"/>
      <c r="EC58" s="445"/>
      <c r="ED58" s="445"/>
      <c r="EE58" s="445"/>
      <c r="EF58" s="155"/>
      <c r="EG58" s="155"/>
      <c r="EH58" s="155"/>
      <c r="EI58" s="155"/>
      <c r="EJ58" s="445"/>
      <c r="EK58" s="445"/>
      <c r="EL58" s="445"/>
      <c r="EM58" s="445"/>
      <c r="EN58" s="445"/>
      <c r="EO58" s="445"/>
      <c r="EP58" s="445"/>
      <c r="EQ58" s="445"/>
      <c r="ER58" s="7"/>
      <c r="ES58" s="155"/>
      <c r="ET58" s="155"/>
      <c r="EU58" s="155"/>
      <c r="EV58" s="155"/>
      <c r="EW58" s="445"/>
      <c r="EX58" s="445"/>
      <c r="EY58" s="445"/>
      <c r="EZ58" s="445"/>
      <c r="FA58" s="445"/>
      <c r="FB58" s="445"/>
      <c r="FC58" s="445"/>
      <c r="FD58" s="445"/>
      <c r="FE58" s="155"/>
      <c r="FF58" s="155"/>
      <c r="FG58" s="155"/>
      <c r="FH58" s="155"/>
      <c r="FI58" s="445"/>
      <c r="FJ58" s="445"/>
      <c r="FK58" s="445"/>
      <c r="FL58" s="445"/>
      <c r="FM58" s="445"/>
      <c r="FN58" s="445"/>
      <c r="FO58" s="445"/>
      <c r="FP58" s="445"/>
      <c r="FQ58" s="155"/>
      <c r="FR58" s="155"/>
      <c r="FS58" s="155"/>
      <c r="FT58" s="155"/>
      <c r="FU58" s="445"/>
      <c r="FV58" s="445"/>
      <c r="FW58" s="445"/>
      <c r="FX58" s="445"/>
    </row>
    <row r="59" spans="1:180" ht="16.5" thickBot="1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502"/>
      <c r="BH59" s="502"/>
      <c r="BI59" s="502"/>
      <c r="BJ59" s="448"/>
      <c r="BK59" s="448"/>
      <c r="BL59" s="448"/>
      <c r="BM59" s="448"/>
      <c r="BN59" s="168"/>
      <c r="BO59" s="168"/>
      <c r="BP59" s="168"/>
      <c r="BQ59" s="168"/>
      <c r="BR59" s="134"/>
      <c r="BS59" s="134"/>
      <c r="BT59" s="134"/>
      <c r="BU59" s="169"/>
      <c r="BV59" s="134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168"/>
      <c r="CH59" s="168"/>
      <c r="CI59" s="168"/>
      <c r="CJ59" s="168"/>
      <c r="CK59" s="168"/>
      <c r="CL59" s="134"/>
      <c r="CM59" s="7"/>
      <c r="CN59" s="502"/>
      <c r="CO59" s="502"/>
      <c r="CP59" s="502"/>
      <c r="CQ59" s="448"/>
      <c r="CR59" s="448"/>
      <c r="CS59" s="448"/>
      <c r="CT59" s="448"/>
      <c r="CU59" s="443"/>
      <c r="CV59" s="443"/>
      <c r="CW59" s="200"/>
      <c r="CX59" s="134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168"/>
      <c r="DJ59" s="168"/>
      <c r="DK59" s="168"/>
      <c r="DL59" s="168"/>
      <c r="DM59" s="168"/>
      <c r="DN59" s="134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502"/>
      <c r="DZ59" s="502"/>
      <c r="EA59" s="502"/>
      <c r="EB59" s="448"/>
      <c r="EC59" s="448"/>
      <c r="ED59" s="448"/>
      <c r="EE59" s="448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168"/>
      <c r="EU59" s="168"/>
      <c r="EV59" s="168"/>
      <c r="EW59" s="168"/>
      <c r="EX59" s="168"/>
      <c r="EY59" s="134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</row>
    <row r="60" spans="1:180" ht="22.5" customHeight="1" thickBot="1">
      <c r="A60" s="523" t="s">
        <v>26</v>
      </c>
      <c r="B60" s="524"/>
      <c r="C60" s="524"/>
      <c r="D60" s="172"/>
      <c r="E60" s="173"/>
      <c r="F60" s="173"/>
      <c r="G60" s="174"/>
      <c r="H60" s="99" t="s">
        <v>27</v>
      </c>
      <c r="L60" s="525"/>
      <c r="M60" s="525"/>
      <c r="N60" s="525"/>
      <c r="O60" s="525"/>
      <c r="P60" s="525"/>
      <c r="Q60" s="7"/>
      <c r="Z60" s="94"/>
      <c r="AA60" s="94"/>
      <c r="AB60" s="94"/>
      <c r="AC60" s="94"/>
      <c r="AD60" s="456"/>
      <c r="AE60" s="554" t="s">
        <v>48</v>
      </c>
      <c r="AF60" s="554"/>
      <c r="AG60" s="554"/>
      <c r="AH60" s="554"/>
      <c r="AI60" s="554" t="s">
        <v>49</v>
      </c>
      <c r="AJ60" s="554"/>
      <c r="AK60" s="554"/>
      <c r="AL60" s="554"/>
      <c r="AM60" s="455"/>
      <c r="AN60" s="455"/>
      <c r="AO60" s="455"/>
      <c r="BM60" s="168"/>
      <c r="BN60" s="168"/>
      <c r="BO60" s="168"/>
      <c r="BP60" s="168"/>
      <c r="BQ60" s="168"/>
      <c r="BR60" s="134"/>
      <c r="BS60" s="134"/>
      <c r="BT60" s="134"/>
      <c r="BU60" s="169"/>
      <c r="BV60" s="134"/>
      <c r="CG60" s="168"/>
      <c r="CH60" s="168"/>
      <c r="CI60" s="168"/>
      <c r="CJ60" s="168"/>
      <c r="CK60" s="168"/>
      <c r="CL60" s="134"/>
      <c r="DD60" s="164"/>
      <c r="DE60" s="170"/>
      <c r="DF60" s="210"/>
      <c r="DG60" s="171"/>
      <c r="DR60" s="168"/>
      <c r="DS60" s="168"/>
      <c r="DT60" s="168"/>
      <c r="DU60" s="168"/>
      <c r="DV60" s="168"/>
      <c r="DW60" s="134"/>
      <c r="FC60" s="168"/>
      <c r="FD60" s="168"/>
      <c r="FE60" s="168"/>
      <c r="FF60" s="168"/>
      <c r="FG60" s="168"/>
      <c r="FH60" s="134"/>
    </row>
    <row r="61" spans="1:180" ht="15.75" thickBot="1">
      <c r="A61" s="115"/>
      <c r="B61" s="518" t="s">
        <v>28</v>
      </c>
      <c r="C61" s="518"/>
      <c r="D61" s="103" t="str">
        <f>$B$5</f>
        <v>K1</v>
      </c>
      <c r="E61" s="104" t="str">
        <f>$B$19</f>
        <v>K2</v>
      </c>
      <c r="F61" s="104">
        <f>$B$33</f>
        <v>0</v>
      </c>
      <c r="G61" s="105">
        <f>$B$47</f>
        <v>0</v>
      </c>
      <c r="H61" s="108"/>
      <c r="I61" s="526" t="s">
        <v>46</v>
      </c>
      <c r="J61" s="527"/>
      <c r="L61" s="433"/>
      <c r="M61" s="434"/>
      <c r="N61" s="7"/>
      <c r="O61" s="514"/>
      <c r="P61" s="514"/>
      <c r="Q61" s="7"/>
      <c r="AA61" s="95" t="str">
        <f t="shared" ref="AA61:AD92" si="4">R3</f>
        <v>dzień</v>
      </c>
      <c r="AB61" s="96" t="str">
        <f t="shared" si="4"/>
        <v>Godzina</v>
      </c>
      <c r="AC61" s="96" t="str">
        <f t="shared" si="4"/>
        <v>czas [h]</v>
      </c>
      <c r="AD61" s="451" t="str">
        <f t="shared" si="4"/>
        <v>dzień</v>
      </c>
      <c r="AE61" s="452" t="str">
        <f>$B$5</f>
        <v>K1</v>
      </c>
      <c r="AF61" s="453" t="str">
        <f>$B$19</f>
        <v>K2</v>
      </c>
      <c r="AG61" s="453">
        <f>$B$33</f>
        <v>0</v>
      </c>
      <c r="AH61" s="454">
        <f>$B$47</f>
        <v>0</v>
      </c>
      <c r="AI61" s="452" t="str">
        <f>$B$5</f>
        <v>K1</v>
      </c>
      <c r="AJ61" s="453" t="str">
        <f>$B$19</f>
        <v>K2</v>
      </c>
      <c r="AK61" s="453">
        <f>$B$33</f>
        <v>0</v>
      </c>
      <c r="AL61" s="451">
        <f>$B$47</f>
        <v>0</v>
      </c>
      <c r="AM61" s="459"/>
      <c r="AN61" s="19"/>
      <c r="AO61" s="19"/>
      <c r="AP61" s="19"/>
      <c r="BN61" s="168"/>
      <c r="BO61" s="168"/>
      <c r="BP61" s="168"/>
      <c r="BQ61" s="168"/>
      <c r="BR61" s="168"/>
      <c r="BS61" s="134"/>
      <c r="BT61" s="134"/>
      <c r="BU61" s="134"/>
      <c r="BV61" s="169"/>
      <c r="BW61" s="134"/>
      <c r="CH61" s="168"/>
      <c r="CI61" s="168"/>
      <c r="CJ61" s="168"/>
      <c r="CK61" s="168"/>
      <c r="CL61" s="168"/>
      <c r="CM61" s="134"/>
      <c r="DE61" s="164"/>
      <c r="DF61" s="170"/>
      <c r="DG61" s="210"/>
      <c r="DH61" s="171"/>
      <c r="DS61" s="168"/>
      <c r="DT61" s="168"/>
      <c r="DU61" s="168"/>
      <c r="DV61" s="168"/>
      <c r="DW61" s="168"/>
      <c r="DX61" s="134"/>
      <c r="FD61" s="168"/>
      <c r="FE61" s="168"/>
      <c r="FF61" s="168"/>
      <c r="FG61" s="168"/>
      <c r="FH61" s="168"/>
      <c r="FI61" s="134"/>
    </row>
    <row r="62" spans="1:180">
      <c r="A62" s="115"/>
      <c r="B62" s="528" t="s">
        <v>41</v>
      </c>
      <c r="C62" s="529"/>
      <c r="D62" s="175">
        <f>E8</f>
        <v>31.578947368421051</v>
      </c>
      <c r="E62" s="176">
        <f>E22</f>
        <v>26.315789473684209</v>
      </c>
      <c r="F62" s="176">
        <f>E36</f>
        <v>0</v>
      </c>
      <c r="G62" s="177">
        <f>E50</f>
        <v>0</v>
      </c>
      <c r="H62" s="108" t="s">
        <v>65</v>
      </c>
      <c r="I62" s="57" t="str">
        <f>$B$5</f>
        <v>K1</v>
      </c>
      <c r="J62" s="178"/>
      <c r="L62" s="19"/>
      <c r="M62" s="134"/>
      <c r="N62" s="134"/>
      <c r="O62" s="134"/>
      <c r="P62" s="134"/>
      <c r="Q62" s="134"/>
      <c r="Z62" s="135"/>
      <c r="AA62" s="85">
        <f t="shared" si="4"/>
        <v>0</v>
      </c>
      <c r="AB62" s="86">
        <f t="shared" si="4"/>
        <v>16</v>
      </c>
      <c r="AC62" s="87">
        <f t="shared" si="4"/>
        <v>0</v>
      </c>
      <c r="AD62" s="88">
        <f t="shared" si="4"/>
        <v>0.66666666666666663</v>
      </c>
      <c r="AE62" s="89">
        <v>303456</v>
      </c>
      <c r="AF62" s="90">
        <v>592578</v>
      </c>
      <c r="AG62" s="90"/>
      <c r="AH62" s="91"/>
      <c r="AI62" s="92">
        <v>0</v>
      </c>
      <c r="AJ62" s="93">
        <v>0</v>
      </c>
      <c r="AK62" s="93">
        <v>0</v>
      </c>
      <c r="AL62" s="457">
        <v>0</v>
      </c>
      <c r="AM62" s="460"/>
      <c r="AN62" s="134"/>
      <c r="AO62" s="134"/>
      <c r="AP62" s="134"/>
      <c r="BN62" s="168"/>
      <c r="BO62" s="168"/>
      <c r="BP62" s="168"/>
      <c r="BQ62" s="168"/>
      <c r="BR62" s="168"/>
      <c r="BS62" s="134"/>
      <c r="BT62" s="134"/>
      <c r="BU62" s="134"/>
      <c r="BV62" s="169"/>
      <c r="BW62" s="134"/>
      <c r="CH62" s="168"/>
      <c r="CI62" s="168"/>
      <c r="CJ62" s="168"/>
      <c r="CK62" s="168"/>
      <c r="CL62" s="168"/>
      <c r="CM62" s="134"/>
      <c r="DE62" s="164"/>
      <c r="DF62" s="170"/>
      <c r="DG62" s="210"/>
      <c r="DH62" s="171"/>
      <c r="DS62" s="168"/>
      <c r="DT62" s="168"/>
      <c r="DU62" s="168"/>
      <c r="DV62" s="168"/>
      <c r="DW62" s="168"/>
      <c r="DX62" s="134"/>
      <c r="FD62" s="168"/>
      <c r="FE62" s="168"/>
      <c r="FF62" s="168"/>
      <c r="FG62" s="168"/>
      <c r="FH62" s="168"/>
      <c r="FI62" s="134"/>
    </row>
    <row r="63" spans="1:180" ht="12.75" customHeight="1">
      <c r="A63" s="115"/>
      <c r="B63" s="519" t="s">
        <v>42</v>
      </c>
      <c r="C63" s="520"/>
      <c r="D63" s="61">
        <f>E9</f>
        <v>6.25</v>
      </c>
      <c r="E63" s="62">
        <f>E23</f>
        <v>7.5</v>
      </c>
      <c r="F63" s="62">
        <f>E37</f>
        <v>0</v>
      </c>
      <c r="G63" s="63">
        <f>E51</f>
        <v>0</v>
      </c>
      <c r="H63" s="108" t="s">
        <v>65</v>
      </c>
      <c r="I63" s="57" t="str">
        <f>$B$19</f>
        <v>K2</v>
      </c>
      <c r="J63" s="178"/>
      <c r="L63" s="19"/>
      <c r="M63" s="134"/>
      <c r="N63" s="134"/>
      <c r="O63" s="7"/>
      <c r="P63" s="435"/>
      <c r="Q63" s="134"/>
      <c r="Z63" s="135"/>
      <c r="AA63" s="70">
        <f t="shared" si="4"/>
        <v>1</v>
      </c>
      <c r="AB63" s="62">
        <f t="shared" si="4"/>
        <v>15.5</v>
      </c>
      <c r="AC63" s="71">
        <f t="shared" si="4"/>
        <v>23.5</v>
      </c>
      <c r="AD63" s="63">
        <f t="shared" si="4"/>
        <v>1.6458333333333333</v>
      </c>
      <c r="AE63" s="80">
        <v>306403</v>
      </c>
      <c r="AF63" s="79">
        <v>595970</v>
      </c>
      <c r="AG63" s="79"/>
      <c r="AH63" s="81"/>
      <c r="AI63" s="58">
        <f t="shared" ref="AI63:AL78" si="5">(AE63-AE62)/(($AC63-$AC62)*60)</f>
        <v>2.0900709219858156</v>
      </c>
      <c r="AJ63" s="59">
        <f t="shared" si="5"/>
        <v>2.4056737588652481</v>
      </c>
      <c r="AK63" s="59">
        <f t="shared" si="5"/>
        <v>0</v>
      </c>
      <c r="AL63" s="458">
        <f t="shared" si="5"/>
        <v>0</v>
      </c>
      <c r="AM63" s="461"/>
      <c r="AN63" s="444"/>
      <c r="AO63" s="444"/>
      <c r="AP63" s="444"/>
      <c r="BN63" s="168"/>
      <c r="BO63" s="168"/>
      <c r="BP63" s="168"/>
      <c r="BQ63" s="168"/>
      <c r="BR63" s="168"/>
      <c r="BS63" s="134"/>
      <c r="BT63" s="134"/>
      <c r="BU63" s="134"/>
      <c r="CH63" s="168"/>
      <c r="CI63" s="168"/>
      <c r="CJ63" s="168"/>
      <c r="CK63" s="168"/>
      <c r="CL63" s="168"/>
      <c r="CM63" s="134"/>
      <c r="DE63" s="170"/>
      <c r="DF63" s="170"/>
      <c r="DG63" s="210"/>
      <c r="DH63" s="171"/>
      <c r="DS63" s="168"/>
      <c r="DT63" s="168"/>
      <c r="DU63" s="168"/>
      <c r="DV63" s="168"/>
      <c r="DW63" s="168"/>
      <c r="DX63" s="134"/>
      <c r="FD63" s="168"/>
      <c r="FE63" s="168"/>
      <c r="FF63" s="168"/>
      <c r="FG63" s="168"/>
      <c r="FH63" s="168"/>
      <c r="FI63" s="134"/>
    </row>
    <row r="64" spans="1:180" ht="12.75" customHeight="1">
      <c r="A64" s="115"/>
      <c r="B64" s="519" t="s">
        <v>43</v>
      </c>
      <c r="C64" s="520"/>
      <c r="D64" s="61">
        <f>E10</f>
        <v>0</v>
      </c>
      <c r="E64" s="62">
        <f>E24</f>
        <v>0</v>
      </c>
      <c r="F64" s="62">
        <f>E38</f>
        <v>0</v>
      </c>
      <c r="G64" s="63">
        <f>E52</f>
        <v>0</v>
      </c>
      <c r="H64" s="108" t="s">
        <v>65</v>
      </c>
      <c r="I64" s="57">
        <f>$B$33</f>
        <v>0</v>
      </c>
      <c r="J64" s="178"/>
      <c r="L64" s="19"/>
      <c r="M64" s="134"/>
      <c r="N64" s="134"/>
      <c r="O64" s="7"/>
      <c r="P64" s="435"/>
      <c r="Q64" s="134"/>
      <c r="Z64" s="135"/>
      <c r="AA64" s="70">
        <f t="shared" si="4"/>
        <v>2</v>
      </c>
      <c r="AB64" s="62">
        <f t="shared" si="4"/>
        <v>18.5</v>
      </c>
      <c r="AC64" s="71">
        <f t="shared" si="4"/>
        <v>50.5</v>
      </c>
      <c r="AD64" s="63">
        <f t="shared" si="4"/>
        <v>2.7708333333333335</v>
      </c>
      <c r="AE64" s="80">
        <v>309494</v>
      </c>
      <c r="AF64" s="79">
        <v>599713</v>
      </c>
      <c r="AG64" s="79"/>
      <c r="AH64" s="81"/>
      <c r="AI64" s="58">
        <f t="shared" si="5"/>
        <v>1.9080246913580248</v>
      </c>
      <c r="AJ64" s="59">
        <f t="shared" si="5"/>
        <v>2.310493827160494</v>
      </c>
      <c r="AK64" s="59">
        <f t="shared" si="5"/>
        <v>0</v>
      </c>
      <c r="AL64" s="458">
        <f t="shared" si="5"/>
        <v>0</v>
      </c>
      <c r="AM64" s="461"/>
      <c r="AN64" s="444"/>
      <c r="AO64" s="444"/>
      <c r="AP64" s="444"/>
      <c r="BN64" s="168"/>
      <c r="BO64" s="168"/>
      <c r="BP64" s="168"/>
      <c r="BQ64" s="168"/>
      <c r="BR64" s="168"/>
      <c r="BS64" s="134"/>
      <c r="BT64" s="134"/>
      <c r="BU64" s="134"/>
      <c r="CH64" s="168"/>
      <c r="CI64" s="168"/>
      <c r="CJ64" s="168"/>
      <c r="CK64" s="168"/>
      <c r="CL64" s="168"/>
      <c r="CM64" s="134"/>
      <c r="DE64" s="169"/>
      <c r="DF64" s="134"/>
      <c r="DG64" s="210"/>
      <c r="DH64" s="169"/>
      <c r="DI64" s="134"/>
      <c r="DS64" s="168"/>
      <c r="DT64" s="168"/>
      <c r="DU64" s="168"/>
      <c r="DV64" s="168"/>
      <c r="DW64" s="168"/>
      <c r="DX64" s="134"/>
      <c r="FD64" s="168"/>
      <c r="FE64" s="168"/>
      <c r="FF64" s="168"/>
      <c r="FG64" s="168"/>
      <c r="FH64" s="168"/>
      <c r="FI64" s="134"/>
    </row>
    <row r="65" spans="1:165" ht="13.5" customHeight="1" thickBot="1">
      <c r="A65" s="115"/>
      <c r="B65" s="521" t="s">
        <v>44</v>
      </c>
      <c r="C65" s="522"/>
      <c r="D65" s="67">
        <f>E11</f>
        <v>0</v>
      </c>
      <c r="E65" s="68">
        <f>E25</f>
        <v>0</v>
      </c>
      <c r="F65" s="68">
        <f>E39</f>
        <v>0</v>
      </c>
      <c r="G65" s="69">
        <f>E53</f>
        <v>0</v>
      </c>
      <c r="H65" s="108" t="s">
        <v>65</v>
      </c>
      <c r="I65" s="110">
        <f>$B$47</f>
        <v>0</v>
      </c>
      <c r="J65" s="432"/>
      <c r="K65" s="165"/>
      <c r="L65" s="19"/>
      <c r="M65" s="134"/>
      <c r="N65" s="134"/>
      <c r="O65" s="7"/>
      <c r="P65" s="435"/>
      <c r="Q65" s="436"/>
      <c r="Z65" s="135"/>
      <c r="AA65" s="70">
        <f t="shared" si="4"/>
        <v>3</v>
      </c>
      <c r="AB65" s="62">
        <f t="shared" si="4"/>
        <v>12</v>
      </c>
      <c r="AC65" s="71">
        <f t="shared" si="4"/>
        <v>68</v>
      </c>
      <c r="AD65" s="63">
        <f t="shared" si="4"/>
        <v>3.5</v>
      </c>
      <c r="AE65" s="80">
        <v>311204</v>
      </c>
      <c r="AF65" s="79">
        <v>602006</v>
      </c>
      <c r="AG65" s="79"/>
      <c r="AH65" s="81"/>
      <c r="AI65" s="58">
        <f t="shared" si="5"/>
        <v>1.6285714285714286</v>
      </c>
      <c r="AJ65" s="59">
        <f t="shared" si="5"/>
        <v>2.1838095238095239</v>
      </c>
      <c r="AK65" s="59">
        <f t="shared" si="5"/>
        <v>0</v>
      </c>
      <c r="AL65" s="458">
        <f t="shared" si="5"/>
        <v>0</v>
      </c>
      <c r="AM65" s="461"/>
      <c r="AN65" s="444"/>
      <c r="AO65" s="444"/>
      <c r="AP65" s="444"/>
      <c r="BN65" s="168"/>
      <c r="BO65" s="168"/>
      <c r="BP65" s="168"/>
      <c r="BQ65" s="168"/>
      <c r="BR65" s="168"/>
      <c r="BS65" s="134"/>
      <c r="BT65" s="134"/>
      <c r="BU65" s="134"/>
      <c r="CH65" s="168"/>
      <c r="CI65" s="168"/>
      <c r="CJ65" s="168"/>
      <c r="CK65" s="168"/>
      <c r="CL65" s="168"/>
      <c r="CM65" s="134"/>
      <c r="DE65" s="169"/>
      <c r="DF65" s="134"/>
      <c r="DG65" s="210"/>
      <c r="DH65" s="169"/>
      <c r="DI65" s="134"/>
      <c r="DS65" s="168"/>
      <c r="DT65" s="168"/>
      <c r="DU65" s="168"/>
      <c r="DV65" s="168"/>
      <c r="DW65" s="168"/>
      <c r="DX65" s="134"/>
      <c r="FD65" s="168"/>
      <c r="FE65" s="168"/>
      <c r="FF65" s="168"/>
      <c r="FG65" s="168"/>
      <c r="FH65" s="168"/>
      <c r="FI65" s="134"/>
    </row>
    <row r="66" spans="1:165" ht="13.5" thickBot="1">
      <c r="A66" s="115"/>
      <c r="B66" s="513" t="s">
        <v>39</v>
      </c>
      <c r="C66" s="513"/>
      <c r="D66" s="111">
        <f>B14</f>
        <v>0</v>
      </c>
      <c r="E66" s="106">
        <f>B28</f>
        <v>0</v>
      </c>
      <c r="F66" s="106">
        <f>B42</f>
        <v>0</v>
      </c>
      <c r="G66" s="112">
        <f>B56</f>
        <v>0</v>
      </c>
      <c r="H66" s="100" t="s">
        <v>65</v>
      </c>
      <c r="I66" s="514"/>
      <c r="J66" s="514"/>
      <c r="L66" s="19"/>
      <c r="M66" s="134"/>
      <c r="N66" s="134"/>
      <c r="O66" s="134"/>
      <c r="P66" s="134"/>
      <c r="Q66" s="134"/>
      <c r="Z66" s="135"/>
      <c r="AA66" s="70">
        <f t="shared" si="4"/>
        <v>4</v>
      </c>
      <c r="AB66" s="62">
        <f t="shared" si="4"/>
        <v>14</v>
      </c>
      <c r="AC66" s="71">
        <f t="shared" si="4"/>
        <v>94</v>
      </c>
      <c r="AD66" s="63">
        <f t="shared" si="4"/>
        <v>4.583333333333333</v>
      </c>
      <c r="AE66" s="80">
        <v>313598</v>
      </c>
      <c r="AF66" s="79">
        <v>605443</v>
      </c>
      <c r="AG66" s="79"/>
      <c r="AH66" s="81"/>
      <c r="AI66" s="58">
        <f t="shared" si="5"/>
        <v>1.5346153846153847</v>
      </c>
      <c r="AJ66" s="59">
        <f t="shared" si="5"/>
        <v>2.2032051282051284</v>
      </c>
      <c r="AK66" s="59">
        <f t="shared" si="5"/>
        <v>0</v>
      </c>
      <c r="AL66" s="458">
        <f t="shared" si="5"/>
        <v>0</v>
      </c>
      <c r="AM66" s="461"/>
      <c r="AN66" s="444"/>
      <c r="AO66" s="444"/>
      <c r="AP66" s="444"/>
      <c r="BN66" s="168"/>
      <c r="BO66" s="168"/>
      <c r="BP66" s="168"/>
      <c r="BQ66" s="168"/>
      <c r="BR66" s="168"/>
      <c r="BS66" s="134"/>
      <c r="BT66" s="134"/>
      <c r="BU66" s="134"/>
      <c r="CH66" s="168"/>
      <c r="CI66" s="168"/>
      <c r="CJ66" s="168"/>
      <c r="CK66" s="168"/>
      <c r="CL66" s="168"/>
      <c r="CM66" s="134"/>
      <c r="DE66" s="169"/>
      <c r="DF66" s="134"/>
      <c r="DG66" s="210"/>
      <c r="DH66" s="169"/>
      <c r="DI66" s="134"/>
      <c r="DS66" s="168"/>
      <c r="DT66" s="168"/>
      <c r="DU66" s="168"/>
      <c r="DV66" s="168"/>
      <c r="DW66" s="168"/>
      <c r="DX66" s="134"/>
      <c r="FD66" s="168"/>
      <c r="FE66" s="168"/>
      <c r="FF66" s="168"/>
      <c r="FG66" s="168"/>
      <c r="FH66" s="168"/>
      <c r="FI66" s="134"/>
    </row>
    <row r="67" spans="1:165" ht="15.75" thickBot="1">
      <c r="A67" s="115"/>
      <c r="B67" s="515" t="s">
        <v>29</v>
      </c>
      <c r="C67" s="516"/>
      <c r="D67" s="179">
        <f>SUM(D62:D66)-J62-J67</f>
        <v>37.828947368421055</v>
      </c>
      <c r="E67" s="180">
        <f>SUM(E62:E66)-J63-J68</f>
        <v>33.815789473684205</v>
      </c>
      <c r="F67" s="180">
        <f>SUM(F62:F66)-J64-J69</f>
        <v>0</v>
      </c>
      <c r="G67" s="181">
        <f>SUM(G62:G66)-J65-J70</f>
        <v>0</v>
      </c>
      <c r="H67" s="100" t="s">
        <v>65</v>
      </c>
      <c r="I67" s="200"/>
      <c r="J67" s="200"/>
      <c r="L67" s="19"/>
      <c r="M67" s="134"/>
      <c r="N67" s="134"/>
      <c r="O67" s="7"/>
      <c r="P67" s="435"/>
      <c r="Q67" s="134"/>
      <c r="Z67" s="135"/>
      <c r="AA67" s="70">
        <f t="shared" si="4"/>
        <v>5</v>
      </c>
      <c r="AB67" s="62">
        <f t="shared" si="4"/>
        <v>13.5</v>
      </c>
      <c r="AC67" s="71">
        <f t="shared" si="4"/>
        <v>117.5</v>
      </c>
      <c r="AD67" s="63">
        <f t="shared" si="4"/>
        <v>5.5625</v>
      </c>
      <c r="AE67" s="80">
        <v>315422</v>
      </c>
      <c r="AF67" s="79">
        <v>608585</v>
      </c>
      <c r="AG67" s="79"/>
      <c r="AH67" s="81"/>
      <c r="AI67" s="58">
        <f t="shared" si="5"/>
        <v>1.2936170212765958</v>
      </c>
      <c r="AJ67" s="59">
        <f t="shared" si="5"/>
        <v>2.2283687943262414</v>
      </c>
      <c r="AK67" s="59">
        <f t="shared" si="5"/>
        <v>0</v>
      </c>
      <c r="AL67" s="458">
        <f t="shared" si="5"/>
        <v>0</v>
      </c>
      <c r="AM67" s="461"/>
      <c r="AN67" s="444"/>
      <c r="AO67" s="444"/>
      <c r="AP67" s="444"/>
      <c r="BN67" s="168"/>
      <c r="BO67" s="168"/>
      <c r="BP67" s="168"/>
      <c r="BQ67" s="168"/>
      <c r="BR67" s="168"/>
      <c r="BS67" s="134"/>
      <c r="BT67" s="134"/>
      <c r="BU67" s="134"/>
      <c r="CH67" s="168"/>
      <c r="CI67" s="168"/>
      <c r="CJ67" s="168"/>
      <c r="CK67" s="168"/>
      <c r="CL67" s="168"/>
      <c r="CM67" s="134"/>
      <c r="DE67" s="182"/>
      <c r="DF67" s="134"/>
      <c r="DG67" s="210"/>
      <c r="DH67" s="182"/>
      <c r="DI67" s="134"/>
      <c r="DS67" s="168"/>
      <c r="DT67" s="168"/>
      <c r="DU67" s="168"/>
      <c r="DV67" s="168"/>
      <c r="DW67" s="168"/>
      <c r="DX67" s="134"/>
      <c r="FD67" s="168"/>
      <c r="FE67" s="168"/>
      <c r="FF67" s="168"/>
      <c r="FG67" s="168"/>
      <c r="FH67" s="168"/>
      <c r="FI67" s="134"/>
    </row>
    <row r="68" spans="1:165" ht="15.75" thickBot="1">
      <c r="A68" s="115"/>
      <c r="B68" s="497" t="s">
        <v>30</v>
      </c>
      <c r="C68" s="497"/>
      <c r="D68" s="183"/>
      <c r="E68" s="184"/>
      <c r="F68" s="184"/>
      <c r="G68" s="185"/>
      <c r="H68" s="101" t="s">
        <v>66</v>
      </c>
      <c r="I68" s="200"/>
      <c r="J68" s="200"/>
      <c r="L68" s="19"/>
      <c r="M68" s="134"/>
      <c r="N68" s="134"/>
      <c r="O68" s="7"/>
      <c r="P68" s="435"/>
      <c r="Q68" s="134"/>
      <c r="Z68" s="135"/>
      <c r="AA68" s="70">
        <f t="shared" si="4"/>
        <v>6</v>
      </c>
      <c r="AB68" s="62">
        <f t="shared" si="4"/>
        <v>10</v>
      </c>
      <c r="AC68" s="71">
        <f t="shared" si="4"/>
        <v>138</v>
      </c>
      <c r="AD68" s="63">
        <f t="shared" si="4"/>
        <v>6.416666666666667</v>
      </c>
      <c r="AE68" s="80">
        <v>316892</v>
      </c>
      <c r="AF68" s="79">
        <v>611335</v>
      </c>
      <c r="AG68" s="79"/>
      <c r="AH68" s="81"/>
      <c r="AI68" s="58">
        <f t="shared" si="5"/>
        <v>1.1951219512195121</v>
      </c>
      <c r="AJ68" s="59">
        <f t="shared" si="5"/>
        <v>2.2357723577235773</v>
      </c>
      <c r="AK68" s="59">
        <f t="shared" si="5"/>
        <v>0</v>
      </c>
      <c r="AL68" s="458">
        <f t="shared" si="5"/>
        <v>0</v>
      </c>
      <c r="AM68" s="461"/>
      <c r="AN68" s="444"/>
      <c r="AO68" s="444"/>
      <c r="AP68" s="444"/>
      <c r="BN68" s="168"/>
      <c r="BO68" s="168"/>
      <c r="BP68" s="168"/>
      <c r="BQ68" s="168"/>
      <c r="BR68" s="168"/>
      <c r="BS68" s="134"/>
      <c r="BT68" s="134"/>
      <c r="BU68" s="134"/>
      <c r="BV68" s="169"/>
      <c r="BW68" s="134"/>
      <c r="CH68" s="168"/>
      <c r="CI68" s="168"/>
      <c r="CJ68" s="168"/>
      <c r="CK68" s="168"/>
      <c r="CL68" s="168"/>
      <c r="CM68" s="134"/>
      <c r="DE68" s="182"/>
      <c r="DF68" s="134"/>
      <c r="DG68" s="210"/>
      <c r="DH68" s="182"/>
      <c r="DI68" s="134"/>
      <c r="DS68" s="168"/>
      <c r="DT68" s="168"/>
      <c r="DU68" s="168"/>
      <c r="DV68" s="168"/>
      <c r="DW68" s="168"/>
      <c r="DX68" s="134"/>
      <c r="FD68" s="168"/>
      <c r="FE68" s="168"/>
      <c r="FF68" s="168"/>
      <c r="FG68" s="168"/>
      <c r="FH68" s="168"/>
      <c r="FI68" s="134"/>
    </row>
    <row r="69" spans="1:165" ht="15">
      <c r="A69" s="115"/>
      <c r="B69" s="517" t="s">
        <v>31</v>
      </c>
      <c r="C69" s="518"/>
      <c r="D69" s="186">
        <f>5*5*(7.3-(D68/10))</f>
        <v>182.5</v>
      </c>
      <c r="E69" s="187">
        <f>5*5*(7.3-(E68/10))</f>
        <v>182.5</v>
      </c>
      <c r="F69" s="187">
        <f>5*5*(7.3-(F68/10))</f>
        <v>182.5</v>
      </c>
      <c r="G69" s="188">
        <f>5*5*(7.3-(G68/10))</f>
        <v>182.5</v>
      </c>
      <c r="H69" s="101" t="s">
        <v>67</v>
      </c>
      <c r="I69" s="200"/>
      <c r="J69" s="200"/>
      <c r="L69" s="19"/>
      <c r="M69" s="134"/>
      <c r="N69" s="134"/>
      <c r="O69" s="7"/>
      <c r="P69" s="435"/>
      <c r="Q69" s="436"/>
      <c r="Z69" s="135"/>
      <c r="AA69" s="70">
        <f t="shared" si="4"/>
        <v>7</v>
      </c>
      <c r="AB69" s="62">
        <f t="shared" si="4"/>
        <v>11.5</v>
      </c>
      <c r="AC69" s="71">
        <f t="shared" si="4"/>
        <v>163.5</v>
      </c>
      <c r="AD69" s="63">
        <f t="shared" si="4"/>
        <v>7.479166666666667</v>
      </c>
      <c r="AE69" s="80">
        <v>318534</v>
      </c>
      <c r="AF69" s="79">
        <v>614709</v>
      </c>
      <c r="AG69" s="79"/>
      <c r="AH69" s="81"/>
      <c r="AI69" s="58">
        <f t="shared" si="5"/>
        <v>1.0732026143790849</v>
      </c>
      <c r="AJ69" s="59">
        <f t="shared" si="5"/>
        <v>2.2052287581699348</v>
      </c>
      <c r="AK69" s="59">
        <f t="shared" si="5"/>
        <v>0</v>
      </c>
      <c r="AL69" s="458">
        <f t="shared" si="5"/>
        <v>0</v>
      </c>
      <c r="AM69" s="461"/>
      <c r="AN69" s="444"/>
      <c r="AO69" s="444"/>
      <c r="AP69" s="444"/>
      <c r="BN69" s="168"/>
      <c r="BO69" s="168"/>
      <c r="BP69" s="168"/>
      <c r="BQ69" s="168"/>
      <c r="BR69" s="168"/>
      <c r="BS69" s="134"/>
      <c r="BT69" s="134"/>
      <c r="BU69" s="134"/>
      <c r="BV69" s="169"/>
      <c r="BW69" s="134"/>
      <c r="CH69" s="168"/>
      <c r="CI69" s="168"/>
      <c r="CJ69" s="168"/>
      <c r="CK69" s="168"/>
      <c r="CL69" s="168"/>
      <c r="CM69" s="134"/>
      <c r="DE69" s="164"/>
      <c r="DF69" s="170"/>
      <c r="DG69" s="210"/>
      <c r="DH69" s="171"/>
      <c r="DS69" s="168"/>
      <c r="DT69" s="168"/>
      <c r="DU69" s="168"/>
      <c r="DV69" s="168"/>
      <c r="DW69" s="168"/>
      <c r="DX69" s="134"/>
      <c r="FD69" s="168"/>
      <c r="FE69" s="168"/>
      <c r="FF69" s="168"/>
      <c r="FG69" s="168"/>
      <c r="FH69" s="168"/>
      <c r="FI69" s="134"/>
    </row>
    <row r="70" spans="1:165" ht="15.75" thickBot="1">
      <c r="A70" s="115"/>
      <c r="B70" s="495" t="s">
        <v>32</v>
      </c>
      <c r="C70" s="496"/>
      <c r="D70" s="189">
        <f>(D67/D69)*1000</f>
        <v>207.28190338860853</v>
      </c>
      <c r="E70" s="190">
        <f>(E67/E69)*1000</f>
        <v>185.29199711607782</v>
      </c>
      <c r="F70" s="190">
        <f>(F67/F69)*1000</f>
        <v>0</v>
      </c>
      <c r="G70" s="191">
        <f>(G67/G69)*1000</f>
        <v>0</v>
      </c>
      <c r="H70" s="101" t="s">
        <v>68</v>
      </c>
      <c r="I70" s="200"/>
      <c r="J70" s="1"/>
      <c r="L70" s="19"/>
      <c r="M70" s="134"/>
      <c r="N70" s="134"/>
      <c r="O70" s="134"/>
      <c r="P70" s="134"/>
      <c r="Q70" s="134"/>
      <c r="Z70" s="135"/>
      <c r="AA70" s="70">
        <f t="shared" si="4"/>
        <v>9</v>
      </c>
      <c r="AB70" s="62">
        <f t="shared" si="4"/>
        <v>11</v>
      </c>
      <c r="AC70" s="71">
        <f t="shared" si="4"/>
        <v>211</v>
      </c>
      <c r="AD70" s="63">
        <f t="shared" si="4"/>
        <v>9.4583333333333339</v>
      </c>
      <c r="AE70" s="80">
        <v>320754</v>
      </c>
      <c r="AF70" s="79">
        <v>620944</v>
      </c>
      <c r="AG70" s="79"/>
      <c r="AH70" s="81"/>
      <c r="AI70" s="58">
        <f t="shared" si="5"/>
        <v>0.77894736842105261</v>
      </c>
      <c r="AJ70" s="59">
        <f t="shared" si="5"/>
        <v>2.187719298245614</v>
      </c>
      <c r="AK70" s="59">
        <f t="shared" si="5"/>
        <v>0</v>
      </c>
      <c r="AL70" s="458">
        <f t="shared" si="5"/>
        <v>0</v>
      </c>
      <c r="AM70" s="461"/>
      <c r="AN70" s="444"/>
      <c r="AO70" s="444"/>
      <c r="AP70" s="444"/>
      <c r="BN70" s="7"/>
      <c r="BO70" s="7"/>
      <c r="BP70" s="7"/>
      <c r="BQ70" s="7"/>
      <c r="BR70" s="7"/>
      <c r="BS70" s="7"/>
      <c r="BT70" s="7"/>
      <c r="BU70" s="7"/>
      <c r="BV70" s="7"/>
      <c r="BW70" s="7"/>
      <c r="CH70" s="7"/>
      <c r="CI70" s="7"/>
      <c r="CJ70" s="7"/>
      <c r="CK70" s="7"/>
      <c r="CL70" s="7"/>
      <c r="CM70" s="7"/>
      <c r="DE70" s="164"/>
      <c r="DF70" s="170"/>
      <c r="DG70" s="210"/>
      <c r="DH70" s="171"/>
      <c r="DS70" s="7"/>
      <c r="DT70" s="7"/>
      <c r="DU70" s="7"/>
      <c r="DV70" s="7"/>
      <c r="DW70" s="7"/>
      <c r="DX70" s="7"/>
      <c r="FD70" s="7"/>
      <c r="FE70" s="7"/>
      <c r="FF70" s="7"/>
      <c r="FG70" s="7"/>
      <c r="FH70" s="7"/>
      <c r="FI70" s="7"/>
    </row>
    <row r="71" spans="1:165" ht="15" customHeight="1" thickBot="1">
      <c r="A71" s="115"/>
      <c r="B71" s="497" t="s">
        <v>33</v>
      </c>
      <c r="C71" s="497"/>
      <c r="D71" s="122"/>
      <c r="E71" s="117"/>
      <c r="F71" s="117"/>
      <c r="G71" s="118"/>
      <c r="H71" s="101" t="s">
        <v>69</v>
      </c>
      <c r="L71" s="19"/>
      <c r="M71" s="134"/>
      <c r="N71" s="134"/>
      <c r="O71" s="7"/>
      <c r="P71" s="435"/>
      <c r="Q71" s="134"/>
      <c r="Z71" s="135"/>
      <c r="AA71" s="70">
        <f t="shared" si="4"/>
        <v>13</v>
      </c>
      <c r="AB71" s="62">
        <f t="shared" si="4"/>
        <v>11</v>
      </c>
      <c r="AC71" s="71">
        <f t="shared" si="4"/>
        <v>307</v>
      </c>
      <c r="AD71" s="63">
        <f t="shared" si="4"/>
        <v>13.458333333333334</v>
      </c>
      <c r="AE71" s="80">
        <v>321846</v>
      </c>
      <c r="AF71" s="79">
        <v>632887</v>
      </c>
      <c r="AG71" s="79"/>
      <c r="AH71" s="81"/>
      <c r="AI71" s="58">
        <f t="shared" si="5"/>
        <v>0.18958333333333333</v>
      </c>
      <c r="AJ71" s="59">
        <f t="shared" si="5"/>
        <v>2.0734374999999998</v>
      </c>
      <c r="AK71" s="59">
        <f t="shared" si="5"/>
        <v>0</v>
      </c>
      <c r="AL71" s="458">
        <f t="shared" si="5"/>
        <v>0</v>
      </c>
      <c r="AM71" s="461"/>
      <c r="AN71" s="444"/>
      <c r="AO71" s="444"/>
      <c r="AP71" s="444"/>
      <c r="DE71" s="170"/>
      <c r="DF71" s="170"/>
      <c r="DG71" s="210"/>
      <c r="DH71" s="171"/>
    </row>
    <row r="72" spans="1:165" ht="14.25" customHeight="1">
      <c r="A72" s="115"/>
      <c r="B72" s="498" t="s">
        <v>50</v>
      </c>
      <c r="C72" s="499"/>
      <c r="D72" s="192">
        <f>D13-(J62*((100-B13)/100))</f>
        <v>11</v>
      </c>
      <c r="E72" s="193">
        <f>D27-(J64*((100-B27)/100))</f>
        <v>11</v>
      </c>
      <c r="F72" s="193">
        <f>D41-(J64*((100-B41)/100))</f>
        <v>0</v>
      </c>
      <c r="G72" s="194">
        <f>D55-(J65*((100-B55)/100))</f>
        <v>0</v>
      </c>
      <c r="H72" s="100" t="s">
        <v>65</v>
      </c>
      <c r="L72" s="19"/>
      <c r="M72" s="134"/>
      <c r="N72" s="134"/>
      <c r="O72" s="7"/>
      <c r="P72" s="435"/>
      <c r="Q72" s="134"/>
      <c r="Z72" s="135"/>
      <c r="AA72" s="70">
        <f t="shared" si="4"/>
        <v>14</v>
      </c>
      <c r="AB72" s="62">
        <f t="shared" si="4"/>
        <v>11</v>
      </c>
      <c r="AC72" s="71">
        <f t="shared" si="4"/>
        <v>331</v>
      </c>
      <c r="AD72" s="63">
        <f t="shared" si="4"/>
        <v>14.458333333333334</v>
      </c>
      <c r="AE72" s="80">
        <v>322819</v>
      </c>
      <c r="AF72" s="79">
        <v>635649</v>
      </c>
      <c r="AG72" s="79"/>
      <c r="AH72" s="81"/>
      <c r="AI72" s="58">
        <f t="shared" si="5"/>
        <v>0.67569444444444449</v>
      </c>
      <c r="AJ72" s="59">
        <f t="shared" si="5"/>
        <v>1.9180555555555556</v>
      </c>
      <c r="AK72" s="59">
        <f t="shared" si="5"/>
        <v>0</v>
      </c>
      <c r="AL72" s="458">
        <f t="shared" si="5"/>
        <v>0</v>
      </c>
      <c r="AM72" s="461"/>
      <c r="AN72" s="444"/>
      <c r="AO72" s="444"/>
      <c r="AP72" s="444"/>
      <c r="DE72" s="164"/>
      <c r="DF72" s="170"/>
      <c r="DG72" s="210"/>
      <c r="DH72" s="171"/>
    </row>
    <row r="73" spans="1:165" ht="15">
      <c r="A73" s="115"/>
      <c r="B73" s="500" t="s">
        <v>51</v>
      </c>
      <c r="C73" s="501"/>
      <c r="D73" s="113">
        <f>D72/2</f>
        <v>5.5</v>
      </c>
      <c r="E73" s="102">
        <f>E72/2</f>
        <v>5.5</v>
      </c>
      <c r="F73" s="102">
        <f>F72/2</f>
        <v>0</v>
      </c>
      <c r="G73" s="107">
        <f>G72/2</f>
        <v>0</v>
      </c>
      <c r="H73" s="100" t="s">
        <v>65</v>
      </c>
      <c r="L73" s="19"/>
      <c r="M73" s="134"/>
      <c r="N73" s="134"/>
      <c r="O73" s="7"/>
      <c r="P73" s="435"/>
      <c r="Q73" s="436"/>
      <c r="Z73" s="135"/>
      <c r="AA73" s="70">
        <f t="shared" si="4"/>
        <v>15</v>
      </c>
      <c r="AB73" s="62">
        <f t="shared" si="4"/>
        <v>14</v>
      </c>
      <c r="AC73" s="71">
        <f t="shared" si="4"/>
        <v>358</v>
      </c>
      <c r="AD73" s="63">
        <f t="shared" si="4"/>
        <v>15.583333333333334</v>
      </c>
      <c r="AE73" s="80">
        <v>323661</v>
      </c>
      <c r="AF73" s="79">
        <v>636502</v>
      </c>
      <c r="AG73" s="79"/>
      <c r="AH73" s="81"/>
      <c r="AI73" s="58">
        <f t="shared" si="5"/>
        <v>0.51975308641975304</v>
      </c>
      <c r="AJ73" s="59">
        <f t="shared" si="5"/>
        <v>0.52654320987654324</v>
      </c>
      <c r="AK73" s="59">
        <f t="shared" si="5"/>
        <v>0</v>
      </c>
      <c r="AL73" s="458">
        <f t="shared" si="5"/>
        <v>0</v>
      </c>
      <c r="AM73" s="461"/>
      <c r="AN73" s="444"/>
      <c r="AO73" s="444"/>
      <c r="AP73" s="444"/>
      <c r="DE73" s="164"/>
      <c r="DF73" s="170"/>
      <c r="DG73" s="210"/>
      <c r="DH73" s="171"/>
    </row>
    <row r="74" spans="1:165" ht="13.5" customHeight="1" thickBot="1">
      <c r="A74" s="115"/>
      <c r="B74" s="503" t="s">
        <v>55</v>
      </c>
      <c r="C74" s="504"/>
      <c r="D74" s="72">
        <f>I13</f>
        <v>313</v>
      </c>
      <c r="E74" s="73">
        <f>I27</f>
        <v>263.39999999999998</v>
      </c>
      <c r="F74" s="73">
        <f>I41</f>
        <v>0</v>
      </c>
      <c r="G74" s="74">
        <f>I55</f>
        <v>0</v>
      </c>
      <c r="H74" s="100" t="s">
        <v>23</v>
      </c>
      <c r="L74" s="19"/>
      <c r="M74" s="134"/>
      <c r="N74" s="134"/>
      <c r="O74" s="134"/>
      <c r="P74" s="134"/>
      <c r="Q74" s="134"/>
      <c r="Z74" s="135"/>
      <c r="AA74" s="70">
        <f t="shared" si="4"/>
        <v>16</v>
      </c>
      <c r="AB74" s="62">
        <f t="shared" si="4"/>
        <v>11</v>
      </c>
      <c r="AC74" s="71">
        <f t="shared" si="4"/>
        <v>379</v>
      </c>
      <c r="AD74" s="63">
        <f t="shared" si="4"/>
        <v>16.458333333333332</v>
      </c>
      <c r="AE74" s="80">
        <v>324038</v>
      </c>
      <c r="AF74" s="79">
        <v>640408</v>
      </c>
      <c r="AG74" s="79"/>
      <c r="AH74" s="81"/>
      <c r="AI74" s="58">
        <f t="shared" si="5"/>
        <v>0.2992063492063492</v>
      </c>
      <c r="AJ74" s="59">
        <f t="shared" si="5"/>
        <v>3.1</v>
      </c>
      <c r="AK74" s="59">
        <f t="shared" si="5"/>
        <v>0</v>
      </c>
      <c r="AL74" s="458">
        <f t="shared" si="5"/>
        <v>0</v>
      </c>
      <c r="AM74" s="461"/>
      <c r="AN74" s="444"/>
      <c r="AO74" s="444"/>
      <c r="AP74" s="444"/>
      <c r="DE74" s="164"/>
      <c r="DF74" s="170"/>
      <c r="DG74" s="210"/>
      <c r="DH74" s="171"/>
    </row>
    <row r="75" spans="1:165">
      <c r="A75" s="115"/>
      <c r="B75" s="505" t="s">
        <v>34</v>
      </c>
      <c r="C75" s="506"/>
      <c r="D75" s="195"/>
      <c r="E75" s="196"/>
      <c r="F75" s="196"/>
      <c r="G75" s="197"/>
      <c r="H75" s="100"/>
      <c r="L75" s="19"/>
      <c r="M75" s="134"/>
      <c r="N75" s="134"/>
      <c r="O75" s="7"/>
      <c r="P75" s="435"/>
      <c r="Q75" s="134"/>
      <c r="Z75" s="135"/>
      <c r="AA75" s="70">
        <f t="shared" si="4"/>
        <v>17</v>
      </c>
      <c r="AB75" s="62">
        <f t="shared" si="4"/>
        <v>14</v>
      </c>
      <c r="AC75" s="71">
        <f t="shared" si="4"/>
        <v>406</v>
      </c>
      <c r="AD75" s="63">
        <f t="shared" si="4"/>
        <v>17.583333333333332</v>
      </c>
      <c r="AE75" s="80">
        <v>324425</v>
      </c>
      <c r="AF75" s="79">
        <v>642731</v>
      </c>
      <c r="AG75" s="79"/>
      <c r="AH75" s="81"/>
      <c r="AI75" s="58">
        <f t="shared" si="5"/>
        <v>0.2388888888888889</v>
      </c>
      <c r="AJ75" s="59">
        <f t="shared" si="5"/>
        <v>1.4339506172839507</v>
      </c>
      <c r="AK75" s="59">
        <f t="shared" si="5"/>
        <v>0</v>
      </c>
      <c r="AL75" s="458">
        <f t="shared" si="5"/>
        <v>0</v>
      </c>
      <c r="AM75" s="461"/>
      <c r="AN75" s="444"/>
      <c r="AO75" s="444"/>
      <c r="AP75" s="444"/>
      <c r="DE75" s="170"/>
      <c r="DF75" s="170"/>
      <c r="DG75" s="210"/>
      <c r="DH75" s="171"/>
    </row>
    <row r="76" spans="1:165">
      <c r="A76" s="115"/>
      <c r="B76" s="507"/>
      <c r="C76" s="508"/>
      <c r="D76" s="80"/>
      <c r="E76" s="79"/>
      <c r="F76" s="79"/>
      <c r="G76" s="81"/>
      <c r="H76" s="100"/>
      <c r="L76" s="19"/>
      <c r="M76" s="134"/>
      <c r="N76" s="134"/>
      <c r="O76" s="7"/>
      <c r="P76" s="435"/>
      <c r="Q76" s="134"/>
      <c r="Z76" s="135"/>
      <c r="AA76" s="70">
        <f t="shared" si="4"/>
        <v>20</v>
      </c>
      <c r="AB76" s="62">
        <f t="shared" si="4"/>
        <v>10</v>
      </c>
      <c r="AC76" s="71">
        <f t="shared" si="4"/>
        <v>474</v>
      </c>
      <c r="AD76" s="63">
        <f t="shared" si="4"/>
        <v>20.416666666666668</v>
      </c>
      <c r="AE76" s="80">
        <v>325080</v>
      </c>
      <c r="AF76" s="79">
        <v>647992</v>
      </c>
      <c r="AG76" s="79"/>
      <c r="AH76" s="81"/>
      <c r="AI76" s="58">
        <f t="shared" si="5"/>
        <v>0.16053921568627452</v>
      </c>
      <c r="AJ76" s="59">
        <f t="shared" si="5"/>
        <v>1.2894607843137256</v>
      </c>
      <c r="AK76" s="59">
        <f t="shared" si="5"/>
        <v>0</v>
      </c>
      <c r="AL76" s="458">
        <f t="shared" si="5"/>
        <v>0</v>
      </c>
      <c r="AM76" s="461"/>
      <c r="AN76" s="444"/>
      <c r="AO76" s="444"/>
      <c r="AP76" s="444"/>
      <c r="DE76" s="164"/>
      <c r="DF76" s="170"/>
      <c r="DG76" s="210"/>
      <c r="DH76" s="171"/>
    </row>
    <row r="77" spans="1:165" ht="15.75" thickBot="1">
      <c r="A77" s="115"/>
      <c r="B77" s="509"/>
      <c r="C77" s="510"/>
      <c r="D77" s="110" t="e">
        <f>AVERAGE(D75:D76)</f>
        <v>#DIV/0!</v>
      </c>
      <c r="E77" s="198" t="e">
        <f>AVERAGE(E75:E76)</f>
        <v>#DIV/0!</v>
      </c>
      <c r="F77" s="198" t="e">
        <f>AVERAGE(F75:F76)</f>
        <v>#DIV/0!</v>
      </c>
      <c r="G77" s="199" t="e">
        <f>AVERAGE(G75:G76)</f>
        <v>#DIV/0!</v>
      </c>
      <c r="H77" s="100"/>
      <c r="L77" s="19"/>
      <c r="M77" s="134"/>
      <c r="N77" s="134"/>
      <c r="O77" s="7"/>
      <c r="P77" s="435"/>
      <c r="Q77" s="436"/>
      <c r="Z77" s="135"/>
      <c r="AA77" s="70">
        <f t="shared" si="4"/>
        <v>21</v>
      </c>
      <c r="AB77" s="62">
        <f t="shared" si="4"/>
        <v>15</v>
      </c>
      <c r="AC77" s="71">
        <f t="shared" si="4"/>
        <v>503</v>
      </c>
      <c r="AD77" s="63">
        <f t="shared" si="4"/>
        <v>21.625</v>
      </c>
      <c r="AE77" s="80">
        <v>328662</v>
      </c>
      <c r="AF77" s="79">
        <v>652006</v>
      </c>
      <c r="AG77" s="79"/>
      <c r="AH77" s="81"/>
      <c r="AI77" s="58">
        <f t="shared" si="5"/>
        <v>2.0586206896551724</v>
      </c>
      <c r="AJ77" s="59">
        <f t="shared" si="5"/>
        <v>2.306896551724138</v>
      </c>
      <c r="AK77" s="59">
        <f t="shared" si="5"/>
        <v>0</v>
      </c>
      <c r="AL77" s="458">
        <f t="shared" si="5"/>
        <v>0</v>
      </c>
      <c r="AM77" s="461"/>
      <c r="AN77" s="444"/>
      <c r="AO77" s="444"/>
      <c r="AP77" s="444"/>
      <c r="DE77" s="164"/>
      <c r="DF77" s="170"/>
      <c r="DG77" s="210"/>
      <c r="DH77" s="171"/>
    </row>
    <row r="78" spans="1:165">
      <c r="A78" s="115"/>
      <c r="B78" s="505" t="s">
        <v>35</v>
      </c>
      <c r="C78" s="506"/>
      <c r="D78" s="195"/>
      <c r="E78" s="196"/>
      <c r="F78" s="196"/>
      <c r="G78" s="197"/>
      <c r="H78" s="511" t="s">
        <v>36</v>
      </c>
      <c r="Z78" s="135"/>
      <c r="AA78" s="70">
        <f t="shared" si="4"/>
        <v>23</v>
      </c>
      <c r="AB78" s="62">
        <f t="shared" si="4"/>
        <v>12.5</v>
      </c>
      <c r="AC78" s="71">
        <f t="shared" si="4"/>
        <v>548.5</v>
      </c>
      <c r="AD78" s="63">
        <f t="shared" si="4"/>
        <v>23.520833333333332</v>
      </c>
      <c r="AE78" s="80">
        <v>333918</v>
      </c>
      <c r="AF78" s="79">
        <v>658324</v>
      </c>
      <c r="AG78" s="79"/>
      <c r="AH78" s="81"/>
      <c r="AI78" s="58">
        <f t="shared" si="5"/>
        <v>1.9252747252747253</v>
      </c>
      <c r="AJ78" s="59">
        <f t="shared" si="5"/>
        <v>2.3142857142857145</v>
      </c>
      <c r="AK78" s="59">
        <f t="shared" si="5"/>
        <v>0</v>
      </c>
      <c r="AL78" s="458">
        <f t="shared" si="5"/>
        <v>0</v>
      </c>
      <c r="AM78" s="461"/>
      <c r="AN78" s="444"/>
      <c r="AO78" s="444"/>
      <c r="AP78" s="444"/>
      <c r="DE78" s="164"/>
      <c r="DF78" s="170"/>
      <c r="DG78" s="210"/>
      <c r="DH78" s="171"/>
    </row>
    <row r="79" spans="1:165">
      <c r="A79" s="115"/>
      <c r="B79" s="507"/>
      <c r="C79" s="508"/>
      <c r="D79" s="80"/>
      <c r="E79" s="79"/>
      <c r="F79" s="79"/>
      <c r="G79" s="81"/>
      <c r="H79" s="511"/>
      <c r="Z79" s="135"/>
      <c r="AA79" s="70">
        <f t="shared" si="4"/>
        <v>24</v>
      </c>
      <c r="AB79" s="62">
        <f t="shared" si="4"/>
        <v>13</v>
      </c>
      <c r="AC79" s="71">
        <f t="shared" si="4"/>
        <v>573</v>
      </c>
      <c r="AD79" s="63">
        <f t="shared" si="4"/>
        <v>24.541666666666668</v>
      </c>
      <c r="AE79" s="80">
        <v>336302</v>
      </c>
      <c r="AF79" s="79">
        <v>661482</v>
      </c>
      <c r="AG79" s="79"/>
      <c r="AH79" s="81"/>
      <c r="AI79" s="58">
        <f t="shared" ref="AI79:AL92" si="6">(AE79-AE78)/(($AC79-$AC78)*60)</f>
        <v>1.6217687074829932</v>
      </c>
      <c r="AJ79" s="59">
        <f t="shared" si="6"/>
        <v>2.148299319727891</v>
      </c>
      <c r="AK79" s="59">
        <f t="shared" si="6"/>
        <v>0</v>
      </c>
      <c r="AL79" s="458">
        <f t="shared" si="6"/>
        <v>0</v>
      </c>
      <c r="AM79" s="461"/>
      <c r="AN79" s="444"/>
      <c r="AO79" s="444"/>
      <c r="AP79" s="444"/>
      <c r="DE79" s="170"/>
      <c r="DF79" s="170"/>
      <c r="DG79" s="210"/>
      <c r="DH79" s="171"/>
    </row>
    <row r="80" spans="1:165" ht="13.5" thickBot="1">
      <c r="A80" s="119"/>
      <c r="B80" s="509"/>
      <c r="C80" s="510"/>
      <c r="D80" s="110" t="e">
        <f>AVERAGE(D78:D79)</f>
        <v>#DIV/0!</v>
      </c>
      <c r="E80" s="198" t="e">
        <f>AVERAGE(E78:E79)</f>
        <v>#DIV/0!</v>
      </c>
      <c r="F80" s="198" t="e">
        <f>AVERAGE(F78:F79)</f>
        <v>#DIV/0!</v>
      </c>
      <c r="G80" s="199" t="e">
        <f>AVERAGE(G78:G79)</f>
        <v>#DIV/0!</v>
      </c>
      <c r="H80" s="512"/>
      <c r="Z80" s="135"/>
      <c r="AA80" s="70">
        <f t="shared" si="4"/>
        <v>27</v>
      </c>
      <c r="AB80" s="62">
        <f t="shared" si="4"/>
        <v>13</v>
      </c>
      <c r="AC80" s="71">
        <f t="shared" si="4"/>
        <v>645</v>
      </c>
      <c r="AD80" s="63">
        <f t="shared" si="4"/>
        <v>27.541666666666668</v>
      </c>
      <c r="AE80" s="80">
        <v>343432</v>
      </c>
      <c r="AF80" s="79">
        <v>670831</v>
      </c>
      <c r="AG80" s="79"/>
      <c r="AH80" s="81"/>
      <c r="AI80" s="58">
        <f t="shared" si="6"/>
        <v>1.650462962962963</v>
      </c>
      <c r="AJ80" s="59">
        <f t="shared" si="6"/>
        <v>2.1641203703703704</v>
      </c>
      <c r="AK80" s="59">
        <f t="shared" si="6"/>
        <v>0</v>
      </c>
      <c r="AL80" s="458">
        <f t="shared" si="6"/>
        <v>0</v>
      </c>
      <c r="AM80" s="461"/>
      <c r="AN80" s="444"/>
      <c r="AO80" s="444"/>
      <c r="AP80" s="444"/>
      <c r="DE80" s="164"/>
      <c r="DF80" s="170"/>
      <c r="DG80" s="210"/>
      <c r="DH80" s="171"/>
    </row>
    <row r="81" spans="1:112">
      <c r="Z81" s="135"/>
      <c r="AA81" s="70">
        <f t="shared" si="4"/>
        <v>28</v>
      </c>
      <c r="AB81" s="62">
        <f t="shared" si="4"/>
        <v>12</v>
      </c>
      <c r="AC81" s="71">
        <f t="shared" si="4"/>
        <v>668</v>
      </c>
      <c r="AD81" s="63">
        <f t="shared" si="4"/>
        <v>28.5</v>
      </c>
      <c r="AE81" s="80">
        <v>345189</v>
      </c>
      <c r="AF81" s="79">
        <v>673437</v>
      </c>
      <c r="AG81" s="79"/>
      <c r="AH81" s="81"/>
      <c r="AI81" s="58">
        <f t="shared" si="6"/>
        <v>1.2731884057971015</v>
      </c>
      <c r="AJ81" s="59">
        <f t="shared" si="6"/>
        <v>1.8884057971014492</v>
      </c>
      <c r="AK81" s="59">
        <f t="shared" si="6"/>
        <v>0</v>
      </c>
      <c r="AL81" s="458">
        <f t="shared" si="6"/>
        <v>0</v>
      </c>
      <c r="AM81" s="461"/>
      <c r="AN81" s="444"/>
      <c r="AO81" s="444"/>
      <c r="AP81" s="444"/>
      <c r="DE81" s="164"/>
      <c r="DF81" s="170"/>
      <c r="DG81" s="210"/>
      <c r="DH81" s="171"/>
    </row>
    <row r="82" spans="1:112">
      <c r="Z82" s="135"/>
      <c r="AA82" s="70">
        <f t="shared" si="4"/>
        <v>29</v>
      </c>
      <c r="AB82" s="62">
        <f t="shared" si="4"/>
        <v>16</v>
      </c>
      <c r="AC82" s="71">
        <f t="shared" si="4"/>
        <v>696</v>
      </c>
      <c r="AD82" s="63">
        <f t="shared" si="4"/>
        <v>29.666666666666668</v>
      </c>
      <c r="AE82" s="80">
        <v>346978</v>
      </c>
      <c r="AF82" s="79">
        <v>676425</v>
      </c>
      <c r="AG82" s="79"/>
      <c r="AH82" s="81"/>
      <c r="AI82" s="58">
        <f t="shared" si="6"/>
        <v>1.0648809523809524</v>
      </c>
      <c r="AJ82" s="59">
        <f t="shared" si="6"/>
        <v>1.7785714285714285</v>
      </c>
      <c r="AK82" s="59">
        <f t="shared" si="6"/>
        <v>0</v>
      </c>
      <c r="AL82" s="458">
        <f t="shared" si="6"/>
        <v>0</v>
      </c>
      <c r="AM82" s="461"/>
      <c r="AN82" s="444"/>
      <c r="AO82" s="444"/>
      <c r="AP82" s="444"/>
      <c r="DE82" s="164"/>
      <c r="DF82" s="170"/>
      <c r="DG82" s="210"/>
      <c r="DH82" s="171"/>
    </row>
    <row r="83" spans="1:112" ht="15.75">
      <c r="A83" s="7"/>
      <c r="B83" s="437"/>
      <c r="C83" s="7"/>
      <c r="D83" s="7"/>
      <c r="E83" s="7"/>
      <c r="F83" s="7"/>
      <c r="G83" s="7"/>
      <c r="H83" s="7"/>
      <c r="I83" s="437"/>
      <c r="J83" s="7"/>
      <c r="K83" s="7"/>
      <c r="L83" s="7"/>
      <c r="M83" s="7"/>
      <c r="N83" s="437"/>
      <c r="O83" s="7"/>
      <c r="P83" s="7"/>
      <c r="Q83" s="7"/>
      <c r="R83" s="7"/>
      <c r="S83" s="7"/>
      <c r="T83" s="437"/>
      <c r="U83" s="7"/>
      <c r="V83" s="7"/>
      <c r="W83" s="437"/>
      <c r="X83" s="7"/>
      <c r="Y83" s="7"/>
      <c r="Z83" s="135"/>
      <c r="AA83" s="70">
        <f t="shared" si="4"/>
        <v>30</v>
      </c>
      <c r="AB83" s="62">
        <f t="shared" si="4"/>
        <v>13</v>
      </c>
      <c r="AC83" s="71">
        <f t="shared" si="4"/>
        <v>717</v>
      </c>
      <c r="AD83" s="63">
        <f t="shared" si="4"/>
        <v>30.541666666666668</v>
      </c>
      <c r="AE83" s="80">
        <v>349445</v>
      </c>
      <c r="AF83" s="79">
        <v>679250</v>
      </c>
      <c r="AG83" s="79"/>
      <c r="AH83" s="81"/>
      <c r="AI83" s="58">
        <f t="shared" si="6"/>
        <v>1.9579365079365079</v>
      </c>
      <c r="AJ83" s="59">
        <f t="shared" si="6"/>
        <v>2.2420634920634921</v>
      </c>
      <c r="AK83" s="59">
        <f t="shared" si="6"/>
        <v>0</v>
      </c>
      <c r="AL83" s="458">
        <f t="shared" si="6"/>
        <v>0</v>
      </c>
      <c r="AM83" s="461"/>
      <c r="AN83" s="444"/>
      <c r="AO83" s="444"/>
      <c r="AP83" s="444"/>
      <c r="DE83" s="170"/>
      <c r="DF83" s="170"/>
      <c r="DG83" s="210"/>
      <c r="DH83" s="171"/>
    </row>
    <row r="84" spans="1:112">
      <c r="A84" s="9"/>
      <c r="B84" s="486"/>
      <c r="C84" s="7"/>
      <c r="D84" s="7"/>
      <c r="E84" s="7"/>
      <c r="F84" s="7"/>
      <c r="G84" s="7"/>
      <c r="H84" s="487"/>
      <c r="I84" s="434"/>
      <c r="J84" s="7"/>
      <c r="K84" s="7"/>
      <c r="L84" s="7"/>
      <c r="M84" s="7"/>
      <c r="N84" s="487"/>
      <c r="O84" s="434"/>
      <c r="P84" s="7"/>
      <c r="Q84" s="7"/>
      <c r="R84" s="7"/>
      <c r="S84" s="7"/>
      <c r="T84" s="7"/>
      <c r="U84" s="7"/>
      <c r="V84" s="7"/>
      <c r="W84" s="7"/>
      <c r="X84" s="7"/>
      <c r="Y84" s="7"/>
      <c r="Z84" s="135"/>
      <c r="AA84" s="70">
        <f t="shared" si="4"/>
        <v>31</v>
      </c>
      <c r="AB84" s="62">
        <f t="shared" si="4"/>
        <v>14.5</v>
      </c>
      <c r="AC84" s="71">
        <f t="shared" si="4"/>
        <v>742.5</v>
      </c>
      <c r="AD84" s="63">
        <f t="shared" si="4"/>
        <v>31.604166666666668</v>
      </c>
      <c r="AE84" s="80">
        <v>352335</v>
      </c>
      <c r="AF84" s="79">
        <v>682557</v>
      </c>
      <c r="AG84" s="79"/>
      <c r="AH84" s="81"/>
      <c r="AI84" s="58">
        <f t="shared" si="6"/>
        <v>1.8888888888888888</v>
      </c>
      <c r="AJ84" s="59">
        <f t="shared" si="6"/>
        <v>2.1614379084967319</v>
      </c>
      <c r="AK84" s="59">
        <f t="shared" si="6"/>
        <v>0</v>
      </c>
      <c r="AL84" s="458">
        <f t="shared" si="6"/>
        <v>0</v>
      </c>
      <c r="AM84" s="461"/>
      <c r="AN84" s="444"/>
      <c r="AO84" s="444"/>
      <c r="AP84" s="444"/>
      <c r="AQ84" s="200"/>
      <c r="AR84" s="200"/>
      <c r="AS84" s="200"/>
      <c r="AT84" s="200"/>
      <c r="DE84" s="164"/>
      <c r="DF84" s="170"/>
      <c r="DG84" s="210"/>
      <c r="DH84" s="171"/>
    </row>
    <row r="85" spans="1:112">
      <c r="A85" s="486"/>
      <c r="B85" s="7"/>
      <c r="C85" s="200"/>
      <c r="D85" s="200"/>
      <c r="E85" s="200"/>
      <c r="F85" s="200"/>
      <c r="G85" s="7"/>
      <c r="H85" s="7"/>
      <c r="I85" s="200"/>
      <c r="J85" s="200"/>
      <c r="K85" s="200"/>
      <c r="L85" s="200"/>
      <c r="M85" s="7"/>
      <c r="N85" s="7"/>
      <c r="O85" s="134"/>
      <c r="P85" s="134"/>
      <c r="Q85" s="134"/>
      <c r="R85" s="134"/>
      <c r="S85" s="7"/>
      <c r="T85" s="7"/>
      <c r="U85" s="142"/>
      <c r="V85" s="441"/>
      <c r="W85" s="7"/>
      <c r="X85" s="7"/>
      <c r="Y85" s="7"/>
      <c r="Z85" s="135"/>
      <c r="AA85" s="70">
        <f t="shared" si="4"/>
        <v>32</v>
      </c>
      <c r="AB85" s="62">
        <f t="shared" si="4"/>
        <v>14</v>
      </c>
      <c r="AC85" s="71">
        <f t="shared" si="4"/>
        <v>766</v>
      </c>
      <c r="AD85" s="63">
        <f t="shared" si="4"/>
        <v>32.583333333333336</v>
      </c>
      <c r="AE85" s="80">
        <v>354505</v>
      </c>
      <c r="AF85" s="79">
        <v>685574</v>
      </c>
      <c r="AG85" s="79"/>
      <c r="AH85" s="81"/>
      <c r="AI85" s="58">
        <f t="shared" si="6"/>
        <v>1.5390070921985815</v>
      </c>
      <c r="AJ85" s="59">
        <f t="shared" si="6"/>
        <v>2.1397163120567377</v>
      </c>
      <c r="AK85" s="59">
        <f t="shared" si="6"/>
        <v>0</v>
      </c>
      <c r="AL85" s="458">
        <f t="shared" si="6"/>
        <v>0</v>
      </c>
      <c r="AM85" s="461"/>
      <c r="AN85" s="444"/>
      <c r="AO85" s="444"/>
      <c r="AP85" s="444"/>
      <c r="AT85" s="200"/>
      <c r="DE85" s="164"/>
      <c r="DF85" s="170"/>
      <c r="DG85" s="210"/>
      <c r="DH85" s="171"/>
    </row>
    <row r="86" spans="1:112">
      <c r="A86" s="482"/>
      <c r="B86" s="142"/>
      <c r="C86" s="134"/>
      <c r="D86" s="134"/>
      <c r="E86" s="134"/>
      <c r="F86" s="134"/>
      <c r="G86" s="7"/>
      <c r="H86" s="9"/>
      <c r="I86" s="204"/>
      <c r="J86" s="204"/>
      <c r="K86" s="204"/>
      <c r="L86" s="204"/>
      <c r="M86" s="7"/>
      <c r="N86" s="142"/>
      <c r="O86" s="134"/>
      <c r="P86" s="134"/>
      <c r="Q86" s="7"/>
      <c r="R86" s="435"/>
      <c r="S86" s="7"/>
      <c r="T86" s="7"/>
      <c r="U86" s="142"/>
      <c r="V86" s="7"/>
      <c r="W86" s="7"/>
      <c r="X86" s="7"/>
      <c r="Y86" s="7"/>
      <c r="Z86" s="135"/>
      <c r="AA86" s="70">
        <f t="shared" si="4"/>
        <v>33</v>
      </c>
      <c r="AB86" s="62">
        <f t="shared" si="4"/>
        <v>11</v>
      </c>
      <c r="AC86" s="71">
        <f t="shared" si="4"/>
        <v>787</v>
      </c>
      <c r="AD86" s="63">
        <f t="shared" si="4"/>
        <v>33.458333333333336</v>
      </c>
      <c r="AE86" s="80">
        <v>356229</v>
      </c>
      <c r="AF86" s="79">
        <v>688192</v>
      </c>
      <c r="AG86" s="79"/>
      <c r="AH86" s="81"/>
      <c r="AI86" s="58">
        <f t="shared" si="6"/>
        <v>1.3682539682539683</v>
      </c>
      <c r="AJ86" s="59">
        <f t="shared" si="6"/>
        <v>2.0777777777777779</v>
      </c>
      <c r="AK86" s="59">
        <f t="shared" si="6"/>
        <v>0</v>
      </c>
      <c r="AL86" s="458">
        <f t="shared" si="6"/>
        <v>0</v>
      </c>
      <c r="AM86" s="461"/>
      <c r="AN86" s="444"/>
      <c r="AO86" s="444"/>
      <c r="AP86" s="444"/>
      <c r="AT86" s="134"/>
      <c r="DE86" s="164"/>
      <c r="DF86" s="170"/>
      <c r="DG86" s="210"/>
      <c r="DH86" s="171"/>
    </row>
    <row r="87" spans="1:112">
      <c r="A87" s="7"/>
      <c r="B87" s="142"/>
      <c r="C87" s="134"/>
      <c r="D87" s="134"/>
      <c r="E87" s="134"/>
      <c r="F87" s="134"/>
      <c r="G87" s="7"/>
      <c r="H87" s="7"/>
      <c r="I87" s="204"/>
      <c r="J87" s="204"/>
      <c r="K87" s="204"/>
      <c r="L87" s="204"/>
      <c r="M87" s="7"/>
      <c r="N87" s="142"/>
      <c r="O87" s="134"/>
      <c r="P87" s="134"/>
      <c r="Q87" s="7"/>
      <c r="R87" s="435"/>
      <c r="S87" s="7"/>
      <c r="T87" s="7"/>
      <c r="U87" s="142"/>
      <c r="V87" s="134"/>
      <c r="W87" s="134"/>
      <c r="X87" s="134"/>
      <c r="Y87" s="134"/>
      <c r="Z87" s="135"/>
      <c r="AA87" s="70">
        <f t="shared" si="4"/>
        <v>34</v>
      </c>
      <c r="AB87" s="62">
        <f t="shared" si="4"/>
        <v>13</v>
      </c>
      <c r="AC87" s="71">
        <f t="shared" si="4"/>
        <v>813</v>
      </c>
      <c r="AD87" s="63">
        <f t="shared" si="4"/>
        <v>34.541666666666664</v>
      </c>
      <c r="AE87" s="80">
        <v>358151</v>
      </c>
      <c r="AF87" s="79">
        <v>691286</v>
      </c>
      <c r="AG87" s="79"/>
      <c r="AH87" s="81"/>
      <c r="AI87" s="58">
        <f t="shared" si="6"/>
        <v>1.2320512820512821</v>
      </c>
      <c r="AJ87" s="59">
        <f t="shared" si="6"/>
        <v>1.9833333333333334</v>
      </c>
      <c r="AK87" s="59">
        <f t="shared" si="6"/>
        <v>0</v>
      </c>
      <c r="AL87" s="458">
        <f t="shared" si="6"/>
        <v>0</v>
      </c>
      <c r="AM87" s="461"/>
      <c r="AN87" s="444"/>
      <c r="AO87" s="444"/>
      <c r="AP87" s="444"/>
      <c r="AT87" s="134"/>
      <c r="DE87" s="170"/>
      <c r="DF87" s="170"/>
      <c r="DG87" s="210"/>
      <c r="DH87" s="171"/>
    </row>
    <row r="88" spans="1:112" ht="15">
      <c r="A88" s="7"/>
      <c r="B88" s="142"/>
      <c r="C88" s="134"/>
      <c r="D88" s="134"/>
      <c r="E88" s="134"/>
      <c r="F88" s="134"/>
      <c r="G88" s="7"/>
      <c r="H88" s="7"/>
      <c r="I88" s="1"/>
      <c r="J88" s="1"/>
      <c r="K88" s="1"/>
      <c r="L88" s="1"/>
      <c r="M88" s="7"/>
      <c r="N88" s="142"/>
      <c r="O88" s="134"/>
      <c r="P88" s="134"/>
      <c r="Q88" s="7"/>
      <c r="R88" s="435"/>
      <c r="S88" s="436"/>
      <c r="T88" s="7"/>
      <c r="U88" s="142"/>
      <c r="V88" s="134"/>
      <c r="W88" s="134"/>
      <c r="X88" s="134"/>
      <c r="Y88" s="134"/>
      <c r="Z88" s="135"/>
      <c r="AA88" s="70">
        <f t="shared" si="4"/>
        <v>35</v>
      </c>
      <c r="AB88" s="62">
        <f t="shared" si="4"/>
        <v>14</v>
      </c>
      <c r="AC88" s="71">
        <f t="shared" si="4"/>
        <v>838</v>
      </c>
      <c r="AD88" s="63">
        <f t="shared" si="4"/>
        <v>35.583333333333336</v>
      </c>
      <c r="AE88" s="80">
        <v>359491</v>
      </c>
      <c r="AF88" s="79">
        <v>694033</v>
      </c>
      <c r="AG88" s="79"/>
      <c r="AH88" s="81"/>
      <c r="AI88" s="58">
        <f t="shared" si="6"/>
        <v>0.89333333333333331</v>
      </c>
      <c r="AJ88" s="59">
        <f t="shared" si="6"/>
        <v>1.8313333333333333</v>
      </c>
      <c r="AK88" s="59">
        <f t="shared" si="6"/>
        <v>0</v>
      </c>
      <c r="AL88" s="458">
        <f t="shared" si="6"/>
        <v>0</v>
      </c>
      <c r="AM88" s="461"/>
      <c r="AN88" s="444"/>
      <c r="AO88" s="444"/>
      <c r="AP88" s="444"/>
      <c r="AT88" s="134"/>
      <c r="DE88" s="164"/>
      <c r="DF88" s="170"/>
      <c r="DG88" s="210"/>
      <c r="DH88" s="171"/>
    </row>
    <row r="89" spans="1:112">
      <c r="A89" s="7"/>
      <c r="B89" s="488"/>
      <c r="C89" s="489"/>
      <c r="D89" s="489"/>
      <c r="E89" s="489"/>
      <c r="F89" s="489"/>
      <c r="G89" s="7"/>
      <c r="H89" s="9"/>
      <c r="I89" s="204"/>
      <c r="J89" s="204"/>
      <c r="K89" s="204"/>
      <c r="L89" s="204"/>
      <c r="M89" s="7"/>
      <c r="N89" s="7"/>
      <c r="O89" s="134"/>
      <c r="P89" s="134"/>
      <c r="Q89" s="134"/>
      <c r="R89" s="134"/>
      <c r="S89" s="7"/>
      <c r="T89" s="7"/>
      <c r="U89" s="142"/>
      <c r="V89" s="134"/>
      <c r="W89" s="134"/>
      <c r="X89" s="134"/>
      <c r="Y89" s="134"/>
      <c r="Z89" s="135"/>
      <c r="AA89" s="70">
        <f t="shared" si="4"/>
        <v>36</v>
      </c>
      <c r="AB89" s="62">
        <f t="shared" si="4"/>
        <v>11</v>
      </c>
      <c r="AC89" s="71">
        <f t="shared" si="4"/>
        <v>859</v>
      </c>
      <c r="AD89" s="63">
        <f t="shared" si="4"/>
        <v>36.458333333333336</v>
      </c>
      <c r="AE89" s="80">
        <v>360366</v>
      </c>
      <c r="AF89" s="79">
        <v>696608</v>
      </c>
      <c r="AG89" s="79"/>
      <c r="AH89" s="81"/>
      <c r="AI89" s="58">
        <f t="shared" si="6"/>
        <v>0.69444444444444442</v>
      </c>
      <c r="AJ89" s="59">
        <f t="shared" si="6"/>
        <v>2.0436507936507935</v>
      </c>
      <c r="AK89" s="59">
        <f t="shared" si="6"/>
        <v>0</v>
      </c>
      <c r="AL89" s="458">
        <f t="shared" si="6"/>
        <v>0</v>
      </c>
      <c r="AM89" s="461"/>
      <c r="AN89" s="444"/>
      <c r="AO89" s="444"/>
      <c r="AP89" s="444"/>
      <c r="AT89" s="7"/>
      <c r="DE89" s="164"/>
      <c r="DF89" s="170"/>
      <c r="DG89" s="210"/>
      <c r="DH89" s="171"/>
    </row>
    <row r="90" spans="1:112">
      <c r="A90" s="7"/>
      <c r="B90" s="7"/>
      <c r="C90" s="7"/>
      <c r="D90" s="7"/>
      <c r="E90" s="7"/>
      <c r="F90" s="7"/>
      <c r="G90" s="7"/>
      <c r="H90" s="7"/>
      <c r="I90" s="204"/>
      <c r="J90" s="204"/>
      <c r="K90" s="204"/>
      <c r="L90" s="204"/>
      <c r="M90" s="7"/>
      <c r="N90" s="142"/>
      <c r="O90" s="134"/>
      <c r="P90" s="134"/>
      <c r="Q90" s="7"/>
      <c r="R90" s="435"/>
      <c r="S90" s="7"/>
      <c r="T90" s="7"/>
      <c r="U90" s="142"/>
      <c r="V90" s="134"/>
      <c r="W90" s="134"/>
      <c r="X90" s="134"/>
      <c r="Y90" s="134"/>
      <c r="Z90" s="135"/>
      <c r="AA90" s="70">
        <f t="shared" si="4"/>
        <v>37</v>
      </c>
      <c r="AB90" s="62">
        <f t="shared" si="4"/>
        <v>15</v>
      </c>
      <c r="AC90" s="71">
        <f t="shared" si="4"/>
        <v>887</v>
      </c>
      <c r="AD90" s="63">
        <f t="shared" si="4"/>
        <v>37.625</v>
      </c>
      <c r="AE90" s="80">
        <v>361194</v>
      </c>
      <c r="AF90" s="79">
        <v>699630</v>
      </c>
      <c r="AG90" s="79"/>
      <c r="AH90" s="81"/>
      <c r="AI90" s="58">
        <f t="shared" si="6"/>
        <v>0.49285714285714288</v>
      </c>
      <c r="AJ90" s="59">
        <f t="shared" si="6"/>
        <v>1.7988095238095239</v>
      </c>
      <c r="AK90" s="59">
        <f t="shared" si="6"/>
        <v>0</v>
      </c>
      <c r="AL90" s="458">
        <f t="shared" si="6"/>
        <v>0</v>
      </c>
      <c r="AM90" s="461"/>
      <c r="AN90" s="444"/>
      <c r="AO90" s="444"/>
      <c r="AP90" s="444"/>
      <c r="AT90" s="7"/>
      <c r="DE90" s="164"/>
      <c r="DF90" s="170"/>
      <c r="DG90" s="210"/>
      <c r="DH90" s="171"/>
    </row>
    <row r="91" spans="1:112">
      <c r="A91" s="7"/>
      <c r="B91" s="7"/>
      <c r="C91" s="200"/>
      <c r="D91" s="200"/>
      <c r="E91" s="200"/>
      <c r="F91" s="200"/>
      <c r="G91" s="7"/>
      <c r="H91" s="7"/>
      <c r="I91" s="1"/>
      <c r="J91" s="1"/>
      <c r="K91" s="1"/>
      <c r="L91" s="1"/>
      <c r="M91" s="7"/>
      <c r="N91" s="142"/>
      <c r="O91" s="134"/>
      <c r="P91" s="134"/>
      <c r="Q91" s="7"/>
      <c r="R91" s="435"/>
      <c r="S91" s="7"/>
      <c r="T91" s="7"/>
      <c r="U91" s="142"/>
      <c r="V91" s="7"/>
      <c r="W91" s="7"/>
      <c r="X91" s="7"/>
      <c r="Y91" s="7"/>
      <c r="Z91" s="135"/>
      <c r="AA91" s="70">
        <f t="shared" si="4"/>
        <v>38</v>
      </c>
      <c r="AB91" s="62">
        <f t="shared" si="4"/>
        <v>9</v>
      </c>
      <c r="AC91" s="71">
        <f t="shared" si="4"/>
        <v>905</v>
      </c>
      <c r="AD91" s="63">
        <f t="shared" si="4"/>
        <v>38.375</v>
      </c>
      <c r="AE91" s="80">
        <v>361650</v>
      </c>
      <c r="AF91" s="79">
        <v>701499</v>
      </c>
      <c r="AG91" s="79"/>
      <c r="AH91" s="81"/>
      <c r="AI91" s="58">
        <f t="shared" si="6"/>
        <v>0.42222222222222222</v>
      </c>
      <c r="AJ91" s="59">
        <f t="shared" si="6"/>
        <v>1.7305555555555556</v>
      </c>
      <c r="AK91" s="59">
        <f t="shared" si="6"/>
        <v>0</v>
      </c>
      <c r="AL91" s="458">
        <f t="shared" si="6"/>
        <v>0</v>
      </c>
      <c r="AM91" s="461"/>
      <c r="AN91" s="444"/>
      <c r="AO91" s="444"/>
      <c r="AP91" s="444"/>
      <c r="AT91" s="134"/>
      <c r="DE91" s="170"/>
      <c r="DF91" s="170"/>
      <c r="DG91" s="210"/>
      <c r="DH91" s="171"/>
    </row>
    <row r="92" spans="1:112" ht="15.75" thickBot="1">
      <c r="A92" s="482"/>
      <c r="B92" s="142"/>
      <c r="C92" s="134"/>
      <c r="D92" s="134"/>
      <c r="E92" s="134"/>
      <c r="F92" s="134"/>
      <c r="G92" s="7"/>
      <c r="H92" s="7"/>
      <c r="I92" s="7"/>
      <c r="J92" s="7"/>
      <c r="K92" s="7"/>
      <c r="L92" s="7"/>
      <c r="M92" s="7"/>
      <c r="N92" s="142"/>
      <c r="O92" s="134"/>
      <c r="P92" s="134"/>
      <c r="Q92" s="7"/>
      <c r="R92" s="435"/>
      <c r="S92" s="436"/>
      <c r="T92" s="7"/>
      <c r="U92" s="7"/>
      <c r="V92" s="7"/>
      <c r="W92" s="7"/>
      <c r="X92" s="7"/>
      <c r="Y92" s="7"/>
      <c r="Z92" s="135"/>
      <c r="AA92" s="78">
        <f t="shared" si="4"/>
        <v>0</v>
      </c>
      <c r="AB92" s="462">
        <f t="shared" si="4"/>
        <v>0</v>
      </c>
      <c r="AC92" s="77">
        <f t="shared" si="4"/>
        <v>0</v>
      </c>
      <c r="AD92" s="463">
        <f t="shared" si="4"/>
        <v>0</v>
      </c>
      <c r="AE92" s="464"/>
      <c r="AF92" s="114"/>
      <c r="AG92" s="114"/>
      <c r="AH92" s="465"/>
      <c r="AI92" s="466">
        <f t="shared" si="6"/>
        <v>6.6602209944751385</v>
      </c>
      <c r="AJ92" s="467">
        <f t="shared" si="6"/>
        <v>12.918950276243095</v>
      </c>
      <c r="AK92" s="467">
        <f t="shared" si="6"/>
        <v>0</v>
      </c>
      <c r="AL92" s="468">
        <f t="shared" si="6"/>
        <v>0</v>
      </c>
      <c r="AM92" s="461"/>
      <c r="AN92" s="444"/>
      <c r="AO92" s="444"/>
      <c r="AP92" s="444"/>
      <c r="AT92" s="134"/>
      <c r="DE92" s="164"/>
      <c r="DF92" s="170"/>
      <c r="DG92" s="210"/>
      <c r="DH92" s="171"/>
    </row>
    <row r="93" spans="1:112">
      <c r="A93" s="7"/>
      <c r="B93" s="142"/>
      <c r="C93" s="134"/>
      <c r="D93" s="134"/>
      <c r="E93" s="134"/>
      <c r="F93" s="134"/>
      <c r="G93" s="7"/>
      <c r="H93" s="487"/>
      <c r="I93" s="434"/>
      <c r="J93" s="7"/>
      <c r="K93" s="7"/>
      <c r="L93" s="7"/>
      <c r="M93" s="7"/>
      <c r="N93" s="7"/>
      <c r="O93" s="134"/>
      <c r="P93" s="134"/>
      <c r="Q93" s="134"/>
      <c r="R93" s="134"/>
      <c r="S93" s="7"/>
      <c r="T93" s="7"/>
      <c r="U93" s="142"/>
      <c r="V93" s="441"/>
      <c r="W93" s="7"/>
      <c r="X93" s="7"/>
      <c r="Y93" s="7"/>
      <c r="Z93" s="135"/>
      <c r="AA93" s="469"/>
      <c r="AB93" s="470"/>
      <c r="AC93" s="469"/>
      <c r="AD93" s="470"/>
      <c r="AE93" s="471"/>
      <c r="AF93" s="471"/>
      <c r="AG93" s="471"/>
      <c r="AH93" s="471"/>
      <c r="AI93" s="472"/>
      <c r="AJ93" s="472"/>
      <c r="AK93" s="472"/>
      <c r="AL93" s="472"/>
      <c r="AM93" s="444"/>
      <c r="AN93" s="444"/>
      <c r="AO93" s="444"/>
      <c r="AP93" s="444"/>
      <c r="AT93" s="134"/>
      <c r="DE93" s="164"/>
      <c r="DF93" s="170"/>
      <c r="DG93" s="210"/>
      <c r="DH93" s="171"/>
    </row>
    <row r="94" spans="1:112">
      <c r="A94" s="7"/>
      <c r="B94" s="142"/>
      <c r="C94" s="134"/>
      <c r="D94" s="134"/>
      <c r="E94" s="134"/>
      <c r="F94" s="134"/>
      <c r="G94" s="7"/>
      <c r="H94" s="7"/>
      <c r="I94" s="200"/>
      <c r="J94" s="200"/>
      <c r="K94" s="200"/>
      <c r="L94" s="200"/>
      <c r="M94" s="7"/>
      <c r="N94" s="142"/>
      <c r="O94" s="134"/>
      <c r="P94" s="134"/>
      <c r="Q94" s="7"/>
      <c r="R94" s="435"/>
      <c r="S94" s="7"/>
      <c r="T94" s="7"/>
      <c r="U94" s="142"/>
      <c r="V94" s="7"/>
      <c r="W94" s="7"/>
      <c r="X94" s="7"/>
      <c r="Y94" s="7"/>
      <c r="Z94" s="135"/>
      <c r="AA94" s="445"/>
      <c r="AB94" s="438"/>
      <c r="AC94" s="445"/>
      <c r="AD94" s="438"/>
      <c r="AE94" s="134"/>
      <c r="AF94" s="134"/>
      <c r="AG94" s="134"/>
      <c r="AH94" s="134"/>
      <c r="AI94" s="444"/>
      <c r="AJ94" s="444"/>
      <c r="AK94" s="444"/>
      <c r="AL94" s="444"/>
      <c r="AM94" s="444"/>
      <c r="AN94" s="444"/>
      <c r="AO94" s="444"/>
      <c r="AP94" s="444"/>
      <c r="AT94" s="7"/>
      <c r="DE94" s="164"/>
      <c r="DF94" s="170"/>
      <c r="DG94" s="210"/>
      <c r="DH94" s="171"/>
    </row>
    <row r="95" spans="1:112">
      <c r="A95" s="7"/>
      <c r="B95" s="488"/>
      <c r="C95" s="489"/>
      <c r="D95" s="489"/>
      <c r="E95" s="489"/>
      <c r="F95" s="489"/>
      <c r="G95" s="7"/>
      <c r="H95" s="9"/>
      <c r="I95" s="204"/>
      <c r="J95" s="204"/>
      <c r="K95" s="204"/>
      <c r="L95" s="204"/>
      <c r="M95" s="7"/>
      <c r="N95" s="142"/>
      <c r="O95" s="134"/>
      <c r="P95" s="134"/>
      <c r="Q95" s="7"/>
      <c r="R95" s="435"/>
      <c r="S95" s="7"/>
      <c r="T95" s="7"/>
      <c r="U95" s="142"/>
      <c r="V95" s="134"/>
      <c r="W95" s="134"/>
      <c r="X95" s="134"/>
      <c r="Y95" s="134"/>
      <c r="Z95" s="135"/>
      <c r="AA95" s="445"/>
      <c r="AB95" s="438"/>
      <c r="AC95" s="445"/>
      <c r="AD95" s="438"/>
      <c r="AE95" s="134"/>
      <c r="AF95" s="134"/>
      <c r="AG95" s="134"/>
      <c r="AH95" s="134"/>
      <c r="AI95" s="444"/>
      <c r="AJ95" s="444"/>
      <c r="AK95" s="444"/>
      <c r="AL95" s="444"/>
      <c r="AM95" s="444"/>
      <c r="AN95" s="444"/>
      <c r="AO95" s="444"/>
      <c r="AP95" s="444"/>
      <c r="AT95" s="134"/>
      <c r="DE95" s="170"/>
      <c r="DF95" s="170"/>
      <c r="DG95" s="210"/>
      <c r="DH95" s="171"/>
    </row>
    <row r="96" spans="1:112" ht="15">
      <c r="A96" s="7"/>
      <c r="B96" s="488"/>
      <c r="C96" s="490"/>
      <c r="D96" s="490"/>
      <c r="E96" s="490"/>
      <c r="F96" s="490"/>
      <c r="G96" s="7"/>
      <c r="H96" s="7"/>
      <c r="I96" s="204"/>
      <c r="J96" s="204"/>
      <c r="K96" s="204"/>
      <c r="L96" s="204"/>
      <c r="M96" s="7"/>
      <c r="N96" s="142"/>
      <c r="O96" s="134"/>
      <c r="P96" s="134"/>
      <c r="Q96" s="7"/>
      <c r="R96" s="435"/>
      <c r="S96" s="436"/>
      <c r="T96" s="7"/>
      <c r="U96" s="142"/>
      <c r="V96" s="134"/>
      <c r="W96" s="134"/>
      <c r="X96" s="134"/>
      <c r="Y96" s="134"/>
      <c r="Z96" s="135"/>
      <c r="AA96" s="445"/>
      <c r="AB96" s="438"/>
      <c r="AC96" s="445"/>
      <c r="AD96" s="438"/>
      <c r="AE96" s="134"/>
      <c r="AF96" s="134"/>
      <c r="AG96" s="134"/>
      <c r="AH96" s="134"/>
      <c r="AI96" s="444"/>
      <c r="AJ96" s="444"/>
      <c r="AK96" s="444"/>
      <c r="AL96" s="444"/>
      <c r="AM96" s="444"/>
      <c r="AN96" s="444"/>
      <c r="AO96" s="444"/>
      <c r="AP96" s="444"/>
      <c r="AT96" s="209"/>
      <c r="DE96" s="164"/>
      <c r="DF96" s="170"/>
      <c r="DG96" s="210"/>
      <c r="DH96" s="171"/>
    </row>
    <row r="97" spans="1:112">
      <c r="A97" s="142"/>
      <c r="B97" s="142"/>
      <c r="C97" s="134"/>
      <c r="D97" s="134"/>
      <c r="E97" s="134"/>
      <c r="F97" s="134"/>
      <c r="G97" s="7"/>
      <c r="H97" s="7"/>
      <c r="I97" s="1"/>
      <c r="J97" s="1"/>
      <c r="K97" s="1"/>
      <c r="L97" s="1"/>
      <c r="M97" s="7"/>
      <c r="N97" s="7"/>
      <c r="O97" s="134"/>
      <c r="P97" s="134"/>
      <c r="Q97" s="134"/>
      <c r="R97" s="134"/>
      <c r="S97" s="7"/>
      <c r="T97" s="7"/>
      <c r="U97" s="142"/>
      <c r="V97" s="134"/>
      <c r="W97" s="134"/>
      <c r="X97" s="134"/>
      <c r="Y97" s="134"/>
      <c r="Z97" s="135"/>
      <c r="AA97" s="445"/>
      <c r="AB97" s="438"/>
      <c r="AC97" s="445"/>
      <c r="AD97" s="438"/>
      <c r="AE97" s="134"/>
      <c r="AF97" s="134"/>
      <c r="AG97" s="134"/>
      <c r="AH97" s="134"/>
      <c r="AI97" s="444"/>
      <c r="AJ97" s="444"/>
      <c r="AK97" s="444"/>
      <c r="AL97" s="444"/>
      <c r="AM97" s="444"/>
      <c r="AN97" s="444"/>
      <c r="AO97" s="444"/>
      <c r="AP97" s="444"/>
      <c r="AT97" s="7"/>
      <c r="DE97" s="164"/>
      <c r="DF97" s="170"/>
      <c r="DG97" s="210"/>
      <c r="DH97" s="171"/>
    </row>
    <row r="98" spans="1:112">
      <c r="A98" s="7"/>
      <c r="B98" s="142"/>
      <c r="C98" s="134"/>
      <c r="D98" s="134"/>
      <c r="E98" s="134"/>
      <c r="F98" s="134"/>
      <c r="G98" s="7"/>
      <c r="H98" s="9"/>
      <c r="I98" s="204"/>
      <c r="J98" s="204"/>
      <c r="K98" s="204"/>
      <c r="L98" s="204"/>
      <c r="M98" s="7"/>
      <c r="N98" s="142"/>
      <c r="O98" s="134"/>
      <c r="P98" s="134"/>
      <c r="Q98" s="7"/>
      <c r="R98" s="435"/>
      <c r="S98" s="7"/>
      <c r="T98" s="7"/>
      <c r="U98" s="142"/>
      <c r="V98" s="7"/>
      <c r="W98" s="7"/>
      <c r="X98" s="7"/>
      <c r="Y98" s="7"/>
      <c r="Z98" s="135"/>
      <c r="AA98" s="445"/>
      <c r="AB98" s="438"/>
      <c r="AC98" s="445"/>
      <c r="AD98" s="438"/>
      <c r="AE98" s="134"/>
      <c r="AF98" s="134"/>
      <c r="AG98" s="134"/>
      <c r="AH98" s="134"/>
      <c r="AI98" s="444"/>
      <c r="AJ98" s="444"/>
      <c r="AK98" s="444"/>
      <c r="AL98" s="444"/>
      <c r="AM98" s="444"/>
      <c r="AN98" s="444"/>
      <c r="AO98" s="444"/>
      <c r="AP98" s="444"/>
      <c r="AT98" s="200"/>
      <c r="DE98" s="164"/>
      <c r="DF98" s="170"/>
      <c r="DG98" s="210"/>
      <c r="DH98" s="171"/>
    </row>
    <row r="99" spans="1:112">
      <c r="A99" s="7"/>
      <c r="B99" s="7"/>
      <c r="C99" s="7"/>
      <c r="D99" s="7"/>
      <c r="E99" s="7"/>
      <c r="F99" s="7"/>
      <c r="G99" s="7"/>
      <c r="H99" s="7"/>
      <c r="I99" s="204"/>
      <c r="J99" s="204"/>
      <c r="K99" s="204"/>
      <c r="L99" s="204"/>
      <c r="M99" s="7"/>
      <c r="N99" s="142"/>
      <c r="O99" s="134"/>
      <c r="P99" s="134"/>
      <c r="Q99" s="7"/>
      <c r="R99" s="435"/>
      <c r="S99" s="7"/>
      <c r="T99" s="7"/>
      <c r="U99" s="142"/>
      <c r="V99" s="7"/>
      <c r="W99" s="7"/>
      <c r="X99" s="7"/>
      <c r="Y99" s="7"/>
      <c r="Z99" s="135"/>
      <c r="AA99" s="445"/>
      <c r="AB99" s="438"/>
      <c r="AC99" s="445"/>
      <c r="AD99" s="438"/>
      <c r="AE99" s="134"/>
      <c r="AF99" s="134"/>
      <c r="AG99" s="134"/>
      <c r="AH99" s="134"/>
      <c r="AI99" s="444"/>
      <c r="AJ99" s="444"/>
      <c r="AK99" s="444"/>
      <c r="AL99" s="444"/>
      <c r="AM99" s="444"/>
      <c r="AN99" s="444"/>
      <c r="AO99" s="444"/>
      <c r="AP99" s="444"/>
      <c r="AT99" s="134"/>
      <c r="DE99" s="170"/>
      <c r="DF99" s="170"/>
      <c r="DG99" s="210"/>
      <c r="DH99" s="171"/>
    </row>
    <row r="100" spans="1:112" ht="15">
      <c r="A100" s="7"/>
      <c r="B100" s="7"/>
      <c r="C100" s="200"/>
      <c r="D100" s="200"/>
      <c r="E100" s="200"/>
      <c r="F100" s="200"/>
      <c r="G100" s="7"/>
      <c r="H100" s="7"/>
      <c r="I100" s="1"/>
      <c r="J100" s="1"/>
      <c r="K100" s="1"/>
      <c r="L100" s="1"/>
      <c r="M100" s="7"/>
      <c r="N100" s="142"/>
      <c r="O100" s="134"/>
      <c r="P100" s="134"/>
      <c r="Q100" s="7"/>
      <c r="R100" s="435"/>
      <c r="S100" s="436"/>
      <c r="T100" s="7"/>
      <c r="U100" s="7"/>
      <c r="V100" s="7"/>
      <c r="W100" s="7"/>
      <c r="X100" s="7"/>
      <c r="Y100" s="7"/>
      <c r="Z100" s="135"/>
      <c r="AA100" s="445"/>
      <c r="AB100" s="438"/>
      <c r="AC100" s="445"/>
      <c r="AD100" s="438"/>
      <c r="AE100" s="134"/>
      <c r="AF100" s="134"/>
      <c r="AG100" s="134"/>
      <c r="AH100" s="134"/>
      <c r="AI100" s="444"/>
      <c r="AJ100" s="444"/>
      <c r="AK100" s="444"/>
      <c r="AL100" s="444"/>
      <c r="AM100" s="444"/>
      <c r="AN100" s="444"/>
      <c r="AO100" s="444"/>
      <c r="AP100" s="444"/>
      <c r="AT100" s="134"/>
      <c r="DE100" s="164"/>
      <c r="DF100" s="164"/>
      <c r="DG100" s="210"/>
      <c r="DH100" s="171"/>
    </row>
    <row r="101" spans="1:112" ht="21" customHeight="1">
      <c r="A101" s="482"/>
      <c r="B101" s="142"/>
      <c r="C101" s="134"/>
      <c r="D101" s="134"/>
      <c r="E101" s="134"/>
      <c r="F101" s="13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42"/>
      <c r="V101" s="441"/>
      <c r="W101" s="7"/>
      <c r="X101" s="7"/>
      <c r="Y101" s="7"/>
      <c r="Z101" s="135"/>
      <c r="AA101" s="445"/>
      <c r="AB101" s="438"/>
      <c r="AC101" s="445"/>
      <c r="AD101" s="438"/>
      <c r="AE101" s="134"/>
      <c r="AF101" s="134"/>
      <c r="AG101" s="134"/>
      <c r="AH101" s="134"/>
      <c r="AI101" s="444"/>
      <c r="AJ101" s="444"/>
      <c r="AK101" s="444"/>
      <c r="AL101" s="444"/>
      <c r="AM101" s="444"/>
      <c r="AN101" s="444"/>
      <c r="AO101" s="444"/>
      <c r="AP101" s="444"/>
      <c r="AT101" s="134"/>
      <c r="DE101" s="164"/>
      <c r="DF101" s="164"/>
      <c r="DG101" s="210"/>
      <c r="DH101" s="171"/>
    </row>
    <row r="102" spans="1:112">
      <c r="A102" s="7"/>
      <c r="B102" s="142"/>
      <c r="C102" s="134"/>
      <c r="D102" s="134"/>
      <c r="E102" s="134"/>
      <c r="F102" s="134"/>
      <c r="G102" s="7"/>
      <c r="H102" s="487"/>
      <c r="I102" s="7"/>
      <c r="J102" s="7"/>
      <c r="K102" s="7"/>
      <c r="L102" s="7"/>
      <c r="M102" s="7"/>
      <c r="N102" s="487"/>
      <c r="O102" s="434"/>
      <c r="P102" s="7"/>
      <c r="Q102" s="7"/>
      <c r="R102" s="7"/>
      <c r="S102" s="7"/>
      <c r="T102" s="7"/>
      <c r="U102" s="142"/>
      <c r="V102" s="7"/>
      <c r="W102" s="7"/>
      <c r="X102" s="7"/>
      <c r="Y102" s="7"/>
      <c r="Z102" s="135"/>
      <c r="AA102" s="445"/>
      <c r="AB102" s="438"/>
      <c r="AC102" s="445"/>
      <c r="AD102" s="438"/>
      <c r="AE102" s="134"/>
      <c r="AF102" s="134"/>
      <c r="AG102" s="134"/>
      <c r="AH102" s="134"/>
      <c r="AI102" s="444"/>
      <c r="AJ102" s="444"/>
      <c r="AK102" s="444"/>
      <c r="AL102" s="444"/>
      <c r="AM102" s="444"/>
      <c r="AN102" s="444"/>
      <c r="AO102" s="444"/>
      <c r="AP102" s="444"/>
      <c r="AT102" s="7"/>
      <c r="DE102" s="164"/>
      <c r="DF102" s="164"/>
      <c r="DG102" s="210"/>
      <c r="DH102" s="171"/>
    </row>
    <row r="103" spans="1:112">
      <c r="A103" s="7"/>
      <c r="B103" s="142"/>
      <c r="C103" s="134"/>
      <c r="D103" s="134"/>
      <c r="E103" s="134"/>
      <c r="F103" s="134"/>
      <c r="G103" s="7"/>
      <c r="H103" s="7"/>
      <c r="I103" s="200"/>
      <c r="J103" s="200"/>
      <c r="K103" s="200"/>
      <c r="L103" s="200"/>
      <c r="M103" s="7"/>
      <c r="N103" s="7"/>
      <c r="O103" s="134"/>
      <c r="P103" s="134"/>
      <c r="Q103" s="134"/>
      <c r="R103" s="134"/>
      <c r="S103" s="7"/>
      <c r="T103" s="7"/>
      <c r="U103" s="142"/>
      <c r="V103" s="134"/>
      <c r="W103" s="134"/>
      <c r="X103" s="134"/>
      <c r="Y103" s="134"/>
      <c r="Z103" s="135"/>
      <c r="AA103" s="445"/>
      <c r="AB103" s="438"/>
      <c r="AC103" s="445"/>
      <c r="AD103" s="438"/>
      <c r="AE103" s="134"/>
      <c r="AF103" s="134"/>
      <c r="AG103" s="134"/>
      <c r="AH103" s="134"/>
      <c r="AI103" s="444"/>
      <c r="AJ103" s="444"/>
      <c r="AK103" s="444"/>
      <c r="AL103" s="444"/>
      <c r="AM103" s="444"/>
      <c r="AN103" s="444"/>
      <c r="AO103" s="444"/>
      <c r="AP103" s="444"/>
      <c r="AT103" s="7"/>
      <c r="DE103" s="170"/>
      <c r="DF103" s="164"/>
      <c r="DG103" s="210"/>
      <c r="DH103" s="171"/>
    </row>
    <row r="104" spans="1:112">
      <c r="A104" s="7"/>
      <c r="B104" s="488"/>
      <c r="C104" s="489"/>
      <c r="D104" s="489"/>
      <c r="E104" s="489"/>
      <c r="F104" s="489"/>
      <c r="G104" s="7"/>
      <c r="H104" s="9"/>
      <c r="I104" s="204"/>
      <c r="J104" s="204"/>
      <c r="K104" s="204"/>
      <c r="L104" s="204"/>
      <c r="M104" s="7"/>
      <c r="N104" s="142"/>
      <c r="O104" s="134"/>
      <c r="P104" s="134"/>
      <c r="Q104" s="7"/>
      <c r="R104" s="435"/>
      <c r="S104" s="7"/>
      <c r="T104" s="7"/>
      <c r="U104" s="142"/>
      <c r="V104" s="134"/>
      <c r="W104" s="134"/>
      <c r="X104" s="134"/>
      <c r="Y104" s="134"/>
      <c r="Z104" s="135"/>
      <c r="AA104" s="445"/>
      <c r="AB104" s="438"/>
      <c r="AC104" s="445"/>
      <c r="AD104" s="438"/>
      <c r="AE104" s="134"/>
      <c r="AF104" s="134"/>
      <c r="AG104" s="134"/>
      <c r="AH104" s="134"/>
      <c r="AI104" s="444"/>
      <c r="AJ104" s="444"/>
      <c r="AK104" s="444"/>
      <c r="AL104" s="444"/>
      <c r="AM104" s="444"/>
      <c r="AN104" s="444"/>
      <c r="AO104" s="444"/>
      <c r="AP104" s="444"/>
      <c r="AT104" s="134"/>
      <c r="DE104" s="164"/>
      <c r="DF104" s="164"/>
      <c r="DG104" s="164"/>
      <c r="DH104" s="164"/>
    </row>
    <row r="105" spans="1:112" ht="15">
      <c r="A105" s="7"/>
      <c r="B105" s="488"/>
      <c r="C105" s="490"/>
      <c r="D105" s="490"/>
      <c r="E105" s="490"/>
      <c r="F105" s="490"/>
      <c r="G105" s="7"/>
      <c r="H105" s="7"/>
      <c r="I105" s="204"/>
      <c r="J105" s="204"/>
      <c r="K105" s="204"/>
      <c r="L105" s="204"/>
      <c r="M105" s="7"/>
      <c r="N105" s="142"/>
      <c r="O105" s="134"/>
      <c r="P105" s="134"/>
      <c r="Q105" s="7"/>
      <c r="R105" s="435"/>
      <c r="S105" s="7"/>
      <c r="T105" s="7"/>
      <c r="U105" s="142"/>
      <c r="V105" s="134"/>
      <c r="W105" s="134"/>
      <c r="X105" s="134"/>
      <c r="Y105" s="134"/>
      <c r="Z105" s="135"/>
      <c r="AA105" s="445"/>
      <c r="AB105" s="438"/>
      <c r="AC105" s="445"/>
      <c r="AD105" s="438"/>
      <c r="AE105" s="134"/>
      <c r="AF105" s="134"/>
      <c r="AG105" s="134"/>
      <c r="AH105" s="134"/>
      <c r="AI105" s="444"/>
      <c r="AJ105" s="444"/>
      <c r="AK105" s="444"/>
      <c r="AL105" s="444"/>
      <c r="AM105" s="444"/>
      <c r="AN105" s="444"/>
      <c r="AO105" s="444"/>
      <c r="AP105" s="444"/>
      <c r="AT105" s="134"/>
      <c r="DE105" s="164"/>
      <c r="DF105" s="164"/>
      <c r="DG105" s="164"/>
      <c r="DH105" s="164"/>
    </row>
    <row r="106" spans="1:112" ht="15">
      <c r="A106" s="142"/>
      <c r="B106" s="142"/>
      <c r="C106" s="134"/>
      <c r="D106" s="134"/>
      <c r="E106" s="134"/>
      <c r="F106" s="134"/>
      <c r="G106" s="7"/>
      <c r="H106" s="7"/>
      <c r="I106" s="1"/>
      <c r="J106" s="1"/>
      <c r="K106" s="1"/>
      <c r="L106" s="1"/>
      <c r="M106" s="7"/>
      <c r="N106" s="142"/>
      <c r="O106" s="134"/>
      <c r="P106" s="134"/>
      <c r="Q106" s="7"/>
      <c r="R106" s="435"/>
      <c r="S106" s="436"/>
      <c r="T106" s="7"/>
      <c r="U106" s="142"/>
      <c r="V106" s="7"/>
      <c r="W106" s="7"/>
      <c r="X106" s="7"/>
      <c r="Y106" s="7"/>
      <c r="Z106" s="135"/>
      <c r="AA106" s="445"/>
      <c r="AB106" s="438"/>
      <c r="AC106" s="445"/>
      <c r="AD106" s="438"/>
      <c r="AE106" s="134"/>
      <c r="AF106" s="134"/>
      <c r="AG106" s="134"/>
      <c r="AH106" s="134"/>
      <c r="AI106" s="444"/>
      <c r="AJ106" s="444"/>
      <c r="AK106" s="444"/>
      <c r="AL106" s="444"/>
      <c r="AM106" s="444"/>
      <c r="AN106" s="444"/>
      <c r="AO106" s="444"/>
      <c r="AP106" s="444"/>
      <c r="AT106" s="134"/>
      <c r="DE106" s="164"/>
      <c r="DF106" s="164"/>
      <c r="DG106" s="164"/>
      <c r="DH106" s="164"/>
    </row>
    <row r="107" spans="1:112">
      <c r="A107" s="7"/>
      <c r="B107" s="142"/>
      <c r="C107" s="134"/>
      <c r="D107" s="134"/>
      <c r="E107" s="134"/>
      <c r="F107" s="134"/>
      <c r="G107" s="7"/>
      <c r="H107" s="9"/>
      <c r="I107" s="204"/>
      <c r="J107" s="204"/>
      <c r="K107" s="204"/>
      <c r="L107" s="204"/>
      <c r="M107" s="7"/>
      <c r="N107" s="7"/>
      <c r="O107" s="134"/>
      <c r="P107" s="134"/>
      <c r="Q107" s="134"/>
      <c r="R107" s="134"/>
      <c r="S107" s="7"/>
      <c r="T107" s="7"/>
      <c r="U107" s="142"/>
      <c r="V107" s="134"/>
      <c r="W107" s="134"/>
      <c r="X107" s="134"/>
      <c r="Y107" s="134"/>
      <c r="Z107" s="135"/>
      <c r="AA107" s="445"/>
      <c r="AB107" s="438"/>
      <c r="AC107" s="445"/>
      <c r="AD107" s="438"/>
      <c r="AE107" s="134"/>
      <c r="AF107" s="134"/>
      <c r="AG107" s="134"/>
      <c r="AH107" s="134"/>
      <c r="AI107" s="444"/>
      <c r="AJ107" s="444"/>
      <c r="AK107" s="444"/>
      <c r="AL107" s="444"/>
      <c r="AM107" s="444"/>
      <c r="AN107" s="444"/>
      <c r="AO107" s="444"/>
      <c r="AP107" s="444"/>
      <c r="AT107" s="7"/>
      <c r="DE107" s="164"/>
      <c r="DF107" s="164"/>
      <c r="DG107" s="164"/>
      <c r="DH107" s="164"/>
    </row>
    <row r="108" spans="1:112">
      <c r="A108" s="7"/>
      <c r="B108" s="7"/>
      <c r="C108" s="7"/>
      <c r="D108" s="7"/>
      <c r="E108" s="7"/>
      <c r="F108" s="7"/>
      <c r="G108" s="7"/>
      <c r="H108" s="7"/>
      <c r="I108" s="204"/>
      <c r="J108" s="204"/>
      <c r="K108" s="204"/>
      <c r="L108" s="204"/>
      <c r="M108" s="7"/>
      <c r="N108" s="142"/>
      <c r="O108" s="134"/>
      <c r="P108" s="134"/>
      <c r="Q108" s="7"/>
      <c r="R108" s="435"/>
      <c r="S108" s="7"/>
      <c r="T108" s="7"/>
      <c r="U108" s="7"/>
      <c r="V108" s="7"/>
      <c r="W108" s="7"/>
      <c r="X108" s="7"/>
      <c r="Y108" s="7"/>
      <c r="Z108" s="135"/>
      <c r="AA108" s="445"/>
      <c r="AB108" s="438"/>
      <c r="AC108" s="445"/>
      <c r="AD108" s="438"/>
      <c r="AE108" s="134"/>
      <c r="AF108" s="134"/>
      <c r="AG108" s="134"/>
      <c r="AH108" s="134"/>
      <c r="AI108" s="444"/>
      <c r="AJ108" s="444"/>
      <c r="AK108" s="444"/>
      <c r="AL108" s="444"/>
      <c r="AM108" s="444"/>
      <c r="AN108" s="444"/>
      <c r="AO108" s="444"/>
      <c r="AP108" s="444"/>
      <c r="AT108" s="134"/>
    </row>
    <row r="109" spans="1:112" ht="15">
      <c r="A109" s="7"/>
      <c r="B109" s="7"/>
      <c r="C109" s="200"/>
      <c r="D109" s="200"/>
      <c r="E109" s="200"/>
      <c r="F109" s="200"/>
      <c r="G109" s="7"/>
      <c r="H109" s="7"/>
      <c r="I109" s="1"/>
      <c r="J109" s="1"/>
      <c r="K109" s="1"/>
      <c r="L109" s="1"/>
      <c r="M109" s="7"/>
      <c r="N109" s="142"/>
      <c r="O109" s="134"/>
      <c r="P109" s="134"/>
      <c r="Q109" s="7"/>
      <c r="R109" s="435"/>
      <c r="S109" s="7"/>
      <c r="T109" s="7"/>
      <c r="U109" s="142"/>
      <c r="V109" s="441"/>
      <c r="W109" s="7"/>
      <c r="X109" s="7"/>
      <c r="Y109" s="7"/>
      <c r="Z109" s="135"/>
      <c r="AA109" s="445"/>
      <c r="AB109" s="438"/>
      <c r="AC109" s="445"/>
      <c r="AD109" s="438"/>
      <c r="AE109" s="134"/>
      <c r="AF109" s="134"/>
      <c r="AG109" s="134"/>
      <c r="AH109" s="134"/>
      <c r="AI109" s="444"/>
      <c r="AJ109" s="444"/>
      <c r="AK109" s="444"/>
      <c r="AL109" s="444"/>
      <c r="AM109" s="444"/>
      <c r="AN109" s="444"/>
      <c r="AO109" s="444"/>
      <c r="AP109" s="444"/>
      <c r="AT109" s="209"/>
    </row>
    <row r="110" spans="1:112" ht="15">
      <c r="A110" s="482"/>
      <c r="B110" s="142"/>
      <c r="C110" s="134"/>
      <c r="D110" s="134"/>
      <c r="E110" s="134"/>
      <c r="F110" s="134"/>
      <c r="G110" s="7"/>
      <c r="H110" s="7"/>
      <c r="I110" s="7"/>
      <c r="J110" s="7"/>
      <c r="K110" s="7"/>
      <c r="L110" s="7"/>
      <c r="M110" s="7"/>
      <c r="N110" s="142"/>
      <c r="O110" s="134"/>
      <c r="P110" s="134"/>
      <c r="Q110" s="7"/>
      <c r="R110" s="435"/>
      <c r="S110" s="436"/>
      <c r="T110" s="7"/>
      <c r="U110" s="142"/>
      <c r="V110" s="7"/>
      <c r="W110" s="7"/>
      <c r="X110" s="7"/>
      <c r="Y110" s="7"/>
      <c r="Z110" s="135"/>
      <c r="AA110" s="445"/>
      <c r="AB110" s="438"/>
      <c r="AC110" s="445"/>
      <c r="AD110" s="438"/>
      <c r="AE110" s="134"/>
      <c r="AF110" s="134"/>
      <c r="AG110" s="134"/>
      <c r="AH110" s="134"/>
      <c r="AI110" s="444"/>
      <c r="AJ110" s="444"/>
      <c r="AK110" s="444"/>
      <c r="AL110" s="444"/>
      <c r="AM110" s="444"/>
      <c r="AN110" s="444"/>
      <c r="AO110" s="444"/>
      <c r="AP110" s="444"/>
      <c r="AT110" s="7"/>
    </row>
    <row r="111" spans="1:112">
      <c r="A111" s="7"/>
      <c r="B111" s="142"/>
      <c r="C111" s="134"/>
      <c r="D111" s="134"/>
      <c r="E111" s="134"/>
      <c r="F111" s="134"/>
      <c r="G111" s="7"/>
      <c r="H111" s="487"/>
      <c r="I111" s="7"/>
      <c r="J111" s="7"/>
      <c r="K111" s="7"/>
      <c r="L111" s="7"/>
      <c r="M111" s="7"/>
      <c r="N111" s="7"/>
      <c r="O111" s="134"/>
      <c r="P111" s="134"/>
      <c r="Q111" s="134"/>
      <c r="R111" s="134"/>
      <c r="S111" s="7"/>
      <c r="T111" s="7"/>
      <c r="U111" s="142"/>
      <c r="V111" s="134"/>
      <c r="W111" s="134"/>
      <c r="X111" s="134"/>
      <c r="Y111" s="134"/>
      <c r="Z111" s="135"/>
      <c r="AA111" s="445"/>
      <c r="AB111" s="438"/>
      <c r="AC111" s="445"/>
      <c r="AD111" s="438"/>
      <c r="AE111" s="134"/>
      <c r="AF111" s="134"/>
      <c r="AG111" s="134"/>
      <c r="AH111" s="134"/>
      <c r="AI111" s="444"/>
      <c r="AJ111" s="444"/>
      <c r="AK111" s="444"/>
      <c r="AL111" s="444"/>
      <c r="AM111" s="444"/>
      <c r="AN111" s="444"/>
      <c r="AO111" s="444"/>
      <c r="AP111" s="444"/>
      <c r="AT111" s="200"/>
    </row>
    <row r="112" spans="1:112">
      <c r="A112" s="7"/>
      <c r="B112" s="142"/>
      <c r="C112" s="134"/>
      <c r="D112" s="134"/>
      <c r="E112" s="134"/>
      <c r="F112" s="134"/>
      <c r="G112" s="7"/>
      <c r="H112" s="7"/>
      <c r="I112" s="200"/>
      <c r="J112" s="200"/>
      <c r="K112" s="200"/>
      <c r="L112" s="200"/>
      <c r="M112" s="7"/>
      <c r="N112" s="142"/>
      <c r="O112" s="134"/>
      <c r="P112" s="134"/>
      <c r="Q112" s="7"/>
      <c r="R112" s="435"/>
      <c r="S112" s="7"/>
      <c r="T112" s="7"/>
      <c r="U112" s="142"/>
      <c r="V112" s="134"/>
      <c r="W112" s="134"/>
      <c r="X112" s="134"/>
      <c r="Y112" s="134"/>
      <c r="Z112" s="135"/>
      <c r="AA112" s="445"/>
      <c r="AB112" s="438"/>
      <c r="AC112" s="445"/>
      <c r="AD112" s="438"/>
      <c r="AE112" s="134"/>
      <c r="AF112" s="134"/>
      <c r="AG112" s="134"/>
      <c r="AH112" s="134"/>
      <c r="AI112" s="444"/>
      <c r="AJ112" s="444"/>
      <c r="AK112" s="444"/>
      <c r="AL112" s="444"/>
      <c r="AM112" s="444"/>
      <c r="AN112" s="444"/>
      <c r="AO112" s="444"/>
      <c r="AP112" s="444"/>
      <c r="AT112" s="134"/>
    </row>
    <row r="113" spans="1:46">
      <c r="A113" s="7"/>
      <c r="B113" s="488"/>
      <c r="C113" s="489"/>
      <c r="D113" s="489"/>
      <c r="E113" s="489"/>
      <c r="F113" s="489"/>
      <c r="G113" s="7"/>
      <c r="H113" s="9"/>
      <c r="I113" s="204"/>
      <c r="J113" s="204"/>
      <c r="K113" s="204"/>
      <c r="L113" s="204"/>
      <c r="M113" s="7"/>
      <c r="N113" s="142"/>
      <c r="O113" s="134"/>
      <c r="P113" s="134"/>
      <c r="Q113" s="7"/>
      <c r="R113" s="435"/>
      <c r="S113" s="7"/>
      <c r="T113" s="7"/>
      <c r="U113" s="142"/>
      <c r="V113" s="134"/>
      <c r="W113" s="134"/>
      <c r="X113" s="134"/>
      <c r="Y113" s="134"/>
      <c r="Z113" s="135"/>
      <c r="AA113" s="445"/>
      <c r="AB113" s="438"/>
      <c r="AC113" s="445"/>
      <c r="AD113" s="438"/>
      <c r="AE113" s="134"/>
      <c r="AF113" s="134"/>
      <c r="AG113" s="134"/>
      <c r="AH113" s="134"/>
      <c r="AI113" s="444"/>
      <c r="AJ113" s="444"/>
      <c r="AK113" s="444"/>
      <c r="AL113" s="444"/>
      <c r="AM113" s="444"/>
      <c r="AN113" s="444"/>
      <c r="AO113" s="444"/>
      <c r="AP113" s="444"/>
      <c r="AT113" s="134"/>
    </row>
    <row r="114" spans="1:46" ht="15">
      <c r="A114" s="7"/>
      <c r="B114" s="488"/>
      <c r="C114" s="490"/>
      <c r="D114" s="490"/>
      <c r="E114" s="490"/>
      <c r="F114" s="490"/>
      <c r="G114" s="7"/>
      <c r="H114" s="7"/>
      <c r="I114" s="204"/>
      <c r="J114" s="204"/>
      <c r="K114" s="204"/>
      <c r="L114" s="204"/>
      <c r="M114" s="7"/>
      <c r="N114" s="142"/>
      <c r="O114" s="134"/>
      <c r="P114" s="134"/>
      <c r="Q114" s="7"/>
      <c r="R114" s="435"/>
      <c r="S114" s="436"/>
      <c r="T114" s="7"/>
      <c r="U114" s="142"/>
      <c r="V114" s="134"/>
      <c r="W114" s="134"/>
      <c r="X114" s="134"/>
      <c r="Y114" s="134"/>
      <c r="Z114" s="135"/>
      <c r="AA114" s="445"/>
      <c r="AB114" s="438"/>
      <c r="AC114" s="445"/>
      <c r="AD114" s="438"/>
      <c r="AE114" s="134"/>
      <c r="AF114" s="134"/>
      <c r="AG114" s="134"/>
      <c r="AH114" s="134"/>
      <c r="AI114" s="444"/>
      <c r="AJ114" s="444"/>
      <c r="AK114" s="444"/>
      <c r="AL114" s="444"/>
      <c r="AM114" s="444"/>
      <c r="AN114" s="444"/>
      <c r="AO114" s="444"/>
      <c r="AP114" s="444"/>
      <c r="AT114" s="134"/>
    </row>
    <row r="115" spans="1:46">
      <c r="A115" s="142"/>
      <c r="B115" s="142"/>
      <c r="C115" s="134"/>
      <c r="D115" s="134"/>
      <c r="E115" s="134"/>
      <c r="F115" s="134"/>
      <c r="G115" s="7"/>
      <c r="H115" s="7"/>
      <c r="I115" s="1"/>
      <c r="J115" s="1"/>
      <c r="K115" s="1"/>
      <c r="L115" s="1"/>
      <c r="M115" s="7"/>
      <c r="N115" s="7"/>
      <c r="O115" s="134"/>
      <c r="P115" s="134"/>
      <c r="Q115" s="134"/>
      <c r="R115" s="134"/>
      <c r="S115" s="7"/>
      <c r="T115" s="7"/>
      <c r="U115" s="142"/>
      <c r="V115" s="134"/>
      <c r="W115" s="134"/>
      <c r="X115" s="134"/>
      <c r="Y115" s="134"/>
      <c r="Z115" s="135"/>
      <c r="AA115" s="445"/>
      <c r="AB115" s="438"/>
      <c r="AC115" s="445"/>
      <c r="AD115" s="438"/>
      <c r="AE115" s="134"/>
      <c r="AF115" s="134"/>
      <c r="AG115" s="134"/>
      <c r="AH115" s="134"/>
      <c r="AI115" s="444"/>
      <c r="AJ115" s="444"/>
      <c r="AK115" s="444"/>
      <c r="AL115" s="444"/>
      <c r="AM115" s="444"/>
      <c r="AN115" s="444"/>
      <c r="AO115" s="444"/>
      <c r="AP115" s="444"/>
      <c r="AT115" s="7"/>
    </row>
    <row r="116" spans="1:46">
      <c r="A116" s="7"/>
      <c r="B116" s="142"/>
      <c r="C116" s="134"/>
      <c r="D116" s="134"/>
      <c r="E116" s="134"/>
      <c r="F116" s="134"/>
      <c r="G116" s="7"/>
      <c r="H116" s="9"/>
      <c r="I116" s="204"/>
      <c r="J116" s="204"/>
      <c r="K116" s="204"/>
      <c r="L116" s="204"/>
      <c r="M116" s="7"/>
      <c r="N116" s="142"/>
      <c r="O116" s="134"/>
      <c r="P116" s="134"/>
      <c r="Q116" s="7"/>
      <c r="R116" s="435"/>
      <c r="S116" s="7"/>
      <c r="T116" s="7"/>
      <c r="U116" s="7"/>
      <c r="V116" s="7"/>
      <c r="W116" s="7"/>
      <c r="X116" s="7"/>
      <c r="Y116" s="7"/>
      <c r="Z116" s="135"/>
      <c r="AA116" s="445"/>
      <c r="AB116" s="438"/>
      <c r="AC116" s="445"/>
      <c r="AD116" s="438"/>
      <c r="AE116" s="134"/>
      <c r="AF116" s="134"/>
      <c r="AG116" s="134"/>
      <c r="AH116" s="134"/>
      <c r="AI116" s="444"/>
      <c r="AJ116" s="444"/>
      <c r="AK116" s="444"/>
      <c r="AL116" s="444"/>
      <c r="AM116" s="444"/>
      <c r="AN116" s="444"/>
      <c r="AO116" s="444"/>
      <c r="AP116" s="444"/>
      <c r="AT116" s="7"/>
    </row>
    <row r="117" spans="1:46">
      <c r="A117" s="7"/>
      <c r="B117" s="7"/>
      <c r="C117" s="7"/>
      <c r="D117" s="7"/>
      <c r="E117" s="7"/>
      <c r="F117" s="7"/>
      <c r="G117" s="7"/>
      <c r="H117" s="7"/>
      <c r="I117" s="204"/>
      <c r="J117" s="204"/>
      <c r="K117" s="204"/>
      <c r="L117" s="204"/>
      <c r="M117" s="7"/>
      <c r="N117" s="142"/>
      <c r="O117" s="134"/>
      <c r="P117" s="134"/>
      <c r="Q117" s="7"/>
      <c r="R117" s="435"/>
      <c r="S117" s="7"/>
      <c r="T117" s="7"/>
      <c r="U117" s="142"/>
      <c r="V117" s="441"/>
      <c r="W117" s="7"/>
      <c r="X117" s="7"/>
      <c r="Y117" s="7"/>
      <c r="AT117" s="134"/>
    </row>
    <row r="118" spans="1:46" ht="15">
      <c r="A118" s="7"/>
      <c r="B118" s="7"/>
      <c r="C118" s="200"/>
      <c r="D118" s="200"/>
      <c r="E118" s="200"/>
      <c r="F118" s="200"/>
      <c r="G118" s="7"/>
      <c r="H118" s="7"/>
      <c r="I118" s="1"/>
      <c r="J118" s="1"/>
      <c r="K118" s="1"/>
      <c r="L118" s="1"/>
      <c r="M118" s="7"/>
      <c r="N118" s="142"/>
      <c r="O118" s="134"/>
      <c r="P118" s="134"/>
      <c r="Q118" s="7"/>
      <c r="R118" s="435"/>
      <c r="S118" s="436"/>
      <c r="T118" s="7"/>
      <c r="U118" s="142"/>
      <c r="V118" s="7"/>
      <c r="W118" s="7"/>
      <c r="X118" s="7"/>
      <c r="Y118" s="7"/>
      <c r="AT118" s="134"/>
    </row>
    <row r="119" spans="1:46">
      <c r="A119" s="482"/>
      <c r="B119" s="142"/>
      <c r="C119" s="134"/>
      <c r="D119" s="134"/>
      <c r="E119" s="134"/>
      <c r="F119" s="13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42"/>
      <c r="V119" s="134"/>
      <c r="W119" s="134"/>
      <c r="X119" s="134"/>
      <c r="Y119" s="134"/>
    </row>
    <row r="120" spans="1:46">
      <c r="A120" s="7"/>
      <c r="B120" s="142"/>
      <c r="C120" s="134"/>
      <c r="D120" s="134"/>
      <c r="E120" s="134"/>
      <c r="F120" s="134"/>
      <c r="G120" s="7"/>
      <c r="H120" s="487"/>
      <c r="I120" s="7"/>
      <c r="J120" s="7"/>
      <c r="K120" s="7"/>
      <c r="L120" s="7"/>
      <c r="M120" s="7"/>
      <c r="N120" s="487"/>
      <c r="O120" s="7"/>
      <c r="P120" s="7"/>
      <c r="Q120" s="7"/>
      <c r="R120" s="7"/>
      <c r="S120" s="7"/>
      <c r="T120" s="7"/>
      <c r="U120" s="142"/>
      <c r="V120" s="134"/>
      <c r="W120" s="134"/>
      <c r="X120" s="134"/>
      <c r="Y120" s="134"/>
    </row>
    <row r="121" spans="1:46">
      <c r="A121" s="7"/>
      <c r="B121" s="142"/>
      <c r="C121" s="134"/>
      <c r="D121" s="134"/>
      <c r="E121" s="134"/>
      <c r="F121" s="134"/>
      <c r="G121" s="7"/>
      <c r="H121" s="7"/>
      <c r="I121" s="200"/>
      <c r="J121" s="200"/>
      <c r="K121" s="200"/>
      <c r="L121" s="200"/>
      <c r="M121" s="7"/>
      <c r="N121" s="7"/>
      <c r="O121" s="134"/>
      <c r="P121" s="134"/>
      <c r="Q121" s="134"/>
      <c r="R121" s="134"/>
      <c r="S121" s="7"/>
      <c r="T121" s="7"/>
      <c r="U121" s="142"/>
      <c r="V121" s="134"/>
      <c r="W121" s="134"/>
      <c r="X121" s="134"/>
      <c r="Y121" s="134"/>
    </row>
    <row r="122" spans="1:46">
      <c r="A122" s="7"/>
      <c r="B122" s="488"/>
      <c r="C122" s="489"/>
      <c r="D122" s="489"/>
      <c r="E122" s="489"/>
      <c r="F122" s="489"/>
      <c r="G122" s="7"/>
      <c r="H122" s="9"/>
      <c r="I122" s="204"/>
      <c r="J122" s="204"/>
      <c r="K122" s="204"/>
      <c r="L122" s="204"/>
      <c r="M122" s="7"/>
      <c r="N122" s="142"/>
      <c r="O122" s="134"/>
      <c r="P122" s="134"/>
      <c r="Q122" s="7"/>
      <c r="R122" s="435"/>
      <c r="S122" s="7"/>
      <c r="T122" s="7"/>
      <c r="U122" s="142"/>
      <c r="V122" s="134"/>
      <c r="W122" s="134"/>
      <c r="X122" s="134"/>
      <c r="Y122" s="134"/>
    </row>
    <row r="123" spans="1:46" ht="15">
      <c r="A123" s="7"/>
      <c r="B123" s="488"/>
      <c r="C123" s="490"/>
      <c r="D123" s="490"/>
      <c r="E123" s="490"/>
      <c r="F123" s="490"/>
      <c r="G123" s="7"/>
      <c r="H123" s="7"/>
      <c r="I123" s="204"/>
      <c r="J123" s="204"/>
      <c r="K123" s="204"/>
      <c r="L123" s="204"/>
      <c r="M123" s="7"/>
      <c r="N123" s="142"/>
      <c r="O123" s="134"/>
      <c r="P123" s="134"/>
      <c r="Q123" s="7"/>
      <c r="R123" s="435"/>
      <c r="S123" s="7"/>
      <c r="T123" s="7"/>
      <c r="U123" s="142"/>
      <c r="V123" s="134"/>
      <c r="W123" s="134"/>
      <c r="X123" s="134"/>
      <c r="Y123" s="134"/>
    </row>
    <row r="124" spans="1:46" ht="15">
      <c r="A124" s="142"/>
      <c r="B124" s="142"/>
      <c r="C124" s="134"/>
      <c r="D124" s="134"/>
      <c r="E124" s="134"/>
      <c r="F124" s="134"/>
      <c r="G124" s="7"/>
      <c r="H124" s="7"/>
      <c r="I124" s="1"/>
      <c r="J124" s="1"/>
      <c r="K124" s="1"/>
      <c r="L124" s="1"/>
      <c r="M124" s="7"/>
      <c r="N124" s="142"/>
      <c r="O124" s="134"/>
      <c r="P124" s="134"/>
      <c r="Q124" s="7"/>
      <c r="R124" s="435"/>
      <c r="S124" s="436"/>
      <c r="T124" s="7"/>
      <c r="U124" s="7"/>
      <c r="V124" s="7"/>
      <c r="W124" s="7"/>
      <c r="X124" s="7"/>
      <c r="Y124" s="7"/>
    </row>
    <row r="125" spans="1:46">
      <c r="A125" s="7"/>
      <c r="B125" s="142"/>
      <c r="C125" s="134"/>
      <c r="D125" s="134"/>
      <c r="E125" s="134"/>
      <c r="F125" s="134"/>
      <c r="G125" s="7"/>
      <c r="H125" s="9"/>
      <c r="I125" s="204"/>
      <c r="J125" s="204"/>
      <c r="K125" s="204"/>
      <c r="L125" s="204"/>
      <c r="M125" s="7"/>
      <c r="N125" s="7"/>
      <c r="O125" s="134"/>
      <c r="P125" s="134"/>
      <c r="Q125" s="134"/>
      <c r="R125" s="134"/>
      <c r="S125" s="7"/>
      <c r="T125" s="7"/>
      <c r="U125" s="142"/>
      <c r="V125" s="7"/>
      <c r="W125" s="7"/>
      <c r="X125" s="7"/>
      <c r="Y125" s="7"/>
    </row>
    <row r="126" spans="1:46" ht="15.75">
      <c r="A126" s="7"/>
      <c r="B126" s="7"/>
      <c r="C126" s="7"/>
      <c r="D126" s="7"/>
      <c r="E126" s="7"/>
      <c r="F126" s="7"/>
      <c r="G126" s="7"/>
      <c r="H126" s="7"/>
      <c r="I126" s="204"/>
      <c r="J126" s="204"/>
      <c r="K126" s="204"/>
      <c r="L126" s="204"/>
      <c r="M126" s="7"/>
      <c r="N126" s="142"/>
      <c r="O126" s="134"/>
      <c r="P126" s="134"/>
      <c r="Q126" s="7"/>
      <c r="R126" s="435"/>
      <c r="S126" s="7"/>
      <c r="T126" s="7"/>
      <c r="U126" s="437"/>
      <c r="V126" s="7"/>
      <c r="W126" s="7"/>
      <c r="X126" s="7"/>
      <c r="Y126" s="7"/>
    </row>
    <row r="127" spans="1:46">
      <c r="A127" s="7"/>
      <c r="B127" s="7"/>
      <c r="C127" s="200"/>
      <c r="D127" s="200"/>
      <c r="E127" s="200"/>
      <c r="F127" s="200"/>
      <c r="G127" s="7"/>
      <c r="H127" s="7"/>
      <c r="I127" s="1"/>
      <c r="J127" s="1"/>
      <c r="K127" s="1"/>
      <c r="L127" s="1"/>
      <c r="M127" s="7"/>
      <c r="N127" s="142"/>
      <c r="O127" s="134"/>
      <c r="P127" s="134"/>
      <c r="Q127" s="7"/>
      <c r="R127" s="435"/>
      <c r="S127" s="7"/>
      <c r="T127" s="7"/>
      <c r="U127" s="142"/>
      <c r="V127" s="441"/>
      <c r="W127" s="7"/>
      <c r="X127" s="7"/>
      <c r="Y127" s="7"/>
    </row>
    <row r="128" spans="1:46" ht="15">
      <c r="A128" s="482"/>
      <c r="B128" s="142"/>
      <c r="C128" s="134"/>
      <c r="D128" s="134"/>
      <c r="E128" s="134"/>
      <c r="F128" s="134"/>
      <c r="G128" s="7"/>
      <c r="H128" s="7"/>
      <c r="I128" s="1"/>
      <c r="J128" s="1"/>
      <c r="K128" s="1"/>
      <c r="L128" s="1"/>
      <c r="M128" s="7"/>
      <c r="N128" s="142"/>
      <c r="O128" s="134"/>
      <c r="P128" s="134"/>
      <c r="Q128" s="7"/>
      <c r="R128" s="435"/>
      <c r="S128" s="436"/>
      <c r="T128" s="7"/>
      <c r="U128" s="142"/>
      <c r="V128" s="134"/>
      <c r="W128" s="134"/>
      <c r="X128" s="134"/>
      <c r="Y128" s="134"/>
    </row>
    <row r="129" spans="1:41">
      <c r="A129" s="7"/>
      <c r="B129" s="142"/>
      <c r="C129" s="134"/>
      <c r="D129" s="134"/>
      <c r="E129" s="134"/>
      <c r="F129" s="134"/>
      <c r="G129" s="7"/>
      <c r="H129" s="7"/>
      <c r="I129" s="7"/>
      <c r="J129" s="7"/>
      <c r="K129" s="7"/>
      <c r="L129" s="7"/>
      <c r="M129" s="7"/>
      <c r="N129" s="7"/>
      <c r="O129" s="134"/>
      <c r="P129" s="134"/>
      <c r="Q129" s="134"/>
      <c r="R129" s="134"/>
      <c r="S129" s="7"/>
      <c r="T129" s="7"/>
      <c r="U129" s="142"/>
      <c r="V129" s="134"/>
      <c r="W129" s="134"/>
      <c r="X129" s="134"/>
      <c r="Y129" s="134"/>
    </row>
    <row r="130" spans="1:41" ht="15.75">
      <c r="A130" s="7"/>
      <c r="B130" s="142"/>
      <c r="C130" s="134"/>
      <c r="D130" s="134"/>
      <c r="E130" s="134"/>
      <c r="F130" s="134"/>
      <c r="G130" s="7"/>
      <c r="H130" s="134"/>
      <c r="I130" s="7"/>
      <c r="J130" s="437"/>
      <c r="K130" s="7"/>
      <c r="L130" s="7"/>
      <c r="M130" s="7"/>
      <c r="N130" s="142"/>
      <c r="O130" s="134"/>
      <c r="P130" s="134"/>
      <c r="Q130" s="7"/>
      <c r="R130" s="435"/>
      <c r="S130" s="7"/>
      <c r="T130" s="7"/>
      <c r="U130" s="142"/>
      <c r="V130" s="134"/>
      <c r="W130" s="134"/>
      <c r="X130" s="134"/>
      <c r="Y130" s="134"/>
    </row>
    <row r="131" spans="1:41">
      <c r="A131" s="7"/>
      <c r="B131" s="488"/>
      <c r="C131" s="489"/>
      <c r="D131" s="489"/>
      <c r="E131" s="489"/>
      <c r="F131" s="489"/>
      <c r="G131" s="7"/>
      <c r="H131" s="134"/>
      <c r="I131" s="134"/>
      <c r="J131" s="134"/>
      <c r="K131" s="134"/>
      <c r="L131" s="134"/>
      <c r="M131" s="7"/>
      <c r="N131" s="142"/>
      <c r="O131" s="134"/>
      <c r="P131" s="134"/>
      <c r="Q131" s="7"/>
      <c r="R131" s="435"/>
      <c r="S131" s="7"/>
      <c r="T131" s="7"/>
      <c r="U131" s="142"/>
      <c r="V131" s="442"/>
      <c r="W131" s="442"/>
      <c r="X131" s="442"/>
      <c r="Y131" s="134"/>
    </row>
    <row r="132" spans="1:41" ht="15">
      <c r="A132" s="7"/>
      <c r="B132" s="488"/>
      <c r="C132" s="490"/>
      <c r="D132" s="490"/>
      <c r="E132" s="490"/>
      <c r="F132" s="490"/>
      <c r="G132" s="7"/>
      <c r="H132" s="7"/>
      <c r="I132" s="134"/>
      <c r="J132" s="134"/>
      <c r="K132" s="134"/>
      <c r="L132" s="134"/>
      <c r="M132" s="7"/>
      <c r="N132" s="142"/>
      <c r="O132" s="134"/>
      <c r="P132" s="134"/>
      <c r="Q132" s="7"/>
      <c r="R132" s="435"/>
      <c r="S132" s="436"/>
      <c r="T132" s="7"/>
      <c r="U132" s="7"/>
      <c r="V132" s="7"/>
      <c r="W132" s="7"/>
      <c r="X132" s="7"/>
      <c r="Y132" s="7"/>
    </row>
    <row r="133" spans="1:41" ht="15.75">
      <c r="A133" s="142"/>
      <c r="B133" s="142"/>
      <c r="C133" s="134"/>
      <c r="D133" s="134"/>
      <c r="E133" s="134"/>
      <c r="F133" s="134"/>
      <c r="G133" s="7"/>
      <c r="H133" s="7"/>
      <c r="I133" s="7"/>
      <c r="J133" s="7"/>
      <c r="K133" s="7"/>
      <c r="L133" s="7"/>
      <c r="M133" s="7"/>
      <c r="N133" s="7"/>
      <c r="O133" s="134"/>
      <c r="P133" s="134"/>
      <c r="Q133" s="134"/>
      <c r="R133" s="134"/>
      <c r="S133" s="7"/>
      <c r="T133" s="7"/>
      <c r="U133" s="7"/>
      <c r="V133" s="43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134"/>
    </row>
    <row r="134" spans="1:41">
      <c r="A134" s="7"/>
      <c r="B134" s="142"/>
      <c r="C134" s="134"/>
      <c r="D134" s="134"/>
      <c r="E134" s="134"/>
      <c r="F134" s="134"/>
      <c r="G134" s="7"/>
      <c r="H134" s="7"/>
      <c r="I134" s="7"/>
      <c r="J134" s="7"/>
      <c r="K134" s="7"/>
      <c r="L134" s="7"/>
      <c r="M134" s="7"/>
      <c r="N134" s="142"/>
      <c r="O134" s="134"/>
      <c r="P134" s="134"/>
      <c r="Q134" s="7"/>
      <c r="R134" s="435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42"/>
      <c r="O135" s="134"/>
      <c r="P135" s="134"/>
      <c r="Q135" s="7"/>
      <c r="R135" s="435"/>
      <c r="S135" s="7"/>
      <c r="T135" s="7"/>
      <c r="U135" s="7"/>
      <c r="V135" s="168"/>
      <c r="W135" s="200"/>
      <c r="X135" s="200"/>
      <c r="Y135" s="200"/>
      <c r="Z135" s="200"/>
      <c r="AA135" s="7"/>
      <c r="AB135" s="168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134"/>
    </row>
    <row r="136" spans="1:41" ht="15">
      <c r="A136" s="7"/>
      <c r="B136" s="7"/>
      <c r="C136" s="200"/>
      <c r="D136" s="200"/>
      <c r="E136" s="200"/>
      <c r="F136" s="200"/>
      <c r="G136" s="7"/>
      <c r="H136" s="7"/>
      <c r="I136" s="7"/>
      <c r="J136" s="7"/>
      <c r="K136" s="7"/>
      <c r="L136" s="7"/>
      <c r="M136" s="7"/>
      <c r="N136" s="142"/>
      <c r="O136" s="134"/>
      <c r="P136" s="134"/>
      <c r="Q136" s="7"/>
      <c r="R136" s="435"/>
      <c r="S136" s="436"/>
      <c r="T136" s="7"/>
      <c r="U136" s="7"/>
      <c r="V136" s="142"/>
      <c r="W136" s="438"/>
      <c r="X136" s="438"/>
      <c r="Y136" s="438"/>
      <c r="Z136" s="438"/>
      <c r="AA136" s="7"/>
      <c r="AB136" s="142"/>
      <c r="AC136" s="438"/>
      <c r="AD136" s="438"/>
      <c r="AE136" s="438"/>
      <c r="AF136" s="438"/>
      <c r="AG136" s="438"/>
      <c r="AH136" s="438"/>
      <c r="AI136" s="438"/>
      <c r="AJ136" s="438"/>
      <c r="AK136" s="438"/>
      <c r="AL136" s="438"/>
      <c r="AM136" s="438"/>
      <c r="AN136" s="438"/>
      <c r="AO136" s="209"/>
    </row>
    <row r="137" spans="1:41">
      <c r="A137" s="482"/>
      <c r="B137" s="142"/>
      <c r="C137" s="134"/>
      <c r="D137" s="134"/>
      <c r="E137" s="134"/>
      <c r="F137" s="134"/>
      <c r="G137" s="7"/>
      <c r="H137" s="9"/>
      <c r="I137" s="204"/>
      <c r="J137" s="204"/>
      <c r="K137" s="204"/>
      <c r="L137" s="204"/>
      <c r="M137" s="7"/>
      <c r="N137" s="7"/>
      <c r="O137" s="7"/>
      <c r="P137" s="7"/>
      <c r="Q137" s="7"/>
      <c r="R137" s="7"/>
      <c r="S137" s="7"/>
      <c r="T137" s="7"/>
      <c r="U137" s="7"/>
      <c r="V137" s="142"/>
      <c r="W137" s="438"/>
      <c r="X137" s="438"/>
      <c r="Y137" s="438"/>
      <c r="Z137" s="438"/>
      <c r="AA137" s="7"/>
      <c r="AB137" s="142"/>
      <c r="AC137" s="438"/>
      <c r="AD137" s="438"/>
      <c r="AE137" s="438"/>
      <c r="AF137" s="438"/>
      <c r="AG137" s="438"/>
      <c r="AH137" s="438"/>
      <c r="AI137" s="438"/>
      <c r="AJ137" s="438"/>
      <c r="AK137" s="438"/>
      <c r="AL137" s="438"/>
      <c r="AM137" s="438"/>
      <c r="AN137" s="438"/>
      <c r="AO137" s="7"/>
    </row>
    <row r="138" spans="1:41" ht="15.75">
      <c r="A138" s="7"/>
      <c r="B138" s="142"/>
      <c r="C138" s="134"/>
      <c r="D138" s="134"/>
      <c r="E138" s="134"/>
      <c r="F138" s="134"/>
      <c r="G138" s="7"/>
      <c r="H138" s="134"/>
      <c r="I138" s="491"/>
      <c r="J138" s="134"/>
      <c r="K138" s="7"/>
      <c r="L138" s="7"/>
      <c r="M138" s="7"/>
      <c r="N138" s="487"/>
      <c r="O138" s="7"/>
      <c r="P138" s="7"/>
      <c r="Q138" s="7"/>
      <c r="R138" s="7"/>
      <c r="S138" s="7"/>
      <c r="T138" s="7"/>
      <c r="U138" s="7"/>
      <c r="V138" s="142"/>
      <c r="W138" s="439"/>
      <c r="X138" s="439"/>
      <c r="Y138" s="439"/>
      <c r="Z138" s="439"/>
      <c r="AA138" s="7"/>
      <c r="AB138" s="142"/>
      <c r="AC138" s="439"/>
      <c r="AD138" s="439"/>
      <c r="AE138" s="439"/>
      <c r="AF138" s="439"/>
      <c r="AG138" s="439"/>
      <c r="AH138" s="439"/>
      <c r="AI138" s="439"/>
      <c r="AJ138" s="439"/>
      <c r="AK138" s="439"/>
      <c r="AL138" s="439"/>
      <c r="AM138" s="439"/>
      <c r="AN138" s="439"/>
      <c r="AO138" s="200"/>
    </row>
    <row r="139" spans="1:41">
      <c r="A139" s="7"/>
      <c r="B139" s="142"/>
      <c r="C139" s="134"/>
      <c r="D139" s="134"/>
      <c r="E139" s="134"/>
      <c r="F139" s="134"/>
      <c r="G139" s="7"/>
      <c r="H139" s="134"/>
      <c r="I139" s="134"/>
      <c r="J139" s="134"/>
      <c r="K139" s="134"/>
      <c r="L139" s="134"/>
      <c r="M139" s="7"/>
      <c r="N139" s="7"/>
      <c r="O139" s="134"/>
      <c r="P139" s="134"/>
      <c r="Q139" s="134"/>
      <c r="R139" s="134"/>
      <c r="S139" s="7"/>
      <c r="T139" s="7"/>
      <c r="U139" s="7"/>
      <c r="V139" s="142"/>
      <c r="W139" s="134"/>
      <c r="X139" s="134"/>
      <c r="Y139" s="134"/>
      <c r="Z139" s="134"/>
      <c r="AA139" s="7"/>
      <c r="AB139" s="142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</row>
    <row r="140" spans="1:41" ht="15">
      <c r="A140" s="7"/>
      <c r="B140" s="488"/>
      <c r="C140" s="489"/>
      <c r="D140" s="489"/>
      <c r="E140" s="489"/>
      <c r="F140" s="489"/>
      <c r="G140" s="7"/>
      <c r="H140" s="7"/>
      <c r="I140" s="134"/>
      <c r="J140" s="134"/>
      <c r="K140" s="134"/>
      <c r="L140" s="134"/>
      <c r="M140" s="7"/>
      <c r="N140" s="142"/>
      <c r="O140" s="134"/>
      <c r="P140" s="134"/>
      <c r="Q140" s="7"/>
      <c r="R140" s="435"/>
      <c r="S140" s="7"/>
      <c r="T140" s="7"/>
      <c r="U140" s="7"/>
      <c r="V140" s="440"/>
      <c r="W140" s="154"/>
      <c r="X140" s="154"/>
      <c r="Y140" s="154"/>
      <c r="Z140" s="154"/>
      <c r="AA140" s="7"/>
      <c r="AB140" s="440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34"/>
    </row>
    <row r="141" spans="1:41" ht="15">
      <c r="A141" s="7"/>
      <c r="B141" s="488"/>
      <c r="C141" s="490"/>
      <c r="D141" s="490"/>
      <c r="E141" s="490"/>
      <c r="F141" s="490"/>
      <c r="G141" s="7"/>
      <c r="H141" s="7"/>
      <c r="I141" s="7"/>
      <c r="J141" s="7"/>
      <c r="K141" s="7"/>
      <c r="L141" s="7"/>
      <c r="M141" s="7"/>
      <c r="N141" s="142"/>
      <c r="O141" s="134"/>
      <c r="P141" s="134"/>
      <c r="Q141" s="7"/>
      <c r="R141" s="435"/>
      <c r="S141" s="7"/>
      <c r="T141" s="7"/>
      <c r="U141" s="7"/>
      <c r="V141" s="142"/>
      <c r="W141" s="438"/>
      <c r="X141" s="438"/>
      <c r="Y141" s="438"/>
      <c r="Z141" s="438"/>
      <c r="AA141" s="7"/>
      <c r="AB141" s="7"/>
      <c r="AC141" s="134"/>
      <c r="AD141" s="134"/>
      <c r="AE141" s="134"/>
      <c r="AF141" s="134"/>
      <c r="AG141" s="134"/>
      <c r="AH141" s="134"/>
      <c r="AI141" s="134"/>
      <c r="AJ141" s="134"/>
      <c r="AK141" s="7"/>
      <c r="AL141" s="134"/>
      <c r="AM141" s="134"/>
      <c r="AN141" s="134"/>
      <c r="AO141" s="134"/>
    </row>
    <row r="142" spans="1:41" ht="15">
      <c r="A142" s="142"/>
      <c r="B142" s="142"/>
      <c r="C142" s="134"/>
      <c r="D142" s="134"/>
      <c r="E142" s="134"/>
      <c r="F142" s="134"/>
      <c r="G142" s="7"/>
      <c r="H142" s="7"/>
      <c r="I142" s="7"/>
      <c r="J142" s="7"/>
      <c r="K142" s="7"/>
      <c r="L142" s="7"/>
      <c r="M142" s="7"/>
      <c r="N142" s="142"/>
      <c r="O142" s="134"/>
      <c r="P142" s="134"/>
      <c r="Q142" s="7"/>
      <c r="R142" s="435"/>
      <c r="S142" s="436"/>
      <c r="T142" s="7"/>
      <c r="U142" s="7"/>
      <c r="V142" s="142"/>
      <c r="W142" s="438"/>
      <c r="X142" s="438"/>
      <c r="Y142" s="438"/>
      <c r="Z142" s="438"/>
      <c r="AA142" s="7"/>
      <c r="AB142" s="7"/>
      <c r="AC142" s="134"/>
      <c r="AD142" s="134"/>
      <c r="AE142" s="134"/>
      <c r="AF142" s="134"/>
      <c r="AG142" s="134"/>
      <c r="AH142" s="134"/>
      <c r="AI142" s="134"/>
      <c r="AJ142" s="134"/>
      <c r="AK142" s="7"/>
      <c r="AL142" s="134"/>
      <c r="AM142" s="134"/>
      <c r="AN142" s="134"/>
      <c r="AO142" s="7"/>
    </row>
    <row r="143" spans="1:41">
      <c r="A143" s="7"/>
      <c r="B143" s="142"/>
      <c r="C143" s="134"/>
      <c r="D143" s="134"/>
      <c r="E143" s="134"/>
      <c r="F143" s="134"/>
      <c r="G143" s="7"/>
      <c r="H143" s="7"/>
      <c r="I143" s="7"/>
      <c r="J143" s="7"/>
      <c r="K143" s="7"/>
      <c r="L143" s="7"/>
      <c r="M143" s="7"/>
      <c r="N143" s="7"/>
      <c r="O143" s="134"/>
      <c r="P143" s="134"/>
      <c r="Q143" s="134"/>
      <c r="R143" s="134"/>
      <c r="S143" s="7"/>
      <c r="T143" s="7"/>
      <c r="U143" s="7"/>
      <c r="V143" s="142"/>
      <c r="W143" s="439"/>
      <c r="X143" s="439"/>
      <c r="Y143" s="439"/>
      <c r="Z143" s="439"/>
      <c r="AA143" s="7"/>
      <c r="AB143" s="7"/>
      <c r="AC143" s="134"/>
      <c r="AD143" s="134"/>
      <c r="AE143" s="134"/>
      <c r="AF143" s="134"/>
      <c r="AG143" s="134"/>
      <c r="AH143" s="134"/>
      <c r="AI143" s="134"/>
      <c r="AJ143" s="134"/>
      <c r="AK143" s="7"/>
      <c r="AL143" s="134"/>
      <c r="AM143" s="134"/>
      <c r="AN143" s="134"/>
      <c r="AO143" s="7"/>
    </row>
    <row r="144" spans="1:4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42"/>
      <c r="O144" s="134"/>
      <c r="P144" s="134"/>
      <c r="Q144" s="7"/>
      <c r="R144" s="435"/>
      <c r="S144" s="7"/>
      <c r="T144" s="7"/>
      <c r="U144" s="7"/>
      <c r="V144" s="142"/>
      <c r="W144" s="134"/>
      <c r="X144" s="134"/>
      <c r="Y144" s="134"/>
      <c r="Z144" s="134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134"/>
    </row>
    <row r="145" spans="1:137" ht="15">
      <c r="A145" s="7"/>
      <c r="B145" s="7"/>
      <c r="C145" s="200"/>
      <c r="D145" s="200"/>
      <c r="E145" s="200"/>
      <c r="F145" s="200"/>
      <c r="G145" s="7"/>
      <c r="H145" s="7"/>
      <c r="I145" s="7"/>
      <c r="J145" s="7"/>
      <c r="K145" s="7"/>
      <c r="L145" s="7"/>
      <c r="M145" s="7"/>
      <c r="N145" s="142"/>
      <c r="O145" s="134"/>
      <c r="P145" s="134"/>
      <c r="Q145" s="7"/>
      <c r="R145" s="435"/>
      <c r="S145" s="7"/>
      <c r="T145" s="7"/>
      <c r="U145" s="7"/>
      <c r="V145" s="9"/>
      <c r="W145" s="154"/>
      <c r="X145" s="154"/>
      <c r="Y145" s="154"/>
      <c r="Z145" s="154"/>
      <c r="AA145" s="7"/>
      <c r="AB145" s="7"/>
      <c r="AC145" s="134"/>
      <c r="AD145" s="134"/>
      <c r="AE145" s="134"/>
      <c r="AF145" s="134"/>
      <c r="AG145" s="134"/>
      <c r="AH145" s="134"/>
      <c r="AI145" s="134"/>
      <c r="AJ145" s="134"/>
      <c r="AK145" s="7"/>
      <c r="AL145" s="134"/>
      <c r="AM145" s="134"/>
      <c r="AN145" s="134"/>
      <c r="AO145" s="134"/>
    </row>
    <row r="146" spans="1:137" ht="15.75" customHeight="1">
      <c r="A146" s="482"/>
      <c r="B146" s="142"/>
      <c r="C146" s="134"/>
      <c r="D146" s="134"/>
      <c r="E146" s="134"/>
      <c r="F146" s="134"/>
      <c r="G146" s="7"/>
      <c r="H146" s="134"/>
      <c r="I146" s="502"/>
      <c r="J146" s="502"/>
      <c r="K146" s="502"/>
      <c r="L146" s="502"/>
      <c r="M146" s="7"/>
      <c r="N146" s="142"/>
      <c r="O146" s="134"/>
      <c r="P146" s="134"/>
      <c r="Q146" s="7"/>
      <c r="R146" s="435"/>
      <c r="S146" s="436"/>
      <c r="T146" s="7"/>
      <c r="U146" s="7"/>
      <c r="V146" s="142"/>
      <c r="W146" s="154"/>
      <c r="X146" s="154"/>
      <c r="Y146" s="154"/>
      <c r="Z146" s="154"/>
      <c r="AA146" s="7"/>
      <c r="AB146" s="7"/>
      <c r="AC146" s="236"/>
      <c r="AD146" s="236"/>
      <c r="AE146" s="236"/>
      <c r="AF146" s="236"/>
      <c r="AG146" s="236"/>
      <c r="AH146" s="236"/>
      <c r="AI146" s="236"/>
      <c r="AJ146" s="236"/>
      <c r="AK146" s="7"/>
      <c r="AL146" s="236"/>
      <c r="AM146" s="236"/>
      <c r="AN146" s="236"/>
      <c r="AO146" s="134"/>
    </row>
    <row r="147" spans="1:137">
      <c r="A147" s="7"/>
      <c r="B147" s="142"/>
      <c r="C147" s="134"/>
      <c r="D147" s="134"/>
      <c r="E147" s="134"/>
      <c r="F147" s="134"/>
      <c r="G147" s="7"/>
      <c r="H147" s="134"/>
      <c r="I147" s="134"/>
      <c r="J147" s="134"/>
      <c r="K147" s="134"/>
      <c r="L147" s="134"/>
      <c r="M147" s="7"/>
      <c r="N147" s="7"/>
      <c r="O147" s="134"/>
      <c r="P147" s="134"/>
      <c r="Q147" s="134"/>
      <c r="R147" s="134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137">
      <c r="A148" s="7"/>
      <c r="B148" s="142"/>
      <c r="C148" s="134"/>
      <c r="D148" s="134"/>
      <c r="E148" s="134"/>
      <c r="F148" s="134"/>
      <c r="G148" s="7"/>
      <c r="H148" s="7"/>
      <c r="I148" s="444"/>
      <c r="J148" s="134"/>
      <c r="K148" s="134"/>
      <c r="L148" s="134"/>
      <c r="M148" s="7"/>
      <c r="N148" s="142"/>
      <c r="O148" s="134"/>
      <c r="P148" s="134"/>
      <c r="Q148" s="7"/>
      <c r="R148" s="435"/>
      <c r="S148" s="7"/>
      <c r="T148" s="7"/>
      <c r="U148" s="7"/>
      <c r="V148" s="168"/>
      <c r="W148" s="200"/>
      <c r="X148" s="200"/>
      <c r="Y148" s="200"/>
      <c r="Z148" s="200"/>
      <c r="AA148" s="7"/>
      <c r="AB148" s="168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134"/>
    </row>
    <row r="149" spans="1:137" ht="15">
      <c r="A149" s="7"/>
      <c r="B149" s="488"/>
      <c r="C149" s="489"/>
      <c r="D149" s="489"/>
      <c r="E149" s="489"/>
      <c r="F149" s="489"/>
      <c r="G149" s="7"/>
      <c r="H149" s="7"/>
      <c r="I149" s="7"/>
      <c r="J149" s="7"/>
      <c r="K149" s="7"/>
      <c r="L149" s="7"/>
      <c r="M149" s="7"/>
      <c r="N149" s="142"/>
      <c r="O149" s="134"/>
      <c r="P149" s="134"/>
      <c r="Q149" s="7"/>
      <c r="R149" s="435"/>
      <c r="S149" s="7"/>
      <c r="T149" s="7"/>
      <c r="U149" s="7"/>
      <c r="V149" s="142"/>
      <c r="W149" s="438"/>
      <c r="X149" s="438"/>
      <c r="Y149" s="438"/>
      <c r="Z149" s="438"/>
      <c r="AA149" s="7"/>
      <c r="AB149" s="142"/>
      <c r="AC149" s="438"/>
      <c r="AD149" s="438"/>
      <c r="AE149" s="438"/>
      <c r="AF149" s="438"/>
      <c r="AG149" s="438"/>
      <c r="AH149" s="438"/>
      <c r="AI149" s="438"/>
      <c r="AJ149" s="438"/>
      <c r="AK149" s="438"/>
      <c r="AL149" s="438"/>
      <c r="AM149" s="438"/>
      <c r="AN149" s="438"/>
      <c r="AO149" s="209"/>
    </row>
    <row r="150" spans="1:137" ht="15">
      <c r="A150" s="7"/>
      <c r="B150" s="488"/>
      <c r="C150" s="490"/>
      <c r="D150" s="490"/>
      <c r="E150" s="490"/>
      <c r="F150" s="490"/>
      <c r="G150" s="7"/>
      <c r="H150" s="7"/>
      <c r="I150" s="7"/>
      <c r="J150" s="7"/>
      <c r="K150" s="7"/>
      <c r="L150" s="7"/>
      <c r="M150" s="7"/>
      <c r="N150" s="142"/>
      <c r="O150" s="134"/>
      <c r="P150" s="134"/>
      <c r="Q150" s="7"/>
      <c r="R150" s="435"/>
      <c r="S150" s="436"/>
      <c r="T150" s="7"/>
      <c r="U150" s="7"/>
      <c r="V150" s="142"/>
      <c r="W150" s="438"/>
      <c r="X150" s="438"/>
      <c r="Y150" s="438"/>
      <c r="Z150" s="438"/>
      <c r="AA150" s="7"/>
      <c r="AB150" s="142"/>
      <c r="AC150" s="438"/>
      <c r="AD150" s="438"/>
      <c r="AE150" s="438"/>
      <c r="AF150" s="438"/>
      <c r="AG150" s="438"/>
      <c r="AH150" s="438"/>
      <c r="AI150" s="438"/>
      <c r="AJ150" s="438"/>
      <c r="AK150" s="438"/>
      <c r="AL150" s="438"/>
      <c r="AM150" s="438"/>
      <c r="AN150" s="438"/>
      <c r="AO150" s="7"/>
    </row>
    <row r="151" spans="1:137">
      <c r="A151" s="142"/>
      <c r="B151" s="142"/>
      <c r="C151" s="134"/>
      <c r="D151" s="134"/>
      <c r="E151" s="134"/>
      <c r="F151" s="134"/>
      <c r="G151" s="7"/>
      <c r="H151" s="7"/>
      <c r="I151" s="7"/>
      <c r="J151" s="7"/>
      <c r="K151" s="7"/>
      <c r="L151" s="7"/>
      <c r="M151" s="7"/>
      <c r="N151" s="7"/>
      <c r="O151" s="134"/>
      <c r="P151" s="134"/>
      <c r="Q151" s="134"/>
      <c r="R151" s="134"/>
      <c r="S151" s="7"/>
      <c r="T151" s="7"/>
      <c r="U151" s="7"/>
      <c r="V151" s="142"/>
      <c r="W151" s="439"/>
      <c r="X151" s="439"/>
      <c r="Y151" s="439"/>
      <c r="Z151" s="439"/>
      <c r="AA151" s="7"/>
      <c r="AB151" s="142"/>
      <c r="AC151" s="439"/>
      <c r="AD151" s="439"/>
      <c r="AE151" s="439"/>
      <c r="AF151" s="439"/>
      <c r="AG151" s="439"/>
      <c r="AH151" s="439"/>
      <c r="AI151" s="439"/>
      <c r="AJ151" s="439"/>
      <c r="AK151" s="439"/>
      <c r="AL151" s="439"/>
      <c r="AM151" s="439"/>
      <c r="AN151" s="439"/>
      <c r="AO151" s="200"/>
    </row>
    <row r="152" spans="1:137">
      <c r="A152" s="7"/>
      <c r="B152" s="142"/>
      <c r="C152" s="134"/>
      <c r="D152" s="134"/>
      <c r="E152" s="134"/>
      <c r="F152" s="134"/>
      <c r="G152" s="7"/>
      <c r="H152" s="7"/>
      <c r="I152" s="7"/>
      <c r="J152" s="7"/>
      <c r="K152" s="7"/>
      <c r="L152" s="7"/>
      <c r="M152" s="7"/>
      <c r="N152" s="142"/>
      <c r="O152" s="134"/>
      <c r="P152" s="134"/>
      <c r="Q152" s="7"/>
      <c r="R152" s="435"/>
      <c r="S152" s="7"/>
      <c r="T152" s="7"/>
      <c r="U152" s="7"/>
      <c r="V152" s="142"/>
      <c r="W152" s="134"/>
      <c r="X152" s="134"/>
      <c r="Y152" s="134"/>
      <c r="Z152" s="134"/>
      <c r="AA152" s="7"/>
      <c r="AB152" s="142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</row>
    <row r="153" spans="1:137" ht="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42"/>
      <c r="O153" s="134"/>
      <c r="P153" s="134"/>
      <c r="Q153" s="7"/>
      <c r="R153" s="435"/>
      <c r="S153" s="7"/>
      <c r="T153" s="7"/>
      <c r="U153" s="7"/>
      <c r="V153" s="440"/>
      <c r="W153" s="154"/>
      <c r="X153" s="154"/>
      <c r="Y153" s="154"/>
      <c r="Z153" s="154"/>
      <c r="AA153" s="7"/>
      <c r="AB153" s="440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  <c r="AN153" s="154"/>
      <c r="AO153" s="134"/>
      <c r="CR153" s="1"/>
      <c r="CS153" s="200"/>
      <c r="CT153" s="200"/>
      <c r="CU153" s="200"/>
      <c r="CV153" s="200"/>
      <c r="CW153" s="7"/>
      <c r="EA153" s="7"/>
      <c r="EB153" s="7"/>
      <c r="EC153" s="7"/>
      <c r="ED153" s="7"/>
      <c r="EE153" s="7"/>
      <c r="EF153" s="7"/>
    </row>
    <row r="154" spans="1:137" ht="15">
      <c r="A154" s="7"/>
      <c r="B154" s="7"/>
      <c r="C154" s="200"/>
      <c r="D154" s="200"/>
      <c r="E154" s="200"/>
      <c r="F154" s="200"/>
      <c r="G154" s="7"/>
      <c r="H154" s="7"/>
      <c r="I154" s="7"/>
      <c r="J154" s="7"/>
      <c r="K154" s="7"/>
      <c r="L154" s="7"/>
      <c r="M154" s="7"/>
      <c r="N154" s="142"/>
      <c r="O154" s="134"/>
      <c r="P154" s="134"/>
      <c r="Q154" s="7"/>
      <c r="R154" s="435"/>
      <c r="S154" s="436"/>
      <c r="T154" s="7"/>
      <c r="U154" s="7"/>
      <c r="V154" s="142"/>
      <c r="W154" s="438"/>
      <c r="X154" s="438"/>
      <c r="Y154" s="438"/>
      <c r="Z154" s="438"/>
      <c r="AA154" s="7"/>
      <c r="AB154" s="7"/>
      <c r="AC154" s="134"/>
      <c r="AD154" s="134"/>
      <c r="AE154" s="134"/>
      <c r="AF154" s="134"/>
      <c r="AG154" s="134"/>
      <c r="AH154" s="134"/>
      <c r="AI154" s="134"/>
      <c r="AJ154" s="134"/>
      <c r="AK154" s="7"/>
      <c r="AL154" s="134"/>
      <c r="AM154" s="134"/>
      <c r="AN154" s="134"/>
      <c r="AO154" s="134"/>
      <c r="CR154" s="9"/>
      <c r="CS154" s="449"/>
      <c r="CT154" s="449"/>
      <c r="CU154" s="449"/>
      <c r="CV154" s="449"/>
      <c r="CW154" s="7"/>
      <c r="EA154" s="7"/>
      <c r="EB154" s="7"/>
      <c r="EC154" s="448"/>
      <c r="ED154" s="448"/>
      <c r="EE154" s="448"/>
      <c r="EF154" s="448"/>
    </row>
    <row r="155" spans="1:137">
      <c r="A155" s="482"/>
      <c r="B155" s="142"/>
      <c r="C155" s="134"/>
      <c r="D155" s="134"/>
      <c r="E155" s="134"/>
      <c r="F155" s="13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142"/>
      <c r="W155" s="438"/>
      <c r="X155" s="438"/>
      <c r="Y155" s="438"/>
      <c r="Z155" s="438"/>
      <c r="AA155" s="7"/>
      <c r="AB155" s="7"/>
      <c r="AC155" s="134"/>
      <c r="AD155" s="134"/>
      <c r="AE155" s="134"/>
      <c r="AF155" s="134"/>
      <c r="AG155" s="134"/>
      <c r="AH155" s="134"/>
      <c r="AI155" s="134"/>
      <c r="AJ155" s="134"/>
      <c r="AK155" s="7"/>
      <c r="AL155" s="134"/>
      <c r="AM155" s="134"/>
      <c r="AN155" s="134"/>
      <c r="AO155" s="7"/>
      <c r="CR155" s="9"/>
      <c r="CS155" s="449"/>
      <c r="CT155" s="449"/>
      <c r="CU155" s="449"/>
      <c r="CV155" s="449"/>
      <c r="CW155" s="7"/>
      <c r="EA155" s="7"/>
      <c r="EB155" s="142"/>
      <c r="EC155" s="448"/>
      <c r="ED155" s="448"/>
      <c r="EE155" s="448"/>
      <c r="EF155" s="448"/>
    </row>
    <row r="156" spans="1:137">
      <c r="A156" s="7"/>
      <c r="B156" s="142"/>
      <c r="C156" s="134"/>
      <c r="D156" s="134"/>
      <c r="E156" s="134"/>
      <c r="F156" s="13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142"/>
      <c r="W156" s="439"/>
      <c r="X156" s="439"/>
      <c r="Y156" s="439"/>
      <c r="Z156" s="439"/>
      <c r="AA156" s="7"/>
      <c r="AB156" s="7"/>
      <c r="AC156" s="134"/>
      <c r="AD156" s="134"/>
      <c r="AE156" s="134"/>
      <c r="AF156" s="134"/>
      <c r="AG156" s="134"/>
      <c r="AH156" s="134"/>
      <c r="AI156" s="134"/>
      <c r="AJ156" s="134"/>
      <c r="AK156" s="7"/>
      <c r="AL156" s="134"/>
      <c r="AM156" s="134"/>
      <c r="AN156" s="134"/>
      <c r="AO156" s="7"/>
      <c r="CR156" s="9"/>
      <c r="CS156" s="450"/>
      <c r="CT156" s="450"/>
      <c r="CU156" s="450"/>
      <c r="CV156" s="450"/>
      <c r="CW156" s="450"/>
      <c r="EA156" s="7"/>
      <c r="EB156" s="9"/>
      <c r="EC156" s="450"/>
      <c r="ED156" s="450"/>
      <c r="EE156" s="450"/>
      <c r="EF156" s="450"/>
    </row>
    <row r="157" spans="1:137">
      <c r="A157" s="7"/>
      <c r="B157" s="142"/>
      <c r="C157" s="134"/>
      <c r="D157" s="134"/>
      <c r="E157" s="134"/>
      <c r="F157" s="13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142"/>
      <c r="W157" s="134"/>
      <c r="X157" s="134"/>
      <c r="Y157" s="134"/>
      <c r="Z157" s="134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200"/>
      <c r="CS157" s="207"/>
      <c r="CT157" s="207"/>
      <c r="CU157" s="207"/>
      <c r="CV157" s="207"/>
    </row>
    <row r="158" spans="1:137" ht="15">
      <c r="A158" s="7"/>
      <c r="B158" s="488"/>
      <c r="C158" s="489"/>
      <c r="D158" s="489"/>
      <c r="E158" s="489"/>
      <c r="F158" s="48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9"/>
      <c r="W158" s="154"/>
      <c r="X158" s="154"/>
      <c r="Y158" s="154"/>
      <c r="Z158" s="154"/>
      <c r="AA158" s="7"/>
      <c r="AB158" s="7"/>
      <c r="AC158" s="134"/>
      <c r="AD158" s="134"/>
      <c r="AE158" s="134"/>
      <c r="AF158" s="134"/>
      <c r="AG158" s="134"/>
      <c r="AH158" s="134"/>
      <c r="AI158" s="134"/>
      <c r="AJ158" s="134"/>
      <c r="AK158" s="7"/>
      <c r="AL158" s="134"/>
      <c r="AM158" s="134"/>
      <c r="AN158" s="134"/>
      <c r="AO158" s="134"/>
      <c r="CS158" s="207"/>
      <c r="CT158" s="207"/>
      <c r="CU158" s="207"/>
      <c r="CV158" s="207"/>
      <c r="ED158" s="207"/>
      <c r="EE158" s="207"/>
      <c r="EF158" s="207"/>
      <c r="EG158" s="207"/>
    </row>
    <row r="159" spans="1:137" ht="15">
      <c r="A159" s="7"/>
      <c r="B159" s="488"/>
      <c r="C159" s="490"/>
      <c r="D159" s="490"/>
      <c r="E159" s="490"/>
      <c r="F159" s="49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142"/>
      <c r="W159" s="154"/>
      <c r="X159" s="154"/>
      <c r="Y159" s="154"/>
      <c r="Z159" s="154"/>
      <c r="AA159" s="7"/>
      <c r="AB159" s="7"/>
      <c r="AC159" s="236"/>
      <c r="AD159" s="236"/>
      <c r="AE159" s="236"/>
      <c r="AF159" s="236"/>
      <c r="AG159" s="236"/>
      <c r="AH159" s="236"/>
      <c r="AI159" s="236"/>
      <c r="AJ159" s="236"/>
      <c r="AK159" s="7"/>
      <c r="AL159" s="236"/>
      <c r="AM159" s="236"/>
      <c r="AN159" s="236"/>
      <c r="AO159" s="134"/>
      <c r="ED159" s="207"/>
      <c r="EE159" s="207"/>
      <c r="EF159" s="207"/>
      <c r="EG159" s="207"/>
    </row>
    <row r="160" spans="1:137">
      <c r="A160" s="142"/>
      <c r="B160" s="142"/>
      <c r="C160" s="134"/>
      <c r="D160" s="134"/>
      <c r="E160" s="134"/>
      <c r="F160" s="13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134"/>
    </row>
    <row r="161" spans="1:50">
      <c r="A161" s="7"/>
      <c r="B161" s="142"/>
      <c r="C161" s="134"/>
      <c r="D161" s="134"/>
      <c r="E161" s="134"/>
      <c r="F161" s="13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168"/>
      <c r="W161" s="200"/>
      <c r="X161" s="200"/>
      <c r="Y161" s="200"/>
      <c r="Z161" s="200"/>
      <c r="AA161" s="7"/>
      <c r="AB161" s="168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7"/>
    </row>
    <row r="162" spans="1:50" ht="18">
      <c r="A162" s="7"/>
      <c r="B162" s="7"/>
      <c r="C162" s="7"/>
      <c r="D162" s="7"/>
      <c r="E162" s="7"/>
      <c r="F162" s="7"/>
      <c r="G162" s="7"/>
      <c r="H162" s="7"/>
      <c r="I162" s="492"/>
      <c r="J162" s="44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142"/>
      <c r="W162" s="438"/>
      <c r="X162" s="438"/>
      <c r="Y162" s="438"/>
      <c r="Z162" s="438"/>
      <c r="AA162" s="7"/>
      <c r="AB162" s="142"/>
      <c r="AC162" s="438"/>
      <c r="AD162" s="438"/>
      <c r="AE162" s="438"/>
      <c r="AF162" s="438"/>
      <c r="AG162" s="438"/>
      <c r="AH162" s="438"/>
      <c r="AI162" s="438"/>
      <c r="AJ162" s="438"/>
      <c r="AK162" s="438"/>
      <c r="AL162" s="438"/>
      <c r="AM162" s="438"/>
      <c r="AN162" s="438"/>
      <c r="AO162" s="7"/>
    </row>
    <row r="163" spans="1:50">
      <c r="A163" s="7"/>
      <c r="B163" s="7"/>
      <c r="C163" s="200"/>
      <c r="D163" s="200"/>
      <c r="E163" s="200"/>
      <c r="F163" s="200"/>
      <c r="G163" s="7"/>
      <c r="H163" s="7"/>
      <c r="I163" s="7"/>
      <c r="J163" s="200"/>
      <c r="K163" s="200"/>
      <c r="L163" s="200"/>
      <c r="M163" s="200"/>
      <c r="N163" s="7"/>
      <c r="O163" s="7"/>
      <c r="P163" s="7"/>
      <c r="Q163" s="7"/>
      <c r="R163" s="7"/>
      <c r="S163" s="7"/>
      <c r="T163" s="7"/>
      <c r="U163" s="7"/>
      <c r="V163" s="142"/>
      <c r="W163" s="438"/>
      <c r="X163" s="438"/>
      <c r="Y163" s="438"/>
      <c r="Z163" s="438"/>
      <c r="AA163" s="7"/>
      <c r="AB163" s="142"/>
      <c r="AC163" s="438"/>
      <c r="AD163" s="438"/>
      <c r="AE163" s="438"/>
      <c r="AF163" s="438"/>
      <c r="AG163" s="438"/>
      <c r="AH163" s="438"/>
      <c r="AI163" s="438"/>
      <c r="AJ163" s="438"/>
      <c r="AK163" s="438"/>
      <c r="AL163" s="438"/>
      <c r="AM163" s="438"/>
      <c r="AN163" s="438"/>
      <c r="AO163" s="134"/>
    </row>
    <row r="164" spans="1:50" ht="15">
      <c r="A164" s="482"/>
      <c r="B164" s="142"/>
      <c r="C164" s="134"/>
      <c r="D164" s="134"/>
      <c r="E164" s="134"/>
      <c r="F164" s="134"/>
      <c r="G164" s="7"/>
      <c r="H164" s="7"/>
      <c r="I164" s="440"/>
      <c r="J164" s="154"/>
      <c r="K164" s="154"/>
      <c r="L164" s="154"/>
      <c r="M164" s="154"/>
      <c r="N164" s="493"/>
      <c r="O164" s="7"/>
      <c r="P164" s="7"/>
      <c r="Q164" s="7"/>
      <c r="R164" s="7"/>
      <c r="S164" s="7"/>
      <c r="T164" s="7"/>
      <c r="U164" s="7"/>
      <c r="V164" s="142"/>
      <c r="W164" s="439"/>
      <c r="X164" s="439"/>
      <c r="Y164" s="439"/>
      <c r="Z164" s="439"/>
      <c r="AA164" s="7"/>
      <c r="AB164" s="142"/>
      <c r="AC164" s="439"/>
      <c r="AD164" s="439"/>
      <c r="AE164" s="439"/>
      <c r="AF164" s="439"/>
      <c r="AG164" s="439"/>
      <c r="AH164" s="439"/>
      <c r="AI164" s="439"/>
      <c r="AJ164" s="439"/>
      <c r="AK164" s="439"/>
      <c r="AL164" s="439"/>
      <c r="AM164" s="439"/>
      <c r="AN164" s="439"/>
      <c r="AO164" s="134"/>
    </row>
    <row r="165" spans="1:50" ht="15">
      <c r="A165" s="7"/>
      <c r="B165" s="142"/>
      <c r="C165" s="134"/>
      <c r="D165" s="134"/>
      <c r="E165" s="134"/>
      <c r="F165" s="134"/>
      <c r="G165" s="7"/>
      <c r="H165" s="7"/>
      <c r="I165" s="440"/>
      <c r="J165" s="236"/>
      <c r="K165" s="236"/>
      <c r="L165" s="236"/>
      <c r="M165" s="236"/>
      <c r="N165" s="493"/>
      <c r="O165" s="7"/>
      <c r="P165" s="7"/>
      <c r="Q165" s="7"/>
      <c r="R165" s="7"/>
      <c r="S165" s="7"/>
      <c r="T165" s="7"/>
      <c r="U165" s="7"/>
      <c r="V165" s="142"/>
      <c r="W165" s="134"/>
      <c r="X165" s="134"/>
      <c r="Y165" s="134"/>
      <c r="Z165" s="134"/>
      <c r="AA165" s="7"/>
      <c r="AB165" s="142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</row>
    <row r="166" spans="1:50" ht="15">
      <c r="A166" s="7"/>
      <c r="B166" s="142"/>
      <c r="C166" s="134"/>
      <c r="D166" s="134"/>
      <c r="E166" s="134"/>
      <c r="F166" s="134"/>
      <c r="G166" s="7"/>
      <c r="H166" s="7"/>
      <c r="I166" s="440"/>
      <c r="J166" s="236"/>
      <c r="K166" s="236"/>
      <c r="L166" s="236"/>
      <c r="M166" s="236"/>
      <c r="N166" s="493"/>
      <c r="O166" s="7"/>
      <c r="P166" s="7"/>
      <c r="Q166" s="7"/>
      <c r="R166" s="7"/>
      <c r="S166" s="7"/>
      <c r="T166" s="7"/>
      <c r="U166" s="7"/>
      <c r="V166" s="440"/>
      <c r="W166" s="154"/>
      <c r="X166" s="154"/>
      <c r="Y166" s="154"/>
      <c r="Z166" s="154"/>
      <c r="AA166" s="7"/>
      <c r="AB166" s="440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4"/>
      <c r="AO166" s="7"/>
    </row>
    <row r="167" spans="1:50" ht="15">
      <c r="A167" s="7"/>
      <c r="B167" s="488"/>
      <c r="C167" s="489"/>
      <c r="D167" s="489"/>
      <c r="E167" s="489"/>
      <c r="F167" s="489"/>
      <c r="G167" s="7"/>
      <c r="H167" s="7"/>
      <c r="I167" s="440"/>
      <c r="J167" s="494"/>
      <c r="K167" s="494"/>
      <c r="L167" s="494"/>
      <c r="M167" s="494"/>
      <c r="N167" s="493"/>
      <c r="O167" s="7"/>
      <c r="P167" s="7"/>
      <c r="Q167" s="7"/>
      <c r="R167" s="7"/>
      <c r="S167" s="7"/>
      <c r="T167" s="7"/>
      <c r="U167" s="7"/>
      <c r="V167" s="142"/>
      <c r="W167" s="438"/>
      <c r="X167" s="438"/>
      <c r="Y167" s="438"/>
      <c r="Z167" s="438"/>
      <c r="AA167" s="7"/>
      <c r="AB167" s="7"/>
      <c r="AC167" s="134"/>
      <c r="AD167" s="134"/>
      <c r="AE167" s="134"/>
      <c r="AF167" s="134"/>
      <c r="AG167" s="134"/>
      <c r="AH167" s="134"/>
      <c r="AI167" s="134"/>
      <c r="AJ167" s="134"/>
      <c r="AK167" s="7"/>
      <c r="AL167" s="134"/>
      <c r="AM167" s="134"/>
      <c r="AN167" s="134"/>
      <c r="AO167" s="134"/>
    </row>
    <row r="168" spans="1:50" ht="15">
      <c r="A168" s="7"/>
      <c r="B168" s="488"/>
      <c r="C168" s="490"/>
      <c r="D168" s="490"/>
      <c r="E168" s="490"/>
      <c r="F168" s="490"/>
      <c r="G168" s="7"/>
      <c r="H168" s="7"/>
      <c r="I168" s="440"/>
      <c r="J168" s="134"/>
      <c r="K168" s="134"/>
      <c r="L168" s="134"/>
      <c r="M168" s="134"/>
      <c r="N168" s="493"/>
      <c r="O168" s="7"/>
      <c r="P168" s="7"/>
      <c r="Q168" s="7"/>
      <c r="R168" s="7"/>
      <c r="S168" s="7"/>
      <c r="T168" s="7"/>
      <c r="U168" s="7"/>
      <c r="V168" s="142"/>
      <c r="W168" s="438"/>
      <c r="X168" s="438"/>
      <c r="Y168" s="438"/>
      <c r="Z168" s="438"/>
      <c r="AA168" s="7"/>
      <c r="AB168" s="7"/>
      <c r="AC168" s="134"/>
      <c r="AD168" s="134"/>
      <c r="AE168" s="134"/>
      <c r="AF168" s="134"/>
      <c r="AG168" s="134"/>
      <c r="AH168" s="134"/>
      <c r="AI168" s="134"/>
      <c r="AJ168" s="134"/>
      <c r="AK168" s="7"/>
      <c r="AL168" s="134"/>
      <c r="AM168" s="134"/>
      <c r="AN168" s="134"/>
      <c r="AO168" s="209"/>
    </row>
    <row r="169" spans="1:50">
      <c r="A169" s="142"/>
      <c r="B169" s="142"/>
      <c r="C169" s="134"/>
      <c r="D169" s="134"/>
      <c r="E169" s="134"/>
      <c r="F169" s="134"/>
      <c r="G169" s="7"/>
      <c r="H169" s="7"/>
      <c r="I169" s="7"/>
      <c r="J169" s="7"/>
      <c r="K169" s="7"/>
      <c r="L169" s="7"/>
      <c r="M169" s="7"/>
      <c r="N169" s="204"/>
      <c r="O169" s="7"/>
      <c r="P169" s="7"/>
      <c r="Q169" s="7"/>
      <c r="R169" s="7"/>
      <c r="S169" s="7"/>
      <c r="T169" s="7"/>
      <c r="U169" s="7"/>
      <c r="V169" s="142"/>
      <c r="W169" s="439"/>
      <c r="X169" s="439"/>
      <c r="Y169" s="439"/>
      <c r="Z169" s="439"/>
      <c r="AA169" s="7"/>
      <c r="AB169" s="7"/>
      <c r="AC169" s="134"/>
      <c r="AD169" s="134"/>
      <c r="AE169" s="134"/>
      <c r="AF169" s="134"/>
      <c r="AG169" s="134"/>
      <c r="AH169" s="134"/>
      <c r="AI169" s="134"/>
      <c r="AJ169" s="134"/>
      <c r="AK169" s="7"/>
      <c r="AL169" s="134"/>
      <c r="AM169" s="134"/>
      <c r="AN169" s="134"/>
    </row>
    <row r="170" spans="1:50">
      <c r="A170" s="7"/>
      <c r="B170" s="142"/>
      <c r="C170" s="134"/>
      <c r="D170" s="134"/>
      <c r="E170" s="134"/>
      <c r="F170" s="134"/>
      <c r="G170" s="7"/>
      <c r="H170" s="7"/>
      <c r="I170" s="9"/>
      <c r="J170" s="134"/>
      <c r="K170" s="134"/>
      <c r="L170" s="134"/>
      <c r="M170" s="134"/>
      <c r="N170" s="134"/>
      <c r="O170" s="7"/>
      <c r="P170" s="7"/>
      <c r="Q170" s="7"/>
      <c r="R170" s="7"/>
      <c r="S170" s="7"/>
      <c r="T170" s="7"/>
      <c r="U170" s="7"/>
      <c r="V170" s="142"/>
      <c r="W170" s="134"/>
      <c r="X170" s="134"/>
      <c r="Y170" s="134"/>
      <c r="Z170" s="134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 spans="1:50" ht="15">
      <c r="A171" s="7"/>
      <c r="B171" s="7"/>
      <c r="C171" s="7"/>
      <c r="D171" s="7"/>
      <c r="E171" s="7"/>
      <c r="F171" s="7"/>
      <c r="G171" s="7"/>
      <c r="H171" s="7"/>
      <c r="I171" s="7"/>
      <c r="J171" s="134"/>
      <c r="K171" s="134"/>
      <c r="L171" s="134"/>
      <c r="M171" s="134"/>
      <c r="N171" s="134"/>
      <c r="O171" s="7"/>
      <c r="P171" s="7"/>
      <c r="Q171" s="7"/>
      <c r="R171" s="7"/>
      <c r="S171" s="7"/>
      <c r="T171" s="7"/>
      <c r="U171" s="7"/>
      <c r="V171" s="9"/>
      <c r="W171" s="154"/>
      <c r="X171" s="154"/>
      <c r="Y171" s="154"/>
      <c r="Z171" s="154"/>
      <c r="AA171" s="7"/>
      <c r="AB171" s="7"/>
      <c r="AC171" s="134"/>
      <c r="AD171" s="134"/>
      <c r="AE171" s="134"/>
      <c r="AF171" s="134"/>
      <c r="AG171" s="134"/>
      <c r="AH171" s="134"/>
      <c r="AI171" s="134"/>
      <c r="AJ171" s="134"/>
      <c r="AK171" s="7"/>
      <c r="AL171" s="134"/>
      <c r="AM171" s="134"/>
      <c r="AN171" s="134"/>
    </row>
    <row r="172" spans="1:50" ht="15">
      <c r="A172" s="7"/>
      <c r="B172" s="7"/>
      <c r="C172" s="200"/>
      <c r="D172" s="200"/>
      <c r="E172" s="200"/>
      <c r="F172" s="200"/>
      <c r="G172" s="7"/>
      <c r="H172" s="7"/>
      <c r="I172" s="7"/>
      <c r="J172" s="200"/>
      <c r="K172" s="200"/>
      <c r="L172" s="200"/>
      <c r="M172" s="200"/>
      <c r="N172" s="200"/>
      <c r="O172" s="7"/>
      <c r="P172" s="7"/>
      <c r="Q172" s="7"/>
      <c r="R172" s="7"/>
      <c r="S172" s="7"/>
      <c r="T172" s="7"/>
      <c r="U172" s="7"/>
      <c r="V172" s="142"/>
      <c r="W172" s="154"/>
      <c r="X172" s="154"/>
      <c r="Y172" s="154"/>
      <c r="Z172" s="154"/>
      <c r="AA172" s="7"/>
      <c r="AB172" s="7"/>
      <c r="AC172" s="236"/>
      <c r="AD172" s="236"/>
      <c r="AE172" s="236"/>
      <c r="AF172" s="236"/>
      <c r="AG172" s="236"/>
      <c r="AH172" s="236"/>
      <c r="AI172" s="236"/>
      <c r="AJ172" s="236"/>
      <c r="AK172" s="7"/>
      <c r="AL172" s="236"/>
      <c r="AM172" s="236"/>
      <c r="AN172" s="236"/>
    </row>
    <row r="173" spans="1:50">
      <c r="A173" s="482"/>
      <c r="B173" s="142"/>
      <c r="C173" s="134"/>
      <c r="D173" s="134"/>
      <c r="E173" s="134"/>
      <c r="F173" s="134"/>
      <c r="G173" s="7"/>
      <c r="H173" s="7"/>
      <c r="I173" s="9"/>
      <c r="J173" s="134"/>
      <c r="K173" s="134"/>
      <c r="L173" s="134"/>
      <c r="M173" s="134"/>
      <c r="N173" s="134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1:50">
      <c r="A174" s="7"/>
      <c r="B174" s="142"/>
      <c r="C174" s="134"/>
      <c r="D174" s="134"/>
      <c r="E174" s="134"/>
      <c r="F174" s="134"/>
      <c r="G174" s="7"/>
      <c r="H174" s="7"/>
      <c r="I174" s="7"/>
      <c r="J174" s="134"/>
      <c r="K174" s="134"/>
      <c r="L174" s="134"/>
      <c r="M174" s="134"/>
      <c r="N174" s="134"/>
      <c r="O174" s="7"/>
      <c r="P174" s="7"/>
      <c r="Q174" s="7"/>
      <c r="R174" s="7"/>
      <c r="S174" s="7"/>
      <c r="T174" s="7"/>
      <c r="U174" s="7"/>
      <c r="V174" s="441"/>
      <c r="W174" s="200"/>
      <c r="X174" s="200"/>
      <c r="Y174" s="200"/>
      <c r="Z174" s="200"/>
      <c r="AA174" s="7"/>
      <c r="AB174" s="168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</row>
    <row r="175" spans="1:50">
      <c r="A175" s="7"/>
      <c r="B175" s="142"/>
      <c r="C175" s="134"/>
      <c r="D175" s="134"/>
      <c r="E175" s="134"/>
      <c r="F175" s="134"/>
      <c r="G175" s="7"/>
      <c r="H175" s="7"/>
      <c r="I175" s="7"/>
      <c r="J175" s="200"/>
      <c r="K175" s="200"/>
      <c r="L175" s="200"/>
      <c r="M175" s="200"/>
      <c r="N175" s="200"/>
      <c r="O175" s="7"/>
      <c r="P175" s="7"/>
      <c r="Q175" s="7"/>
      <c r="R175" s="7"/>
      <c r="S175" s="7"/>
      <c r="T175" s="7"/>
      <c r="U175" s="7"/>
      <c r="V175" s="142"/>
      <c r="W175" s="438"/>
      <c r="X175" s="438"/>
      <c r="Y175" s="438"/>
      <c r="Z175" s="438"/>
      <c r="AA175" s="7"/>
      <c r="AB175" s="142"/>
      <c r="AC175" s="438"/>
      <c r="AD175" s="438"/>
      <c r="AE175" s="438"/>
      <c r="AF175" s="438"/>
      <c r="AG175" s="438"/>
      <c r="AH175" s="438"/>
      <c r="AI175" s="438"/>
      <c r="AJ175" s="438"/>
      <c r="AK175" s="438"/>
      <c r="AL175" s="438"/>
      <c r="AM175" s="438"/>
      <c r="AN175" s="438"/>
      <c r="AS175" s="1"/>
      <c r="AT175" s="200"/>
      <c r="AU175" s="200"/>
      <c r="AV175" s="200"/>
      <c r="AW175" s="200"/>
      <c r="AX175" s="7"/>
    </row>
    <row r="176" spans="1:50">
      <c r="A176" s="7"/>
      <c r="B176" s="488"/>
      <c r="C176" s="489"/>
      <c r="D176" s="489"/>
      <c r="E176" s="489"/>
      <c r="F176" s="48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142"/>
      <c r="W176" s="438"/>
      <c r="X176" s="438"/>
      <c r="Y176" s="438"/>
      <c r="Z176" s="438"/>
      <c r="AA176" s="7"/>
      <c r="AB176" s="142"/>
      <c r="AC176" s="438"/>
      <c r="AD176" s="438"/>
      <c r="AE176" s="438"/>
      <c r="AF176" s="438"/>
      <c r="AG176" s="438"/>
      <c r="AH176" s="438"/>
      <c r="AI176" s="438"/>
      <c r="AJ176" s="438"/>
      <c r="AK176" s="438"/>
      <c r="AL176" s="438"/>
      <c r="AM176" s="438"/>
      <c r="AN176" s="438"/>
      <c r="AS176" s="9"/>
      <c r="AT176" s="447"/>
      <c r="AU176" s="447"/>
      <c r="AV176" s="447"/>
      <c r="AW176" s="447"/>
      <c r="AX176" s="7"/>
    </row>
    <row r="177" spans="1:50" ht="15">
      <c r="A177" s="7"/>
      <c r="B177" s="488"/>
      <c r="C177" s="490"/>
      <c r="D177" s="490"/>
      <c r="E177" s="490"/>
      <c r="F177" s="49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162"/>
      <c r="W177" s="439"/>
      <c r="X177" s="439"/>
      <c r="Y177" s="439"/>
      <c r="Z177" s="439"/>
      <c r="AA177" s="7"/>
      <c r="AB177" s="142"/>
      <c r="AC177" s="439"/>
      <c r="AD177" s="439"/>
      <c r="AE177" s="439"/>
      <c r="AF177" s="439"/>
      <c r="AG177" s="439"/>
      <c r="AH177" s="439"/>
      <c r="AI177" s="439"/>
      <c r="AJ177" s="439"/>
      <c r="AK177" s="439"/>
      <c r="AL177" s="439"/>
      <c r="AM177" s="439"/>
      <c r="AN177" s="439"/>
      <c r="AS177" s="9"/>
      <c r="AT177" s="449"/>
      <c r="AU177" s="449"/>
      <c r="AV177" s="449"/>
      <c r="AW177" s="449"/>
      <c r="AX177" s="7"/>
    </row>
    <row r="178" spans="1:50">
      <c r="A178" s="142"/>
      <c r="B178" s="142"/>
      <c r="C178" s="134"/>
      <c r="D178" s="134"/>
      <c r="E178" s="134"/>
      <c r="F178" s="13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142"/>
      <c r="W178" s="134"/>
      <c r="X178" s="134"/>
      <c r="Y178" s="134"/>
      <c r="Z178" s="134"/>
      <c r="AA178" s="7"/>
      <c r="AB178" s="142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S178" s="9"/>
      <c r="AT178" s="450"/>
      <c r="AU178" s="450"/>
      <c r="AV178" s="450"/>
      <c r="AW178" s="450"/>
      <c r="AX178" s="450"/>
    </row>
    <row r="179" spans="1:50" ht="15">
      <c r="A179" s="7"/>
      <c r="B179" s="142"/>
      <c r="C179" s="134"/>
      <c r="D179" s="134"/>
      <c r="E179" s="134"/>
      <c r="F179" s="13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440"/>
      <c r="W179" s="154"/>
      <c r="X179" s="154"/>
      <c r="Y179" s="154"/>
      <c r="Z179" s="154"/>
      <c r="AA179" s="7"/>
      <c r="AB179" s="440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4"/>
      <c r="AT179" s="207"/>
      <c r="AU179" s="207"/>
      <c r="AV179" s="207"/>
      <c r="AW179" s="207"/>
    </row>
    <row r="180" spans="1:5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142"/>
      <c r="W180" s="438"/>
      <c r="X180" s="438"/>
      <c r="Y180" s="438"/>
      <c r="Z180" s="438"/>
      <c r="AA180" s="7"/>
      <c r="AB180" s="7"/>
      <c r="AC180" s="134"/>
      <c r="AD180" s="134"/>
      <c r="AE180" s="134"/>
      <c r="AF180" s="134"/>
      <c r="AG180" s="134"/>
      <c r="AH180" s="134"/>
      <c r="AI180" s="134"/>
      <c r="AJ180" s="134"/>
      <c r="AK180" s="7"/>
      <c r="AL180" s="134"/>
      <c r="AM180" s="134"/>
      <c r="AN180" s="134"/>
      <c r="AT180" s="207"/>
      <c r="AU180" s="207"/>
      <c r="AV180" s="207"/>
      <c r="AW180" s="207"/>
    </row>
    <row r="181" spans="1:50">
      <c r="A181" s="7"/>
      <c r="B181" s="7"/>
      <c r="C181" s="200"/>
      <c r="D181" s="200"/>
      <c r="E181" s="200"/>
      <c r="F181" s="20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142"/>
      <c r="W181" s="438"/>
      <c r="X181" s="438"/>
      <c r="Y181" s="438"/>
      <c r="Z181" s="438"/>
      <c r="AA181" s="7"/>
      <c r="AB181" s="7"/>
      <c r="AC181" s="134"/>
      <c r="AD181" s="134"/>
      <c r="AE181" s="134"/>
      <c r="AF181" s="134"/>
      <c r="AG181" s="134"/>
      <c r="AH181" s="134"/>
      <c r="AI181" s="134"/>
      <c r="AJ181" s="134"/>
      <c r="AK181" s="7"/>
      <c r="AL181" s="134"/>
      <c r="AM181" s="134"/>
      <c r="AN181" s="134"/>
    </row>
    <row r="182" spans="1:50">
      <c r="A182" s="482"/>
      <c r="B182" s="142"/>
      <c r="C182" s="134"/>
      <c r="D182" s="134"/>
      <c r="E182" s="134"/>
      <c r="F182" s="13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142"/>
      <c r="W182" s="439"/>
      <c r="X182" s="439"/>
      <c r="Y182" s="439"/>
      <c r="Z182" s="439"/>
      <c r="AA182" s="7"/>
      <c r="AB182" s="7"/>
      <c r="AC182" s="134"/>
      <c r="AD182" s="134"/>
      <c r="AE182" s="134"/>
      <c r="AF182" s="134"/>
      <c r="AG182" s="134"/>
      <c r="AH182" s="134"/>
      <c r="AI182" s="134"/>
      <c r="AJ182" s="134"/>
      <c r="AK182" s="7"/>
      <c r="AL182" s="134"/>
      <c r="AM182" s="134"/>
      <c r="AN182" s="134"/>
    </row>
    <row r="183" spans="1:50">
      <c r="A183" s="7"/>
      <c r="B183" s="142"/>
      <c r="C183" s="134"/>
      <c r="D183" s="134"/>
      <c r="E183" s="134"/>
      <c r="F183" s="13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142"/>
      <c r="W183" s="134"/>
      <c r="X183" s="134"/>
      <c r="Y183" s="134"/>
      <c r="Z183" s="134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 spans="1:50" ht="15">
      <c r="A184" s="7"/>
      <c r="B184" s="142"/>
      <c r="C184" s="134"/>
      <c r="D184" s="134"/>
      <c r="E184" s="134"/>
      <c r="F184" s="13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9"/>
      <c r="W184" s="154"/>
      <c r="X184" s="154"/>
      <c r="Y184" s="154"/>
      <c r="Z184" s="154"/>
      <c r="AA184" s="7"/>
      <c r="AB184" s="7"/>
      <c r="AC184" s="134"/>
      <c r="AD184" s="134"/>
      <c r="AE184" s="134"/>
      <c r="AF184" s="134"/>
      <c r="AG184" s="134"/>
      <c r="AH184" s="134"/>
      <c r="AI184" s="134"/>
      <c r="AJ184" s="134"/>
      <c r="AK184" s="7"/>
      <c r="AL184" s="134"/>
      <c r="AM184" s="134"/>
      <c r="AN184" s="134"/>
    </row>
    <row r="185" spans="1:50" ht="15">
      <c r="A185" s="7"/>
      <c r="B185" s="488"/>
      <c r="C185" s="489"/>
      <c r="D185" s="489"/>
      <c r="E185" s="489"/>
      <c r="F185" s="48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142"/>
      <c r="W185" s="154"/>
      <c r="X185" s="154"/>
      <c r="Y185" s="154"/>
      <c r="Z185" s="154"/>
      <c r="AA185" s="7"/>
      <c r="AB185" s="7"/>
      <c r="AC185" s="236"/>
      <c r="AD185" s="236"/>
      <c r="AE185" s="236"/>
      <c r="AF185" s="236"/>
      <c r="AG185" s="236"/>
      <c r="AH185" s="236"/>
      <c r="AI185" s="236"/>
      <c r="AJ185" s="236"/>
      <c r="AK185" s="7"/>
      <c r="AL185" s="236"/>
      <c r="AM185" s="236"/>
      <c r="AN185" s="236"/>
    </row>
    <row r="186" spans="1:50" ht="15">
      <c r="A186" s="7"/>
      <c r="B186" s="488"/>
      <c r="C186" s="490"/>
      <c r="D186" s="490"/>
      <c r="E186" s="490"/>
      <c r="F186" s="49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1:50">
      <c r="A187" s="142"/>
      <c r="B187" s="142"/>
      <c r="C187" s="134"/>
      <c r="D187" s="134"/>
      <c r="E187" s="134"/>
      <c r="F187" s="13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441"/>
      <c r="W187" s="200"/>
      <c r="X187" s="200"/>
      <c r="Y187" s="200"/>
      <c r="Z187" s="200"/>
      <c r="AA187" s="7"/>
      <c r="AB187" s="168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</row>
    <row r="188" spans="1:50">
      <c r="A188" s="7"/>
      <c r="B188" s="142"/>
      <c r="C188" s="134"/>
      <c r="D188" s="134"/>
      <c r="E188" s="134"/>
      <c r="F188" s="13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142"/>
      <c r="W188" s="438"/>
      <c r="X188" s="438"/>
      <c r="Y188" s="438"/>
      <c r="Z188" s="438"/>
      <c r="AA188" s="7"/>
      <c r="AB188" s="142"/>
      <c r="AC188" s="438"/>
      <c r="AD188" s="438"/>
      <c r="AE188" s="438"/>
      <c r="AF188" s="438"/>
      <c r="AG188" s="438"/>
      <c r="AH188" s="438"/>
      <c r="AI188" s="438"/>
      <c r="AJ188" s="438"/>
      <c r="AK188" s="438"/>
      <c r="AL188" s="438"/>
      <c r="AM188" s="438"/>
      <c r="AN188" s="438"/>
    </row>
    <row r="189" spans="1:50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142"/>
      <c r="W189" s="438"/>
      <c r="X189" s="438"/>
      <c r="Y189" s="438"/>
      <c r="Z189" s="438"/>
      <c r="AA189" s="7"/>
      <c r="AB189" s="142"/>
      <c r="AC189" s="438"/>
      <c r="AD189" s="438"/>
      <c r="AE189" s="438"/>
      <c r="AF189" s="438"/>
      <c r="AG189" s="438"/>
      <c r="AH189" s="438"/>
      <c r="AI189" s="438"/>
      <c r="AJ189" s="438"/>
      <c r="AK189" s="438"/>
      <c r="AL189" s="438"/>
      <c r="AM189" s="438"/>
      <c r="AN189" s="438"/>
    </row>
    <row r="190" spans="1:5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142"/>
      <c r="W190" s="439"/>
      <c r="X190" s="439"/>
      <c r="Y190" s="439"/>
      <c r="Z190" s="439"/>
      <c r="AA190" s="7"/>
      <c r="AB190" s="142"/>
      <c r="AC190" s="439"/>
      <c r="AD190" s="439"/>
      <c r="AE190" s="439"/>
      <c r="AF190" s="439"/>
      <c r="AG190" s="439"/>
      <c r="AH190" s="439"/>
      <c r="AI190" s="439"/>
      <c r="AJ190" s="439"/>
      <c r="AK190" s="439"/>
      <c r="AL190" s="439"/>
      <c r="AM190" s="439"/>
      <c r="AN190" s="439"/>
    </row>
    <row r="191" spans="1:50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42"/>
      <c r="W191" s="134"/>
      <c r="X191" s="134"/>
      <c r="Y191" s="134"/>
      <c r="Z191" s="134"/>
      <c r="AA191" s="7"/>
      <c r="AB191" s="142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</row>
    <row r="192" spans="1:50" ht="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440"/>
      <c r="W192" s="154"/>
      <c r="X192" s="154"/>
      <c r="Y192" s="154"/>
      <c r="Z192" s="154"/>
      <c r="AA192" s="7"/>
      <c r="AB192" s="440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  <c r="AN192" s="154"/>
    </row>
    <row r="193" spans="1:40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142"/>
      <c r="W193" s="438"/>
      <c r="X193" s="438"/>
      <c r="Y193" s="438"/>
      <c r="Z193" s="438"/>
      <c r="AA193" s="7"/>
      <c r="AB193" s="168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</row>
    <row r="194" spans="1:40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142"/>
      <c r="W194" s="438"/>
      <c r="X194" s="438"/>
      <c r="Y194" s="438"/>
      <c r="Z194" s="438"/>
      <c r="AA194" s="7"/>
      <c r="AB194" s="142"/>
      <c r="AC194" s="438"/>
      <c r="AD194" s="438"/>
      <c r="AE194" s="438"/>
      <c r="AF194" s="438"/>
      <c r="AG194" s="438"/>
      <c r="AH194" s="438"/>
      <c r="AI194" s="438"/>
      <c r="AJ194" s="438"/>
      <c r="AK194" s="438"/>
      <c r="AL194" s="438"/>
      <c r="AM194" s="438"/>
      <c r="AN194" s="438"/>
    </row>
    <row r="195" spans="1:40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142"/>
      <c r="W195" s="439"/>
      <c r="X195" s="439"/>
      <c r="Y195" s="439"/>
      <c r="Z195" s="439"/>
      <c r="AA195" s="7"/>
      <c r="AB195" s="142"/>
      <c r="AC195" s="438"/>
      <c r="AD195" s="438"/>
      <c r="AE195" s="438"/>
      <c r="AF195" s="438"/>
      <c r="AG195" s="438"/>
      <c r="AH195" s="438"/>
      <c r="AI195" s="438"/>
      <c r="AJ195" s="438"/>
      <c r="AK195" s="438"/>
      <c r="AL195" s="438"/>
      <c r="AM195" s="438"/>
      <c r="AN195" s="438"/>
    </row>
    <row r="196" spans="1:40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142"/>
      <c r="W196" s="134"/>
      <c r="X196" s="134"/>
      <c r="Y196" s="134"/>
      <c r="Z196" s="134"/>
      <c r="AA196" s="7"/>
      <c r="AB196" s="142"/>
      <c r="AC196" s="439"/>
      <c r="AD196" s="439"/>
      <c r="AE196" s="439"/>
      <c r="AF196" s="439"/>
      <c r="AG196" s="439"/>
      <c r="AH196" s="439"/>
      <c r="AI196" s="439"/>
      <c r="AJ196" s="439"/>
      <c r="AK196" s="439"/>
      <c r="AL196" s="439"/>
      <c r="AM196" s="439"/>
      <c r="AN196" s="439"/>
    </row>
    <row r="197" spans="1:40" ht="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9"/>
      <c r="W197" s="154"/>
      <c r="X197" s="154"/>
      <c r="Y197" s="154"/>
      <c r="Z197" s="154"/>
      <c r="AA197" s="7"/>
      <c r="AB197" s="142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</row>
    <row r="198" spans="1:40" ht="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142"/>
      <c r="W198" s="154"/>
      <c r="X198" s="154"/>
      <c r="Y198" s="154"/>
      <c r="Z198" s="154"/>
      <c r="AA198" s="7"/>
      <c r="AB198" s="440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  <c r="AN198" s="154"/>
    </row>
    <row r="199" spans="1:40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142"/>
      <c r="W199" s="438"/>
      <c r="X199" s="438"/>
      <c r="Y199" s="438"/>
      <c r="Z199" s="438"/>
      <c r="AA199" s="7"/>
      <c r="AB199" s="7"/>
      <c r="AC199" s="134"/>
      <c r="AD199" s="134"/>
      <c r="AE199" s="134"/>
      <c r="AF199" s="134"/>
      <c r="AG199" s="134"/>
      <c r="AH199" s="134"/>
      <c r="AI199" s="134"/>
      <c r="AJ199" s="134"/>
      <c r="AK199" s="7"/>
      <c r="AL199" s="134"/>
      <c r="AM199" s="134"/>
      <c r="AN199" s="134"/>
    </row>
    <row r="200" spans="1:4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42"/>
      <c r="W200" s="438"/>
      <c r="X200" s="438"/>
      <c r="Y200" s="438"/>
      <c r="Z200" s="438"/>
      <c r="AB200" s="7"/>
      <c r="AC200" s="134"/>
      <c r="AD200" s="134"/>
      <c r="AE200" s="134"/>
      <c r="AF200" s="134"/>
      <c r="AG200" s="134"/>
      <c r="AH200" s="134"/>
      <c r="AI200" s="134"/>
      <c r="AJ200" s="134"/>
      <c r="AK200" s="7"/>
      <c r="AL200" s="134"/>
      <c r="AM200" s="134"/>
      <c r="AN200" s="134"/>
    </row>
    <row r="201" spans="1:40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142"/>
      <c r="W201" s="439"/>
      <c r="X201" s="439"/>
      <c r="Y201" s="439"/>
      <c r="Z201" s="439"/>
      <c r="AB201" s="7"/>
      <c r="AC201" s="134"/>
      <c r="AD201" s="134"/>
      <c r="AE201" s="134"/>
      <c r="AF201" s="134"/>
      <c r="AG201" s="134"/>
      <c r="AH201" s="134"/>
      <c r="AI201" s="134"/>
      <c r="AJ201" s="134"/>
      <c r="AK201" s="7"/>
      <c r="AL201" s="134"/>
      <c r="AM201" s="134"/>
      <c r="AN201" s="134"/>
    </row>
    <row r="202" spans="1:40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142"/>
      <c r="W202" s="134"/>
      <c r="X202" s="134"/>
      <c r="Y202" s="134"/>
      <c r="Z202" s="134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ht="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9"/>
      <c r="W203" s="154"/>
      <c r="X203" s="154"/>
      <c r="Y203" s="154"/>
      <c r="Z203" s="154"/>
      <c r="AB203" s="7"/>
      <c r="AC203" s="134"/>
      <c r="AD203" s="134"/>
      <c r="AE203" s="134"/>
      <c r="AF203" s="134"/>
      <c r="AG203" s="134"/>
      <c r="AH203" s="134"/>
      <c r="AI203" s="134"/>
      <c r="AJ203" s="134"/>
      <c r="AK203" s="7"/>
      <c r="AL203" s="134"/>
      <c r="AM203" s="134"/>
      <c r="AN203" s="134"/>
    </row>
    <row r="204" spans="1:40" ht="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142"/>
      <c r="W204" s="154"/>
      <c r="X204" s="154"/>
      <c r="Y204" s="154"/>
      <c r="Z204" s="154"/>
      <c r="AB204" s="7"/>
      <c r="AC204" s="209"/>
      <c r="AD204" s="209"/>
      <c r="AE204" s="209"/>
      <c r="AF204" s="209"/>
      <c r="AG204" s="209"/>
      <c r="AH204" s="209"/>
      <c r="AI204" s="209"/>
      <c r="AJ204" s="209"/>
      <c r="AK204" s="7"/>
      <c r="AL204" s="209"/>
      <c r="AM204" s="209"/>
      <c r="AN204" s="209"/>
    </row>
    <row r="205" spans="1:40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40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68"/>
      <c r="W206" s="200"/>
      <c r="X206" s="200"/>
      <c r="Y206" s="200"/>
      <c r="Z206" s="200"/>
    </row>
    <row r="207" spans="1:40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142"/>
      <c r="W207" s="438"/>
      <c r="X207" s="438"/>
      <c r="Y207" s="438"/>
      <c r="Z207" s="438"/>
    </row>
    <row r="208" spans="1:40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142"/>
      <c r="W208" s="438"/>
      <c r="X208" s="438"/>
      <c r="Y208" s="438"/>
      <c r="Z208" s="43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42"/>
      <c r="W209" s="439"/>
      <c r="X209" s="439"/>
      <c r="Y209" s="439"/>
      <c r="Z209" s="43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142"/>
      <c r="W210" s="134"/>
      <c r="X210" s="134"/>
      <c r="Y210" s="134"/>
      <c r="Z210" s="134"/>
    </row>
    <row r="211" spans="1:26" ht="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440"/>
      <c r="W211" s="154"/>
      <c r="X211" s="154"/>
      <c r="Y211" s="154"/>
      <c r="Z211" s="154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142"/>
      <c r="W212" s="438"/>
      <c r="X212" s="438"/>
      <c r="Y212" s="438"/>
      <c r="Z212" s="438"/>
    </row>
    <row r="213" spans="1:26">
      <c r="U213" s="7"/>
      <c r="V213" s="142"/>
      <c r="W213" s="438"/>
      <c r="X213" s="438"/>
      <c r="Y213" s="438"/>
      <c r="Z213" s="438"/>
    </row>
    <row r="214" spans="1:26">
      <c r="U214" s="7"/>
      <c r="V214" s="142"/>
      <c r="W214" s="439"/>
      <c r="X214" s="439"/>
      <c r="Y214" s="439"/>
      <c r="Z214" s="439"/>
    </row>
    <row r="215" spans="1:26">
      <c r="U215" s="7"/>
      <c r="V215" s="142"/>
      <c r="W215" s="134"/>
      <c r="X215" s="134"/>
      <c r="Y215" s="134"/>
      <c r="Z215" s="134"/>
    </row>
    <row r="216" spans="1:26" ht="15">
      <c r="U216" s="7"/>
      <c r="V216" s="9"/>
      <c r="W216" s="154"/>
      <c r="X216" s="154"/>
      <c r="Y216" s="154"/>
      <c r="Z216" s="154"/>
    </row>
    <row r="217" spans="1:26" ht="15">
      <c r="U217" s="7"/>
      <c r="V217" s="142"/>
      <c r="W217" s="154"/>
      <c r="X217" s="154"/>
      <c r="Y217" s="154"/>
      <c r="Z217" s="154"/>
    </row>
  </sheetData>
  <mergeCells count="91">
    <mergeCell ref="CQ1:DF1"/>
    <mergeCell ref="EB1:EI1"/>
    <mergeCell ref="ES1:EU1"/>
    <mergeCell ref="AT2:AW2"/>
    <mergeCell ref="AX2:BA2"/>
    <mergeCell ref="BB2:BE2"/>
    <mergeCell ref="BF2:BI2"/>
    <mergeCell ref="ES2:EV2"/>
    <mergeCell ref="FM1:FT1"/>
    <mergeCell ref="C2:E2"/>
    <mergeCell ref="F2:H2"/>
    <mergeCell ref="V2:Y2"/>
    <mergeCell ref="Z2:AC2"/>
    <mergeCell ref="AD2:AG2"/>
    <mergeCell ref="AH2:AK2"/>
    <mergeCell ref="C1:E1"/>
    <mergeCell ref="AT1:AW1"/>
    <mergeCell ref="AX1:BI1"/>
    <mergeCell ref="BJ1:BU1"/>
    <mergeCell ref="BW1:BZ1"/>
    <mergeCell ref="CA1:CP1"/>
    <mergeCell ref="CE2:CH2"/>
    <mergeCell ref="AL2:AO2"/>
    <mergeCell ref="AP2:AS2"/>
    <mergeCell ref="EW2:EZ2"/>
    <mergeCell ref="FA2:FD2"/>
    <mergeCell ref="DH2:DK2"/>
    <mergeCell ref="DL2:DO2"/>
    <mergeCell ref="DP2:DS2"/>
    <mergeCell ref="DT2:DW2"/>
    <mergeCell ref="DX2:EA2"/>
    <mergeCell ref="EB2:EE2"/>
    <mergeCell ref="F5:G5"/>
    <mergeCell ref="H5:I5"/>
    <mergeCell ref="EF2:EI2"/>
    <mergeCell ref="EJ2:EM2"/>
    <mergeCell ref="EN2:EQ2"/>
    <mergeCell ref="CI2:CL2"/>
    <mergeCell ref="CM2:CP2"/>
    <mergeCell ref="CQ2:CT2"/>
    <mergeCell ref="CU2:CX2"/>
    <mergeCell ref="CY2:DB2"/>
    <mergeCell ref="DC2:DF2"/>
    <mergeCell ref="BJ2:BM2"/>
    <mergeCell ref="BN2:BQ2"/>
    <mergeCell ref="BR2:BU2"/>
    <mergeCell ref="BW2:BZ2"/>
    <mergeCell ref="CA2:CD2"/>
    <mergeCell ref="FE2:FH2"/>
    <mergeCell ref="FI2:FL2"/>
    <mergeCell ref="FM2:FP2"/>
    <mergeCell ref="FQ2:FT2"/>
    <mergeCell ref="FU2:FX2"/>
    <mergeCell ref="D15:E15"/>
    <mergeCell ref="F19:G19"/>
    <mergeCell ref="H19:I19"/>
    <mergeCell ref="D29:E29"/>
    <mergeCell ref="F33:G33"/>
    <mergeCell ref="H33:I33"/>
    <mergeCell ref="D43:E43"/>
    <mergeCell ref="F47:G47"/>
    <mergeCell ref="H47:I47"/>
    <mergeCell ref="D57:E57"/>
    <mergeCell ref="BG59:BI59"/>
    <mergeCell ref="B63:C63"/>
    <mergeCell ref="B64:C64"/>
    <mergeCell ref="B65:C65"/>
    <mergeCell ref="DY59:EA59"/>
    <mergeCell ref="A60:C60"/>
    <mergeCell ref="L60:P60"/>
    <mergeCell ref="CN59:CP59"/>
    <mergeCell ref="B61:C61"/>
    <mergeCell ref="I61:J61"/>
    <mergeCell ref="O61:P61"/>
    <mergeCell ref="B62:C62"/>
    <mergeCell ref="AI60:AL60"/>
    <mergeCell ref="AE60:AH60"/>
    <mergeCell ref="B66:C66"/>
    <mergeCell ref="I66:J66"/>
    <mergeCell ref="B67:C67"/>
    <mergeCell ref="B68:C68"/>
    <mergeCell ref="B69:C69"/>
    <mergeCell ref="B70:C70"/>
    <mergeCell ref="B71:C71"/>
    <mergeCell ref="B72:C72"/>
    <mergeCell ref="B73:C73"/>
    <mergeCell ref="I146:L146"/>
    <mergeCell ref="B74:C74"/>
    <mergeCell ref="B75:C77"/>
    <mergeCell ref="B78:C80"/>
    <mergeCell ref="H78:H80"/>
  </mergeCells>
  <pageMargins left="0.59055118110236227" right="0.78740157480314965" top="0.59055118110236227" bottom="0.78740157480314965" header="0.31496062992125984" footer="0.31496062992125984"/>
  <pageSetup paperSize="9" scale="55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X218"/>
  <sheetViews>
    <sheetView topLeftCell="R46" zoomScale="50" zoomScaleNormal="50" workbookViewId="0">
      <selection activeCell="AQ1" sqref="AQ1"/>
    </sheetView>
  </sheetViews>
  <sheetFormatPr defaultRowHeight="12.75"/>
  <cols>
    <col min="1" max="1" width="18.85546875" style="3" bestFit="1" customWidth="1"/>
    <col min="2" max="2" width="14.28515625" style="3" customWidth="1"/>
    <col min="3" max="3" width="10.28515625" style="3" bestFit="1" customWidth="1"/>
    <col min="4" max="4" width="11.7109375" style="3" bestFit="1" customWidth="1"/>
    <col min="5" max="5" width="10.7109375" style="3" customWidth="1"/>
    <col min="6" max="7" width="14" style="3" bestFit="1" customWidth="1"/>
    <col min="8" max="8" width="12" style="3" bestFit="1" customWidth="1"/>
    <col min="9" max="9" width="15.140625" style="3" bestFit="1" customWidth="1"/>
    <col min="10" max="11" width="14" style="3" bestFit="1" customWidth="1"/>
    <col min="12" max="12" width="11.7109375" style="3" customWidth="1"/>
    <col min="13" max="13" width="10.85546875" style="3" bestFit="1" customWidth="1"/>
    <col min="14" max="14" width="11.5703125" style="3" bestFit="1" customWidth="1"/>
    <col min="15" max="15" width="10.7109375" style="3" customWidth="1"/>
    <col min="16" max="16" width="10.140625" style="3" bestFit="1" customWidth="1"/>
    <col min="17" max="17" width="15.140625" style="3" bestFit="1" customWidth="1"/>
    <col min="18" max="18" width="10.140625" style="3" bestFit="1" customWidth="1"/>
    <col min="19" max="19" width="11" style="3" bestFit="1" customWidth="1"/>
    <col min="20" max="21" width="10" style="3" bestFit="1" customWidth="1"/>
    <col min="22" max="25" width="14" style="3" bestFit="1" customWidth="1"/>
    <col min="26" max="26" width="11.5703125" style="3" bestFit="1" customWidth="1"/>
    <col min="27" max="27" width="10.85546875" style="3" customWidth="1"/>
    <col min="28" max="37" width="14" style="3" bestFit="1" customWidth="1"/>
    <col min="38" max="41" width="13.7109375" style="3" customWidth="1"/>
    <col min="42" max="42" width="9.7109375" style="3" bestFit="1" customWidth="1"/>
    <col min="43" max="43" width="9.5703125" style="3" bestFit="1" customWidth="1"/>
    <col min="44" max="44" width="9.7109375" style="3" bestFit="1" customWidth="1"/>
    <col min="45" max="45" width="11.140625" style="3" bestFit="1" customWidth="1"/>
    <col min="46" max="110" width="10.7109375" style="3" customWidth="1"/>
    <col min="111" max="111" width="6.7109375" style="3" customWidth="1"/>
    <col min="112" max="147" width="10.7109375" style="3" customWidth="1"/>
    <col min="148" max="148" width="6.7109375" style="3" customWidth="1"/>
    <col min="149" max="180" width="10.7109375" style="3" customWidth="1"/>
    <col min="181" max="16384" width="9.140625" style="3"/>
  </cols>
  <sheetData>
    <row r="1" spans="1:180" ht="21" thickBot="1">
      <c r="B1" s="14"/>
      <c r="C1" s="552" t="s">
        <v>59</v>
      </c>
      <c r="D1" s="553"/>
      <c r="E1" s="553"/>
      <c r="F1" s="124" t="s">
        <v>71</v>
      </c>
      <c r="G1" s="14"/>
      <c r="H1" s="14"/>
      <c r="I1" s="14"/>
      <c r="J1" s="14"/>
      <c r="K1" s="15"/>
      <c r="W1" s="3" t="s">
        <v>77</v>
      </c>
      <c r="AB1" s="3" t="s">
        <v>76</v>
      </c>
      <c r="AE1" s="3" t="s">
        <v>75</v>
      </c>
      <c r="AI1" s="3" t="s">
        <v>74</v>
      </c>
      <c r="AN1" s="3" t="s">
        <v>73</v>
      </c>
      <c r="AQ1" s="3" t="s">
        <v>72</v>
      </c>
      <c r="AT1" s="573"/>
      <c r="AU1" s="573"/>
      <c r="AV1" s="573"/>
      <c r="AW1" s="573"/>
      <c r="AX1" s="573"/>
      <c r="AY1" s="573"/>
      <c r="AZ1" s="573"/>
      <c r="BA1" s="573"/>
      <c r="BB1" s="573"/>
      <c r="BC1" s="573"/>
      <c r="BD1" s="573"/>
      <c r="BE1" s="573"/>
      <c r="BF1" s="573"/>
      <c r="BG1" s="573"/>
      <c r="BH1" s="573"/>
      <c r="BI1" s="573"/>
      <c r="BJ1" s="573"/>
      <c r="BK1" s="573"/>
      <c r="BL1" s="573"/>
      <c r="BM1" s="573"/>
      <c r="BN1" s="573"/>
      <c r="BO1" s="573"/>
      <c r="BP1" s="573"/>
      <c r="BQ1" s="573"/>
      <c r="BR1" s="573"/>
      <c r="BS1" s="573"/>
      <c r="BT1" s="573"/>
      <c r="BU1" s="573"/>
      <c r="BV1" s="223"/>
      <c r="BW1" s="573"/>
      <c r="BX1" s="573"/>
      <c r="BY1" s="573"/>
      <c r="BZ1" s="573"/>
      <c r="CA1" s="573"/>
      <c r="CB1" s="573"/>
      <c r="CC1" s="573"/>
      <c r="CD1" s="573"/>
      <c r="CE1" s="573"/>
      <c r="CF1" s="573"/>
      <c r="CG1" s="573"/>
      <c r="CH1" s="573"/>
      <c r="CI1" s="573"/>
      <c r="CJ1" s="573"/>
      <c r="CK1" s="573"/>
      <c r="CL1" s="573"/>
      <c r="CM1" s="573"/>
      <c r="CN1" s="573"/>
      <c r="CO1" s="573"/>
      <c r="CP1" s="573"/>
      <c r="CQ1" s="573"/>
      <c r="CR1" s="573"/>
      <c r="CS1" s="573"/>
      <c r="CT1" s="573"/>
      <c r="CU1" s="573"/>
      <c r="CV1" s="573"/>
      <c r="CW1" s="573"/>
      <c r="CX1" s="573"/>
      <c r="CY1" s="573"/>
      <c r="CZ1" s="573"/>
      <c r="DA1" s="573"/>
      <c r="DB1" s="573"/>
      <c r="DC1" s="573"/>
      <c r="DD1" s="573"/>
      <c r="DE1" s="573"/>
      <c r="DF1" s="57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573"/>
      <c r="EC1" s="573"/>
      <c r="ED1" s="573"/>
      <c r="EE1" s="573"/>
      <c r="EF1" s="573"/>
      <c r="EG1" s="573"/>
      <c r="EH1" s="573"/>
      <c r="EI1" s="573"/>
      <c r="EJ1" s="223"/>
      <c r="EK1" s="223"/>
      <c r="EL1" s="223"/>
      <c r="EM1" s="223"/>
      <c r="EN1" s="223"/>
      <c r="EO1" s="223"/>
      <c r="EP1" s="223"/>
      <c r="EQ1" s="223"/>
      <c r="ER1" s="223"/>
      <c r="ES1" s="574"/>
      <c r="ET1" s="574"/>
      <c r="EU1" s="574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573"/>
      <c r="FN1" s="573"/>
      <c r="FO1" s="573"/>
      <c r="FP1" s="573"/>
      <c r="FQ1" s="573"/>
      <c r="FR1" s="573"/>
      <c r="FS1" s="573"/>
      <c r="FT1" s="573"/>
      <c r="FU1" s="223"/>
      <c r="FV1" s="223"/>
      <c r="FW1" s="223"/>
      <c r="FX1" s="223"/>
    </row>
    <row r="2" spans="1:180" ht="30" thickBot="1">
      <c r="B2" s="14"/>
      <c r="C2" s="540" t="s">
        <v>0</v>
      </c>
      <c r="D2" s="541"/>
      <c r="E2" s="542"/>
      <c r="F2" s="543"/>
      <c r="G2" s="544"/>
      <c r="H2" s="545"/>
      <c r="I2" s="14"/>
      <c r="J2" s="14"/>
      <c r="K2" s="15"/>
      <c r="L2" s="7"/>
      <c r="M2" s="7"/>
      <c r="N2" s="7"/>
      <c r="O2" s="7"/>
      <c r="Q2" s="22" t="s">
        <v>1</v>
      </c>
      <c r="R2" s="125"/>
      <c r="S2" s="129"/>
      <c r="T2" s="129"/>
      <c r="U2" s="129"/>
      <c r="V2" s="546" t="s">
        <v>2</v>
      </c>
      <c r="W2" s="547"/>
      <c r="X2" s="547"/>
      <c r="Y2" s="548"/>
      <c r="Z2" s="549" t="s">
        <v>60</v>
      </c>
      <c r="AA2" s="550"/>
      <c r="AB2" s="550"/>
      <c r="AC2" s="551"/>
      <c r="AD2" s="549" t="s">
        <v>61</v>
      </c>
      <c r="AE2" s="550"/>
      <c r="AF2" s="550"/>
      <c r="AG2" s="551"/>
      <c r="AH2" s="549" t="s">
        <v>62</v>
      </c>
      <c r="AI2" s="550"/>
      <c r="AJ2" s="550"/>
      <c r="AK2" s="551"/>
      <c r="AL2" s="549" t="s">
        <v>63</v>
      </c>
      <c r="AM2" s="550"/>
      <c r="AN2" s="550"/>
      <c r="AO2" s="551"/>
      <c r="AP2" s="549" t="s">
        <v>64</v>
      </c>
      <c r="AQ2" s="550"/>
      <c r="AR2" s="550"/>
      <c r="AS2" s="550"/>
      <c r="AT2" s="571"/>
      <c r="AU2" s="571"/>
      <c r="AV2" s="571"/>
      <c r="AW2" s="571"/>
      <c r="AX2" s="571"/>
      <c r="AY2" s="571"/>
      <c r="AZ2" s="571"/>
      <c r="BA2" s="571"/>
      <c r="BB2" s="571"/>
      <c r="BC2" s="571"/>
      <c r="BD2" s="571"/>
      <c r="BE2" s="571"/>
      <c r="BF2" s="571"/>
      <c r="BG2" s="571"/>
      <c r="BH2" s="571"/>
      <c r="BI2" s="571"/>
      <c r="BJ2" s="571"/>
      <c r="BK2" s="571"/>
      <c r="BL2" s="571"/>
      <c r="BM2" s="571"/>
      <c r="BN2" s="571"/>
      <c r="BO2" s="571"/>
      <c r="BP2" s="571"/>
      <c r="BQ2" s="571"/>
      <c r="BR2" s="571"/>
      <c r="BS2" s="571"/>
      <c r="BT2" s="571"/>
      <c r="BU2" s="571"/>
      <c r="BV2" s="223"/>
      <c r="BW2" s="571"/>
      <c r="BX2" s="571"/>
      <c r="BY2" s="571"/>
      <c r="BZ2" s="571"/>
      <c r="CA2" s="571"/>
      <c r="CB2" s="571"/>
      <c r="CC2" s="571"/>
      <c r="CD2" s="571"/>
      <c r="CE2" s="571"/>
      <c r="CF2" s="571"/>
      <c r="CG2" s="571"/>
      <c r="CH2" s="571"/>
      <c r="CI2" s="571"/>
      <c r="CJ2" s="571"/>
      <c r="CK2" s="571"/>
      <c r="CL2" s="571"/>
      <c r="CM2" s="571"/>
      <c r="CN2" s="571"/>
      <c r="CO2" s="571"/>
      <c r="CP2" s="571"/>
      <c r="CQ2" s="571"/>
      <c r="CR2" s="571"/>
      <c r="CS2" s="571"/>
      <c r="CT2" s="571"/>
      <c r="CU2" s="571"/>
      <c r="CV2" s="571"/>
      <c r="CW2" s="571"/>
      <c r="CX2" s="571"/>
      <c r="CY2" s="571"/>
      <c r="CZ2" s="571"/>
      <c r="DA2" s="571"/>
      <c r="DB2" s="571"/>
      <c r="DC2" s="571"/>
      <c r="DD2" s="571"/>
      <c r="DE2" s="571"/>
      <c r="DF2" s="571"/>
      <c r="DG2" s="223"/>
      <c r="DH2" s="571"/>
      <c r="DI2" s="571"/>
      <c r="DJ2" s="571"/>
      <c r="DK2" s="571"/>
      <c r="DL2" s="571"/>
      <c r="DM2" s="571"/>
      <c r="DN2" s="571"/>
      <c r="DO2" s="571"/>
      <c r="DP2" s="571"/>
      <c r="DQ2" s="571"/>
      <c r="DR2" s="571"/>
      <c r="DS2" s="571"/>
      <c r="DT2" s="571"/>
      <c r="DU2" s="571"/>
      <c r="DV2" s="571"/>
      <c r="DW2" s="571"/>
      <c r="DX2" s="571"/>
      <c r="DY2" s="571"/>
      <c r="DZ2" s="571"/>
      <c r="EA2" s="571"/>
      <c r="EB2" s="571"/>
      <c r="EC2" s="571"/>
      <c r="ED2" s="571"/>
      <c r="EE2" s="571"/>
      <c r="EF2" s="571"/>
      <c r="EG2" s="571"/>
      <c r="EH2" s="571"/>
      <c r="EI2" s="571"/>
      <c r="EJ2" s="571"/>
      <c r="EK2" s="571"/>
      <c r="EL2" s="571"/>
      <c r="EM2" s="571"/>
      <c r="EN2" s="571"/>
      <c r="EO2" s="571"/>
      <c r="EP2" s="571"/>
      <c r="EQ2" s="571"/>
      <c r="ER2" s="223"/>
      <c r="ES2" s="571"/>
      <c r="ET2" s="571"/>
      <c r="EU2" s="571"/>
      <c r="EV2" s="571"/>
      <c r="EW2" s="571"/>
      <c r="EX2" s="571"/>
      <c r="EY2" s="571"/>
      <c r="EZ2" s="571"/>
      <c r="FA2" s="571"/>
      <c r="FB2" s="571"/>
      <c r="FC2" s="571"/>
      <c r="FD2" s="571"/>
      <c r="FE2" s="571"/>
      <c r="FF2" s="571"/>
      <c r="FG2" s="571"/>
      <c r="FH2" s="571"/>
      <c r="FI2" s="571"/>
      <c r="FJ2" s="571"/>
      <c r="FK2" s="571"/>
      <c r="FL2" s="571"/>
      <c r="FM2" s="571"/>
      <c r="FN2" s="571"/>
      <c r="FO2" s="571"/>
      <c r="FP2" s="571"/>
      <c r="FQ2" s="571"/>
      <c r="FR2" s="571"/>
      <c r="FS2" s="571"/>
      <c r="FT2" s="571"/>
      <c r="FU2" s="571"/>
      <c r="FV2" s="571"/>
      <c r="FW2" s="571"/>
      <c r="FX2" s="571"/>
    </row>
    <row r="3" spans="1:180" ht="13.5" thickBot="1">
      <c r="L3" s="7"/>
      <c r="M3" s="7"/>
      <c r="N3" s="7"/>
      <c r="O3" s="7"/>
      <c r="Q3" s="53" t="s">
        <v>3</v>
      </c>
      <c r="R3" s="53" t="s">
        <v>4</v>
      </c>
      <c r="S3" s="53" t="s">
        <v>5</v>
      </c>
      <c r="T3" s="53" t="s">
        <v>6</v>
      </c>
      <c r="U3" s="54" t="s">
        <v>4</v>
      </c>
      <c r="V3" s="55" t="str">
        <f>$B$5</f>
        <v>K1</v>
      </c>
      <c r="W3" s="53" t="str">
        <f>$B$19</f>
        <v>K2</v>
      </c>
      <c r="X3" s="53">
        <f>$B$33</f>
        <v>0</v>
      </c>
      <c r="Y3" s="56">
        <f>$B$47</f>
        <v>0</v>
      </c>
      <c r="Z3" s="55" t="str">
        <f>$B$5</f>
        <v>K1</v>
      </c>
      <c r="AA3" s="53" t="str">
        <f>$B$19</f>
        <v>K2</v>
      </c>
      <c r="AB3" s="53">
        <f>$B$33</f>
        <v>0</v>
      </c>
      <c r="AC3" s="53">
        <f>$B$47</f>
        <v>0</v>
      </c>
      <c r="AD3" s="53" t="str">
        <f>$B$5</f>
        <v>K1</v>
      </c>
      <c r="AE3" s="53" t="str">
        <f>$B$19</f>
        <v>K2</v>
      </c>
      <c r="AF3" s="53">
        <f>$B$33</f>
        <v>0</v>
      </c>
      <c r="AG3" s="53">
        <f>$B$47</f>
        <v>0</v>
      </c>
      <c r="AH3" s="53" t="str">
        <f>$B$5</f>
        <v>K1</v>
      </c>
      <c r="AI3" s="53" t="str">
        <f>$B$19</f>
        <v>K2</v>
      </c>
      <c r="AJ3" s="53">
        <f>$B$33</f>
        <v>0</v>
      </c>
      <c r="AK3" s="53">
        <f>$B$47</f>
        <v>0</v>
      </c>
      <c r="AL3" s="53" t="str">
        <f>$B$5</f>
        <v>K1</v>
      </c>
      <c r="AM3" s="53" t="str">
        <f>$B$19</f>
        <v>K2</v>
      </c>
      <c r="AN3" s="53">
        <f>$B$33</f>
        <v>0</v>
      </c>
      <c r="AO3" s="53">
        <f>$B$47</f>
        <v>0</v>
      </c>
      <c r="AP3" s="53" t="str">
        <f>$B$5</f>
        <v>K1</v>
      </c>
      <c r="AQ3" s="53" t="str">
        <f>$B$19</f>
        <v>K2</v>
      </c>
      <c r="AR3" s="53">
        <f>$B$33</f>
        <v>0</v>
      </c>
      <c r="AS3" s="54">
        <f>$B$47</f>
        <v>0</v>
      </c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3"/>
      <c r="BW3" s="224"/>
      <c r="BX3" s="224"/>
      <c r="BY3" s="224"/>
      <c r="BZ3" s="224"/>
      <c r="CA3" s="224"/>
      <c r="CB3" s="224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4"/>
      <c r="CU3" s="224"/>
      <c r="CV3" s="224"/>
      <c r="CW3" s="224"/>
      <c r="CX3" s="224"/>
      <c r="CY3" s="224"/>
      <c r="CZ3" s="224"/>
      <c r="DA3" s="224"/>
      <c r="DB3" s="224"/>
      <c r="DC3" s="224"/>
      <c r="DD3" s="224"/>
      <c r="DE3" s="224"/>
      <c r="DF3" s="224"/>
      <c r="DG3" s="223"/>
      <c r="DH3" s="224"/>
      <c r="DI3" s="224"/>
      <c r="DJ3" s="224"/>
      <c r="DK3" s="224"/>
      <c r="DL3" s="224"/>
      <c r="DM3" s="224"/>
      <c r="DN3" s="224"/>
      <c r="DO3" s="224"/>
      <c r="DP3" s="224"/>
      <c r="DQ3" s="224"/>
      <c r="DR3" s="224"/>
      <c r="DS3" s="224"/>
      <c r="DT3" s="224"/>
      <c r="DU3" s="224"/>
      <c r="DV3" s="224"/>
      <c r="DW3" s="224"/>
      <c r="DX3" s="224"/>
      <c r="DY3" s="224"/>
      <c r="DZ3" s="224"/>
      <c r="EA3" s="224"/>
      <c r="EB3" s="224"/>
      <c r="EC3" s="224"/>
      <c r="ED3" s="224"/>
      <c r="EE3" s="224"/>
      <c r="EF3" s="224"/>
      <c r="EG3" s="224"/>
      <c r="EH3" s="224"/>
      <c r="EI3" s="224"/>
      <c r="EJ3" s="224"/>
      <c r="EK3" s="224"/>
      <c r="EL3" s="224"/>
      <c r="EM3" s="224"/>
      <c r="EN3" s="224"/>
      <c r="EO3" s="224"/>
      <c r="EP3" s="224"/>
      <c r="EQ3" s="224"/>
      <c r="ER3" s="223"/>
      <c r="ES3" s="224"/>
      <c r="ET3" s="224"/>
      <c r="EU3" s="224"/>
      <c r="EV3" s="224"/>
      <c r="EW3" s="224"/>
      <c r="EX3" s="224"/>
      <c r="EY3" s="224"/>
      <c r="EZ3" s="224"/>
      <c r="FA3" s="224"/>
      <c r="FB3" s="224"/>
      <c r="FC3" s="224"/>
      <c r="FD3" s="224"/>
      <c r="FE3" s="224"/>
      <c r="FF3" s="224"/>
      <c r="FG3" s="224"/>
      <c r="FH3" s="224"/>
      <c r="FI3" s="224"/>
      <c r="FJ3" s="224"/>
      <c r="FK3" s="224"/>
      <c r="FL3" s="224"/>
      <c r="FM3" s="224"/>
      <c r="FN3" s="224"/>
      <c r="FO3" s="224"/>
      <c r="FP3" s="224"/>
      <c r="FQ3" s="224"/>
      <c r="FR3" s="224"/>
      <c r="FS3" s="224"/>
      <c r="FT3" s="224"/>
      <c r="FU3" s="224"/>
      <c r="FV3" s="224"/>
      <c r="FW3" s="224"/>
      <c r="FX3" s="224"/>
    </row>
    <row r="4" spans="1:180" ht="16.5" thickBot="1">
      <c r="A4" s="130"/>
      <c r="B4" s="16" t="s">
        <v>9</v>
      </c>
      <c r="C4" s="131"/>
      <c r="D4" s="131"/>
      <c r="E4" s="131"/>
      <c r="F4" s="131"/>
      <c r="G4" s="131"/>
      <c r="H4" s="131"/>
      <c r="I4" s="131"/>
      <c r="J4" s="132"/>
      <c r="L4" s="7"/>
      <c r="M4" s="133"/>
      <c r="N4" s="134"/>
      <c r="O4" s="134"/>
      <c r="P4" s="135"/>
      <c r="Q4" s="136"/>
      <c r="R4" s="42">
        <v>0</v>
      </c>
      <c r="S4" s="42">
        <v>16</v>
      </c>
      <c r="T4" s="137">
        <f t="shared" ref="T4:T58" si="0">(R4*24)+S4-$S$4</f>
        <v>0</v>
      </c>
      <c r="U4" s="138">
        <f t="shared" ref="U4:U58" si="1">($S$4+T4)/24</f>
        <v>0.66666666666666663</v>
      </c>
      <c r="V4" s="41">
        <v>27.49</v>
      </c>
      <c r="W4" s="42">
        <v>26.96</v>
      </c>
      <c r="X4" s="42"/>
      <c r="Y4" s="43"/>
      <c r="Z4" s="41">
        <v>20.7</v>
      </c>
      <c r="AA4" s="42">
        <v>20.7</v>
      </c>
      <c r="AB4" s="42"/>
      <c r="AC4" s="43"/>
      <c r="AD4" s="41"/>
      <c r="AE4" s="42"/>
      <c r="AF4" s="42"/>
      <c r="AG4" s="43"/>
      <c r="AH4" s="41">
        <v>0</v>
      </c>
      <c r="AI4" s="42">
        <v>0</v>
      </c>
      <c r="AJ4" s="42"/>
      <c r="AK4" s="43"/>
      <c r="AL4" s="41"/>
      <c r="AM4" s="42"/>
      <c r="AN4" s="42"/>
      <c r="AO4" s="43"/>
      <c r="AP4" s="44">
        <v>17</v>
      </c>
      <c r="AQ4" s="42">
        <v>3</v>
      </c>
      <c r="AR4" s="42"/>
      <c r="AS4" s="148"/>
      <c r="AT4" s="225"/>
      <c r="AU4" s="225"/>
      <c r="AV4" s="225"/>
      <c r="AW4" s="225"/>
      <c r="AX4" s="225"/>
      <c r="AY4" s="225"/>
      <c r="AZ4" s="225"/>
      <c r="BA4" s="225"/>
      <c r="BB4" s="226"/>
      <c r="BC4" s="226"/>
      <c r="BD4" s="226"/>
      <c r="BE4" s="226"/>
      <c r="BF4" s="226"/>
      <c r="BG4" s="226"/>
      <c r="BH4" s="226"/>
      <c r="BI4" s="226"/>
      <c r="BJ4" s="227"/>
      <c r="BK4" s="227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3"/>
      <c r="BW4" s="228"/>
      <c r="BX4" s="228"/>
      <c r="BY4" s="228"/>
      <c r="BZ4" s="228"/>
      <c r="CA4" s="228"/>
      <c r="CB4" s="228"/>
      <c r="CC4" s="228"/>
      <c r="CD4" s="228"/>
      <c r="CE4" s="228"/>
      <c r="CF4" s="228"/>
      <c r="CG4" s="228"/>
      <c r="CH4" s="228"/>
      <c r="CI4" s="228"/>
      <c r="CJ4" s="228"/>
      <c r="CK4" s="228"/>
      <c r="CL4" s="228"/>
      <c r="CM4" s="228"/>
      <c r="CN4" s="228"/>
      <c r="CO4" s="228"/>
      <c r="CP4" s="228"/>
      <c r="CQ4" s="228"/>
      <c r="CR4" s="228"/>
      <c r="CS4" s="228"/>
      <c r="CT4" s="228"/>
      <c r="CU4" s="228"/>
      <c r="CV4" s="228"/>
      <c r="CW4" s="228"/>
      <c r="CX4" s="228"/>
      <c r="CY4" s="228"/>
      <c r="CZ4" s="228"/>
      <c r="DA4" s="228"/>
      <c r="DB4" s="228"/>
      <c r="DC4" s="228"/>
      <c r="DD4" s="228"/>
      <c r="DE4" s="228"/>
      <c r="DF4" s="228"/>
      <c r="DG4" s="223"/>
      <c r="DH4" s="228"/>
      <c r="DI4" s="228"/>
      <c r="DJ4" s="228"/>
      <c r="DK4" s="228"/>
      <c r="DL4" s="228"/>
      <c r="DM4" s="228"/>
      <c r="DN4" s="228"/>
      <c r="DO4" s="228"/>
      <c r="DP4" s="228"/>
      <c r="DQ4" s="228"/>
      <c r="DR4" s="228"/>
      <c r="DS4" s="228"/>
      <c r="DT4" s="228"/>
      <c r="DU4" s="228"/>
      <c r="DV4" s="228"/>
      <c r="DW4" s="228"/>
      <c r="DX4" s="228"/>
      <c r="DY4" s="228"/>
      <c r="DZ4" s="228"/>
      <c r="EA4" s="228"/>
      <c r="EB4" s="228"/>
      <c r="EC4" s="228"/>
      <c r="ED4" s="228"/>
      <c r="EE4" s="228"/>
      <c r="EF4" s="228"/>
      <c r="EG4" s="228"/>
      <c r="EH4" s="228"/>
      <c r="EI4" s="228"/>
      <c r="EJ4" s="228"/>
      <c r="EK4" s="228"/>
      <c r="EL4" s="228"/>
      <c r="EM4" s="228"/>
      <c r="EN4" s="228"/>
      <c r="EO4" s="228"/>
      <c r="EP4" s="228"/>
      <c r="EQ4" s="228"/>
      <c r="ER4" s="223"/>
      <c r="ES4" s="228"/>
      <c r="ET4" s="228"/>
      <c r="EU4" s="228"/>
      <c r="EV4" s="228"/>
      <c r="EW4" s="228"/>
      <c r="EX4" s="228"/>
      <c r="EY4" s="228"/>
      <c r="EZ4" s="228"/>
      <c r="FA4" s="228"/>
      <c r="FB4" s="228"/>
      <c r="FC4" s="228"/>
      <c r="FD4" s="228"/>
      <c r="FE4" s="228"/>
      <c r="FF4" s="228"/>
      <c r="FG4" s="228"/>
      <c r="FH4" s="228"/>
      <c r="FI4" s="228"/>
      <c r="FJ4" s="228"/>
      <c r="FK4" s="228"/>
      <c r="FL4" s="228"/>
      <c r="FM4" s="228"/>
      <c r="FN4" s="228"/>
      <c r="FO4" s="228"/>
      <c r="FP4" s="228"/>
      <c r="FQ4" s="228"/>
      <c r="FR4" s="228"/>
      <c r="FS4" s="228"/>
      <c r="FT4" s="228"/>
      <c r="FU4" s="228"/>
      <c r="FV4" s="228"/>
      <c r="FW4" s="228"/>
      <c r="FX4" s="228"/>
    </row>
    <row r="5" spans="1:180" ht="24" thickBot="1">
      <c r="A5" s="18" t="s">
        <v>10</v>
      </c>
      <c r="B5" s="123" t="s">
        <v>7</v>
      </c>
      <c r="C5" s="139"/>
      <c r="D5" s="140"/>
      <c r="E5" s="140"/>
      <c r="F5" s="534" t="s">
        <v>11</v>
      </c>
      <c r="G5" s="535"/>
      <c r="H5" s="536" t="s">
        <v>12</v>
      </c>
      <c r="I5" s="537"/>
      <c r="J5" s="141"/>
      <c r="L5" s="142"/>
      <c r="M5" s="143"/>
      <c r="N5" s="143"/>
      <c r="O5" s="7"/>
      <c r="P5" s="135"/>
      <c r="Q5" s="136"/>
      <c r="R5" s="42">
        <v>1</v>
      </c>
      <c r="S5" s="42">
        <v>15.5</v>
      </c>
      <c r="T5" s="137">
        <f t="shared" si="0"/>
        <v>23.5</v>
      </c>
      <c r="U5" s="138">
        <f t="shared" si="1"/>
        <v>1.6458333333333333</v>
      </c>
      <c r="V5" s="41">
        <v>51.7</v>
      </c>
      <c r="W5" s="42">
        <v>56.7</v>
      </c>
      <c r="X5" s="42"/>
      <c r="Y5" s="43"/>
      <c r="Z5" s="41">
        <v>7.7</v>
      </c>
      <c r="AA5" s="42">
        <v>10.1</v>
      </c>
      <c r="AB5" s="42"/>
      <c r="AC5" s="43"/>
      <c r="AD5" s="41"/>
      <c r="AE5" s="42"/>
      <c r="AF5" s="42"/>
      <c r="AG5" s="43"/>
      <c r="AH5" s="41">
        <v>13.2</v>
      </c>
      <c r="AI5" s="42">
        <v>11</v>
      </c>
      <c r="AJ5" s="42"/>
      <c r="AK5" s="43"/>
      <c r="AL5" s="41"/>
      <c r="AM5" s="42"/>
      <c r="AN5" s="42"/>
      <c r="AO5" s="43"/>
      <c r="AP5" s="44">
        <v>370</v>
      </c>
      <c r="AQ5" s="42">
        <v>258</v>
      </c>
      <c r="AR5" s="42"/>
      <c r="AS5" s="148"/>
      <c r="AT5" s="229"/>
      <c r="AU5" s="229"/>
      <c r="AV5" s="229"/>
      <c r="AW5" s="229"/>
      <c r="AX5" s="229"/>
      <c r="AY5" s="229"/>
      <c r="AZ5" s="229"/>
      <c r="BA5" s="229"/>
      <c r="BB5" s="226"/>
      <c r="BC5" s="226"/>
      <c r="BD5" s="226"/>
      <c r="BE5" s="226"/>
      <c r="BF5" s="226"/>
      <c r="BG5" s="226"/>
      <c r="BH5" s="226"/>
      <c r="BI5" s="226"/>
      <c r="BJ5" s="230"/>
      <c r="BK5" s="230"/>
      <c r="BL5" s="230"/>
      <c r="BM5" s="230"/>
      <c r="BN5" s="227"/>
      <c r="BO5" s="227"/>
      <c r="BP5" s="227"/>
      <c r="BQ5" s="227"/>
      <c r="BR5" s="226"/>
      <c r="BS5" s="226"/>
      <c r="BT5" s="226"/>
      <c r="BU5" s="226"/>
      <c r="BV5" s="223"/>
      <c r="BW5" s="231"/>
      <c r="BX5" s="231"/>
      <c r="BY5" s="231"/>
      <c r="BZ5" s="231"/>
      <c r="CA5" s="228"/>
      <c r="CB5" s="228"/>
      <c r="CC5" s="228"/>
      <c r="CD5" s="228"/>
      <c r="CE5" s="228"/>
      <c r="CF5" s="228"/>
      <c r="CG5" s="228"/>
      <c r="CH5" s="228"/>
      <c r="CI5" s="231"/>
      <c r="CJ5" s="231"/>
      <c r="CK5" s="231"/>
      <c r="CL5" s="231"/>
      <c r="CM5" s="228"/>
      <c r="CN5" s="228"/>
      <c r="CO5" s="228"/>
      <c r="CP5" s="228"/>
      <c r="CQ5" s="228"/>
      <c r="CR5" s="228"/>
      <c r="CS5" s="228"/>
      <c r="CT5" s="228"/>
      <c r="CU5" s="228"/>
      <c r="CV5" s="228"/>
      <c r="CW5" s="228"/>
      <c r="CX5" s="228"/>
      <c r="CY5" s="228"/>
      <c r="CZ5" s="228"/>
      <c r="DA5" s="228"/>
      <c r="DB5" s="228"/>
      <c r="DC5" s="228"/>
      <c r="DD5" s="228"/>
      <c r="DE5" s="228"/>
      <c r="DF5" s="228"/>
      <c r="DG5" s="223"/>
      <c r="DH5" s="231"/>
      <c r="DI5" s="231"/>
      <c r="DJ5" s="231"/>
      <c r="DK5" s="231"/>
      <c r="DL5" s="228"/>
      <c r="DM5" s="228"/>
      <c r="DN5" s="228"/>
      <c r="DO5" s="228"/>
      <c r="DP5" s="228"/>
      <c r="DQ5" s="228"/>
      <c r="DR5" s="228"/>
      <c r="DS5" s="228"/>
      <c r="DT5" s="231"/>
      <c r="DU5" s="231"/>
      <c r="DV5" s="231"/>
      <c r="DW5" s="231"/>
      <c r="DX5" s="228"/>
      <c r="DY5" s="228"/>
      <c r="DZ5" s="228"/>
      <c r="EA5" s="228"/>
      <c r="EB5" s="228"/>
      <c r="EC5" s="228"/>
      <c r="ED5" s="228"/>
      <c r="EE5" s="228"/>
      <c r="EF5" s="231"/>
      <c r="EG5" s="231"/>
      <c r="EH5" s="231"/>
      <c r="EI5" s="231"/>
      <c r="EJ5" s="228"/>
      <c r="EK5" s="228"/>
      <c r="EL5" s="228"/>
      <c r="EM5" s="228"/>
      <c r="EN5" s="228"/>
      <c r="EO5" s="228"/>
      <c r="EP5" s="228"/>
      <c r="EQ5" s="228"/>
      <c r="ER5" s="223"/>
      <c r="ES5" s="231"/>
      <c r="ET5" s="231"/>
      <c r="EU5" s="231"/>
      <c r="EV5" s="231"/>
      <c r="EW5" s="228"/>
      <c r="EX5" s="228"/>
      <c r="EY5" s="228"/>
      <c r="EZ5" s="228"/>
      <c r="FA5" s="228"/>
      <c r="FB5" s="228"/>
      <c r="FC5" s="228"/>
      <c r="FD5" s="228"/>
      <c r="FE5" s="231"/>
      <c r="FF5" s="231"/>
      <c r="FG5" s="231"/>
      <c r="FH5" s="231"/>
      <c r="FI5" s="228"/>
      <c r="FJ5" s="228"/>
      <c r="FK5" s="228"/>
      <c r="FL5" s="228"/>
      <c r="FM5" s="228"/>
      <c r="FN5" s="228"/>
      <c r="FO5" s="228"/>
      <c r="FP5" s="228"/>
      <c r="FQ5" s="231"/>
      <c r="FR5" s="231"/>
      <c r="FS5" s="231"/>
      <c r="FT5" s="231"/>
      <c r="FU5" s="228"/>
      <c r="FV5" s="228"/>
      <c r="FW5" s="228"/>
      <c r="FX5" s="228"/>
    </row>
    <row r="6" spans="1:180">
      <c r="A6" s="18"/>
      <c r="B6" s="17" t="s">
        <v>13</v>
      </c>
      <c r="C6" s="144" t="s">
        <v>14</v>
      </c>
      <c r="D6" s="144" t="s">
        <v>15</v>
      </c>
      <c r="E6" s="145" t="s">
        <v>16</v>
      </c>
      <c r="F6" s="146" t="s">
        <v>17</v>
      </c>
      <c r="G6" s="144" t="s">
        <v>18</v>
      </c>
      <c r="H6" s="144" t="s">
        <v>17</v>
      </c>
      <c r="I6" s="147" t="s">
        <v>18</v>
      </c>
      <c r="J6" s="141"/>
      <c r="L6" s="7"/>
      <c r="M6" s="142"/>
      <c r="N6" s="134"/>
      <c r="O6" s="7"/>
      <c r="P6" s="135"/>
      <c r="Q6" s="136"/>
      <c r="R6" s="42">
        <v>2</v>
      </c>
      <c r="S6" s="42">
        <v>18.5</v>
      </c>
      <c r="T6" s="137">
        <f t="shared" si="0"/>
        <v>50.5</v>
      </c>
      <c r="U6" s="138">
        <f t="shared" si="1"/>
        <v>2.7708333333333335</v>
      </c>
      <c r="V6" s="41">
        <v>67.2</v>
      </c>
      <c r="W6" s="42">
        <v>72</v>
      </c>
      <c r="X6" s="42"/>
      <c r="Y6" s="43"/>
      <c r="Z6" s="41">
        <v>6.2</v>
      </c>
      <c r="AA6" s="42">
        <v>9.1999999999999993</v>
      </c>
      <c r="AB6" s="42"/>
      <c r="AC6" s="44"/>
      <c r="AD6" s="41"/>
      <c r="AE6" s="42"/>
      <c r="AF6" s="42"/>
      <c r="AG6" s="43"/>
      <c r="AH6" s="41">
        <v>14.7</v>
      </c>
      <c r="AI6" s="42">
        <v>12</v>
      </c>
      <c r="AJ6" s="42"/>
      <c r="AK6" s="43"/>
      <c r="AL6" s="41"/>
      <c r="AM6" s="42"/>
      <c r="AN6" s="42"/>
      <c r="AO6" s="43"/>
      <c r="AP6" s="44">
        <v>703</v>
      </c>
      <c r="AQ6" s="42">
        <v>470</v>
      </c>
      <c r="AR6" s="42"/>
      <c r="AS6" s="148"/>
      <c r="AT6" s="229"/>
      <c r="AU6" s="229"/>
      <c r="AV6" s="229"/>
      <c r="AW6" s="229"/>
      <c r="AX6" s="229"/>
      <c r="AY6" s="229"/>
      <c r="AZ6" s="229"/>
      <c r="BA6" s="229"/>
      <c r="BB6" s="226"/>
      <c r="BC6" s="226"/>
      <c r="BD6" s="226"/>
      <c r="BE6" s="226"/>
      <c r="BF6" s="226"/>
      <c r="BG6" s="226"/>
      <c r="BH6" s="226"/>
      <c r="BI6" s="226"/>
      <c r="BJ6" s="230"/>
      <c r="BK6" s="230"/>
      <c r="BL6" s="230"/>
      <c r="BM6" s="230"/>
      <c r="BN6" s="227"/>
      <c r="BO6" s="227"/>
      <c r="BP6" s="227"/>
      <c r="BQ6" s="227"/>
      <c r="BR6" s="226"/>
      <c r="BS6" s="226"/>
      <c r="BT6" s="226"/>
      <c r="BU6" s="226"/>
      <c r="BV6" s="223"/>
      <c r="BW6" s="231"/>
      <c r="BX6" s="231"/>
      <c r="BY6" s="231"/>
      <c r="BZ6" s="231"/>
      <c r="CA6" s="228"/>
      <c r="CB6" s="228"/>
      <c r="CC6" s="228"/>
      <c r="CD6" s="228"/>
      <c r="CE6" s="228"/>
      <c r="CF6" s="228"/>
      <c r="CG6" s="228"/>
      <c r="CH6" s="228"/>
      <c r="CI6" s="231"/>
      <c r="CJ6" s="231"/>
      <c r="CK6" s="231"/>
      <c r="CL6" s="231"/>
      <c r="CM6" s="228"/>
      <c r="CN6" s="228"/>
      <c r="CO6" s="228"/>
      <c r="CP6" s="228"/>
      <c r="CQ6" s="228"/>
      <c r="CR6" s="228"/>
      <c r="CS6" s="228"/>
      <c r="CT6" s="228"/>
      <c r="CU6" s="228"/>
      <c r="CV6" s="228"/>
      <c r="CW6" s="228"/>
      <c r="CX6" s="228"/>
      <c r="CY6" s="228"/>
      <c r="CZ6" s="228"/>
      <c r="DA6" s="228"/>
      <c r="DB6" s="228"/>
      <c r="DC6" s="228"/>
      <c r="DD6" s="228"/>
      <c r="DE6" s="228"/>
      <c r="DF6" s="228"/>
      <c r="DG6" s="223"/>
      <c r="DH6" s="231"/>
      <c r="DI6" s="231"/>
      <c r="DJ6" s="231"/>
      <c r="DK6" s="231"/>
      <c r="DL6" s="228"/>
      <c r="DM6" s="228"/>
      <c r="DN6" s="228"/>
      <c r="DO6" s="228"/>
      <c r="DP6" s="228"/>
      <c r="DQ6" s="228"/>
      <c r="DR6" s="228"/>
      <c r="DS6" s="228"/>
      <c r="DT6" s="231"/>
      <c r="DU6" s="231"/>
      <c r="DV6" s="231"/>
      <c r="DW6" s="231"/>
      <c r="DX6" s="228"/>
      <c r="DY6" s="228"/>
      <c r="DZ6" s="228"/>
      <c r="EA6" s="228"/>
      <c r="EB6" s="228"/>
      <c r="EC6" s="228"/>
      <c r="ED6" s="228"/>
      <c r="EE6" s="228"/>
      <c r="EF6" s="231"/>
      <c r="EG6" s="231"/>
      <c r="EH6" s="231"/>
      <c r="EI6" s="231"/>
      <c r="EJ6" s="228"/>
      <c r="EK6" s="228"/>
      <c r="EL6" s="228"/>
      <c r="EM6" s="228"/>
      <c r="EN6" s="228"/>
      <c r="EO6" s="228"/>
      <c r="EP6" s="228"/>
      <c r="EQ6" s="228"/>
      <c r="ER6" s="223"/>
      <c r="ES6" s="231"/>
      <c r="ET6" s="231"/>
      <c r="EU6" s="231"/>
      <c r="EV6" s="231"/>
      <c r="EW6" s="228"/>
      <c r="EX6" s="228"/>
      <c r="EY6" s="228"/>
      <c r="EZ6" s="228"/>
      <c r="FA6" s="228"/>
      <c r="FB6" s="228"/>
      <c r="FC6" s="228"/>
      <c r="FD6" s="228"/>
      <c r="FE6" s="231"/>
      <c r="FF6" s="231"/>
      <c r="FG6" s="231"/>
      <c r="FH6" s="231"/>
      <c r="FI6" s="228"/>
      <c r="FJ6" s="228"/>
      <c r="FK6" s="228"/>
      <c r="FL6" s="228"/>
      <c r="FM6" s="228"/>
      <c r="FN6" s="228"/>
      <c r="FO6" s="228"/>
      <c r="FP6" s="228"/>
      <c r="FQ6" s="231"/>
      <c r="FR6" s="231"/>
      <c r="FS6" s="231"/>
      <c r="FT6" s="231"/>
      <c r="FU6" s="228"/>
      <c r="FV6" s="228"/>
      <c r="FW6" s="228"/>
      <c r="FX6" s="228"/>
    </row>
    <row r="7" spans="1:180" ht="15.75" thickBot="1">
      <c r="A7" s="18" t="s">
        <v>19</v>
      </c>
      <c r="B7" s="144" t="s">
        <v>20</v>
      </c>
      <c r="C7" s="144" t="s">
        <v>20</v>
      </c>
      <c r="D7" s="137" t="s">
        <v>21</v>
      </c>
      <c r="E7" s="145" t="s">
        <v>21</v>
      </c>
      <c r="F7" s="146" t="s">
        <v>22</v>
      </c>
      <c r="G7" s="144" t="s">
        <v>22</v>
      </c>
      <c r="H7" s="144" t="s">
        <v>23</v>
      </c>
      <c r="I7" s="147" t="s">
        <v>23</v>
      </c>
      <c r="J7" s="35" t="s">
        <v>25</v>
      </c>
      <c r="L7" s="7"/>
      <c r="M7" s="134"/>
      <c r="N7" s="134"/>
      <c r="O7" s="134"/>
      <c r="P7" s="135"/>
      <c r="Q7" s="136"/>
      <c r="R7" s="42">
        <v>3</v>
      </c>
      <c r="S7" s="42">
        <v>12</v>
      </c>
      <c r="T7" s="137">
        <f t="shared" si="0"/>
        <v>68</v>
      </c>
      <c r="U7" s="138">
        <f t="shared" si="1"/>
        <v>3.5</v>
      </c>
      <c r="V7" s="41">
        <v>68.599999999999994</v>
      </c>
      <c r="W7" s="42">
        <v>73.599999999999994</v>
      </c>
      <c r="X7" s="42"/>
      <c r="Y7" s="43"/>
      <c r="Z7" s="41">
        <v>5.6</v>
      </c>
      <c r="AA7" s="42">
        <v>9</v>
      </c>
      <c r="AB7" s="42"/>
      <c r="AC7" s="43"/>
      <c r="AD7" s="41"/>
      <c r="AE7" s="42"/>
      <c r="AF7" s="42"/>
      <c r="AG7" s="43"/>
      <c r="AH7" s="41">
        <v>15.299999999999999</v>
      </c>
      <c r="AI7" s="42">
        <v>13</v>
      </c>
      <c r="AJ7" s="42"/>
      <c r="AK7" s="43"/>
      <c r="AL7" s="41"/>
      <c r="AM7" s="42"/>
      <c r="AN7" s="42"/>
      <c r="AO7" s="43"/>
      <c r="AP7" s="44">
        <v>500</v>
      </c>
      <c r="AQ7" s="42">
        <v>290</v>
      </c>
      <c r="AR7" s="42"/>
      <c r="AS7" s="148"/>
      <c r="AT7" s="229"/>
      <c r="AU7" s="229"/>
      <c r="AV7" s="229"/>
      <c r="AW7" s="229"/>
      <c r="AX7" s="229"/>
      <c r="AY7" s="229"/>
      <c r="AZ7" s="229"/>
      <c r="BA7" s="229"/>
      <c r="BB7" s="226"/>
      <c r="BC7" s="226"/>
      <c r="BD7" s="226"/>
      <c r="BE7" s="226"/>
      <c r="BF7" s="226"/>
      <c r="BG7" s="226"/>
      <c r="BH7" s="226"/>
      <c r="BI7" s="226"/>
      <c r="BJ7" s="230"/>
      <c r="BK7" s="230"/>
      <c r="BL7" s="230"/>
      <c r="BM7" s="230"/>
      <c r="BN7" s="227"/>
      <c r="BO7" s="227"/>
      <c r="BP7" s="227"/>
      <c r="BQ7" s="227"/>
      <c r="BR7" s="226"/>
      <c r="BS7" s="226"/>
      <c r="BT7" s="226"/>
      <c r="BU7" s="226"/>
      <c r="BV7" s="223"/>
      <c r="BW7" s="231"/>
      <c r="BX7" s="231"/>
      <c r="BY7" s="231"/>
      <c r="BZ7" s="231"/>
      <c r="CA7" s="228"/>
      <c r="CB7" s="228"/>
      <c r="CC7" s="228"/>
      <c r="CD7" s="228"/>
      <c r="CE7" s="228"/>
      <c r="CF7" s="228"/>
      <c r="CG7" s="228"/>
      <c r="CH7" s="228"/>
      <c r="CI7" s="231"/>
      <c r="CJ7" s="231"/>
      <c r="CK7" s="231"/>
      <c r="CL7" s="231"/>
      <c r="CM7" s="228"/>
      <c r="CN7" s="228"/>
      <c r="CO7" s="228"/>
      <c r="CP7" s="228"/>
      <c r="CQ7" s="228"/>
      <c r="CR7" s="228"/>
      <c r="CS7" s="228"/>
      <c r="CT7" s="228"/>
      <c r="CU7" s="228"/>
      <c r="CV7" s="228"/>
      <c r="CW7" s="228"/>
      <c r="CX7" s="228"/>
      <c r="CY7" s="228"/>
      <c r="CZ7" s="228"/>
      <c r="DA7" s="228"/>
      <c r="DB7" s="228"/>
      <c r="DC7" s="228"/>
      <c r="DD7" s="228"/>
      <c r="DE7" s="228"/>
      <c r="DF7" s="228"/>
      <c r="DG7" s="223"/>
      <c r="DH7" s="231"/>
      <c r="DI7" s="231"/>
      <c r="DJ7" s="231"/>
      <c r="DK7" s="231"/>
      <c r="DL7" s="228"/>
      <c r="DM7" s="228"/>
      <c r="DN7" s="228"/>
      <c r="DO7" s="228"/>
      <c r="DP7" s="228"/>
      <c r="DQ7" s="228"/>
      <c r="DR7" s="228"/>
      <c r="DS7" s="228"/>
      <c r="DT7" s="231"/>
      <c r="DU7" s="231"/>
      <c r="DV7" s="231"/>
      <c r="DW7" s="231"/>
      <c r="DX7" s="228"/>
      <c r="DY7" s="228"/>
      <c r="DZ7" s="228"/>
      <c r="EA7" s="228"/>
      <c r="EB7" s="228"/>
      <c r="EC7" s="228"/>
      <c r="ED7" s="228"/>
      <c r="EE7" s="228"/>
      <c r="EF7" s="231"/>
      <c r="EG7" s="231"/>
      <c r="EH7" s="231"/>
      <c r="EI7" s="231"/>
      <c r="EJ7" s="228"/>
      <c r="EK7" s="228"/>
      <c r="EL7" s="228"/>
      <c r="EM7" s="228"/>
      <c r="EN7" s="228"/>
      <c r="EO7" s="228"/>
      <c r="EP7" s="228"/>
      <c r="EQ7" s="228"/>
      <c r="ER7" s="223"/>
      <c r="ES7" s="231"/>
      <c r="ET7" s="231"/>
      <c r="EU7" s="231"/>
      <c r="EV7" s="231"/>
      <c r="EW7" s="228"/>
      <c r="EX7" s="228"/>
      <c r="EY7" s="228"/>
      <c r="EZ7" s="228"/>
      <c r="FA7" s="228"/>
      <c r="FB7" s="228"/>
      <c r="FC7" s="228"/>
      <c r="FD7" s="228"/>
      <c r="FE7" s="231"/>
      <c r="FF7" s="231"/>
      <c r="FG7" s="231"/>
      <c r="FH7" s="231"/>
      <c r="FI7" s="228"/>
      <c r="FJ7" s="228"/>
      <c r="FK7" s="228"/>
      <c r="FL7" s="228"/>
      <c r="FM7" s="228"/>
      <c r="FN7" s="228"/>
      <c r="FO7" s="228"/>
      <c r="FP7" s="228"/>
      <c r="FQ7" s="231"/>
      <c r="FR7" s="231"/>
      <c r="FS7" s="231"/>
      <c r="FT7" s="231"/>
      <c r="FU7" s="228"/>
      <c r="FV7" s="228"/>
      <c r="FW7" s="228"/>
      <c r="FX7" s="228"/>
    </row>
    <row r="8" spans="1:180" ht="15">
      <c r="A8" s="130" t="s">
        <v>70</v>
      </c>
      <c r="B8" s="148">
        <v>19</v>
      </c>
      <c r="C8" s="31">
        <f>(D8/$D$13)*100</f>
        <v>54.54545454545454</v>
      </c>
      <c r="D8" s="36">
        <f>E8*(B8/100)</f>
        <v>6</v>
      </c>
      <c r="E8" s="37">
        <v>31.578947368421051</v>
      </c>
      <c r="F8" s="38">
        <v>351</v>
      </c>
      <c r="G8" s="39">
        <v>51</v>
      </c>
      <c r="H8" s="23">
        <f>F8*D8</f>
        <v>2106</v>
      </c>
      <c r="I8" s="24">
        <f>G8*D8</f>
        <v>306</v>
      </c>
      <c r="J8" s="25">
        <f t="shared" ref="J8:J13" si="2">H8/I8</f>
        <v>6.882352941176471</v>
      </c>
      <c r="L8" s="142"/>
      <c r="M8" s="4"/>
      <c r="N8" s="5"/>
      <c r="O8" s="6"/>
      <c r="P8" s="135"/>
      <c r="Q8" s="136"/>
      <c r="R8" s="42">
        <v>4</v>
      </c>
      <c r="S8" s="42">
        <v>14</v>
      </c>
      <c r="T8" s="137">
        <f t="shared" si="0"/>
        <v>94</v>
      </c>
      <c r="U8" s="138">
        <f t="shared" si="1"/>
        <v>4.583333333333333</v>
      </c>
      <c r="V8" s="41">
        <v>66.7</v>
      </c>
      <c r="W8" s="42">
        <v>72.5</v>
      </c>
      <c r="X8" s="42"/>
      <c r="Y8" s="43"/>
      <c r="Z8" s="41">
        <v>5.8</v>
      </c>
      <c r="AA8" s="42">
        <v>10.4</v>
      </c>
      <c r="AB8" s="42"/>
      <c r="AC8" s="43"/>
      <c r="AD8" s="41"/>
      <c r="AE8" s="42"/>
      <c r="AF8" s="42"/>
      <c r="AG8" s="43"/>
      <c r="AH8" s="41">
        <v>15.099999999999998</v>
      </c>
      <c r="AI8" s="42">
        <v>12</v>
      </c>
      <c r="AJ8" s="42"/>
      <c r="AK8" s="43"/>
      <c r="AL8" s="41"/>
      <c r="AM8" s="42"/>
      <c r="AN8" s="42"/>
      <c r="AO8" s="43"/>
      <c r="AP8" s="44">
        <v>160</v>
      </c>
      <c r="AQ8" s="42">
        <v>110</v>
      </c>
      <c r="AR8" s="42"/>
      <c r="AS8" s="148"/>
      <c r="AT8" s="229"/>
      <c r="AU8" s="229"/>
      <c r="AV8" s="229"/>
      <c r="AW8" s="229"/>
      <c r="AX8" s="229"/>
      <c r="AY8" s="229"/>
      <c r="AZ8" s="229"/>
      <c r="BA8" s="229"/>
      <c r="BB8" s="226"/>
      <c r="BC8" s="226"/>
      <c r="BD8" s="226"/>
      <c r="BE8" s="226"/>
      <c r="BF8" s="226"/>
      <c r="BG8" s="226"/>
      <c r="BH8" s="226"/>
      <c r="BI8" s="226"/>
      <c r="BJ8" s="230"/>
      <c r="BK8" s="230"/>
      <c r="BL8" s="230"/>
      <c r="BM8" s="230"/>
      <c r="BN8" s="227"/>
      <c r="BO8" s="227"/>
      <c r="BP8" s="227"/>
      <c r="BQ8" s="227"/>
      <c r="BR8" s="226"/>
      <c r="BS8" s="226"/>
      <c r="BT8" s="226"/>
      <c r="BU8" s="226"/>
      <c r="BV8" s="223"/>
      <c r="BW8" s="231"/>
      <c r="BX8" s="231"/>
      <c r="BY8" s="231"/>
      <c r="BZ8" s="231"/>
      <c r="CA8" s="228"/>
      <c r="CB8" s="228"/>
      <c r="CC8" s="228"/>
      <c r="CD8" s="228"/>
      <c r="CE8" s="228"/>
      <c r="CF8" s="228"/>
      <c r="CG8" s="228"/>
      <c r="CH8" s="228"/>
      <c r="CI8" s="231"/>
      <c r="CJ8" s="231"/>
      <c r="CK8" s="231"/>
      <c r="CL8" s="231"/>
      <c r="CM8" s="228"/>
      <c r="CN8" s="228"/>
      <c r="CO8" s="228"/>
      <c r="CP8" s="228"/>
      <c r="CQ8" s="228"/>
      <c r="CR8" s="228"/>
      <c r="CS8" s="228"/>
      <c r="CT8" s="228"/>
      <c r="CU8" s="228"/>
      <c r="CV8" s="228"/>
      <c r="CW8" s="228"/>
      <c r="CX8" s="228"/>
      <c r="CY8" s="228"/>
      <c r="CZ8" s="228"/>
      <c r="DA8" s="228"/>
      <c r="DB8" s="228"/>
      <c r="DC8" s="228"/>
      <c r="DD8" s="228"/>
      <c r="DE8" s="228"/>
      <c r="DF8" s="228"/>
      <c r="DG8" s="223"/>
      <c r="DH8" s="231"/>
      <c r="DI8" s="231"/>
      <c r="DJ8" s="231"/>
      <c r="DK8" s="231"/>
      <c r="DL8" s="228"/>
      <c r="DM8" s="228"/>
      <c r="DN8" s="228"/>
      <c r="DO8" s="228"/>
      <c r="DP8" s="228"/>
      <c r="DQ8" s="228"/>
      <c r="DR8" s="228"/>
      <c r="DS8" s="228"/>
      <c r="DT8" s="231"/>
      <c r="DU8" s="231"/>
      <c r="DV8" s="231"/>
      <c r="DW8" s="231"/>
      <c r="DX8" s="228"/>
      <c r="DY8" s="228"/>
      <c r="DZ8" s="228"/>
      <c r="EA8" s="228"/>
      <c r="EB8" s="228"/>
      <c r="EC8" s="228"/>
      <c r="ED8" s="228"/>
      <c r="EE8" s="228"/>
      <c r="EF8" s="231"/>
      <c r="EG8" s="231"/>
      <c r="EH8" s="231"/>
      <c r="EI8" s="231"/>
      <c r="EJ8" s="228"/>
      <c r="EK8" s="228"/>
      <c r="EL8" s="228"/>
      <c r="EM8" s="228"/>
      <c r="EN8" s="228"/>
      <c r="EO8" s="228"/>
      <c r="EP8" s="228"/>
      <c r="EQ8" s="228"/>
      <c r="ER8" s="223"/>
      <c r="ES8" s="231"/>
      <c r="ET8" s="231"/>
      <c r="EU8" s="231"/>
      <c r="EV8" s="231"/>
      <c r="EW8" s="228"/>
      <c r="EX8" s="228"/>
      <c r="EY8" s="228"/>
      <c r="EZ8" s="228"/>
      <c r="FA8" s="228"/>
      <c r="FB8" s="228"/>
      <c r="FC8" s="228"/>
      <c r="FD8" s="228"/>
      <c r="FE8" s="231"/>
      <c r="FF8" s="231"/>
      <c r="FG8" s="231"/>
      <c r="FH8" s="231"/>
      <c r="FI8" s="228"/>
      <c r="FJ8" s="228"/>
      <c r="FK8" s="228"/>
      <c r="FL8" s="228"/>
      <c r="FM8" s="228"/>
      <c r="FN8" s="228"/>
      <c r="FO8" s="228"/>
      <c r="FP8" s="228"/>
      <c r="FQ8" s="231"/>
      <c r="FR8" s="231"/>
      <c r="FS8" s="231"/>
      <c r="FT8" s="231"/>
      <c r="FU8" s="228"/>
      <c r="FV8" s="228"/>
      <c r="FW8" s="228"/>
      <c r="FX8" s="228"/>
    </row>
    <row r="9" spans="1:180" ht="15">
      <c r="A9" s="18" t="s">
        <v>24</v>
      </c>
      <c r="B9" s="148">
        <v>80</v>
      </c>
      <c r="C9" s="31">
        <f>(D9/$D$13)*100</f>
        <v>45.454545454545453</v>
      </c>
      <c r="D9" s="36">
        <f>E9*(B9/100)</f>
        <v>5</v>
      </c>
      <c r="E9" s="37">
        <v>6.25</v>
      </c>
      <c r="F9" s="38">
        <v>485</v>
      </c>
      <c r="G9" s="39">
        <v>1.4</v>
      </c>
      <c r="H9" s="23">
        <f>F9*D9</f>
        <v>2425</v>
      </c>
      <c r="I9" s="24">
        <f>G9*D9</f>
        <v>7</v>
      </c>
      <c r="J9" s="25">
        <f t="shared" si="2"/>
        <v>346.42857142857144</v>
      </c>
      <c r="L9" s="142"/>
      <c r="M9" s="4"/>
      <c r="N9" s="5"/>
      <c r="O9" s="149"/>
      <c r="P9" s="135"/>
      <c r="Q9" s="136"/>
      <c r="R9" s="42">
        <v>5</v>
      </c>
      <c r="S9" s="42">
        <v>13.5</v>
      </c>
      <c r="T9" s="137">
        <f t="shared" si="0"/>
        <v>117.5</v>
      </c>
      <c r="U9" s="138">
        <f t="shared" si="1"/>
        <v>5.5625</v>
      </c>
      <c r="V9" s="41">
        <v>65.099999999999994</v>
      </c>
      <c r="W9" s="42">
        <v>69.7</v>
      </c>
      <c r="X9" s="42"/>
      <c r="Y9" s="43"/>
      <c r="Z9" s="41">
        <v>6.3</v>
      </c>
      <c r="AA9" s="42">
        <v>9.1999999999999993</v>
      </c>
      <c r="AB9" s="42"/>
      <c r="AC9" s="43"/>
      <c r="AD9" s="41"/>
      <c r="AE9" s="42"/>
      <c r="AF9" s="42"/>
      <c r="AG9" s="43"/>
      <c r="AH9" s="41">
        <v>14.599999999999998</v>
      </c>
      <c r="AI9" s="42">
        <v>11.7</v>
      </c>
      <c r="AJ9" s="42"/>
      <c r="AK9" s="43"/>
      <c r="AL9" s="41"/>
      <c r="AM9" s="42"/>
      <c r="AN9" s="42"/>
      <c r="AO9" s="43"/>
      <c r="AP9" s="44">
        <v>35</v>
      </c>
      <c r="AQ9" s="42">
        <v>40</v>
      </c>
      <c r="AR9" s="42"/>
      <c r="AS9" s="148"/>
      <c r="AT9" s="229"/>
      <c r="AU9" s="229"/>
      <c r="AV9" s="229"/>
      <c r="AW9" s="229"/>
      <c r="AX9" s="229"/>
      <c r="AY9" s="229"/>
      <c r="AZ9" s="229"/>
      <c r="BA9" s="229"/>
      <c r="BB9" s="226"/>
      <c r="BC9" s="226"/>
      <c r="BD9" s="226"/>
      <c r="BE9" s="226"/>
      <c r="BF9" s="226"/>
      <c r="BG9" s="226"/>
      <c r="BH9" s="226"/>
      <c r="BI9" s="226"/>
      <c r="BJ9" s="230"/>
      <c r="BK9" s="230"/>
      <c r="BL9" s="230"/>
      <c r="BM9" s="230"/>
      <c r="BN9" s="227"/>
      <c r="BO9" s="227"/>
      <c r="BP9" s="227"/>
      <c r="BQ9" s="227"/>
      <c r="BR9" s="226"/>
      <c r="BS9" s="226"/>
      <c r="BT9" s="226"/>
      <c r="BU9" s="226"/>
      <c r="BV9" s="223"/>
      <c r="BW9" s="231"/>
      <c r="BX9" s="231"/>
      <c r="BY9" s="231"/>
      <c r="BZ9" s="231"/>
      <c r="CA9" s="228"/>
      <c r="CB9" s="228"/>
      <c r="CC9" s="228"/>
      <c r="CD9" s="228"/>
      <c r="CE9" s="228"/>
      <c r="CF9" s="228"/>
      <c r="CG9" s="228"/>
      <c r="CH9" s="228"/>
      <c r="CI9" s="231"/>
      <c r="CJ9" s="231"/>
      <c r="CK9" s="231"/>
      <c r="CL9" s="231"/>
      <c r="CM9" s="228"/>
      <c r="CN9" s="228"/>
      <c r="CO9" s="228"/>
      <c r="CP9" s="228"/>
      <c r="CQ9" s="228"/>
      <c r="CR9" s="228"/>
      <c r="CS9" s="228"/>
      <c r="CT9" s="228"/>
      <c r="CU9" s="228"/>
      <c r="CV9" s="228"/>
      <c r="CW9" s="228"/>
      <c r="CX9" s="228"/>
      <c r="CY9" s="228"/>
      <c r="CZ9" s="228"/>
      <c r="DA9" s="228"/>
      <c r="DB9" s="228"/>
      <c r="DC9" s="228"/>
      <c r="DD9" s="228"/>
      <c r="DE9" s="228"/>
      <c r="DF9" s="228"/>
      <c r="DG9" s="223"/>
      <c r="DH9" s="231"/>
      <c r="DI9" s="231"/>
      <c r="DJ9" s="231"/>
      <c r="DK9" s="231"/>
      <c r="DL9" s="228"/>
      <c r="DM9" s="228"/>
      <c r="DN9" s="228"/>
      <c r="DO9" s="228"/>
      <c r="DP9" s="228"/>
      <c r="DQ9" s="228"/>
      <c r="DR9" s="228"/>
      <c r="DS9" s="228"/>
      <c r="DT9" s="231"/>
      <c r="DU9" s="231"/>
      <c r="DV9" s="231"/>
      <c r="DW9" s="231"/>
      <c r="DX9" s="228"/>
      <c r="DY9" s="228"/>
      <c r="DZ9" s="228"/>
      <c r="EA9" s="228"/>
      <c r="EB9" s="228"/>
      <c r="EC9" s="228"/>
      <c r="ED9" s="228"/>
      <c r="EE9" s="228"/>
      <c r="EF9" s="231"/>
      <c r="EG9" s="231"/>
      <c r="EH9" s="231"/>
      <c r="EI9" s="231"/>
      <c r="EJ9" s="228"/>
      <c r="EK9" s="228"/>
      <c r="EL9" s="228"/>
      <c r="EM9" s="228"/>
      <c r="EN9" s="228"/>
      <c r="EO9" s="228"/>
      <c r="EP9" s="228"/>
      <c r="EQ9" s="228"/>
      <c r="ER9" s="223"/>
      <c r="ES9" s="231"/>
      <c r="ET9" s="231"/>
      <c r="EU9" s="231"/>
      <c r="EV9" s="231"/>
      <c r="EW9" s="228"/>
      <c r="EX9" s="228"/>
      <c r="EY9" s="228"/>
      <c r="EZ9" s="228"/>
      <c r="FA9" s="228"/>
      <c r="FB9" s="228"/>
      <c r="FC9" s="228"/>
      <c r="FD9" s="228"/>
      <c r="FE9" s="231"/>
      <c r="FF9" s="231"/>
      <c r="FG9" s="231"/>
      <c r="FH9" s="231"/>
      <c r="FI9" s="228"/>
      <c r="FJ9" s="228"/>
      <c r="FK9" s="228"/>
      <c r="FL9" s="228"/>
      <c r="FM9" s="228"/>
      <c r="FN9" s="228"/>
      <c r="FO9" s="228"/>
      <c r="FP9" s="228"/>
      <c r="FQ9" s="231"/>
      <c r="FR9" s="231"/>
      <c r="FS9" s="231"/>
      <c r="FT9" s="231"/>
      <c r="FU9" s="228"/>
      <c r="FV9" s="228"/>
      <c r="FW9" s="228"/>
      <c r="FX9" s="228"/>
    </row>
    <row r="10" spans="1:180" ht="15">
      <c r="A10" s="18"/>
      <c r="B10" s="148"/>
      <c r="C10" s="31">
        <f>(D10/$D$13)*100</f>
        <v>0</v>
      </c>
      <c r="D10" s="36">
        <f>E10*(B10/100)</f>
        <v>0</v>
      </c>
      <c r="E10" s="37"/>
      <c r="F10" s="38"/>
      <c r="G10" s="39"/>
      <c r="H10" s="23">
        <f>F10*D10</f>
        <v>0</v>
      </c>
      <c r="I10" s="24">
        <f>G10*D10</f>
        <v>0</v>
      </c>
      <c r="J10" s="25" t="e">
        <f t="shared" si="2"/>
        <v>#DIV/0!</v>
      </c>
      <c r="L10" s="142"/>
      <c r="M10" s="4"/>
      <c r="N10" s="5"/>
      <c r="O10" s="150"/>
      <c r="P10" s="135"/>
      <c r="Q10" s="136"/>
      <c r="R10" s="42">
        <v>6</v>
      </c>
      <c r="S10" s="42">
        <v>10</v>
      </c>
      <c r="T10" s="137">
        <f t="shared" si="0"/>
        <v>138</v>
      </c>
      <c r="U10" s="138">
        <f t="shared" si="1"/>
        <v>6.416666666666667</v>
      </c>
      <c r="V10" s="41">
        <v>63.4</v>
      </c>
      <c r="W10" s="42">
        <v>68.5</v>
      </c>
      <c r="X10" s="42"/>
      <c r="Y10" s="43"/>
      <c r="Z10" s="41">
        <v>8.1999999999999993</v>
      </c>
      <c r="AA10" s="42">
        <v>11.2</v>
      </c>
      <c r="AB10" s="42"/>
      <c r="AC10" s="43"/>
      <c r="AD10" s="41"/>
      <c r="AE10" s="42"/>
      <c r="AF10" s="42"/>
      <c r="AG10" s="43"/>
      <c r="AH10" s="41">
        <v>14</v>
      </c>
      <c r="AI10" s="42">
        <v>10</v>
      </c>
      <c r="AJ10" s="42"/>
      <c r="AK10" s="43"/>
      <c r="AL10" s="41"/>
      <c r="AM10" s="42"/>
      <c r="AN10" s="42"/>
      <c r="AO10" s="43"/>
      <c r="AP10" s="44">
        <v>150</v>
      </c>
      <c r="AQ10" s="42">
        <v>90</v>
      </c>
      <c r="AR10" s="42"/>
      <c r="AS10" s="148"/>
      <c r="AT10" s="229"/>
      <c r="AU10" s="229"/>
      <c r="AV10" s="229"/>
      <c r="AW10" s="229"/>
      <c r="AX10" s="229"/>
      <c r="AY10" s="229"/>
      <c r="AZ10" s="229"/>
      <c r="BA10" s="229"/>
      <c r="BB10" s="226"/>
      <c r="BC10" s="226"/>
      <c r="BD10" s="226"/>
      <c r="BE10" s="226"/>
      <c r="BF10" s="226"/>
      <c r="BG10" s="226"/>
      <c r="BH10" s="226"/>
      <c r="BI10" s="226"/>
      <c r="BJ10" s="230"/>
      <c r="BK10" s="230"/>
      <c r="BL10" s="230"/>
      <c r="BM10" s="230"/>
      <c r="BN10" s="227"/>
      <c r="BO10" s="227"/>
      <c r="BP10" s="227"/>
      <c r="BQ10" s="227"/>
      <c r="BR10" s="226"/>
      <c r="BS10" s="226"/>
      <c r="BT10" s="226"/>
      <c r="BU10" s="226"/>
      <c r="BV10" s="223"/>
      <c r="BW10" s="231"/>
      <c r="BX10" s="231"/>
      <c r="BY10" s="231"/>
      <c r="BZ10" s="231"/>
      <c r="CA10" s="228"/>
      <c r="CB10" s="228"/>
      <c r="CC10" s="228"/>
      <c r="CD10" s="228"/>
      <c r="CE10" s="228"/>
      <c r="CF10" s="228"/>
      <c r="CG10" s="228"/>
      <c r="CH10" s="228"/>
      <c r="CI10" s="231"/>
      <c r="CJ10" s="231"/>
      <c r="CK10" s="231"/>
      <c r="CL10" s="231"/>
      <c r="CM10" s="228"/>
      <c r="CN10" s="228"/>
      <c r="CO10" s="228"/>
      <c r="CP10" s="228"/>
      <c r="CQ10" s="228"/>
      <c r="CR10" s="228"/>
      <c r="CS10" s="228"/>
      <c r="CT10" s="228"/>
      <c r="CU10" s="228"/>
      <c r="CV10" s="228"/>
      <c r="CW10" s="228"/>
      <c r="CX10" s="228"/>
      <c r="CY10" s="228"/>
      <c r="CZ10" s="228"/>
      <c r="DA10" s="228"/>
      <c r="DB10" s="228"/>
      <c r="DC10" s="228"/>
      <c r="DD10" s="228"/>
      <c r="DE10" s="228"/>
      <c r="DF10" s="228"/>
      <c r="DG10" s="223"/>
      <c r="DH10" s="231"/>
      <c r="DI10" s="231"/>
      <c r="DJ10" s="231"/>
      <c r="DK10" s="231"/>
      <c r="DL10" s="228"/>
      <c r="DM10" s="228"/>
      <c r="DN10" s="228"/>
      <c r="DO10" s="228"/>
      <c r="DP10" s="228"/>
      <c r="DQ10" s="228"/>
      <c r="DR10" s="228"/>
      <c r="DS10" s="228"/>
      <c r="DT10" s="231"/>
      <c r="DU10" s="231"/>
      <c r="DV10" s="231"/>
      <c r="DW10" s="231"/>
      <c r="DX10" s="228"/>
      <c r="DY10" s="228"/>
      <c r="DZ10" s="228"/>
      <c r="EA10" s="228"/>
      <c r="EB10" s="228"/>
      <c r="EC10" s="228"/>
      <c r="ED10" s="228"/>
      <c r="EE10" s="228"/>
      <c r="EF10" s="231"/>
      <c r="EG10" s="231"/>
      <c r="EH10" s="231"/>
      <c r="EI10" s="231"/>
      <c r="EJ10" s="228"/>
      <c r="EK10" s="228"/>
      <c r="EL10" s="228"/>
      <c r="EM10" s="228"/>
      <c r="EN10" s="228"/>
      <c r="EO10" s="228"/>
      <c r="EP10" s="228"/>
      <c r="EQ10" s="228"/>
      <c r="ER10" s="223"/>
      <c r="ES10" s="231"/>
      <c r="ET10" s="231"/>
      <c r="EU10" s="231"/>
      <c r="EV10" s="231"/>
      <c r="EW10" s="228"/>
      <c r="EX10" s="228"/>
      <c r="EY10" s="228"/>
      <c r="EZ10" s="228"/>
      <c r="FA10" s="228"/>
      <c r="FB10" s="228"/>
      <c r="FC10" s="228"/>
      <c r="FD10" s="228"/>
      <c r="FE10" s="231"/>
      <c r="FF10" s="231"/>
      <c r="FG10" s="231"/>
      <c r="FH10" s="231"/>
      <c r="FI10" s="228"/>
      <c r="FJ10" s="228"/>
      <c r="FK10" s="228"/>
      <c r="FL10" s="228"/>
      <c r="FM10" s="228"/>
      <c r="FN10" s="228"/>
      <c r="FO10" s="228"/>
      <c r="FP10" s="228"/>
      <c r="FQ10" s="231"/>
      <c r="FR10" s="231"/>
      <c r="FS10" s="231"/>
      <c r="FT10" s="231"/>
      <c r="FU10" s="228"/>
      <c r="FV10" s="228"/>
      <c r="FW10" s="228"/>
      <c r="FX10" s="228"/>
    </row>
    <row r="11" spans="1:180" ht="15">
      <c r="A11" s="18"/>
      <c r="B11" s="148"/>
      <c r="C11" s="31">
        <f>(D11/$D$13)*100</f>
        <v>0</v>
      </c>
      <c r="D11" s="36">
        <f>E11*(B11/100)</f>
        <v>0</v>
      </c>
      <c r="E11" s="37"/>
      <c r="F11" s="38"/>
      <c r="G11" s="39"/>
      <c r="H11" s="23">
        <f>F11*D11</f>
        <v>0</v>
      </c>
      <c r="I11" s="24">
        <f>G11*D11</f>
        <v>0</v>
      </c>
      <c r="J11" s="25" t="e">
        <f t="shared" si="2"/>
        <v>#DIV/0!</v>
      </c>
      <c r="L11" s="142"/>
      <c r="M11" s="4"/>
      <c r="N11" s="5"/>
      <c r="O11" s="150"/>
      <c r="P11" s="135"/>
      <c r="Q11" s="136"/>
      <c r="R11" s="42">
        <v>7</v>
      </c>
      <c r="S11" s="42">
        <v>11.5</v>
      </c>
      <c r="T11" s="137">
        <f t="shared" si="0"/>
        <v>163.5</v>
      </c>
      <c r="U11" s="138">
        <f t="shared" si="1"/>
        <v>7.479166666666667</v>
      </c>
      <c r="V11" s="41">
        <v>62.8</v>
      </c>
      <c r="W11" s="42">
        <v>63.7</v>
      </c>
      <c r="X11" s="42"/>
      <c r="Y11" s="43"/>
      <c r="Z11" s="41">
        <v>6.5</v>
      </c>
      <c r="AA11" s="42">
        <v>14.7</v>
      </c>
      <c r="AB11" s="42"/>
      <c r="AC11" s="43"/>
      <c r="AD11" s="41"/>
      <c r="AE11" s="42"/>
      <c r="AF11" s="42"/>
      <c r="AG11" s="43"/>
      <c r="AH11" s="41">
        <v>14.399999999999999</v>
      </c>
      <c r="AI11" s="42">
        <v>8</v>
      </c>
      <c r="AJ11" s="42"/>
      <c r="AK11" s="43"/>
      <c r="AL11" s="41"/>
      <c r="AM11" s="42"/>
      <c r="AN11" s="42"/>
      <c r="AO11" s="43"/>
      <c r="AP11" s="44">
        <v>163</v>
      </c>
      <c r="AQ11" s="42">
        <v>120</v>
      </c>
      <c r="AR11" s="42"/>
      <c r="AS11" s="148"/>
      <c r="AT11" s="229"/>
      <c r="AU11" s="229"/>
      <c r="AV11" s="229"/>
      <c r="AW11" s="229"/>
      <c r="AX11" s="229"/>
      <c r="AY11" s="229"/>
      <c r="AZ11" s="229"/>
      <c r="BA11" s="229"/>
      <c r="BB11" s="226"/>
      <c r="BC11" s="226"/>
      <c r="BD11" s="226"/>
      <c r="BE11" s="226"/>
      <c r="BF11" s="226"/>
      <c r="BG11" s="226"/>
      <c r="BH11" s="226"/>
      <c r="BI11" s="226"/>
      <c r="BJ11" s="230"/>
      <c r="BK11" s="230"/>
      <c r="BL11" s="230"/>
      <c r="BM11" s="230"/>
      <c r="BN11" s="227"/>
      <c r="BO11" s="227"/>
      <c r="BP11" s="227"/>
      <c r="BQ11" s="227"/>
      <c r="BR11" s="226"/>
      <c r="BS11" s="226"/>
      <c r="BT11" s="226"/>
      <c r="BU11" s="226"/>
      <c r="BV11" s="223"/>
      <c r="BW11" s="231"/>
      <c r="BX11" s="231"/>
      <c r="BY11" s="231"/>
      <c r="BZ11" s="231"/>
      <c r="CA11" s="228"/>
      <c r="CB11" s="228"/>
      <c r="CC11" s="228"/>
      <c r="CD11" s="228"/>
      <c r="CE11" s="228"/>
      <c r="CF11" s="228"/>
      <c r="CG11" s="228"/>
      <c r="CH11" s="228"/>
      <c r="CI11" s="231"/>
      <c r="CJ11" s="231"/>
      <c r="CK11" s="231"/>
      <c r="CL11" s="231"/>
      <c r="CM11" s="228"/>
      <c r="CN11" s="228"/>
      <c r="CO11" s="228"/>
      <c r="CP11" s="228"/>
      <c r="CQ11" s="228"/>
      <c r="CR11" s="228"/>
      <c r="CS11" s="228"/>
      <c r="CT11" s="228"/>
      <c r="CU11" s="228"/>
      <c r="CV11" s="228"/>
      <c r="CW11" s="228"/>
      <c r="CX11" s="228"/>
      <c r="CY11" s="228"/>
      <c r="CZ11" s="228"/>
      <c r="DA11" s="228"/>
      <c r="DB11" s="228"/>
      <c r="DC11" s="228"/>
      <c r="DD11" s="228"/>
      <c r="DE11" s="228"/>
      <c r="DF11" s="228"/>
      <c r="DG11" s="223"/>
      <c r="DH11" s="231"/>
      <c r="DI11" s="231"/>
      <c r="DJ11" s="231"/>
      <c r="DK11" s="231"/>
      <c r="DL11" s="228"/>
      <c r="DM11" s="228"/>
      <c r="DN11" s="228"/>
      <c r="DO11" s="228"/>
      <c r="DP11" s="228"/>
      <c r="DQ11" s="228"/>
      <c r="DR11" s="228"/>
      <c r="DS11" s="228"/>
      <c r="DT11" s="231"/>
      <c r="DU11" s="231"/>
      <c r="DV11" s="231"/>
      <c r="DW11" s="231"/>
      <c r="DX11" s="228"/>
      <c r="DY11" s="228"/>
      <c r="DZ11" s="228"/>
      <c r="EA11" s="228"/>
      <c r="EB11" s="228"/>
      <c r="EC11" s="228"/>
      <c r="ED11" s="228"/>
      <c r="EE11" s="228"/>
      <c r="EF11" s="231"/>
      <c r="EG11" s="231"/>
      <c r="EH11" s="231"/>
      <c r="EI11" s="231"/>
      <c r="EJ11" s="228"/>
      <c r="EK11" s="228"/>
      <c r="EL11" s="228"/>
      <c r="EM11" s="228"/>
      <c r="EN11" s="228"/>
      <c r="EO11" s="228"/>
      <c r="EP11" s="228"/>
      <c r="EQ11" s="228"/>
      <c r="ER11" s="223"/>
      <c r="ES11" s="231"/>
      <c r="ET11" s="231"/>
      <c r="EU11" s="231"/>
      <c r="EV11" s="231"/>
      <c r="EW11" s="228"/>
      <c r="EX11" s="228"/>
      <c r="EY11" s="228"/>
      <c r="EZ11" s="228"/>
      <c r="FA11" s="228"/>
      <c r="FB11" s="228"/>
      <c r="FC11" s="228"/>
      <c r="FD11" s="228"/>
      <c r="FE11" s="231"/>
      <c r="FF11" s="231"/>
      <c r="FG11" s="231"/>
      <c r="FH11" s="231"/>
      <c r="FI11" s="228"/>
      <c r="FJ11" s="228"/>
      <c r="FK11" s="228"/>
      <c r="FL11" s="228"/>
      <c r="FM11" s="228"/>
      <c r="FN11" s="228"/>
      <c r="FO11" s="228"/>
      <c r="FP11" s="228"/>
      <c r="FQ11" s="231"/>
      <c r="FR11" s="231"/>
      <c r="FS11" s="231"/>
      <c r="FT11" s="231"/>
      <c r="FU11" s="228"/>
      <c r="FV11" s="228"/>
      <c r="FW11" s="228"/>
      <c r="FX11" s="228"/>
    </row>
    <row r="12" spans="1:180" ht="15">
      <c r="A12" s="18"/>
      <c r="B12" s="151"/>
      <c r="C12" s="31">
        <f>(D12/$D$13)*100</f>
        <v>0</v>
      </c>
      <c r="D12" s="36">
        <f>E12*(B12/100)</f>
        <v>0</v>
      </c>
      <c r="E12" s="40"/>
      <c r="F12" s="38"/>
      <c r="G12" s="39"/>
      <c r="H12" s="23">
        <f>F12*D12</f>
        <v>0</v>
      </c>
      <c r="I12" s="24">
        <f>G12*D12</f>
        <v>0</v>
      </c>
      <c r="J12" s="25" t="e">
        <f t="shared" si="2"/>
        <v>#DIV/0!</v>
      </c>
      <c r="L12" s="142"/>
      <c r="M12" s="4"/>
      <c r="N12" s="5"/>
      <c r="O12" s="150"/>
      <c r="P12" s="135"/>
      <c r="Q12" s="136"/>
      <c r="R12" s="42">
        <v>9</v>
      </c>
      <c r="S12" s="42">
        <v>11</v>
      </c>
      <c r="T12" s="137">
        <f t="shared" si="0"/>
        <v>211</v>
      </c>
      <c r="U12" s="138">
        <f t="shared" si="1"/>
        <v>9.4583333333333339</v>
      </c>
      <c r="V12" s="41">
        <v>44</v>
      </c>
      <c r="W12" s="42">
        <v>63</v>
      </c>
      <c r="X12" s="42"/>
      <c r="Y12" s="43"/>
      <c r="Z12" s="41">
        <v>11.4</v>
      </c>
      <c r="AA12" s="42">
        <v>12.3</v>
      </c>
      <c r="AB12" s="42"/>
      <c r="AC12" s="43"/>
      <c r="AD12" s="41"/>
      <c r="AE12" s="42"/>
      <c r="AF12" s="42"/>
      <c r="AG12" s="43"/>
      <c r="AH12" s="41">
        <v>9.4999999999999982</v>
      </c>
      <c r="AI12" s="42">
        <v>8.5999999999999979</v>
      </c>
      <c r="AJ12" s="42"/>
      <c r="AK12" s="43"/>
      <c r="AL12" s="41"/>
      <c r="AM12" s="42"/>
      <c r="AN12" s="42"/>
      <c r="AO12" s="43"/>
      <c r="AP12" s="44">
        <v>110</v>
      </c>
      <c r="AQ12" s="42">
        <v>78</v>
      </c>
      <c r="AR12" s="42"/>
      <c r="AS12" s="148"/>
      <c r="AT12" s="229"/>
      <c r="AU12" s="229"/>
      <c r="AV12" s="229"/>
      <c r="AW12" s="229"/>
      <c r="AX12" s="229"/>
      <c r="AY12" s="229"/>
      <c r="AZ12" s="229"/>
      <c r="BA12" s="229"/>
      <c r="BB12" s="226"/>
      <c r="BC12" s="226"/>
      <c r="BD12" s="226"/>
      <c r="BE12" s="226"/>
      <c r="BF12" s="226"/>
      <c r="BG12" s="226"/>
      <c r="BH12" s="226"/>
      <c r="BI12" s="226"/>
      <c r="BJ12" s="230"/>
      <c r="BK12" s="230"/>
      <c r="BL12" s="230"/>
      <c r="BM12" s="230"/>
      <c r="BN12" s="227"/>
      <c r="BO12" s="227"/>
      <c r="BP12" s="227"/>
      <c r="BQ12" s="227"/>
      <c r="BR12" s="226"/>
      <c r="BS12" s="226"/>
      <c r="BT12" s="226"/>
      <c r="BU12" s="226"/>
      <c r="BV12" s="223"/>
      <c r="BW12" s="231"/>
      <c r="BX12" s="231"/>
      <c r="BY12" s="231"/>
      <c r="BZ12" s="231"/>
      <c r="CA12" s="228"/>
      <c r="CB12" s="228"/>
      <c r="CC12" s="228"/>
      <c r="CD12" s="228"/>
      <c r="CE12" s="228"/>
      <c r="CF12" s="228"/>
      <c r="CG12" s="228"/>
      <c r="CH12" s="228"/>
      <c r="CI12" s="231"/>
      <c r="CJ12" s="231"/>
      <c r="CK12" s="231"/>
      <c r="CL12" s="231"/>
      <c r="CM12" s="228"/>
      <c r="CN12" s="228"/>
      <c r="CO12" s="228"/>
      <c r="CP12" s="228"/>
      <c r="CQ12" s="228"/>
      <c r="CR12" s="228"/>
      <c r="CS12" s="228"/>
      <c r="CT12" s="228"/>
      <c r="CU12" s="228"/>
      <c r="CV12" s="228"/>
      <c r="CW12" s="228"/>
      <c r="CX12" s="228"/>
      <c r="CY12" s="228"/>
      <c r="CZ12" s="228"/>
      <c r="DA12" s="228"/>
      <c r="DB12" s="228"/>
      <c r="DC12" s="228"/>
      <c r="DD12" s="228"/>
      <c r="DE12" s="228"/>
      <c r="DF12" s="228"/>
      <c r="DG12" s="223"/>
      <c r="DH12" s="231"/>
      <c r="DI12" s="231"/>
      <c r="DJ12" s="231"/>
      <c r="DK12" s="231"/>
      <c r="DL12" s="228"/>
      <c r="DM12" s="228"/>
      <c r="DN12" s="228"/>
      <c r="DO12" s="228"/>
      <c r="DP12" s="228"/>
      <c r="DQ12" s="228"/>
      <c r="DR12" s="228"/>
      <c r="DS12" s="228"/>
      <c r="DT12" s="231"/>
      <c r="DU12" s="231"/>
      <c r="DV12" s="231"/>
      <c r="DW12" s="231"/>
      <c r="DX12" s="228"/>
      <c r="DY12" s="228"/>
      <c r="DZ12" s="228"/>
      <c r="EA12" s="228"/>
      <c r="EB12" s="228"/>
      <c r="EC12" s="228"/>
      <c r="ED12" s="228"/>
      <c r="EE12" s="228"/>
      <c r="EF12" s="231"/>
      <c r="EG12" s="231"/>
      <c r="EH12" s="231"/>
      <c r="EI12" s="231"/>
      <c r="EJ12" s="228"/>
      <c r="EK12" s="228"/>
      <c r="EL12" s="228"/>
      <c r="EM12" s="228"/>
      <c r="EN12" s="228"/>
      <c r="EO12" s="228"/>
      <c r="EP12" s="228"/>
      <c r="EQ12" s="228"/>
      <c r="ER12" s="223"/>
      <c r="ES12" s="231"/>
      <c r="ET12" s="231"/>
      <c r="EU12" s="231"/>
      <c r="EV12" s="231"/>
      <c r="EW12" s="228"/>
      <c r="EX12" s="228"/>
      <c r="EY12" s="228"/>
      <c r="EZ12" s="228"/>
      <c r="FA12" s="228"/>
      <c r="FB12" s="228"/>
      <c r="FC12" s="228"/>
      <c r="FD12" s="228"/>
      <c r="FE12" s="231"/>
      <c r="FF12" s="231"/>
      <c r="FG12" s="231"/>
      <c r="FH12" s="231"/>
      <c r="FI12" s="228"/>
      <c r="FJ12" s="228"/>
      <c r="FK12" s="228"/>
      <c r="FL12" s="228"/>
      <c r="FM12" s="228"/>
      <c r="FN12" s="228"/>
      <c r="FO12" s="228"/>
      <c r="FP12" s="228"/>
      <c r="FQ12" s="231"/>
      <c r="FR12" s="231"/>
      <c r="FS12" s="231"/>
      <c r="FT12" s="231"/>
      <c r="FU12" s="228"/>
      <c r="FV12" s="228"/>
      <c r="FW12" s="228"/>
      <c r="FX12" s="228"/>
    </row>
    <row r="13" spans="1:180" ht="15.75" thickBot="1">
      <c r="A13" s="126" t="s">
        <v>37</v>
      </c>
      <c r="B13" s="30">
        <f>(1-(D13/E13))*100</f>
        <v>70.921739130434787</v>
      </c>
      <c r="C13" s="32">
        <f>SUM(C8:C12)</f>
        <v>100</v>
      </c>
      <c r="D13" s="33">
        <f>SUM(D8:D12)</f>
        <v>11</v>
      </c>
      <c r="E13" s="34">
        <f>SUM(E8:E12)</f>
        <v>37.828947368421055</v>
      </c>
      <c r="F13" s="152"/>
      <c r="G13" s="153"/>
      <c r="H13" s="26">
        <f>SUM(H8:H12)</f>
        <v>4531</v>
      </c>
      <c r="I13" s="27">
        <f>SUM(I8:I12)</f>
        <v>313</v>
      </c>
      <c r="J13" s="28">
        <f t="shared" si="2"/>
        <v>14.476038338658148</v>
      </c>
      <c r="L13" s="1"/>
      <c r="M13" s="154"/>
      <c r="N13" s="155"/>
      <c r="O13" s="6"/>
      <c r="P13" s="135"/>
      <c r="Q13" s="136"/>
      <c r="R13" s="42">
        <v>13</v>
      </c>
      <c r="S13" s="42">
        <v>11</v>
      </c>
      <c r="T13" s="137">
        <f t="shared" si="0"/>
        <v>307</v>
      </c>
      <c r="U13" s="138">
        <f t="shared" si="1"/>
        <v>13.458333333333334</v>
      </c>
      <c r="V13" s="41">
        <v>43.9</v>
      </c>
      <c r="W13" s="42">
        <v>55.9</v>
      </c>
      <c r="X13" s="42"/>
      <c r="Y13" s="43"/>
      <c r="Z13" s="41">
        <v>16.399999999999999</v>
      </c>
      <c r="AA13" s="42">
        <v>15.4</v>
      </c>
      <c r="AB13" s="42"/>
      <c r="AC13" s="43"/>
      <c r="AD13" s="41"/>
      <c r="AE13" s="42"/>
      <c r="AF13" s="42"/>
      <c r="AG13" s="43"/>
      <c r="AH13" s="41">
        <v>4.5</v>
      </c>
      <c r="AI13" s="42">
        <v>5.4999999999999982</v>
      </c>
      <c r="AJ13" s="42"/>
      <c r="AK13" s="43"/>
      <c r="AL13" s="41"/>
      <c r="AM13" s="42"/>
      <c r="AN13" s="42"/>
      <c r="AO13" s="43"/>
      <c r="AP13" s="44">
        <v>88</v>
      </c>
      <c r="AQ13" s="42">
        <v>68</v>
      </c>
      <c r="AR13" s="42"/>
      <c r="AS13" s="148"/>
      <c r="AT13" s="229"/>
      <c r="AU13" s="229"/>
      <c r="AV13" s="229"/>
      <c r="AW13" s="229"/>
      <c r="AX13" s="229"/>
      <c r="AY13" s="229"/>
      <c r="AZ13" s="229"/>
      <c r="BA13" s="229"/>
      <c r="BB13" s="226"/>
      <c r="BC13" s="226"/>
      <c r="BD13" s="226"/>
      <c r="BE13" s="226"/>
      <c r="BF13" s="226"/>
      <c r="BG13" s="226"/>
      <c r="BH13" s="226"/>
      <c r="BI13" s="226"/>
      <c r="BJ13" s="230"/>
      <c r="BK13" s="230"/>
      <c r="BL13" s="230"/>
      <c r="BM13" s="230"/>
      <c r="BN13" s="227"/>
      <c r="BO13" s="227"/>
      <c r="BP13" s="227"/>
      <c r="BQ13" s="227"/>
      <c r="BR13" s="226"/>
      <c r="BS13" s="226"/>
      <c r="BT13" s="226"/>
      <c r="BU13" s="226"/>
      <c r="BV13" s="223"/>
      <c r="BW13" s="231"/>
      <c r="BX13" s="231"/>
      <c r="BY13" s="231"/>
      <c r="BZ13" s="231"/>
      <c r="CA13" s="228"/>
      <c r="CB13" s="228"/>
      <c r="CC13" s="228"/>
      <c r="CD13" s="228"/>
      <c r="CE13" s="228"/>
      <c r="CF13" s="228"/>
      <c r="CG13" s="228"/>
      <c r="CH13" s="228"/>
      <c r="CI13" s="231"/>
      <c r="CJ13" s="231"/>
      <c r="CK13" s="231"/>
      <c r="CL13" s="231"/>
      <c r="CM13" s="228"/>
      <c r="CN13" s="228"/>
      <c r="CO13" s="228"/>
      <c r="CP13" s="228"/>
      <c r="CQ13" s="228"/>
      <c r="CR13" s="228"/>
      <c r="CS13" s="228"/>
      <c r="CT13" s="228"/>
      <c r="CU13" s="228"/>
      <c r="CV13" s="228"/>
      <c r="CW13" s="228"/>
      <c r="CX13" s="228"/>
      <c r="CY13" s="228"/>
      <c r="CZ13" s="228"/>
      <c r="DA13" s="228"/>
      <c r="DB13" s="228"/>
      <c r="DC13" s="228"/>
      <c r="DD13" s="228"/>
      <c r="DE13" s="228"/>
      <c r="DF13" s="228"/>
      <c r="DG13" s="223"/>
      <c r="DH13" s="231"/>
      <c r="DI13" s="231"/>
      <c r="DJ13" s="231"/>
      <c r="DK13" s="231"/>
      <c r="DL13" s="228"/>
      <c r="DM13" s="228"/>
      <c r="DN13" s="228"/>
      <c r="DO13" s="228"/>
      <c r="DP13" s="228"/>
      <c r="DQ13" s="228"/>
      <c r="DR13" s="228"/>
      <c r="DS13" s="228"/>
      <c r="DT13" s="231"/>
      <c r="DU13" s="231"/>
      <c r="DV13" s="231"/>
      <c r="DW13" s="231"/>
      <c r="DX13" s="228"/>
      <c r="DY13" s="228"/>
      <c r="DZ13" s="228"/>
      <c r="EA13" s="228"/>
      <c r="EB13" s="228"/>
      <c r="EC13" s="228"/>
      <c r="ED13" s="228"/>
      <c r="EE13" s="228"/>
      <c r="EF13" s="231"/>
      <c r="EG13" s="231"/>
      <c r="EH13" s="231"/>
      <c r="EI13" s="231"/>
      <c r="EJ13" s="228"/>
      <c r="EK13" s="228"/>
      <c r="EL13" s="228"/>
      <c r="EM13" s="228"/>
      <c r="EN13" s="228"/>
      <c r="EO13" s="228"/>
      <c r="EP13" s="228"/>
      <c r="EQ13" s="228"/>
      <c r="ER13" s="223"/>
      <c r="ES13" s="231"/>
      <c r="ET13" s="231"/>
      <c r="EU13" s="231"/>
      <c r="EV13" s="231"/>
      <c r="EW13" s="228"/>
      <c r="EX13" s="228"/>
      <c r="EY13" s="228"/>
      <c r="EZ13" s="228"/>
      <c r="FA13" s="228"/>
      <c r="FB13" s="228"/>
      <c r="FC13" s="228"/>
      <c r="FD13" s="228"/>
      <c r="FE13" s="231"/>
      <c r="FF13" s="231"/>
      <c r="FG13" s="231"/>
      <c r="FH13" s="231"/>
      <c r="FI13" s="228"/>
      <c r="FJ13" s="228"/>
      <c r="FK13" s="228"/>
      <c r="FL13" s="228"/>
      <c r="FM13" s="228"/>
      <c r="FN13" s="228"/>
      <c r="FO13" s="228"/>
      <c r="FP13" s="228"/>
      <c r="FQ13" s="231"/>
      <c r="FR13" s="231"/>
      <c r="FS13" s="231"/>
      <c r="FT13" s="231"/>
      <c r="FU13" s="228"/>
      <c r="FV13" s="228"/>
      <c r="FW13" s="228"/>
      <c r="FX13" s="228"/>
    </row>
    <row r="14" spans="1:180">
      <c r="A14" s="212" t="s">
        <v>39</v>
      </c>
      <c r="B14" s="213"/>
      <c r="C14" s="214" t="s">
        <v>21</v>
      </c>
      <c r="D14" s="214"/>
      <c r="E14" s="215"/>
      <c r="F14" s="215"/>
      <c r="G14" s="158"/>
      <c r="H14" s="158"/>
      <c r="I14" s="158"/>
      <c r="J14" s="141"/>
      <c r="L14" s="142"/>
      <c r="M14" s="4"/>
      <c r="N14" s="7"/>
      <c r="O14" s="7"/>
      <c r="P14" s="135"/>
      <c r="Q14" s="136"/>
      <c r="R14" s="42">
        <v>14</v>
      </c>
      <c r="S14" s="42">
        <v>11</v>
      </c>
      <c r="T14" s="137">
        <f t="shared" si="0"/>
        <v>331</v>
      </c>
      <c r="U14" s="138">
        <f t="shared" si="1"/>
        <v>14.458333333333334</v>
      </c>
      <c r="V14" s="41">
        <v>47.1</v>
      </c>
      <c r="W14" s="42">
        <v>58</v>
      </c>
      <c r="X14" s="42"/>
      <c r="Y14" s="43"/>
      <c r="Z14" s="41">
        <v>16.899999999999999</v>
      </c>
      <c r="AA14" s="42">
        <v>14.8</v>
      </c>
      <c r="AB14" s="42"/>
      <c r="AC14" s="43"/>
      <c r="AD14" s="41"/>
      <c r="AE14" s="42"/>
      <c r="AF14" s="42"/>
      <c r="AG14" s="43"/>
      <c r="AH14" s="41">
        <v>4</v>
      </c>
      <c r="AI14" s="42">
        <v>6.0999999999999979</v>
      </c>
      <c r="AJ14" s="42"/>
      <c r="AK14" s="43"/>
      <c r="AL14" s="41"/>
      <c r="AM14" s="42"/>
      <c r="AN14" s="42"/>
      <c r="AO14" s="43"/>
      <c r="AP14" s="44">
        <v>47</v>
      </c>
      <c r="AQ14" s="45">
        <v>15</v>
      </c>
      <c r="AR14" s="42"/>
      <c r="AS14" s="148"/>
      <c r="AT14" s="229"/>
      <c r="AU14" s="229"/>
      <c r="AV14" s="229"/>
      <c r="AW14" s="229"/>
      <c r="AX14" s="229"/>
      <c r="AY14" s="229"/>
      <c r="AZ14" s="229"/>
      <c r="BA14" s="229"/>
      <c r="BB14" s="226"/>
      <c r="BC14" s="226"/>
      <c r="BD14" s="226"/>
      <c r="BE14" s="226"/>
      <c r="BF14" s="226"/>
      <c r="BG14" s="226"/>
      <c r="BH14" s="226"/>
      <c r="BI14" s="226"/>
      <c r="BJ14" s="230"/>
      <c r="BK14" s="230"/>
      <c r="BL14" s="230"/>
      <c r="BM14" s="230"/>
      <c r="BN14" s="227"/>
      <c r="BO14" s="227"/>
      <c r="BP14" s="227"/>
      <c r="BQ14" s="227"/>
      <c r="BR14" s="226"/>
      <c r="BS14" s="226"/>
      <c r="BT14" s="226"/>
      <c r="BU14" s="226"/>
      <c r="BV14" s="223"/>
      <c r="BW14" s="231"/>
      <c r="BX14" s="231"/>
      <c r="BY14" s="231"/>
      <c r="BZ14" s="231"/>
      <c r="CA14" s="228"/>
      <c r="CB14" s="228"/>
      <c r="CC14" s="228"/>
      <c r="CD14" s="228"/>
      <c r="CE14" s="228"/>
      <c r="CF14" s="228"/>
      <c r="CG14" s="228"/>
      <c r="CH14" s="228"/>
      <c r="CI14" s="231"/>
      <c r="CJ14" s="231"/>
      <c r="CK14" s="231"/>
      <c r="CL14" s="231"/>
      <c r="CM14" s="228"/>
      <c r="CN14" s="228"/>
      <c r="CO14" s="228"/>
      <c r="CP14" s="228"/>
      <c r="CQ14" s="228"/>
      <c r="CR14" s="228"/>
      <c r="CS14" s="228"/>
      <c r="CT14" s="228"/>
      <c r="CU14" s="228"/>
      <c r="CV14" s="228"/>
      <c r="CW14" s="228"/>
      <c r="CX14" s="228"/>
      <c r="CY14" s="228"/>
      <c r="CZ14" s="228"/>
      <c r="DA14" s="228"/>
      <c r="DB14" s="228"/>
      <c r="DC14" s="228"/>
      <c r="DD14" s="228"/>
      <c r="DE14" s="228"/>
      <c r="DF14" s="228"/>
      <c r="DG14" s="223"/>
      <c r="DH14" s="231"/>
      <c r="DI14" s="231"/>
      <c r="DJ14" s="231"/>
      <c r="DK14" s="231"/>
      <c r="DL14" s="228"/>
      <c r="DM14" s="228"/>
      <c r="DN14" s="228"/>
      <c r="DO14" s="228"/>
      <c r="DP14" s="228"/>
      <c r="DQ14" s="228"/>
      <c r="DR14" s="228"/>
      <c r="DS14" s="228"/>
      <c r="DT14" s="231"/>
      <c r="DU14" s="231"/>
      <c r="DV14" s="231"/>
      <c r="DW14" s="231"/>
      <c r="DX14" s="228"/>
      <c r="DY14" s="228"/>
      <c r="DZ14" s="228"/>
      <c r="EA14" s="228"/>
      <c r="EB14" s="228"/>
      <c r="EC14" s="228"/>
      <c r="ED14" s="228"/>
      <c r="EE14" s="228"/>
      <c r="EF14" s="231"/>
      <c r="EG14" s="231"/>
      <c r="EH14" s="231"/>
      <c r="EI14" s="231"/>
      <c r="EJ14" s="228"/>
      <c r="EK14" s="228"/>
      <c r="EL14" s="228"/>
      <c r="EM14" s="228"/>
      <c r="EN14" s="228"/>
      <c r="EO14" s="228"/>
      <c r="EP14" s="228"/>
      <c r="EQ14" s="228"/>
      <c r="ER14" s="223"/>
      <c r="ES14" s="231"/>
      <c r="ET14" s="231"/>
      <c r="EU14" s="231"/>
      <c r="EV14" s="231"/>
      <c r="EW14" s="228"/>
      <c r="EX14" s="228"/>
      <c r="EY14" s="228"/>
      <c r="EZ14" s="228"/>
      <c r="FA14" s="228"/>
      <c r="FB14" s="228"/>
      <c r="FC14" s="228"/>
      <c r="FD14" s="228"/>
      <c r="FE14" s="231"/>
      <c r="FF14" s="231"/>
      <c r="FG14" s="231"/>
      <c r="FH14" s="231"/>
      <c r="FI14" s="228"/>
      <c r="FJ14" s="228"/>
      <c r="FK14" s="228"/>
      <c r="FL14" s="228"/>
      <c r="FM14" s="228"/>
      <c r="FN14" s="228"/>
      <c r="FO14" s="228"/>
      <c r="FP14" s="228"/>
      <c r="FQ14" s="231"/>
      <c r="FR14" s="231"/>
      <c r="FS14" s="231"/>
      <c r="FT14" s="231"/>
      <c r="FU14" s="228"/>
      <c r="FV14" s="228"/>
      <c r="FW14" s="228"/>
      <c r="FX14" s="228"/>
    </row>
    <row r="15" spans="1:180" ht="13.5" thickBot="1">
      <c r="A15" s="159" t="s">
        <v>13</v>
      </c>
      <c r="B15" s="160">
        <f>(D13/(B14+E13))*100</f>
        <v>29.078260869565213</v>
      </c>
      <c r="C15" s="20" t="s">
        <v>20</v>
      </c>
      <c r="D15" s="566" t="s">
        <v>38</v>
      </c>
      <c r="E15" s="567" t="s">
        <v>38</v>
      </c>
      <c r="F15" s="216">
        <f>100-B15</f>
        <v>70.921739130434787</v>
      </c>
      <c r="G15" s="217" t="s">
        <v>40</v>
      </c>
      <c r="H15" s="21"/>
      <c r="I15" s="20"/>
      <c r="J15" s="161"/>
      <c r="L15" s="142"/>
      <c r="M15" s="162"/>
      <c r="N15" s="7"/>
      <c r="O15" s="7"/>
      <c r="P15" s="135"/>
      <c r="Q15" s="136"/>
      <c r="R15" s="42">
        <v>15</v>
      </c>
      <c r="S15" s="42">
        <v>14</v>
      </c>
      <c r="T15" s="137">
        <f t="shared" si="0"/>
        <v>358</v>
      </c>
      <c r="U15" s="138">
        <f t="shared" si="1"/>
        <v>15.583333333333334</v>
      </c>
      <c r="V15" s="41">
        <v>30.1</v>
      </c>
      <c r="W15" s="42">
        <v>58</v>
      </c>
      <c r="X15" s="42"/>
      <c r="Y15" s="43"/>
      <c r="Z15" s="41">
        <v>14.8</v>
      </c>
      <c r="AA15" s="42">
        <v>12.2</v>
      </c>
      <c r="AB15" s="42"/>
      <c r="AC15" s="43"/>
      <c r="AD15" s="41"/>
      <c r="AE15" s="42"/>
      <c r="AF15" s="42"/>
      <c r="AG15" s="43"/>
      <c r="AH15" s="41">
        <v>6.0999999999999979</v>
      </c>
      <c r="AI15" s="42">
        <v>8.6999999999999993</v>
      </c>
      <c r="AJ15" s="42"/>
      <c r="AK15" s="43"/>
      <c r="AL15" s="41"/>
      <c r="AM15" s="42"/>
      <c r="AN15" s="42"/>
      <c r="AO15" s="43"/>
      <c r="AP15" s="44">
        <v>40</v>
      </c>
      <c r="AQ15" s="42">
        <v>30</v>
      </c>
      <c r="AR15" s="42"/>
      <c r="AS15" s="148"/>
      <c r="AT15" s="229"/>
      <c r="AU15" s="229"/>
      <c r="AV15" s="229"/>
      <c r="AW15" s="229"/>
      <c r="AX15" s="229"/>
      <c r="AY15" s="229"/>
      <c r="AZ15" s="229"/>
      <c r="BA15" s="229"/>
      <c r="BB15" s="226"/>
      <c r="BC15" s="226"/>
      <c r="BD15" s="226"/>
      <c r="BE15" s="226"/>
      <c r="BF15" s="226"/>
      <c r="BG15" s="226"/>
      <c r="BH15" s="226"/>
      <c r="BI15" s="226"/>
      <c r="BJ15" s="230"/>
      <c r="BK15" s="230"/>
      <c r="BL15" s="230"/>
      <c r="BM15" s="230"/>
      <c r="BN15" s="227"/>
      <c r="BO15" s="227"/>
      <c r="BP15" s="227"/>
      <c r="BQ15" s="227"/>
      <c r="BR15" s="226"/>
      <c r="BS15" s="226"/>
      <c r="BT15" s="226"/>
      <c r="BU15" s="226"/>
      <c r="BV15" s="223"/>
      <c r="BW15" s="231"/>
      <c r="BX15" s="231"/>
      <c r="BY15" s="231"/>
      <c r="BZ15" s="231"/>
      <c r="CA15" s="228"/>
      <c r="CB15" s="228"/>
      <c r="CC15" s="228"/>
      <c r="CD15" s="228"/>
      <c r="CE15" s="228"/>
      <c r="CF15" s="228"/>
      <c r="CG15" s="228"/>
      <c r="CH15" s="228"/>
      <c r="CI15" s="231"/>
      <c r="CJ15" s="231"/>
      <c r="CK15" s="231"/>
      <c r="CL15" s="231"/>
      <c r="CM15" s="228"/>
      <c r="CN15" s="228"/>
      <c r="CO15" s="228"/>
      <c r="CP15" s="228"/>
      <c r="CQ15" s="228"/>
      <c r="CR15" s="228"/>
      <c r="CS15" s="228"/>
      <c r="CT15" s="228"/>
      <c r="CU15" s="228"/>
      <c r="CV15" s="228"/>
      <c r="CW15" s="228"/>
      <c r="CX15" s="228"/>
      <c r="CY15" s="228"/>
      <c r="CZ15" s="228"/>
      <c r="DA15" s="228"/>
      <c r="DB15" s="228"/>
      <c r="DC15" s="228"/>
      <c r="DD15" s="228"/>
      <c r="DE15" s="228"/>
      <c r="DF15" s="228"/>
      <c r="DG15" s="223"/>
      <c r="DH15" s="231"/>
      <c r="DI15" s="231"/>
      <c r="DJ15" s="231"/>
      <c r="DK15" s="231"/>
      <c r="DL15" s="228"/>
      <c r="DM15" s="228"/>
      <c r="DN15" s="228"/>
      <c r="DO15" s="228"/>
      <c r="DP15" s="228"/>
      <c r="DQ15" s="228"/>
      <c r="DR15" s="228"/>
      <c r="DS15" s="228"/>
      <c r="DT15" s="231"/>
      <c r="DU15" s="231"/>
      <c r="DV15" s="231"/>
      <c r="DW15" s="231"/>
      <c r="DX15" s="228"/>
      <c r="DY15" s="228"/>
      <c r="DZ15" s="228"/>
      <c r="EA15" s="228"/>
      <c r="EB15" s="228"/>
      <c r="EC15" s="228"/>
      <c r="ED15" s="228"/>
      <c r="EE15" s="228"/>
      <c r="EF15" s="231"/>
      <c r="EG15" s="231"/>
      <c r="EH15" s="231"/>
      <c r="EI15" s="231"/>
      <c r="EJ15" s="228"/>
      <c r="EK15" s="228"/>
      <c r="EL15" s="228"/>
      <c r="EM15" s="228"/>
      <c r="EN15" s="228"/>
      <c r="EO15" s="228"/>
      <c r="EP15" s="228"/>
      <c r="EQ15" s="228"/>
      <c r="ER15" s="223"/>
      <c r="ES15" s="231"/>
      <c r="ET15" s="231"/>
      <c r="EU15" s="231"/>
      <c r="EV15" s="231"/>
      <c r="EW15" s="228"/>
      <c r="EX15" s="228"/>
      <c r="EY15" s="228"/>
      <c r="EZ15" s="228"/>
      <c r="FA15" s="228"/>
      <c r="FB15" s="228"/>
      <c r="FC15" s="228"/>
      <c r="FD15" s="228"/>
      <c r="FE15" s="231"/>
      <c r="FF15" s="231"/>
      <c r="FG15" s="231"/>
      <c r="FH15" s="231"/>
      <c r="FI15" s="228"/>
      <c r="FJ15" s="228"/>
      <c r="FK15" s="228"/>
      <c r="FL15" s="228"/>
      <c r="FM15" s="228"/>
      <c r="FN15" s="228"/>
      <c r="FO15" s="228"/>
      <c r="FP15" s="228"/>
      <c r="FQ15" s="231"/>
      <c r="FR15" s="231"/>
      <c r="FS15" s="231"/>
      <c r="FT15" s="231"/>
      <c r="FU15" s="228"/>
      <c r="FV15" s="228"/>
      <c r="FW15" s="228"/>
      <c r="FX15" s="228"/>
    </row>
    <row r="16" spans="1:180">
      <c r="L16" s="7"/>
      <c r="M16" s="7"/>
      <c r="N16" s="7"/>
      <c r="O16" s="7"/>
      <c r="P16" s="135"/>
      <c r="Q16" s="136"/>
      <c r="R16" s="42">
        <v>16</v>
      </c>
      <c r="S16" s="42">
        <v>11</v>
      </c>
      <c r="T16" s="137">
        <f t="shared" si="0"/>
        <v>379</v>
      </c>
      <c r="U16" s="138">
        <f t="shared" si="1"/>
        <v>16.458333333333332</v>
      </c>
      <c r="V16" s="41">
        <v>34.700000000000003</v>
      </c>
      <c r="W16" s="42">
        <v>61.4</v>
      </c>
      <c r="X16" s="42"/>
      <c r="Y16" s="43"/>
      <c r="Z16" s="41">
        <v>14.6</v>
      </c>
      <c r="AA16" s="42">
        <v>11.5</v>
      </c>
      <c r="AB16" s="42"/>
      <c r="AC16" s="43"/>
      <c r="AD16" s="41"/>
      <c r="AE16" s="42"/>
      <c r="AF16" s="42"/>
      <c r="AG16" s="43"/>
      <c r="AH16" s="41">
        <v>6.2999999999999989</v>
      </c>
      <c r="AI16" s="42">
        <v>9.3999999999999986</v>
      </c>
      <c r="AJ16" s="42"/>
      <c r="AK16" s="43"/>
      <c r="AL16" s="41"/>
      <c r="AM16" s="42"/>
      <c r="AN16" s="42"/>
      <c r="AO16" s="43"/>
      <c r="AP16" s="44">
        <v>65</v>
      </c>
      <c r="AQ16" s="42">
        <v>38</v>
      </c>
      <c r="AR16" s="42"/>
      <c r="AS16" s="148"/>
      <c r="AT16" s="229"/>
      <c r="AU16" s="229"/>
      <c r="AV16" s="229"/>
      <c r="AW16" s="229"/>
      <c r="AX16" s="229"/>
      <c r="AY16" s="229"/>
      <c r="AZ16" s="229"/>
      <c r="BA16" s="229"/>
      <c r="BB16" s="226"/>
      <c r="BC16" s="226"/>
      <c r="BD16" s="226"/>
      <c r="BE16" s="226"/>
      <c r="BF16" s="226"/>
      <c r="BG16" s="226"/>
      <c r="BH16" s="226"/>
      <c r="BI16" s="226"/>
      <c r="BJ16" s="230"/>
      <c r="BK16" s="230"/>
      <c r="BL16" s="230"/>
      <c r="BM16" s="230"/>
      <c r="BN16" s="227"/>
      <c r="BO16" s="227"/>
      <c r="BP16" s="227"/>
      <c r="BQ16" s="227"/>
      <c r="BR16" s="226"/>
      <c r="BS16" s="226"/>
      <c r="BT16" s="226"/>
      <c r="BU16" s="226"/>
      <c r="BV16" s="223"/>
      <c r="BW16" s="231"/>
      <c r="BX16" s="231"/>
      <c r="BY16" s="231"/>
      <c r="BZ16" s="231"/>
      <c r="CA16" s="228"/>
      <c r="CB16" s="228"/>
      <c r="CC16" s="228"/>
      <c r="CD16" s="228"/>
      <c r="CE16" s="228"/>
      <c r="CF16" s="228"/>
      <c r="CG16" s="228"/>
      <c r="CH16" s="228"/>
      <c r="CI16" s="231"/>
      <c r="CJ16" s="231"/>
      <c r="CK16" s="231"/>
      <c r="CL16" s="231"/>
      <c r="CM16" s="228"/>
      <c r="CN16" s="228"/>
      <c r="CO16" s="228"/>
      <c r="CP16" s="228"/>
      <c r="CQ16" s="228"/>
      <c r="CR16" s="228"/>
      <c r="CS16" s="228"/>
      <c r="CT16" s="228"/>
      <c r="CU16" s="228"/>
      <c r="CV16" s="228"/>
      <c r="CW16" s="228"/>
      <c r="CX16" s="228"/>
      <c r="CY16" s="228"/>
      <c r="CZ16" s="228"/>
      <c r="DA16" s="228"/>
      <c r="DB16" s="228"/>
      <c r="DC16" s="228"/>
      <c r="DD16" s="228"/>
      <c r="DE16" s="228"/>
      <c r="DF16" s="228"/>
      <c r="DG16" s="223"/>
      <c r="DH16" s="231"/>
      <c r="DI16" s="231"/>
      <c r="DJ16" s="231"/>
      <c r="DK16" s="231"/>
      <c r="DL16" s="228"/>
      <c r="DM16" s="228"/>
      <c r="DN16" s="228"/>
      <c r="DO16" s="228"/>
      <c r="DP16" s="228"/>
      <c r="DQ16" s="228"/>
      <c r="DR16" s="228"/>
      <c r="DS16" s="228"/>
      <c r="DT16" s="231"/>
      <c r="DU16" s="231"/>
      <c r="DV16" s="231"/>
      <c r="DW16" s="231"/>
      <c r="DX16" s="228"/>
      <c r="DY16" s="228"/>
      <c r="DZ16" s="228"/>
      <c r="EA16" s="228"/>
      <c r="EB16" s="228"/>
      <c r="EC16" s="228"/>
      <c r="ED16" s="228"/>
      <c r="EE16" s="228"/>
      <c r="EF16" s="231"/>
      <c r="EG16" s="231"/>
      <c r="EH16" s="231"/>
      <c r="EI16" s="231"/>
      <c r="EJ16" s="228"/>
      <c r="EK16" s="228"/>
      <c r="EL16" s="228"/>
      <c r="EM16" s="228"/>
      <c r="EN16" s="228"/>
      <c r="EO16" s="228"/>
      <c r="EP16" s="228"/>
      <c r="EQ16" s="228"/>
      <c r="ER16" s="223"/>
      <c r="ES16" s="231"/>
      <c r="ET16" s="231"/>
      <c r="EU16" s="231"/>
      <c r="EV16" s="231"/>
      <c r="EW16" s="228"/>
      <c r="EX16" s="228"/>
      <c r="EY16" s="228"/>
      <c r="EZ16" s="228"/>
      <c r="FA16" s="228"/>
      <c r="FB16" s="228"/>
      <c r="FC16" s="228"/>
      <c r="FD16" s="228"/>
      <c r="FE16" s="231"/>
      <c r="FF16" s="231"/>
      <c r="FG16" s="231"/>
      <c r="FH16" s="231"/>
      <c r="FI16" s="228"/>
      <c r="FJ16" s="228"/>
      <c r="FK16" s="228"/>
      <c r="FL16" s="228"/>
      <c r="FM16" s="228"/>
      <c r="FN16" s="228"/>
      <c r="FO16" s="228"/>
      <c r="FP16" s="228"/>
      <c r="FQ16" s="231"/>
      <c r="FR16" s="231"/>
      <c r="FS16" s="231"/>
      <c r="FT16" s="231"/>
      <c r="FU16" s="228"/>
      <c r="FV16" s="228"/>
      <c r="FW16" s="228"/>
      <c r="FX16" s="228"/>
    </row>
    <row r="17" spans="1:180" ht="13.5" thickBot="1">
      <c r="L17" s="7"/>
      <c r="M17" s="7"/>
      <c r="N17" s="7"/>
      <c r="O17" s="7"/>
      <c r="P17" s="135"/>
      <c r="Q17" s="136"/>
      <c r="R17" s="42">
        <v>17</v>
      </c>
      <c r="S17" s="42">
        <v>14</v>
      </c>
      <c r="T17" s="137">
        <f t="shared" si="0"/>
        <v>406</v>
      </c>
      <c r="U17" s="138">
        <f t="shared" si="1"/>
        <v>17.583333333333332</v>
      </c>
      <c r="V17" s="41">
        <v>35.549999999999997</v>
      </c>
      <c r="W17" s="42">
        <v>59</v>
      </c>
      <c r="X17" s="42"/>
      <c r="Y17" s="43"/>
      <c r="Z17" s="41">
        <v>16.399999999999999</v>
      </c>
      <c r="AA17" s="42">
        <v>13.4</v>
      </c>
      <c r="AB17" s="42"/>
      <c r="AC17" s="43"/>
      <c r="AD17" s="41"/>
      <c r="AE17" s="42"/>
      <c r="AF17" s="42"/>
      <c r="AG17" s="43"/>
      <c r="AH17" s="41">
        <v>4.5</v>
      </c>
      <c r="AI17" s="42">
        <v>7.4999999999999982</v>
      </c>
      <c r="AJ17" s="42"/>
      <c r="AK17" s="43"/>
      <c r="AL17" s="41"/>
      <c r="AM17" s="42"/>
      <c r="AN17" s="42"/>
      <c r="AO17" s="43"/>
      <c r="AP17" s="44">
        <v>58</v>
      </c>
      <c r="AQ17" s="42">
        <v>30</v>
      </c>
      <c r="AR17" s="42"/>
      <c r="AS17" s="148"/>
      <c r="AT17" s="229"/>
      <c r="AU17" s="229"/>
      <c r="AV17" s="229"/>
      <c r="AW17" s="229"/>
      <c r="AX17" s="229"/>
      <c r="AY17" s="229"/>
      <c r="AZ17" s="229"/>
      <c r="BA17" s="229"/>
      <c r="BB17" s="226"/>
      <c r="BC17" s="226"/>
      <c r="BD17" s="226"/>
      <c r="BE17" s="226"/>
      <c r="BF17" s="226"/>
      <c r="BG17" s="226"/>
      <c r="BH17" s="226"/>
      <c r="BI17" s="226"/>
      <c r="BJ17" s="230"/>
      <c r="BK17" s="230"/>
      <c r="BL17" s="230"/>
      <c r="BM17" s="230"/>
      <c r="BN17" s="227"/>
      <c r="BO17" s="227"/>
      <c r="BP17" s="227"/>
      <c r="BQ17" s="227"/>
      <c r="BR17" s="226"/>
      <c r="BS17" s="226"/>
      <c r="BT17" s="226"/>
      <c r="BU17" s="226"/>
      <c r="BV17" s="223"/>
      <c r="BW17" s="231"/>
      <c r="BX17" s="231"/>
      <c r="BY17" s="231"/>
      <c r="BZ17" s="231"/>
      <c r="CA17" s="228"/>
      <c r="CB17" s="228"/>
      <c r="CC17" s="228"/>
      <c r="CD17" s="228"/>
      <c r="CE17" s="228"/>
      <c r="CF17" s="228"/>
      <c r="CG17" s="228"/>
      <c r="CH17" s="228"/>
      <c r="CI17" s="231"/>
      <c r="CJ17" s="231"/>
      <c r="CK17" s="231"/>
      <c r="CL17" s="231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  <c r="DC17" s="228"/>
      <c r="DD17" s="228"/>
      <c r="DE17" s="228"/>
      <c r="DF17" s="228"/>
      <c r="DG17" s="223"/>
      <c r="DH17" s="231"/>
      <c r="DI17" s="231"/>
      <c r="DJ17" s="231"/>
      <c r="DK17" s="231"/>
      <c r="DL17" s="228"/>
      <c r="DM17" s="228"/>
      <c r="DN17" s="228"/>
      <c r="DO17" s="228"/>
      <c r="DP17" s="228"/>
      <c r="DQ17" s="228"/>
      <c r="DR17" s="228"/>
      <c r="DS17" s="228"/>
      <c r="DT17" s="231"/>
      <c r="DU17" s="231"/>
      <c r="DV17" s="231"/>
      <c r="DW17" s="231"/>
      <c r="DX17" s="228"/>
      <c r="DY17" s="228"/>
      <c r="DZ17" s="228"/>
      <c r="EA17" s="228"/>
      <c r="EB17" s="228"/>
      <c r="EC17" s="228"/>
      <c r="ED17" s="228"/>
      <c r="EE17" s="228"/>
      <c r="EF17" s="231"/>
      <c r="EG17" s="231"/>
      <c r="EH17" s="231"/>
      <c r="EI17" s="231"/>
      <c r="EJ17" s="228"/>
      <c r="EK17" s="228"/>
      <c r="EL17" s="228"/>
      <c r="EM17" s="228"/>
      <c r="EN17" s="228"/>
      <c r="EO17" s="228"/>
      <c r="EP17" s="228"/>
      <c r="EQ17" s="228"/>
      <c r="ER17" s="223"/>
      <c r="ES17" s="231"/>
      <c r="ET17" s="231"/>
      <c r="EU17" s="231"/>
      <c r="EV17" s="231"/>
      <c r="EW17" s="228"/>
      <c r="EX17" s="228"/>
      <c r="EY17" s="228"/>
      <c r="EZ17" s="228"/>
      <c r="FA17" s="228"/>
      <c r="FB17" s="228"/>
      <c r="FC17" s="228"/>
      <c r="FD17" s="228"/>
      <c r="FE17" s="231"/>
      <c r="FF17" s="231"/>
      <c r="FG17" s="231"/>
      <c r="FH17" s="231"/>
      <c r="FI17" s="228"/>
      <c r="FJ17" s="228"/>
      <c r="FK17" s="228"/>
      <c r="FL17" s="228"/>
      <c r="FM17" s="228"/>
      <c r="FN17" s="228"/>
      <c r="FO17" s="228"/>
      <c r="FP17" s="228"/>
      <c r="FQ17" s="231"/>
      <c r="FR17" s="231"/>
      <c r="FS17" s="231"/>
      <c r="FT17" s="231"/>
      <c r="FU17" s="228"/>
      <c r="FV17" s="228"/>
      <c r="FW17" s="228"/>
      <c r="FX17" s="228"/>
    </row>
    <row r="18" spans="1:180" ht="16.5" thickBot="1">
      <c r="A18" s="130"/>
      <c r="B18" s="16" t="s">
        <v>9</v>
      </c>
      <c r="C18" s="131"/>
      <c r="D18" s="131"/>
      <c r="E18" s="131"/>
      <c r="F18" s="131"/>
      <c r="G18" s="131"/>
      <c r="H18" s="131"/>
      <c r="I18" s="131"/>
      <c r="J18" s="132"/>
      <c r="L18" s="7"/>
      <c r="M18" s="133"/>
      <c r="N18" s="134"/>
      <c r="O18" s="134"/>
      <c r="P18" s="135"/>
      <c r="Q18" s="136"/>
      <c r="R18" s="42">
        <v>20</v>
      </c>
      <c r="S18" s="42">
        <v>10</v>
      </c>
      <c r="T18" s="137">
        <f t="shared" si="0"/>
        <v>474</v>
      </c>
      <c r="U18" s="138">
        <f t="shared" si="1"/>
        <v>20.416666666666668</v>
      </c>
      <c r="V18" s="41">
        <v>32.4</v>
      </c>
      <c r="W18" s="42">
        <v>56.9</v>
      </c>
      <c r="X18" s="42"/>
      <c r="Y18" s="43"/>
      <c r="Z18" s="41">
        <v>14.2</v>
      </c>
      <c r="AA18" s="42">
        <v>17.8</v>
      </c>
      <c r="AB18" s="42"/>
      <c r="AC18" s="43"/>
      <c r="AD18" s="41"/>
      <c r="AE18" s="42"/>
      <c r="AF18" s="42"/>
      <c r="AG18" s="43"/>
      <c r="AH18" s="41">
        <v>6.6999999999999993</v>
      </c>
      <c r="AI18" s="42">
        <v>4.5999999999999996</v>
      </c>
      <c r="AJ18" s="42"/>
      <c r="AK18" s="43"/>
      <c r="AL18" s="41"/>
      <c r="AM18" s="42"/>
      <c r="AN18" s="42"/>
      <c r="AO18" s="43"/>
      <c r="AP18" s="44">
        <v>13</v>
      </c>
      <c r="AQ18" s="42">
        <v>20</v>
      </c>
      <c r="AR18" s="42"/>
      <c r="AS18" s="148"/>
      <c r="AT18" s="229"/>
      <c r="AU18" s="229"/>
      <c r="AV18" s="229"/>
      <c r="AW18" s="229"/>
      <c r="AX18" s="229"/>
      <c r="AY18" s="229"/>
      <c r="AZ18" s="229"/>
      <c r="BA18" s="229"/>
      <c r="BB18" s="226"/>
      <c r="BC18" s="226"/>
      <c r="BD18" s="226"/>
      <c r="BE18" s="226"/>
      <c r="BF18" s="226"/>
      <c r="BG18" s="226"/>
      <c r="BH18" s="226"/>
      <c r="BI18" s="226"/>
      <c r="BJ18" s="230"/>
      <c r="BK18" s="230"/>
      <c r="BL18" s="230"/>
      <c r="BM18" s="230"/>
      <c r="BN18" s="227"/>
      <c r="BO18" s="227"/>
      <c r="BP18" s="227"/>
      <c r="BQ18" s="227"/>
      <c r="BR18" s="226"/>
      <c r="BS18" s="226"/>
      <c r="BT18" s="226"/>
      <c r="BU18" s="226"/>
      <c r="BV18" s="223"/>
      <c r="BW18" s="231"/>
      <c r="BX18" s="231"/>
      <c r="BY18" s="231"/>
      <c r="BZ18" s="231"/>
      <c r="CA18" s="228"/>
      <c r="CB18" s="228"/>
      <c r="CC18" s="228"/>
      <c r="CD18" s="228"/>
      <c r="CE18" s="228"/>
      <c r="CF18" s="228"/>
      <c r="CG18" s="228"/>
      <c r="CH18" s="228"/>
      <c r="CI18" s="231"/>
      <c r="CJ18" s="231"/>
      <c r="CK18" s="231"/>
      <c r="CL18" s="231"/>
      <c r="CM18" s="228"/>
      <c r="CN18" s="228"/>
      <c r="CO18" s="228"/>
      <c r="CP18" s="228"/>
      <c r="CQ18" s="228"/>
      <c r="CR18" s="228"/>
      <c r="CS18" s="228"/>
      <c r="CT18" s="228"/>
      <c r="CU18" s="228"/>
      <c r="CV18" s="228"/>
      <c r="CW18" s="228"/>
      <c r="CX18" s="228"/>
      <c r="CY18" s="228"/>
      <c r="CZ18" s="228"/>
      <c r="DA18" s="228"/>
      <c r="DB18" s="228"/>
      <c r="DC18" s="228"/>
      <c r="DD18" s="228"/>
      <c r="DE18" s="228"/>
      <c r="DF18" s="228"/>
      <c r="DG18" s="223"/>
      <c r="DH18" s="231"/>
      <c r="DI18" s="231"/>
      <c r="DJ18" s="231"/>
      <c r="DK18" s="231"/>
      <c r="DL18" s="228"/>
      <c r="DM18" s="228"/>
      <c r="DN18" s="228"/>
      <c r="DO18" s="228"/>
      <c r="DP18" s="228"/>
      <c r="DQ18" s="228"/>
      <c r="DR18" s="228"/>
      <c r="DS18" s="228"/>
      <c r="DT18" s="231"/>
      <c r="DU18" s="231"/>
      <c r="DV18" s="231"/>
      <c r="DW18" s="231"/>
      <c r="DX18" s="228"/>
      <c r="DY18" s="228"/>
      <c r="DZ18" s="228"/>
      <c r="EA18" s="228"/>
      <c r="EB18" s="228"/>
      <c r="EC18" s="228"/>
      <c r="ED18" s="228"/>
      <c r="EE18" s="228"/>
      <c r="EF18" s="231"/>
      <c r="EG18" s="231"/>
      <c r="EH18" s="231"/>
      <c r="EI18" s="231"/>
      <c r="EJ18" s="228"/>
      <c r="EK18" s="228"/>
      <c r="EL18" s="228"/>
      <c r="EM18" s="228"/>
      <c r="EN18" s="228"/>
      <c r="EO18" s="228"/>
      <c r="EP18" s="228"/>
      <c r="EQ18" s="228"/>
      <c r="ER18" s="223"/>
      <c r="ES18" s="231"/>
      <c r="ET18" s="231"/>
      <c r="EU18" s="231"/>
      <c r="EV18" s="231"/>
      <c r="EW18" s="228"/>
      <c r="EX18" s="228"/>
      <c r="EY18" s="228"/>
      <c r="EZ18" s="228"/>
      <c r="FA18" s="228"/>
      <c r="FB18" s="228"/>
      <c r="FC18" s="228"/>
      <c r="FD18" s="228"/>
      <c r="FE18" s="231"/>
      <c r="FF18" s="231"/>
      <c r="FG18" s="231"/>
      <c r="FH18" s="231"/>
      <c r="FI18" s="228"/>
      <c r="FJ18" s="228"/>
      <c r="FK18" s="228"/>
      <c r="FL18" s="228"/>
      <c r="FM18" s="228"/>
      <c r="FN18" s="228"/>
      <c r="FO18" s="228"/>
      <c r="FP18" s="228"/>
      <c r="FQ18" s="231"/>
      <c r="FR18" s="231"/>
      <c r="FS18" s="231"/>
      <c r="FT18" s="231"/>
      <c r="FU18" s="228"/>
      <c r="FV18" s="228"/>
      <c r="FW18" s="228"/>
      <c r="FX18" s="228"/>
    </row>
    <row r="19" spans="1:180" ht="24" thickBot="1">
      <c r="A19" s="18" t="s">
        <v>10</v>
      </c>
      <c r="B19" s="123" t="s">
        <v>8</v>
      </c>
      <c r="C19" s="139"/>
      <c r="D19" s="140"/>
      <c r="E19" s="140"/>
      <c r="F19" s="534" t="s">
        <v>11</v>
      </c>
      <c r="G19" s="535"/>
      <c r="H19" s="536" t="s">
        <v>12</v>
      </c>
      <c r="I19" s="537"/>
      <c r="J19" s="141"/>
      <c r="L19" s="142"/>
      <c r="M19" s="143"/>
      <c r="N19" s="143"/>
      <c r="O19" s="7"/>
      <c r="P19" s="135"/>
      <c r="Q19" s="136"/>
      <c r="R19" s="42">
        <v>21</v>
      </c>
      <c r="S19" s="42">
        <v>15</v>
      </c>
      <c r="T19" s="137">
        <f t="shared" si="0"/>
        <v>503</v>
      </c>
      <c r="U19" s="138">
        <f t="shared" si="1"/>
        <v>21.625</v>
      </c>
      <c r="V19" s="41">
        <v>38.26</v>
      </c>
      <c r="W19" s="42">
        <v>39.6</v>
      </c>
      <c r="X19" s="42"/>
      <c r="Y19" s="43"/>
      <c r="Z19" s="41">
        <v>13.1</v>
      </c>
      <c r="AA19" s="42">
        <v>17.3</v>
      </c>
      <c r="AB19" s="42"/>
      <c r="AC19" s="43"/>
      <c r="AD19" s="41"/>
      <c r="AE19" s="42"/>
      <c r="AF19" s="42"/>
      <c r="AG19" s="43"/>
      <c r="AH19" s="41">
        <v>7.7999999999999989</v>
      </c>
      <c r="AI19" s="42">
        <v>3.5999999999999979</v>
      </c>
      <c r="AJ19" s="42"/>
      <c r="AK19" s="43"/>
      <c r="AL19" s="41"/>
      <c r="AM19" s="42"/>
      <c r="AN19" s="42"/>
      <c r="AO19" s="43"/>
      <c r="AP19" s="44">
        <v>30</v>
      </c>
      <c r="AQ19" s="42">
        <v>15</v>
      </c>
      <c r="AR19" s="42"/>
      <c r="AS19" s="148"/>
      <c r="AT19" s="229"/>
      <c r="AU19" s="229"/>
      <c r="AV19" s="229"/>
      <c r="AW19" s="229"/>
      <c r="AX19" s="229"/>
      <c r="AY19" s="229"/>
      <c r="AZ19" s="229"/>
      <c r="BA19" s="229"/>
      <c r="BB19" s="226"/>
      <c r="BC19" s="226"/>
      <c r="BD19" s="226"/>
      <c r="BE19" s="226"/>
      <c r="BF19" s="226"/>
      <c r="BG19" s="226"/>
      <c r="BH19" s="226"/>
      <c r="BI19" s="226"/>
      <c r="BJ19" s="230"/>
      <c r="BK19" s="230"/>
      <c r="BL19" s="230"/>
      <c r="BM19" s="230"/>
      <c r="BN19" s="227"/>
      <c r="BO19" s="227"/>
      <c r="BP19" s="227"/>
      <c r="BQ19" s="227"/>
      <c r="BR19" s="226"/>
      <c r="BS19" s="226"/>
      <c r="BT19" s="226"/>
      <c r="BU19" s="226"/>
      <c r="BV19" s="223"/>
      <c r="BW19" s="231"/>
      <c r="BX19" s="231"/>
      <c r="BY19" s="231"/>
      <c r="BZ19" s="231"/>
      <c r="CA19" s="228"/>
      <c r="CB19" s="228"/>
      <c r="CC19" s="228"/>
      <c r="CD19" s="228"/>
      <c r="CE19" s="228"/>
      <c r="CF19" s="228"/>
      <c r="CG19" s="228"/>
      <c r="CH19" s="228"/>
      <c r="CI19" s="231"/>
      <c r="CJ19" s="231"/>
      <c r="CK19" s="231"/>
      <c r="CL19" s="231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  <c r="DC19" s="228"/>
      <c r="DD19" s="228"/>
      <c r="DE19" s="228"/>
      <c r="DF19" s="228"/>
      <c r="DG19" s="223"/>
      <c r="DH19" s="231"/>
      <c r="DI19" s="231"/>
      <c r="DJ19" s="231"/>
      <c r="DK19" s="231"/>
      <c r="DL19" s="228"/>
      <c r="DM19" s="228"/>
      <c r="DN19" s="228"/>
      <c r="DO19" s="228"/>
      <c r="DP19" s="228"/>
      <c r="DQ19" s="228"/>
      <c r="DR19" s="228"/>
      <c r="DS19" s="228"/>
      <c r="DT19" s="231"/>
      <c r="DU19" s="231"/>
      <c r="DV19" s="231"/>
      <c r="DW19" s="231"/>
      <c r="DX19" s="228"/>
      <c r="DY19" s="228"/>
      <c r="DZ19" s="228"/>
      <c r="EA19" s="228"/>
      <c r="EB19" s="228"/>
      <c r="EC19" s="228"/>
      <c r="ED19" s="228"/>
      <c r="EE19" s="228"/>
      <c r="EF19" s="231"/>
      <c r="EG19" s="231"/>
      <c r="EH19" s="231"/>
      <c r="EI19" s="231"/>
      <c r="EJ19" s="228"/>
      <c r="EK19" s="228"/>
      <c r="EL19" s="228"/>
      <c r="EM19" s="228"/>
      <c r="EN19" s="228"/>
      <c r="EO19" s="228"/>
      <c r="EP19" s="228"/>
      <c r="EQ19" s="228"/>
      <c r="ER19" s="223"/>
      <c r="ES19" s="231"/>
      <c r="ET19" s="231"/>
      <c r="EU19" s="231"/>
      <c r="EV19" s="231"/>
      <c r="EW19" s="228"/>
      <c r="EX19" s="228"/>
      <c r="EY19" s="228"/>
      <c r="EZ19" s="228"/>
      <c r="FA19" s="228"/>
      <c r="FB19" s="228"/>
      <c r="FC19" s="228"/>
      <c r="FD19" s="228"/>
      <c r="FE19" s="231"/>
      <c r="FF19" s="231"/>
      <c r="FG19" s="231"/>
      <c r="FH19" s="231"/>
      <c r="FI19" s="228"/>
      <c r="FJ19" s="228"/>
      <c r="FK19" s="228"/>
      <c r="FL19" s="228"/>
      <c r="FM19" s="228"/>
      <c r="FN19" s="228"/>
      <c r="FO19" s="228"/>
      <c r="FP19" s="228"/>
      <c r="FQ19" s="231"/>
      <c r="FR19" s="231"/>
      <c r="FS19" s="231"/>
      <c r="FT19" s="231"/>
      <c r="FU19" s="228"/>
      <c r="FV19" s="228"/>
      <c r="FW19" s="228"/>
      <c r="FX19" s="228"/>
    </row>
    <row r="20" spans="1:180">
      <c r="A20" s="18"/>
      <c r="B20" s="17" t="s">
        <v>13</v>
      </c>
      <c r="C20" s="144" t="s">
        <v>14</v>
      </c>
      <c r="D20" s="144" t="s">
        <v>15</v>
      </c>
      <c r="E20" s="145" t="s">
        <v>16</v>
      </c>
      <c r="F20" s="146" t="s">
        <v>17</v>
      </c>
      <c r="G20" s="144" t="s">
        <v>18</v>
      </c>
      <c r="H20" s="144" t="s">
        <v>17</v>
      </c>
      <c r="I20" s="147" t="s">
        <v>18</v>
      </c>
      <c r="J20" s="141"/>
      <c r="L20" s="7"/>
      <c r="M20" s="142"/>
      <c r="N20" s="134"/>
      <c r="O20" s="7"/>
      <c r="P20" s="135"/>
      <c r="Q20" s="136"/>
      <c r="R20" s="42">
        <v>23</v>
      </c>
      <c r="S20" s="42">
        <v>12.5</v>
      </c>
      <c r="T20" s="137">
        <f t="shared" si="0"/>
        <v>548.5</v>
      </c>
      <c r="U20" s="138">
        <f t="shared" si="1"/>
        <v>23.520833333333332</v>
      </c>
      <c r="V20" s="41">
        <v>47.3</v>
      </c>
      <c r="W20" s="42">
        <v>47</v>
      </c>
      <c r="X20" s="42"/>
      <c r="Y20" s="43"/>
      <c r="Z20" s="41">
        <v>12.2</v>
      </c>
      <c r="AA20" s="42">
        <v>15.3</v>
      </c>
      <c r="AB20" s="42"/>
      <c r="AC20" s="43"/>
      <c r="AD20" s="42"/>
      <c r="AE20" s="42"/>
      <c r="AF20" s="42"/>
      <c r="AG20" s="43"/>
      <c r="AH20" s="42">
        <v>8.6999999999999993</v>
      </c>
      <c r="AI20" s="42">
        <v>5.5999999999999979</v>
      </c>
      <c r="AJ20" s="42"/>
      <c r="AK20" s="43"/>
      <c r="AL20" s="41"/>
      <c r="AM20" s="42"/>
      <c r="AN20" s="42"/>
      <c r="AO20" s="43"/>
      <c r="AP20" s="44">
        <v>22</v>
      </c>
      <c r="AQ20" s="42">
        <v>5</v>
      </c>
      <c r="AR20" s="42"/>
      <c r="AS20" s="148"/>
      <c r="AT20" s="229"/>
      <c r="AU20" s="229"/>
      <c r="AV20" s="229"/>
      <c r="AW20" s="229"/>
      <c r="AX20" s="229"/>
      <c r="AY20" s="229"/>
      <c r="AZ20" s="229"/>
      <c r="BA20" s="229"/>
      <c r="BB20" s="226"/>
      <c r="BC20" s="226"/>
      <c r="BD20" s="226"/>
      <c r="BE20" s="226"/>
      <c r="BF20" s="226"/>
      <c r="BG20" s="226"/>
      <c r="BH20" s="226"/>
      <c r="BI20" s="226"/>
      <c r="BJ20" s="230"/>
      <c r="BK20" s="230"/>
      <c r="BL20" s="230"/>
      <c r="BM20" s="230"/>
      <c r="BN20" s="227"/>
      <c r="BO20" s="227"/>
      <c r="BP20" s="227"/>
      <c r="BQ20" s="227"/>
      <c r="BR20" s="226"/>
      <c r="BS20" s="226"/>
      <c r="BT20" s="226"/>
      <c r="BU20" s="226"/>
      <c r="BV20" s="223"/>
      <c r="BW20" s="231"/>
      <c r="BX20" s="231"/>
      <c r="BY20" s="231"/>
      <c r="BZ20" s="231"/>
      <c r="CA20" s="228"/>
      <c r="CB20" s="228"/>
      <c r="CC20" s="228"/>
      <c r="CD20" s="228"/>
      <c r="CE20" s="228"/>
      <c r="CF20" s="228"/>
      <c r="CG20" s="228"/>
      <c r="CH20" s="228"/>
      <c r="CI20" s="231"/>
      <c r="CJ20" s="231"/>
      <c r="CK20" s="231"/>
      <c r="CL20" s="231"/>
      <c r="CM20" s="228"/>
      <c r="CN20" s="228"/>
      <c r="CO20" s="228"/>
      <c r="CP20" s="228"/>
      <c r="CQ20" s="228"/>
      <c r="CR20" s="228"/>
      <c r="CS20" s="228"/>
      <c r="CT20" s="228"/>
      <c r="CU20" s="228"/>
      <c r="CV20" s="228"/>
      <c r="CW20" s="228"/>
      <c r="CX20" s="228"/>
      <c r="CY20" s="228"/>
      <c r="CZ20" s="228"/>
      <c r="DA20" s="228"/>
      <c r="DB20" s="228"/>
      <c r="DC20" s="228"/>
      <c r="DD20" s="228"/>
      <c r="DE20" s="228"/>
      <c r="DF20" s="228"/>
      <c r="DG20" s="223"/>
      <c r="DH20" s="231"/>
      <c r="DI20" s="231"/>
      <c r="DJ20" s="231"/>
      <c r="DK20" s="231"/>
      <c r="DL20" s="228"/>
      <c r="DM20" s="228"/>
      <c r="DN20" s="228"/>
      <c r="DO20" s="228"/>
      <c r="DP20" s="228"/>
      <c r="DQ20" s="228"/>
      <c r="DR20" s="228"/>
      <c r="DS20" s="228"/>
      <c r="DT20" s="231"/>
      <c r="DU20" s="231"/>
      <c r="DV20" s="231"/>
      <c r="DW20" s="231"/>
      <c r="DX20" s="228"/>
      <c r="DY20" s="228"/>
      <c r="DZ20" s="228"/>
      <c r="EA20" s="228"/>
      <c r="EB20" s="228"/>
      <c r="EC20" s="228"/>
      <c r="ED20" s="228"/>
      <c r="EE20" s="228"/>
      <c r="EF20" s="231"/>
      <c r="EG20" s="231"/>
      <c r="EH20" s="231"/>
      <c r="EI20" s="231"/>
      <c r="EJ20" s="228"/>
      <c r="EK20" s="228"/>
      <c r="EL20" s="228"/>
      <c r="EM20" s="228"/>
      <c r="EN20" s="228"/>
      <c r="EO20" s="228"/>
      <c r="EP20" s="228"/>
      <c r="EQ20" s="228"/>
      <c r="ER20" s="223"/>
      <c r="ES20" s="231"/>
      <c r="ET20" s="231"/>
      <c r="EU20" s="231"/>
      <c r="EV20" s="231"/>
      <c r="EW20" s="228"/>
      <c r="EX20" s="228"/>
      <c r="EY20" s="228"/>
      <c r="EZ20" s="228"/>
      <c r="FA20" s="228"/>
      <c r="FB20" s="228"/>
      <c r="FC20" s="228"/>
      <c r="FD20" s="228"/>
      <c r="FE20" s="231"/>
      <c r="FF20" s="231"/>
      <c r="FG20" s="231"/>
      <c r="FH20" s="231"/>
      <c r="FI20" s="228"/>
      <c r="FJ20" s="228"/>
      <c r="FK20" s="228"/>
      <c r="FL20" s="228"/>
      <c r="FM20" s="228"/>
      <c r="FN20" s="228"/>
      <c r="FO20" s="228"/>
      <c r="FP20" s="228"/>
      <c r="FQ20" s="231"/>
      <c r="FR20" s="231"/>
      <c r="FS20" s="231"/>
      <c r="FT20" s="231"/>
      <c r="FU20" s="228"/>
      <c r="FV20" s="228"/>
      <c r="FW20" s="228"/>
      <c r="FX20" s="228"/>
    </row>
    <row r="21" spans="1:180" ht="15.75" thickBot="1">
      <c r="A21" s="18" t="s">
        <v>19</v>
      </c>
      <c r="B21" s="144" t="s">
        <v>20</v>
      </c>
      <c r="C21" s="144" t="s">
        <v>20</v>
      </c>
      <c r="D21" s="137" t="s">
        <v>21</v>
      </c>
      <c r="E21" s="145" t="s">
        <v>21</v>
      </c>
      <c r="F21" s="146" t="s">
        <v>22</v>
      </c>
      <c r="G21" s="144" t="s">
        <v>22</v>
      </c>
      <c r="H21" s="144" t="s">
        <v>23</v>
      </c>
      <c r="I21" s="147" t="s">
        <v>23</v>
      </c>
      <c r="J21" s="35" t="s">
        <v>25</v>
      </c>
      <c r="L21" s="7"/>
      <c r="M21" s="134"/>
      <c r="N21" s="134"/>
      <c r="O21" s="134"/>
      <c r="P21" s="135"/>
      <c r="Q21" s="136"/>
      <c r="R21" s="42">
        <v>24</v>
      </c>
      <c r="S21" s="42">
        <v>13</v>
      </c>
      <c r="T21" s="137">
        <f t="shared" si="0"/>
        <v>573</v>
      </c>
      <c r="U21" s="138">
        <f t="shared" si="1"/>
        <v>24.541666666666668</v>
      </c>
      <c r="V21" s="41">
        <v>40.299999999999997</v>
      </c>
      <c r="W21" s="42">
        <v>45.2</v>
      </c>
      <c r="X21" s="42"/>
      <c r="Y21" s="43"/>
      <c r="Z21" s="41">
        <v>12.2</v>
      </c>
      <c r="AA21" s="42">
        <v>16.2</v>
      </c>
      <c r="AB21" s="42"/>
      <c r="AC21" s="43"/>
      <c r="AD21" s="41"/>
      <c r="AE21" s="42"/>
      <c r="AF21" s="42"/>
      <c r="AG21" s="43"/>
      <c r="AH21" s="41">
        <v>8.6999999999999993</v>
      </c>
      <c r="AI21" s="42">
        <v>4.6999999999999993</v>
      </c>
      <c r="AJ21" s="42"/>
      <c r="AK21" s="43"/>
      <c r="AL21" s="41"/>
      <c r="AM21" s="42"/>
      <c r="AN21" s="42"/>
      <c r="AO21" s="43"/>
      <c r="AP21" s="44">
        <v>34</v>
      </c>
      <c r="AQ21" s="42">
        <v>12</v>
      </c>
      <c r="AR21" s="42"/>
      <c r="AS21" s="148"/>
      <c r="AT21" s="229"/>
      <c r="AU21" s="229"/>
      <c r="AV21" s="229"/>
      <c r="AW21" s="229"/>
      <c r="AX21" s="229"/>
      <c r="AY21" s="229"/>
      <c r="AZ21" s="229"/>
      <c r="BA21" s="229"/>
      <c r="BB21" s="226"/>
      <c r="BC21" s="226"/>
      <c r="BD21" s="226"/>
      <c r="BE21" s="226"/>
      <c r="BF21" s="226"/>
      <c r="BG21" s="226"/>
      <c r="BH21" s="226"/>
      <c r="BI21" s="226"/>
      <c r="BJ21" s="230"/>
      <c r="BK21" s="230"/>
      <c r="BL21" s="230"/>
      <c r="BM21" s="230"/>
      <c r="BN21" s="227"/>
      <c r="BO21" s="227"/>
      <c r="BP21" s="227"/>
      <c r="BQ21" s="227"/>
      <c r="BR21" s="226"/>
      <c r="BS21" s="226"/>
      <c r="BT21" s="226"/>
      <c r="BU21" s="226"/>
      <c r="BV21" s="223"/>
      <c r="BW21" s="231"/>
      <c r="BX21" s="231"/>
      <c r="BY21" s="231"/>
      <c r="BZ21" s="231"/>
      <c r="CA21" s="228"/>
      <c r="CB21" s="228"/>
      <c r="CC21" s="228"/>
      <c r="CD21" s="228"/>
      <c r="CE21" s="228"/>
      <c r="CF21" s="228"/>
      <c r="CG21" s="228"/>
      <c r="CH21" s="228"/>
      <c r="CI21" s="231"/>
      <c r="CJ21" s="231"/>
      <c r="CK21" s="231"/>
      <c r="CL21" s="231"/>
      <c r="CM21" s="228"/>
      <c r="CN21" s="228"/>
      <c r="CO21" s="228"/>
      <c r="CP21" s="228"/>
      <c r="CQ21" s="228"/>
      <c r="CR21" s="228"/>
      <c r="CS21" s="228"/>
      <c r="CT21" s="228"/>
      <c r="CU21" s="228"/>
      <c r="CV21" s="228"/>
      <c r="CW21" s="228"/>
      <c r="CX21" s="228"/>
      <c r="CY21" s="228"/>
      <c r="CZ21" s="228"/>
      <c r="DA21" s="228"/>
      <c r="DB21" s="228"/>
      <c r="DC21" s="228"/>
      <c r="DD21" s="228"/>
      <c r="DE21" s="228"/>
      <c r="DF21" s="228"/>
      <c r="DG21" s="223"/>
      <c r="DH21" s="231"/>
      <c r="DI21" s="231"/>
      <c r="DJ21" s="231"/>
      <c r="DK21" s="231"/>
      <c r="DL21" s="228"/>
      <c r="DM21" s="228"/>
      <c r="DN21" s="228"/>
      <c r="DO21" s="228"/>
      <c r="DP21" s="228"/>
      <c r="DQ21" s="228"/>
      <c r="DR21" s="228"/>
      <c r="DS21" s="228"/>
      <c r="DT21" s="231"/>
      <c r="DU21" s="231"/>
      <c r="DV21" s="231"/>
      <c r="DW21" s="231"/>
      <c r="DX21" s="228"/>
      <c r="DY21" s="228"/>
      <c r="DZ21" s="228"/>
      <c r="EA21" s="228"/>
      <c r="EB21" s="228"/>
      <c r="EC21" s="228"/>
      <c r="ED21" s="228"/>
      <c r="EE21" s="228"/>
      <c r="EF21" s="231"/>
      <c r="EG21" s="231"/>
      <c r="EH21" s="231"/>
      <c r="EI21" s="231"/>
      <c r="EJ21" s="228"/>
      <c r="EK21" s="228"/>
      <c r="EL21" s="228"/>
      <c r="EM21" s="228"/>
      <c r="EN21" s="228"/>
      <c r="EO21" s="228"/>
      <c r="EP21" s="228"/>
      <c r="EQ21" s="228"/>
      <c r="ER21" s="223"/>
      <c r="ES21" s="231"/>
      <c r="ET21" s="231"/>
      <c r="EU21" s="231"/>
      <c r="EV21" s="231"/>
      <c r="EW21" s="228"/>
      <c r="EX21" s="228"/>
      <c r="EY21" s="228"/>
      <c r="EZ21" s="228"/>
      <c r="FA21" s="228"/>
      <c r="FB21" s="228"/>
      <c r="FC21" s="228"/>
      <c r="FD21" s="228"/>
      <c r="FE21" s="231"/>
      <c r="FF21" s="231"/>
      <c r="FG21" s="231"/>
      <c r="FH21" s="231"/>
      <c r="FI21" s="228"/>
      <c r="FJ21" s="228"/>
      <c r="FK21" s="228"/>
      <c r="FL21" s="228"/>
      <c r="FM21" s="228"/>
      <c r="FN21" s="228"/>
      <c r="FO21" s="228"/>
      <c r="FP21" s="228"/>
      <c r="FQ21" s="231"/>
      <c r="FR21" s="231"/>
      <c r="FS21" s="231"/>
      <c r="FT21" s="231"/>
      <c r="FU21" s="228"/>
      <c r="FV21" s="228"/>
      <c r="FW21" s="228"/>
      <c r="FX21" s="228"/>
    </row>
    <row r="22" spans="1:180" ht="15">
      <c r="A22" s="130" t="s">
        <v>45</v>
      </c>
      <c r="B22" s="148">
        <v>19</v>
      </c>
      <c r="C22" s="31">
        <f>(D22/D27)*100</f>
        <v>45.454545454545453</v>
      </c>
      <c r="D22" s="36">
        <f>E22*(B22/100)</f>
        <v>5</v>
      </c>
      <c r="E22" s="37">
        <v>26.315789473684209</v>
      </c>
      <c r="F22" s="38">
        <v>351</v>
      </c>
      <c r="G22" s="39">
        <v>51</v>
      </c>
      <c r="H22" s="23">
        <f>F22*D22</f>
        <v>1755</v>
      </c>
      <c r="I22" s="24">
        <f>G22*D22</f>
        <v>255</v>
      </c>
      <c r="J22" s="25">
        <f t="shared" ref="J22:J27" si="3">H22/I22</f>
        <v>6.882352941176471</v>
      </c>
      <c r="L22" s="142"/>
      <c r="M22" s="4"/>
      <c r="N22" s="5"/>
      <c r="O22" s="6"/>
      <c r="P22" s="135"/>
      <c r="Q22" s="136"/>
      <c r="R22" s="42">
        <v>27</v>
      </c>
      <c r="S22" s="42">
        <v>13</v>
      </c>
      <c r="T22" s="137">
        <f t="shared" si="0"/>
        <v>645</v>
      </c>
      <c r="U22" s="138">
        <f t="shared" si="1"/>
        <v>27.541666666666668</v>
      </c>
      <c r="V22" s="41">
        <v>48</v>
      </c>
      <c r="W22" s="42">
        <v>40.5</v>
      </c>
      <c r="X22" s="42"/>
      <c r="Y22" s="43"/>
      <c r="Z22" s="41">
        <v>14.3</v>
      </c>
      <c r="AA22" s="42">
        <v>18.5</v>
      </c>
      <c r="AB22" s="42"/>
      <c r="AC22" s="43"/>
      <c r="AD22" s="41"/>
      <c r="AE22" s="42"/>
      <c r="AF22" s="42"/>
      <c r="AG22" s="43"/>
      <c r="AH22" s="41">
        <v>6.5999999999999979</v>
      </c>
      <c r="AI22" s="42">
        <v>2.3999999999999986</v>
      </c>
      <c r="AJ22" s="42"/>
      <c r="AK22" s="43"/>
      <c r="AL22" s="41"/>
      <c r="AM22" s="42"/>
      <c r="AN22" s="42"/>
      <c r="AO22" s="43"/>
      <c r="AP22" s="44">
        <v>15</v>
      </c>
      <c r="AQ22" s="42">
        <v>8</v>
      </c>
      <c r="AR22" s="42"/>
      <c r="AS22" s="148"/>
      <c r="AT22" s="229"/>
      <c r="AU22" s="229"/>
      <c r="AV22" s="229"/>
      <c r="AW22" s="229"/>
      <c r="AX22" s="229"/>
      <c r="AY22" s="229"/>
      <c r="AZ22" s="229"/>
      <c r="BA22" s="229"/>
      <c r="BB22" s="226"/>
      <c r="BC22" s="226"/>
      <c r="BD22" s="226"/>
      <c r="BE22" s="226"/>
      <c r="BF22" s="226"/>
      <c r="BG22" s="226"/>
      <c r="BH22" s="226"/>
      <c r="BI22" s="226"/>
      <c r="BJ22" s="230"/>
      <c r="BK22" s="230"/>
      <c r="BL22" s="230"/>
      <c r="BM22" s="230"/>
      <c r="BN22" s="227"/>
      <c r="BO22" s="227"/>
      <c r="BP22" s="227"/>
      <c r="BQ22" s="227"/>
      <c r="BR22" s="226"/>
      <c r="BS22" s="226"/>
      <c r="BT22" s="226"/>
      <c r="BU22" s="226"/>
      <c r="BV22" s="223"/>
      <c r="BW22" s="231"/>
      <c r="BX22" s="231"/>
      <c r="BY22" s="231"/>
      <c r="BZ22" s="231"/>
      <c r="CA22" s="228"/>
      <c r="CB22" s="228"/>
      <c r="CC22" s="228"/>
      <c r="CD22" s="228"/>
      <c r="CE22" s="228"/>
      <c r="CF22" s="228"/>
      <c r="CG22" s="228"/>
      <c r="CH22" s="228"/>
      <c r="CI22" s="231"/>
      <c r="CJ22" s="231"/>
      <c r="CK22" s="231"/>
      <c r="CL22" s="231"/>
      <c r="CM22" s="228"/>
      <c r="CN22" s="228"/>
      <c r="CO22" s="228"/>
      <c r="CP22" s="228"/>
      <c r="CQ22" s="228"/>
      <c r="CR22" s="228"/>
      <c r="CS22" s="228"/>
      <c r="CT22" s="228"/>
      <c r="CU22" s="228"/>
      <c r="CV22" s="228"/>
      <c r="CW22" s="228"/>
      <c r="CX22" s="228"/>
      <c r="CY22" s="228"/>
      <c r="CZ22" s="228"/>
      <c r="DA22" s="228"/>
      <c r="DB22" s="228"/>
      <c r="DC22" s="228"/>
      <c r="DD22" s="228"/>
      <c r="DE22" s="228"/>
      <c r="DF22" s="228"/>
      <c r="DG22" s="223"/>
      <c r="DH22" s="231"/>
      <c r="DI22" s="231"/>
      <c r="DJ22" s="231"/>
      <c r="DK22" s="231"/>
      <c r="DL22" s="228"/>
      <c r="DM22" s="228"/>
      <c r="DN22" s="228"/>
      <c r="DO22" s="228"/>
      <c r="DP22" s="228"/>
      <c r="DQ22" s="228"/>
      <c r="DR22" s="228"/>
      <c r="DS22" s="228"/>
      <c r="DT22" s="231"/>
      <c r="DU22" s="231"/>
      <c r="DV22" s="231"/>
      <c r="DW22" s="231"/>
      <c r="DX22" s="228"/>
      <c r="DY22" s="228"/>
      <c r="DZ22" s="228"/>
      <c r="EA22" s="228"/>
      <c r="EB22" s="228"/>
      <c r="EC22" s="228"/>
      <c r="ED22" s="228"/>
      <c r="EE22" s="228"/>
      <c r="EF22" s="231"/>
      <c r="EG22" s="231"/>
      <c r="EH22" s="231"/>
      <c r="EI22" s="231"/>
      <c r="EJ22" s="228"/>
      <c r="EK22" s="228"/>
      <c r="EL22" s="228"/>
      <c r="EM22" s="228"/>
      <c r="EN22" s="228"/>
      <c r="EO22" s="228"/>
      <c r="EP22" s="228"/>
      <c r="EQ22" s="228"/>
      <c r="ER22" s="223"/>
      <c r="ES22" s="231"/>
      <c r="ET22" s="231"/>
      <c r="EU22" s="231"/>
      <c r="EV22" s="231"/>
      <c r="EW22" s="228"/>
      <c r="EX22" s="228"/>
      <c r="EY22" s="228"/>
      <c r="EZ22" s="228"/>
      <c r="FA22" s="228"/>
      <c r="FB22" s="228"/>
      <c r="FC22" s="228"/>
      <c r="FD22" s="228"/>
      <c r="FE22" s="231"/>
      <c r="FF22" s="231"/>
      <c r="FG22" s="231"/>
      <c r="FH22" s="231"/>
      <c r="FI22" s="228"/>
      <c r="FJ22" s="228"/>
      <c r="FK22" s="228"/>
      <c r="FL22" s="228"/>
      <c r="FM22" s="228"/>
      <c r="FN22" s="228"/>
      <c r="FO22" s="228"/>
      <c r="FP22" s="228"/>
      <c r="FQ22" s="231"/>
      <c r="FR22" s="231"/>
      <c r="FS22" s="231"/>
      <c r="FT22" s="231"/>
      <c r="FU22" s="228"/>
      <c r="FV22" s="228"/>
      <c r="FW22" s="228"/>
      <c r="FX22" s="228"/>
    </row>
    <row r="23" spans="1:180" ht="15">
      <c r="A23" s="18" t="s">
        <v>24</v>
      </c>
      <c r="B23" s="148">
        <v>80</v>
      </c>
      <c r="C23" s="31">
        <f>(D23/D27)*100</f>
        <v>54.54545454545454</v>
      </c>
      <c r="D23" s="36">
        <f>E23*(B23/100)</f>
        <v>6</v>
      </c>
      <c r="E23" s="37">
        <v>7.5</v>
      </c>
      <c r="F23" s="38">
        <v>485</v>
      </c>
      <c r="G23" s="39">
        <v>1.4</v>
      </c>
      <c r="H23" s="23">
        <f>F23*D23</f>
        <v>2910</v>
      </c>
      <c r="I23" s="24">
        <f>G23*D23</f>
        <v>8.3999999999999986</v>
      </c>
      <c r="J23" s="25">
        <f t="shared" si="3"/>
        <v>346.4285714285715</v>
      </c>
      <c r="L23" s="142"/>
      <c r="M23" s="4"/>
      <c r="N23" s="5"/>
      <c r="O23" s="149"/>
      <c r="P23" s="135"/>
      <c r="Q23" s="136"/>
      <c r="R23" s="42">
        <v>28</v>
      </c>
      <c r="S23" s="42">
        <v>12</v>
      </c>
      <c r="T23" s="137">
        <f t="shared" si="0"/>
        <v>668</v>
      </c>
      <c r="U23" s="138">
        <f t="shared" si="1"/>
        <v>28.5</v>
      </c>
      <c r="V23" s="41">
        <v>46.4</v>
      </c>
      <c r="W23" s="42">
        <v>38.700000000000003</v>
      </c>
      <c r="X23" s="42"/>
      <c r="Y23" s="43"/>
      <c r="Z23" s="41">
        <v>14.2</v>
      </c>
      <c r="AA23" s="42">
        <v>18.5</v>
      </c>
      <c r="AB23" s="42"/>
      <c r="AC23" s="43"/>
      <c r="AD23" s="41"/>
      <c r="AE23" s="42"/>
      <c r="AF23" s="42"/>
      <c r="AG23" s="43"/>
      <c r="AH23" s="41">
        <v>6.6999999999999993</v>
      </c>
      <c r="AI23" s="42">
        <v>2.3999999999999986</v>
      </c>
      <c r="AJ23" s="42"/>
      <c r="AK23" s="43"/>
      <c r="AL23" s="41"/>
      <c r="AM23" s="42"/>
      <c r="AN23" s="42"/>
      <c r="AO23" s="43"/>
      <c r="AP23" s="44">
        <v>10</v>
      </c>
      <c r="AQ23" s="42">
        <v>8</v>
      </c>
      <c r="AR23" s="42"/>
      <c r="AS23" s="148"/>
      <c r="AT23" s="229"/>
      <c r="AU23" s="229"/>
      <c r="AV23" s="229"/>
      <c r="AW23" s="229"/>
      <c r="AX23" s="229"/>
      <c r="AY23" s="229"/>
      <c r="AZ23" s="229"/>
      <c r="BA23" s="229"/>
      <c r="BB23" s="226"/>
      <c r="BC23" s="226"/>
      <c r="BD23" s="226"/>
      <c r="BE23" s="226"/>
      <c r="BF23" s="226"/>
      <c r="BG23" s="226"/>
      <c r="BH23" s="226"/>
      <c r="BI23" s="226"/>
      <c r="BJ23" s="230"/>
      <c r="BK23" s="230"/>
      <c r="BL23" s="230"/>
      <c r="BM23" s="230"/>
      <c r="BN23" s="227"/>
      <c r="BO23" s="227"/>
      <c r="BP23" s="227"/>
      <c r="BQ23" s="227"/>
      <c r="BR23" s="226"/>
      <c r="BS23" s="226"/>
      <c r="BT23" s="226"/>
      <c r="BU23" s="226"/>
      <c r="BV23" s="223"/>
      <c r="BW23" s="231"/>
      <c r="BX23" s="231"/>
      <c r="BY23" s="231"/>
      <c r="BZ23" s="231"/>
      <c r="CA23" s="228"/>
      <c r="CB23" s="228"/>
      <c r="CC23" s="228"/>
      <c r="CD23" s="228"/>
      <c r="CE23" s="228"/>
      <c r="CF23" s="228"/>
      <c r="CG23" s="228"/>
      <c r="CH23" s="228"/>
      <c r="CI23" s="231"/>
      <c r="CJ23" s="231"/>
      <c r="CK23" s="231"/>
      <c r="CL23" s="231"/>
      <c r="CM23" s="228"/>
      <c r="CN23" s="228"/>
      <c r="CO23" s="228"/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  <c r="DC23" s="228"/>
      <c r="DD23" s="228"/>
      <c r="DE23" s="228"/>
      <c r="DF23" s="228"/>
      <c r="DG23" s="223"/>
      <c r="DH23" s="231"/>
      <c r="DI23" s="231"/>
      <c r="DJ23" s="231"/>
      <c r="DK23" s="231"/>
      <c r="DL23" s="228"/>
      <c r="DM23" s="228"/>
      <c r="DN23" s="228"/>
      <c r="DO23" s="228"/>
      <c r="DP23" s="228"/>
      <c r="DQ23" s="228"/>
      <c r="DR23" s="228"/>
      <c r="DS23" s="228"/>
      <c r="DT23" s="231"/>
      <c r="DU23" s="231"/>
      <c r="DV23" s="231"/>
      <c r="DW23" s="231"/>
      <c r="DX23" s="228"/>
      <c r="DY23" s="228"/>
      <c r="DZ23" s="228"/>
      <c r="EA23" s="228"/>
      <c r="EB23" s="228"/>
      <c r="EC23" s="228"/>
      <c r="ED23" s="228"/>
      <c r="EE23" s="228"/>
      <c r="EF23" s="231"/>
      <c r="EG23" s="231"/>
      <c r="EH23" s="231"/>
      <c r="EI23" s="231"/>
      <c r="EJ23" s="228"/>
      <c r="EK23" s="228"/>
      <c r="EL23" s="228"/>
      <c r="EM23" s="228"/>
      <c r="EN23" s="228"/>
      <c r="EO23" s="228"/>
      <c r="EP23" s="228"/>
      <c r="EQ23" s="228"/>
      <c r="ER23" s="223"/>
      <c r="ES23" s="231"/>
      <c r="ET23" s="231"/>
      <c r="EU23" s="231"/>
      <c r="EV23" s="231"/>
      <c r="EW23" s="228"/>
      <c r="EX23" s="228"/>
      <c r="EY23" s="228"/>
      <c r="EZ23" s="228"/>
      <c r="FA23" s="228"/>
      <c r="FB23" s="228"/>
      <c r="FC23" s="228"/>
      <c r="FD23" s="228"/>
      <c r="FE23" s="231"/>
      <c r="FF23" s="231"/>
      <c r="FG23" s="231"/>
      <c r="FH23" s="231"/>
      <c r="FI23" s="228"/>
      <c r="FJ23" s="228"/>
      <c r="FK23" s="228"/>
      <c r="FL23" s="228"/>
      <c r="FM23" s="228"/>
      <c r="FN23" s="228"/>
      <c r="FO23" s="228"/>
      <c r="FP23" s="228"/>
      <c r="FQ23" s="231"/>
      <c r="FR23" s="231"/>
      <c r="FS23" s="231"/>
      <c r="FT23" s="231"/>
      <c r="FU23" s="228"/>
      <c r="FV23" s="228"/>
      <c r="FW23" s="228"/>
      <c r="FX23" s="228"/>
    </row>
    <row r="24" spans="1:180" ht="15">
      <c r="A24" s="18"/>
      <c r="B24" s="148"/>
      <c r="C24" s="31">
        <f>(D24/D27)*100</f>
        <v>0</v>
      </c>
      <c r="D24" s="36">
        <f>E24*(B24/100)</f>
        <v>0</v>
      </c>
      <c r="E24" s="37"/>
      <c r="F24" s="38"/>
      <c r="G24" s="39"/>
      <c r="H24" s="23">
        <f>F24*D24</f>
        <v>0</v>
      </c>
      <c r="I24" s="24">
        <f>G24*D24</f>
        <v>0</v>
      </c>
      <c r="J24" s="25" t="e">
        <f t="shared" si="3"/>
        <v>#DIV/0!</v>
      </c>
      <c r="L24" s="142"/>
      <c r="M24" s="4"/>
      <c r="N24" s="5"/>
      <c r="O24" s="149"/>
      <c r="P24" s="135"/>
      <c r="Q24" s="136"/>
      <c r="R24" s="42">
        <v>29</v>
      </c>
      <c r="S24" s="42">
        <v>16</v>
      </c>
      <c r="T24" s="137">
        <f t="shared" si="0"/>
        <v>696</v>
      </c>
      <c r="U24" s="138">
        <f t="shared" si="1"/>
        <v>29.666666666666668</v>
      </c>
      <c r="V24" s="41">
        <v>44.5</v>
      </c>
      <c r="W24" s="42">
        <v>34.700000000000003</v>
      </c>
      <c r="X24" s="42"/>
      <c r="Y24" s="43"/>
      <c r="Z24" s="41">
        <v>14.1</v>
      </c>
      <c r="AA24" s="42">
        <v>18.7</v>
      </c>
      <c r="AB24" s="42"/>
      <c r="AC24" s="43"/>
      <c r="AD24" s="41"/>
      <c r="AE24" s="42"/>
      <c r="AF24" s="42"/>
      <c r="AG24" s="43"/>
      <c r="AH24" s="41">
        <v>6.7999999999999989</v>
      </c>
      <c r="AI24" s="42">
        <v>2.1999999999999993</v>
      </c>
      <c r="AJ24" s="42"/>
      <c r="AK24" s="43"/>
      <c r="AL24" s="41"/>
      <c r="AM24" s="42"/>
      <c r="AN24" s="42"/>
      <c r="AO24" s="43"/>
      <c r="AP24" s="44">
        <v>7</v>
      </c>
      <c r="AQ24" s="42">
        <v>3</v>
      </c>
      <c r="AR24" s="42"/>
      <c r="AS24" s="148"/>
      <c r="AT24" s="229"/>
      <c r="AU24" s="229"/>
      <c r="AV24" s="229"/>
      <c r="AW24" s="229"/>
      <c r="AX24" s="229"/>
      <c r="AY24" s="229"/>
      <c r="AZ24" s="229"/>
      <c r="BA24" s="229"/>
      <c r="BB24" s="226"/>
      <c r="BC24" s="226"/>
      <c r="BD24" s="226"/>
      <c r="BE24" s="226"/>
      <c r="BF24" s="226"/>
      <c r="BG24" s="226"/>
      <c r="BH24" s="226"/>
      <c r="BI24" s="226"/>
      <c r="BJ24" s="230"/>
      <c r="BK24" s="230"/>
      <c r="BL24" s="230"/>
      <c r="BM24" s="230"/>
      <c r="BN24" s="227"/>
      <c r="BO24" s="227"/>
      <c r="BP24" s="227"/>
      <c r="BQ24" s="227"/>
      <c r="BR24" s="226"/>
      <c r="BS24" s="226"/>
      <c r="BT24" s="226"/>
      <c r="BU24" s="226"/>
      <c r="BV24" s="223"/>
      <c r="BW24" s="231"/>
      <c r="BX24" s="231"/>
      <c r="BY24" s="231"/>
      <c r="BZ24" s="231"/>
      <c r="CA24" s="228"/>
      <c r="CB24" s="228"/>
      <c r="CC24" s="228"/>
      <c r="CD24" s="228"/>
      <c r="CE24" s="228"/>
      <c r="CF24" s="228"/>
      <c r="CG24" s="228"/>
      <c r="CH24" s="228"/>
      <c r="CI24" s="231"/>
      <c r="CJ24" s="231"/>
      <c r="CK24" s="231"/>
      <c r="CL24" s="231"/>
      <c r="CM24" s="228"/>
      <c r="CN24" s="228"/>
      <c r="CO24" s="228"/>
      <c r="CP24" s="228"/>
      <c r="CQ24" s="228"/>
      <c r="CR24" s="228"/>
      <c r="CS24" s="228"/>
      <c r="CT24" s="228"/>
      <c r="CU24" s="228"/>
      <c r="CV24" s="228"/>
      <c r="CW24" s="228"/>
      <c r="CX24" s="228"/>
      <c r="CY24" s="228"/>
      <c r="CZ24" s="228"/>
      <c r="DA24" s="228"/>
      <c r="DB24" s="228"/>
      <c r="DC24" s="228"/>
      <c r="DD24" s="228"/>
      <c r="DE24" s="228"/>
      <c r="DF24" s="228"/>
      <c r="DG24" s="223"/>
      <c r="DH24" s="231"/>
      <c r="DI24" s="231"/>
      <c r="DJ24" s="231"/>
      <c r="DK24" s="231"/>
      <c r="DL24" s="228"/>
      <c r="DM24" s="228"/>
      <c r="DN24" s="228"/>
      <c r="DO24" s="228"/>
      <c r="DP24" s="228"/>
      <c r="DQ24" s="228"/>
      <c r="DR24" s="228"/>
      <c r="DS24" s="228"/>
      <c r="DT24" s="231"/>
      <c r="DU24" s="231"/>
      <c r="DV24" s="231"/>
      <c r="DW24" s="231"/>
      <c r="DX24" s="228"/>
      <c r="DY24" s="228"/>
      <c r="DZ24" s="228"/>
      <c r="EA24" s="228"/>
      <c r="EB24" s="228"/>
      <c r="EC24" s="228"/>
      <c r="ED24" s="228"/>
      <c r="EE24" s="228"/>
      <c r="EF24" s="231"/>
      <c r="EG24" s="231"/>
      <c r="EH24" s="231"/>
      <c r="EI24" s="231"/>
      <c r="EJ24" s="228"/>
      <c r="EK24" s="228"/>
      <c r="EL24" s="228"/>
      <c r="EM24" s="228"/>
      <c r="EN24" s="228"/>
      <c r="EO24" s="228"/>
      <c r="EP24" s="228"/>
      <c r="EQ24" s="228"/>
      <c r="ER24" s="223"/>
      <c r="ES24" s="231"/>
      <c r="ET24" s="231"/>
      <c r="EU24" s="231"/>
      <c r="EV24" s="231"/>
      <c r="EW24" s="228"/>
      <c r="EX24" s="228"/>
      <c r="EY24" s="228"/>
      <c r="EZ24" s="228"/>
      <c r="FA24" s="228"/>
      <c r="FB24" s="228"/>
      <c r="FC24" s="228"/>
      <c r="FD24" s="228"/>
      <c r="FE24" s="231"/>
      <c r="FF24" s="231"/>
      <c r="FG24" s="231"/>
      <c r="FH24" s="231"/>
      <c r="FI24" s="228"/>
      <c r="FJ24" s="228"/>
      <c r="FK24" s="228"/>
      <c r="FL24" s="228"/>
      <c r="FM24" s="228"/>
      <c r="FN24" s="228"/>
      <c r="FO24" s="228"/>
      <c r="FP24" s="228"/>
      <c r="FQ24" s="231"/>
      <c r="FR24" s="231"/>
      <c r="FS24" s="231"/>
      <c r="FT24" s="231"/>
      <c r="FU24" s="228"/>
      <c r="FV24" s="228"/>
      <c r="FW24" s="228"/>
      <c r="FX24" s="228"/>
    </row>
    <row r="25" spans="1:180" ht="15">
      <c r="A25" s="18"/>
      <c r="B25" s="148"/>
      <c r="C25" s="31" t="e">
        <f>(D25/D28)*100</f>
        <v>#DIV/0!</v>
      </c>
      <c r="D25" s="36">
        <f>E25*(B25/100)</f>
        <v>0</v>
      </c>
      <c r="E25" s="37"/>
      <c r="F25" s="38"/>
      <c r="G25" s="39"/>
      <c r="H25" s="23">
        <f>F25*D25</f>
        <v>0</v>
      </c>
      <c r="I25" s="24">
        <f>G25*D25</f>
        <v>0</v>
      </c>
      <c r="J25" s="25" t="e">
        <f t="shared" si="3"/>
        <v>#DIV/0!</v>
      </c>
      <c r="L25" s="142"/>
      <c r="M25" s="4"/>
      <c r="N25" s="5"/>
      <c r="O25" s="149"/>
      <c r="P25" s="135"/>
      <c r="Q25" s="136"/>
      <c r="R25" s="42">
        <v>30</v>
      </c>
      <c r="S25" s="42">
        <v>13</v>
      </c>
      <c r="T25" s="137">
        <f t="shared" si="0"/>
        <v>717</v>
      </c>
      <c r="U25" s="138">
        <f t="shared" si="1"/>
        <v>30.541666666666668</v>
      </c>
      <c r="V25" s="41">
        <v>39.909999999999997</v>
      </c>
      <c r="W25" s="42">
        <v>35.42</v>
      </c>
      <c r="X25" s="42"/>
      <c r="Y25" s="43"/>
      <c r="Z25" s="41">
        <v>17.2</v>
      </c>
      <c r="AA25" s="42">
        <v>19.100000000000001</v>
      </c>
      <c r="AB25" s="42"/>
      <c r="AC25" s="42"/>
      <c r="AD25" s="41"/>
      <c r="AE25" s="42"/>
      <c r="AF25" s="42"/>
      <c r="AG25" s="43"/>
      <c r="AH25" s="41">
        <v>3.6999999999999993</v>
      </c>
      <c r="AI25" s="42">
        <v>1.7999999999999972</v>
      </c>
      <c r="AJ25" s="42"/>
      <c r="AK25" s="43"/>
      <c r="AL25" s="41"/>
      <c r="AM25" s="42"/>
      <c r="AN25" s="42"/>
      <c r="AO25" s="43"/>
      <c r="AP25" s="44">
        <v>0</v>
      </c>
      <c r="AQ25" s="42">
        <v>0</v>
      </c>
      <c r="AR25" s="42"/>
      <c r="AS25" s="148"/>
      <c r="AT25" s="229"/>
      <c r="AU25" s="229"/>
      <c r="AV25" s="229"/>
      <c r="AW25" s="229"/>
      <c r="AX25" s="229"/>
      <c r="AY25" s="229"/>
      <c r="AZ25" s="229"/>
      <c r="BA25" s="229"/>
      <c r="BB25" s="226"/>
      <c r="BC25" s="226"/>
      <c r="BD25" s="226"/>
      <c r="BE25" s="226"/>
      <c r="BF25" s="226"/>
      <c r="BG25" s="226"/>
      <c r="BH25" s="226"/>
      <c r="BI25" s="226"/>
      <c r="BJ25" s="230"/>
      <c r="BK25" s="230"/>
      <c r="BL25" s="230"/>
      <c r="BM25" s="230"/>
      <c r="BN25" s="227"/>
      <c r="BO25" s="227"/>
      <c r="BP25" s="227"/>
      <c r="BQ25" s="227"/>
      <c r="BR25" s="226"/>
      <c r="BS25" s="226"/>
      <c r="BT25" s="226"/>
      <c r="BU25" s="226"/>
      <c r="BV25" s="223"/>
      <c r="BW25" s="231"/>
      <c r="BX25" s="231"/>
      <c r="BY25" s="231"/>
      <c r="BZ25" s="231"/>
      <c r="CA25" s="228"/>
      <c r="CB25" s="228"/>
      <c r="CC25" s="228"/>
      <c r="CD25" s="228"/>
      <c r="CE25" s="228"/>
      <c r="CF25" s="228"/>
      <c r="CG25" s="228"/>
      <c r="CH25" s="228"/>
      <c r="CI25" s="231"/>
      <c r="CJ25" s="231"/>
      <c r="CK25" s="231"/>
      <c r="CL25" s="231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  <c r="DC25" s="228"/>
      <c r="DD25" s="228"/>
      <c r="DE25" s="228"/>
      <c r="DF25" s="228"/>
      <c r="DG25" s="223"/>
      <c r="DH25" s="231"/>
      <c r="DI25" s="231"/>
      <c r="DJ25" s="231"/>
      <c r="DK25" s="231"/>
      <c r="DL25" s="228"/>
      <c r="DM25" s="228"/>
      <c r="DN25" s="228"/>
      <c r="DO25" s="228"/>
      <c r="DP25" s="228"/>
      <c r="DQ25" s="228"/>
      <c r="DR25" s="228"/>
      <c r="DS25" s="228"/>
      <c r="DT25" s="231"/>
      <c r="DU25" s="231"/>
      <c r="DV25" s="231"/>
      <c r="DW25" s="231"/>
      <c r="DX25" s="228"/>
      <c r="DY25" s="228"/>
      <c r="DZ25" s="228"/>
      <c r="EA25" s="228"/>
      <c r="EB25" s="228"/>
      <c r="EC25" s="228"/>
      <c r="ED25" s="228"/>
      <c r="EE25" s="228"/>
      <c r="EF25" s="231"/>
      <c r="EG25" s="231"/>
      <c r="EH25" s="231"/>
      <c r="EI25" s="231"/>
      <c r="EJ25" s="228"/>
      <c r="EK25" s="228"/>
      <c r="EL25" s="228"/>
      <c r="EM25" s="228"/>
      <c r="EN25" s="228"/>
      <c r="EO25" s="228"/>
      <c r="EP25" s="228"/>
      <c r="EQ25" s="228"/>
      <c r="ER25" s="223"/>
      <c r="ES25" s="231"/>
      <c r="ET25" s="231"/>
      <c r="EU25" s="231"/>
      <c r="EV25" s="231"/>
      <c r="EW25" s="228"/>
      <c r="EX25" s="228"/>
      <c r="EY25" s="228"/>
      <c r="EZ25" s="228"/>
      <c r="FA25" s="228"/>
      <c r="FB25" s="228"/>
      <c r="FC25" s="228"/>
      <c r="FD25" s="228"/>
      <c r="FE25" s="231"/>
      <c r="FF25" s="231"/>
      <c r="FG25" s="231"/>
      <c r="FH25" s="231"/>
      <c r="FI25" s="228"/>
      <c r="FJ25" s="228"/>
      <c r="FK25" s="228"/>
      <c r="FL25" s="228"/>
      <c r="FM25" s="228"/>
      <c r="FN25" s="228"/>
      <c r="FO25" s="228"/>
      <c r="FP25" s="228"/>
      <c r="FQ25" s="231"/>
      <c r="FR25" s="231"/>
      <c r="FS25" s="231"/>
      <c r="FT25" s="231"/>
      <c r="FU25" s="228"/>
      <c r="FV25" s="228"/>
      <c r="FW25" s="228"/>
      <c r="FX25" s="228"/>
    </row>
    <row r="26" spans="1:180" ht="15">
      <c r="A26" s="18"/>
      <c r="B26" s="151"/>
      <c r="C26" s="31">
        <f>E22*(1-(C22/100))</f>
        <v>14.354066985645931</v>
      </c>
      <c r="D26" s="36">
        <f>E26*(B26/100)</f>
        <v>0</v>
      </c>
      <c r="E26" s="40"/>
      <c r="F26" s="38"/>
      <c r="G26" s="39"/>
      <c r="H26" s="23">
        <f>F26*D26</f>
        <v>0</v>
      </c>
      <c r="I26" s="24">
        <f>G26*D26</f>
        <v>0</v>
      </c>
      <c r="J26" s="25" t="e">
        <f t="shared" si="3"/>
        <v>#DIV/0!</v>
      </c>
      <c r="L26" s="142"/>
      <c r="M26" s="4"/>
      <c r="N26" s="5"/>
      <c r="O26" s="149"/>
      <c r="P26" s="135"/>
      <c r="Q26" s="136"/>
      <c r="R26" s="42">
        <v>31</v>
      </c>
      <c r="S26" s="42">
        <v>14.5</v>
      </c>
      <c r="T26" s="137">
        <f t="shared" si="0"/>
        <v>742.5</v>
      </c>
      <c r="U26" s="138">
        <f t="shared" si="1"/>
        <v>31.604166666666668</v>
      </c>
      <c r="V26" s="41">
        <v>38.64</v>
      </c>
      <c r="W26" s="42">
        <v>33.03</v>
      </c>
      <c r="X26" s="42"/>
      <c r="Y26" s="43"/>
      <c r="Z26" s="41">
        <v>17.7</v>
      </c>
      <c r="AA26" s="42">
        <v>19.2</v>
      </c>
      <c r="AB26" s="42"/>
      <c r="AC26" s="42"/>
      <c r="AD26" s="41"/>
      <c r="AE26" s="42"/>
      <c r="AF26" s="42"/>
      <c r="AG26" s="43"/>
      <c r="AH26" s="41">
        <v>3.1999999999999993</v>
      </c>
      <c r="AI26" s="42">
        <v>1.6999999999999993</v>
      </c>
      <c r="AJ26" s="42"/>
      <c r="AK26" s="43"/>
      <c r="AL26" s="41"/>
      <c r="AM26" s="42"/>
      <c r="AN26" s="42"/>
      <c r="AO26" s="43"/>
      <c r="AP26" s="44">
        <v>0</v>
      </c>
      <c r="AQ26" s="42">
        <v>0</v>
      </c>
      <c r="AR26" s="42"/>
      <c r="AS26" s="148"/>
      <c r="AT26" s="229"/>
      <c r="AU26" s="229"/>
      <c r="AV26" s="229"/>
      <c r="AW26" s="229"/>
      <c r="AX26" s="229"/>
      <c r="AY26" s="229"/>
      <c r="AZ26" s="229"/>
      <c r="BA26" s="229"/>
      <c r="BB26" s="226"/>
      <c r="BC26" s="226"/>
      <c r="BD26" s="226"/>
      <c r="BE26" s="226"/>
      <c r="BF26" s="226"/>
      <c r="BG26" s="226"/>
      <c r="BH26" s="226"/>
      <c r="BI26" s="226"/>
      <c r="BJ26" s="230"/>
      <c r="BK26" s="230"/>
      <c r="BL26" s="230"/>
      <c r="BM26" s="230"/>
      <c r="BN26" s="227"/>
      <c r="BO26" s="227"/>
      <c r="BP26" s="227"/>
      <c r="BQ26" s="227"/>
      <c r="BR26" s="226"/>
      <c r="BS26" s="226"/>
      <c r="BT26" s="226"/>
      <c r="BU26" s="226"/>
      <c r="BV26" s="223"/>
      <c r="BW26" s="231"/>
      <c r="BX26" s="231"/>
      <c r="BY26" s="231"/>
      <c r="BZ26" s="231"/>
      <c r="CA26" s="228"/>
      <c r="CB26" s="228"/>
      <c r="CC26" s="228"/>
      <c r="CD26" s="228"/>
      <c r="CE26" s="228"/>
      <c r="CF26" s="228"/>
      <c r="CG26" s="228"/>
      <c r="CH26" s="228"/>
      <c r="CI26" s="231"/>
      <c r="CJ26" s="231"/>
      <c r="CK26" s="231"/>
      <c r="CL26" s="231"/>
      <c r="CM26" s="228"/>
      <c r="CN26" s="228"/>
      <c r="CO26" s="228"/>
      <c r="CP26" s="228"/>
      <c r="CQ26" s="228"/>
      <c r="CR26" s="228"/>
      <c r="CS26" s="228"/>
      <c r="CT26" s="228"/>
      <c r="CU26" s="228"/>
      <c r="CV26" s="228"/>
      <c r="CW26" s="228"/>
      <c r="CX26" s="228"/>
      <c r="CY26" s="228"/>
      <c r="CZ26" s="228"/>
      <c r="DA26" s="228"/>
      <c r="DB26" s="228"/>
      <c r="DC26" s="228"/>
      <c r="DD26" s="228"/>
      <c r="DE26" s="228"/>
      <c r="DF26" s="228"/>
      <c r="DG26" s="223"/>
      <c r="DH26" s="231"/>
      <c r="DI26" s="231"/>
      <c r="DJ26" s="231"/>
      <c r="DK26" s="231"/>
      <c r="DL26" s="228"/>
      <c r="DM26" s="228"/>
      <c r="DN26" s="228"/>
      <c r="DO26" s="228"/>
      <c r="DP26" s="228"/>
      <c r="DQ26" s="228"/>
      <c r="DR26" s="228"/>
      <c r="DS26" s="228"/>
      <c r="DT26" s="231"/>
      <c r="DU26" s="231"/>
      <c r="DV26" s="231"/>
      <c r="DW26" s="231"/>
      <c r="DX26" s="228"/>
      <c r="DY26" s="228"/>
      <c r="DZ26" s="228"/>
      <c r="EA26" s="228"/>
      <c r="EB26" s="228"/>
      <c r="EC26" s="228"/>
      <c r="ED26" s="228"/>
      <c r="EE26" s="228"/>
      <c r="EF26" s="231"/>
      <c r="EG26" s="231"/>
      <c r="EH26" s="231"/>
      <c r="EI26" s="231"/>
      <c r="EJ26" s="228"/>
      <c r="EK26" s="228"/>
      <c r="EL26" s="228"/>
      <c r="EM26" s="228"/>
      <c r="EN26" s="228"/>
      <c r="EO26" s="228"/>
      <c r="EP26" s="228"/>
      <c r="EQ26" s="228"/>
      <c r="ER26" s="223"/>
      <c r="ES26" s="231"/>
      <c r="ET26" s="231"/>
      <c r="EU26" s="231"/>
      <c r="EV26" s="231"/>
      <c r="EW26" s="228"/>
      <c r="EX26" s="228"/>
      <c r="EY26" s="228"/>
      <c r="EZ26" s="228"/>
      <c r="FA26" s="228"/>
      <c r="FB26" s="228"/>
      <c r="FC26" s="228"/>
      <c r="FD26" s="228"/>
      <c r="FE26" s="231"/>
      <c r="FF26" s="231"/>
      <c r="FG26" s="231"/>
      <c r="FH26" s="231"/>
      <c r="FI26" s="228"/>
      <c r="FJ26" s="228"/>
      <c r="FK26" s="228"/>
      <c r="FL26" s="228"/>
      <c r="FM26" s="228"/>
      <c r="FN26" s="228"/>
      <c r="FO26" s="228"/>
      <c r="FP26" s="228"/>
      <c r="FQ26" s="231"/>
      <c r="FR26" s="231"/>
      <c r="FS26" s="231"/>
      <c r="FT26" s="231"/>
      <c r="FU26" s="228"/>
      <c r="FV26" s="228"/>
      <c r="FW26" s="228"/>
      <c r="FX26" s="228"/>
    </row>
    <row r="27" spans="1:180" ht="15.75" thickBot="1">
      <c r="A27" s="126" t="s">
        <v>37</v>
      </c>
      <c r="B27" s="30">
        <f>(1-(D27/E27))*100</f>
        <v>67.470817120622556</v>
      </c>
      <c r="C27" s="32" t="e">
        <f>SUM(C22:C26)</f>
        <v>#DIV/0!</v>
      </c>
      <c r="D27" s="33">
        <f>SUM(D22:D26)</f>
        <v>11</v>
      </c>
      <c r="E27" s="34">
        <f>SUM(E22:E26)</f>
        <v>33.815789473684205</v>
      </c>
      <c r="F27" s="152"/>
      <c r="G27" s="153"/>
      <c r="H27" s="26">
        <f>SUM(H22:H26)</f>
        <v>4665</v>
      </c>
      <c r="I27" s="27">
        <f>SUM(I22:I26)</f>
        <v>263.39999999999998</v>
      </c>
      <c r="J27" s="28">
        <f t="shared" si="3"/>
        <v>17.710706150341686</v>
      </c>
      <c r="L27" s="1"/>
      <c r="M27" s="154"/>
      <c r="N27" s="155"/>
      <c r="O27" s="6"/>
      <c r="P27" s="135"/>
      <c r="Q27" s="136"/>
      <c r="R27" s="42">
        <v>32</v>
      </c>
      <c r="S27" s="42">
        <v>14</v>
      </c>
      <c r="T27" s="137">
        <f t="shared" si="0"/>
        <v>766</v>
      </c>
      <c r="U27" s="138">
        <f t="shared" si="1"/>
        <v>32.583333333333336</v>
      </c>
      <c r="V27" s="41">
        <v>36.799999999999997</v>
      </c>
      <c r="W27" s="42">
        <v>31.9</v>
      </c>
      <c r="X27" s="42"/>
      <c r="Y27" s="43"/>
      <c r="Z27" s="41">
        <v>17.3</v>
      </c>
      <c r="AA27" s="42">
        <v>19.2</v>
      </c>
      <c r="AB27" s="42"/>
      <c r="AC27" s="42"/>
      <c r="AD27" s="41"/>
      <c r="AE27" s="42"/>
      <c r="AF27" s="42"/>
      <c r="AG27" s="43"/>
      <c r="AH27" s="41">
        <v>3.5999999999999979</v>
      </c>
      <c r="AI27" s="42">
        <v>1.6999999999999993</v>
      </c>
      <c r="AJ27" s="42"/>
      <c r="AK27" s="43"/>
      <c r="AL27" s="41"/>
      <c r="AM27" s="42"/>
      <c r="AN27" s="42"/>
      <c r="AO27" s="43"/>
      <c r="AP27" s="44">
        <v>0</v>
      </c>
      <c r="AQ27" s="42">
        <v>0</v>
      </c>
      <c r="AR27" s="42"/>
      <c r="AS27" s="148"/>
      <c r="AT27" s="229"/>
      <c r="AU27" s="229"/>
      <c r="AV27" s="229"/>
      <c r="AW27" s="229"/>
      <c r="AX27" s="229"/>
      <c r="AY27" s="229"/>
      <c r="AZ27" s="229"/>
      <c r="BA27" s="229"/>
      <c r="BB27" s="226"/>
      <c r="BC27" s="226"/>
      <c r="BD27" s="226"/>
      <c r="BE27" s="226"/>
      <c r="BF27" s="226"/>
      <c r="BG27" s="226"/>
      <c r="BH27" s="226"/>
      <c r="BI27" s="226"/>
      <c r="BJ27" s="230"/>
      <c r="BK27" s="230"/>
      <c r="BL27" s="230"/>
      <c r="BM27" s="230"/>
      <c r="BN27" s="227"/>
      <c r="BO27" s="227"/>
      <c r="BP27" s="227"/>
      <c r="BQ27" s="227"/>
      <c r="BR27" s="226"/>
      <c r="BS27" s="226"/>
      <c r="BT27" s="226"/>
      <c r="BU27" s="226"/>
      <c r="BV27" s="223"/>
      <c r="BW27" s="231"/>
      <c r="BX27" s="231"/>
      <c r="BY27" s="231"/>
      <c r="BZ27" s="231"/>
      <c r="CA27" s="228"/>
      <c r="CB27" s="228"/>
      <c r="CC27" s="228"/>
      <c r="CD27" s="228"/>
      <c r="CE27" s="228"/>
      <c r="CF27" s="228"/>
      <c r="CG27" s="228"/>
      <c r="CH27" s="228"/>
      <c r="CI27" s="231"/>
      <c r="CJ27" s="231"/>
      <c r="CK27" s="231"/>
      <c r="CL27" s="231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  <c r="DC27" s="228"/>
      <c r="DD27" s="228"/>
      <c r="DE27" s="228"/>
      <c r="DF27" s="228"/>
      <c r="DG27" s="223"/>
      <c r="DH27" s="231"/>
      <c r="DI27" s="231"/>
      <c r="DJ27" s="231"/>
      <c r="DK27" s="231"/>
      <c r="DL27" s="228"/>
      <c r="DM27" s="228"/>
      <c r="DN27" s="228"/>
      <c r="DO27" s="228"/>
      <c r="DP27" s="228"/>
      <c r="DQ27" s="228"/>
      <c r="DR27" s="228"/>
      <c r="DS27" s="228"/>
      <c r="DT27" s="231"/>
      <c r="DU27" s="231"/>
      <c r="DV27" s="231"/>
      <c r="DW27" s="231"/>
      <c r="DX27" s="228"/>
      <c r="DY27" s="228"/>
      <c r="DZ27" s="228"/>
      <c r="EA27" s="228"/>
      <c r="EB27" s="228"/>
      <c r="EC27" s="228"/>
      <c r="ED27" s="228"/>
      <c r="EE27" s="228"/>
      <c r="EF27" s="231"/>
      <c r="EG27" s="231"/>
      <c r="EH27" s="231"/>
      <c r="EI27" s="231"/>
      <c r="EJ27" s="228"/>
      <c r="EK27" s="228"/>
      <c r="EL27" s="228"/>
      <c r="EM27" s="228"/>
      <c r="EN27" s="228"/>
      <c r="EO27" s="228"/>
      <c r="EP27" s="228"/>
      <c r="EQ27" s="228"/>
      <c r="ER27" s="223"/>
      <c r="ES27" s="231"/>
      <c r="ET27" s="231"/>
      <c r="EU27" s="231"/>
      <c r="EV27" s="231"/>
      <c r="EW27" s="228"/>
      <c r="EX27" s="228"/>
      <c r="EY27" s="228"/>
      <c r="EZ27" s="228"/>
      <c r="FA27" s="228"/>
      <c r="FB27" s="228"/>
      <c r="FC27" s="228"/>
      <c r="FD27" s="228"/>
      <c r="FE27" s="231"/>
      <c r="FF27" s="231"/>
      <c r="FG27" s="231"/>
      <c r="FH27" s="231"/>
      <c r="FI27" s="228"/>
      <c r="FJ27" s="228"/>
      <c r="FK27" s="228"/>
      <c r="FL27" s="228"/>
      <c r="FM27" s="228"/>
      <c r="FN27" s="228"/>
      <c r="FO27" s="228"/>
      <c r="FP27" s="228"/>
      <c r="FQ27" s="231"/>
      <c r="FR27" s="231"/>
      <c r="FS27" s="231"/>
      <c r="FT27" s="231"/>
      <c r="FU27" s="228"/>
      <c r="FV27" s="228"/>
      <c r="FW27" s="228"/>
      <c r="FX27" s="228"/>
    </row>
    <row r="28" spans="1:180">
      <c r="A28" s="156" t="s">
        <v>39</v>
      </c>
      <c r="B28" s="157"/>
      <c r="C28" s="158" t="s">
        <v>21</v>
      </c>
      <c r="D28" s="158"/>
      <c r="E28" s="19"/>
      <c r="F28" s="19"/>
      <c r="G28" s="158"/>
      <c r="H28" s="158"/>
      <c r="I28" s="158"/>
      <c r="J28" s="141"/>
      <c r="L28" s="142"/>
      <c r="M28" s="4"/>
      <c r="N28" s="7"/>
      <c r="O28" s="7"/>
      <c r="P28" s="135"/>
      <c r="Q28" s="136"/>
      <c r="R28" s="163">
        <v>33</v>
      </c>
      <c r="S28" s="42">
        <v>11</v>
      </c>
      <c r="T28" s="137">
        <f t="shared" si="0"/>
        <v>787</v>
      </c>
      <c r="U28" s="138">
        <f t="shared" si="1"/>
        <v>33.458333333333336</v>
      </c>
      <c r="V28" s="41">
        <v>36.06</v>
      </c>
      <c r="W28" s="42">
        <v>28.34</v>
      </c>
      <c r="X28" s="42"/>
      <c r="Y28" s="43"/>
      <c r="Z28" s="41">
        <v>17.399999999999999</v>
      </c>
      <c r="AA28" s="42">
        <v>19.2</v>
      </c>
      <c r="AB28" s="42"/>
      <c r="AC28" s="43"/>
      <c r="AD28" s="41"/>
      <c r="AE28" s="42"/>
      <c r="AF28" s="42"/>
      <c r="AG28" s="43"/>
      <c r="AH28" s="41">
        <v>3.5</v>
      </c>
      <c r="AI28" s="42">
        <v>1.6999999999999993</v>
      </c>
      <c r="AJ28" s="42"/>
      <c r="AK28" s="43"/>
      <c r="AL28" s="41"/>
      <c r="AM28" s="42"/>
      <c r="AN28" s="42"/>
      <c r="AO28" s="43"/>
      <c r="AP28" s="44">
        <v>0</v>
      </c>
      <c r="AQ28" s="42">
        <v>0</v>
      </c>
      <c r="AR28" s="42"/>
      <c r="AS28" s="148"/>
      <c r="AT28" s="229"/>
      <c r="AU28" s="229"/>
      <c r="AV28" s="229"/>
      <c r="AW28" s="229"/>
      <c r="AX28" s="229"/>
      <c r="AY28" s="229"/>
      <c r="AZ28" s="229"/>
      <c r="BA28" s="229"/>
      <c r="BB28" s="226"/>
      <c r="BC28" s="226"/>
      <c r="BD28" s="226"/>
      <c r="BE28" s="226"/>
      <c r="BF28" s="226"/>
      <c r="BG28" s="226"/>
      <c r="BH28" s="226"/>
      <c r="BI28" s="226"/>
      <c r="BJ28" s="230"/>
      <c r="BK28" s="230"/>
      <c r="BL28" s="230"/>
      <c r="BM28" s="230"/>
      <c r="BN28" s="227"/>
      <c r="BO28" s="227"/>
      <c r="BP28" s="227"/>
      <c r="BQ28" s="227"/>
      <c r="BR28" s="226"/>
      <c r="BS28" s="226"/>
      <c r="BT28" s="226"/>
      <c r="BU28" s="226"/>
      <c r="BV28" s="223"/>
      <c r="BW28" s="231"/>
      <c r="BX28" s="231"/>
      <c r="BY28" s="231"/>
      <c r="BZ28" s="231"/>
      <c r="CA28" s="228"/>
      <c r="CB28" s="228"/>
      <c r="CC28" s="228"/>
      <c r="CD28" s="228"/>
      <c r="CE28" s="228"/>
      <c r="CF28" s="228"/>
      <c r="CG28" s="228"/>
      <c r="CH28" s="228"/>
      <c r="CI28" s="231"/>
      <c r="CJ28" s="231"/>
      <c r="CK28" s="231"/>
      <c r="CL28" s="231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8"/>
      <c r="CX28" s="228"/>
      <c r="CY28" s="228"/>
      <c r="CZ28" s="228"/>
      <c r="DA28" s="228"/>
      <c r="DB28" s="228"/>
      <c r="DC28" s="228"/>
      <c r="DD28" s="228"/>
      <c r="DE28" s="228"/>
      <c r="DF28" s="228"/>
      <c r="DG28" s="223"/>
      <c r="DH28" s="231"/>
      <c r="DI28" s="231"/>
      <c r="DJ28" s="231"/>
      <c r="DK28" s="231"/>
      <c r="DL28" s="228"/>
      <c r="DM28" s="228"/>
      <c r="DN28" s="228"/>
      <c r="DO28" s="228"/>
      <c r="DP28" s="228"/>
      <c r="DQ28" s="228"/>
      <c r="DR28" s="228"/>
      <c r="DS28" s="228"/>
      <c r="DT28" s="231"/>
      <c r="DU28" s="231"/>
      <c r="DV28" s="231"/>
      <c r="DW28" s="231"/>
      <c r="DX28" s="228"/>
      <c r="DY28" s="228"/>
      <c r="DZ28" s="228"/>
      <c r="EA28" s="228"/>
      <c r="EB28" s="228"/>
      <c r="EC28" s="228"/>
      <c r="ED28" s="228"/>
      <c r="EE28" s="228"/>
      <c r="EF28" s="231"/>
      <c r="EG28" s="231"/>
      <c r="EH28" s="231"/>
      <c r="EI28" s="231"/>
      <c r="EJ28" s="228"/>
      <c r="EK28" s="228"/>
      <c r="EL28" s="228"/>
      <c r="EM28" s="228"/>
      <c r="EN28" s="228"/>
      <c r="EO28" s="228"/>
      <c r="EP28" s="228"/>
      <c r="EQ28" s="228"/>
      <c r="ER28" s="223"/>
      <c r="ES28" s="231"/>
      <c r="ET28" s="231"/>
      <c r="EU28" s="231"/>
      <c r="EV28" s="231"/>
      <c r="EW28" s="228"/>
      <c r="EX28" s="228"/>
      <c r="EY28" s="228"/>
      <c r="EZ28" s="228"/>
      <c r="FA28" s="228"/>
      <c r="FB28" s="228"/>
      <c r="FC28" s="228"/>
      <c r="FD28" s="228"/>
      <c r="FE28" s="231"/>
      <c r="FF28" s="231"/>
      <c r="FG28" s="231"/>
      <c r="FH28" s="231"/>
      <c r="FI28" s="228"/>
      <c r="FJ28" s="228"/>
      <c r="FK28" s="228"/>
      <c r="FL28" s="228"/>
      <c r="FM28" s="228"/>
      <c r="FN28" s="228"/>
      <c r="FO28" s="228"/>
      <c r="FP28" s="228"/>
      <c r="FQ28" s="231"/>
      <c r="FR28" s="231"/>
      <c r="FS28" s="231"/>
      <c r="FT28" s="231"/>
      <c r="FU28" s="228"/>
      <c r="FV28" s="228"/>
      <c r="FW28" s="228"/>
      <c r="FX28" s="228"/>
    </row>
    <row r="29" spans="1:180" ht="13.5" thickBot="1">
      <c r="A29" s="159" t="s">
        <v>13</v>
      </c>
      <c r="B29" s="160">
        <f>(D27/(B28+E27))*100</f>
        <v>32.529182879377437</v>
      </c>
      <c r="C29" s="20" t="s">
        <v>20</v>
      </c>
      <c r="D29" s="532" t="s">
        <v>38</v>
      </c>
      <c r="E29" s="533" t="s">
        <v>38</v>
      </c>
      <c r="F29" s="160">
        <f>100-B29</f>
        <v>67.47081712062257</v>
      </c>
      <c r="G29" s="20" t="s">
        <v>40</v>
      </c>
      <c r="H29" s="21"/>
      <c r="I29" s="20"/>
      <c r="J29" s="161"/>
      <c r="L29" s="142"/>
      <c r="M29" s="162"/>
      <c r="N29" s="7"/>
      <c r="O29" s="7"/>
      <c r="P29" s="135"/>
      <c r="Q29" s="136"/>
      <c r="R29" s="42">
        <v>34</v>
      </c>
      <c r="S29" s="42">
        <v>13</v>
      </c>
      <c r="T29" s="137">
        <f t="shared" si="0"/>
        <v>813</v>
      </c>
      <c r="U29" s="138">
        <f t="shared" si="1"/>
        <v>34.541666666666664</v>
      </c>
      <c r="V29" s="41">
        <v>34.5</v>
      </c>
      <c r="W29" s="42">
        <v>28.44</v>
      </c>
      <c r="X29" s="42"/>
      <c r="Y29" s="43"/>
      <c r="Z29" s="41">
        <v>17.5</v>
      </c>
      <c r="AA29" s="42">
        <v>19.2</v>
      </c>
      <c r="AB29" s="42"/>
      <c r="AC29" s="43"/>
      <c r="AD29" s="41"/>
      <c r="AE29" s="42"/>
      <c r="AF29" s="42"/>
      <c r="AG29" s="43"/>
      <c r="AH29" s="41">
        <v>3.3999999999999986</v>
      </c>
      <c r="AI29" s="42">
        <v>1.6999999999999993</v>
      </c>
      <c r="AJ29" s="42"/>
      <c r="AK29" s="43"/>
      <c r="AL29" s="41"/>
      <c r="AM29" s="42"/>
      <c r="AN29" s="42"/>
      <c r="AO29" s="43"/>
      <c r="AP29" s="44">
        <v>0</v>
      </c>
      <c r="AQ29" s="42">
        <v>0</v>
      </c>
      <c r="AR29" s="42"/>
      <c r="AS29" s="148"/>
      <c r="AT29" s="229"/>
      <c r="AU29" s="229"/>
      <c r="AV29" s="229"/>
      <c r="AW29" s="229"/>
      <c r="AX29" s="229"/>
      <c r="AY29" s="229"/>
      <c r="AZ29" s="229"/>
      <c r="BA29" s="229"/>
      <c r="BB29" s="226"/>
      <c r="BC29" s="226"/>
      <c r="BD29" s="226"/>
      <c r="BE29" s="226"/>
      <c r="BF29" s="226"/>
      <c r="BG29" s="226"/>
      <c r="BH29" s="226"/>
      <c r="BI29" s="226"/>
      <c r="BJ29" s="230"/>
      <c r="BK29" s="230"/>
      <c r="BL29" s="230"/>
      <c r="BM29" s="230"/>
      <c r="BN29" s="227"/>
      <c r="BO29" s="227"/>
      <c r="BP29" s="227"/>
      <c r="BQ29" s="227"/>
      <c r="BR29" s="226"/>
      <c r="BS29" s="226"/>
      <c r="BT29" s="226"/>
      <c r="BU29" s="226"/>
      <c r="BV29" s="223"/>
      <c r="BW29" s="231"/>
      <c r="BX29" s="231"/>
      <c r="BY29" s="231"/>
      <c r="BZ29" s="231"/>
      <c r="CA29" s="228"/>
      <c r="CB29" s="228"/>
      <c r="CC29" s="228"/>
      <c r="CD29" s="228"/>
      <c r="CE29" s="228"/>
      <c r="CF29" s="228"/>
      <c r="CG29" s="228"/>
      <c r="CH29" s="228"/>
      <c r="CI29" s="231"/>
      <c r="CJ29" s="231"/>
      <c r="CK29" s="231"/>
      <c r="CL29" s="231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  <c r="DC29" s="228"/>
      <c r="DD29" s="228"/>
      <c r="DE29" s="228"/>
      <c r="DF29" s="228"/>
      <c r="DG29" s="223"/>
      <c r="DH29" s="231"/>
      <c r="DI29" s="231"/>
      <c r="DJ29" s="231"/>
      <c r="DK29" s="231"/>
      <c r="DL29" s="228"/>
      <c r="DM29" s="228"/>
      <c r="DN29" s="228"/>
      <c r="DO29" s="228"/>
      <c r="DP29" s="228"/>
      <c r="DQ29" s="228"/>
      <c r="DR29" s="228"/>
      <c r="DS29" s="228"/>
      <c r="DT29" s="231"/>
      <c r="DU29" s="231"/>
      <c r="DV29" s="231"/>
      <c r="DW29" s="231"/>
      <c r="DX29" s="228"/>
      <c r="DY29" s="228"/>
      <c r="DZ29" s="228"/>
      <c r="EA29" s="228"/>
      <c r="EB29" s="228"/>
      <c r="EC29" s="228"/>
      <c r="ED29" s="228"/>
      <c r="EE29" s="228"/>
      <c r="EF29" s="231"/>
      <c r="EG29" s="231"/>
      <c r="EH29" s="231"/>
      <c r="EI29" s="231"/>
      <c r="EJ29" s="228"/>
      <c r="EK29" s="228"/>
      <c r="EL29" s="228"/>
      <c r="EM29" s="228"/>
      <c r="EN29" s="228"/>
      <c r="EO29" s="228"/>
      <c r="EP29" s="228"/>
      <c r="EQ29" s="228"/>
      <c r="ER29" s="223"/>
      <c r="ES29" s="231"/>
      <c r="ET29" s="231"/>
      <c r="EU29" s="231"/>
      <c r="EV29" s="231"/>
      <c r="EW29" s="228"/>
      <c r="EX29" s="228"/>
      <c r="EY29" s="228"/>
      <c r="EZ29" s="228"/>
      <c r="FA29" s="228"/>
      <c r="FB29" s="228"/>
      <c r="FC29" s="228"/>
      <c r="FD29" s="228"/>
      <c r="FE29" s="231"/>
      <c r="FF29" s="231"/>
      <c r="FG29" s="231"/>
      <c r="FH29" s="231"/>
      <c r="FI29" s="228"/>
      <c r="FJ29" s="228"/>
      <c r="FK29" s="228"/>
      <c r="FL29" s="228"/>
      <c r="FM29" s="228"/>
      <c r="FN29" s="228"/>
      <c r="FO29" s="228"/>
      <c r="FP29" s="228"/>
      <c r="FQ29" s="231"/>
      <c r="FR29" s="231"/>
      <c r="FS29" s="231"/>
      <c r="FT29" s="231"/>
      <c r="FU29" s="228"/>
      <c r="FV29" s="228"/>
      <c r="FW29" s="228"/>
      <c r="FX29" s="228"/>
    </row>
    <row r="30" spans="1:180">
      <c r="L30" s="7"/>
      <c r="M30" s="7"/>
      <c r="N30" s="7"/>
      <c r="O30" s="7"/>
      <c r="P30" s="135"/>
      <c r="Q30" s="136"/>
      <c r="R30" s="42">
        <v>35</v>
      </c>
      <c r="S30" s="42">
        <v>14</v>
      </c>
      <c r="T30" s="137">
        <f t="shared" si="0"/>
        <v>838</v>
      </c>
      <c r="U30" s="138">
        <f t="shared" si="1"/>
        <v>35.583333333333336</v>
      </c>
      <c r="V30" s="41">
        <v>33.9</v>
      </c>
      <c r="W30" s="42">
        <v>31.3</v>
      </c>
      <c r="X30" s="42"/>
      <c r="Y30" s="43"/>
      <c r="Z30" s="41">
        <v>18.3</v>
      </c>
      <c r="AA30" s="42">
        <v>19.100000000000001</v>
      </c>
      <c r="AB30" s="42"/>
      <c r="AC30" s="43"/>
      <c r="AD30" s="41"/>
      <c r="AE30" s="42"/>
      <c r="AF30" s="42"/>
      <c r="AG30" s="43"/>
      <c r="AH30" s="41">
        <v>2.5999999999999979</v>
      </c>
      <c r="AI30" s="42">
        <v>1.7999999999999972</v>
      </c>
      <c r="AJ30" s="42"/>
      <c r="AK30" s="43"/>
      <c r="AL30" s="41"/>
      <c r="AM30" s="42"/>
      <c r="AN30" s="42"/>
      <c r="AO30" s="43"/>
      <c r="AP30" s="44">
        <v>0</v>
      </c>
      <c r="AQ30" s="42">
        <v>0</v>
      </c>
      <c r="AR30" s="42"/>
      <c r="AS30" s="148"/>
      <c r="AT30" s="229"/>
      <c r="AU30" s="229"/>
      <c r="AV30" s="229"/>
      <c r="AW30" s="229"/>
      <c r="AX30" s="229"/>
      <c r="AY30" s="229"/>
      <c r="AZ30" s="229"/>
      <c r="BA30" s="229"/>
      <c r="BB30" s="226"/>
      <c r="BC30" s="226"/>
      <c r="BD30" s="226"/>
      <c r="BE30" s="226"/>
      <c r="BF30" s="226"/>
      <c r="BG30" s="226"/>
      <c r="BH30" s="226"/>
      <c r="BI30" s="226"/>
      <c r="BJ30" s="230"/>
      <c r="BK30" s="230"/>
      <c r="BL30" s="230"/>
      <c r="BM30" s="230"/>
      <c r="BN30" s="227"/>
      <c r="BO30" s="227"/>
      <c r="BP30" s="227"/>
      <c r="BQ30" s="227"/>
      <c r="BR30" s="226"/>
      <c r="BS30" s="226"/>
      <c r="BT30" s="226"/>
      <c r="BU30" s="226"/>
      <c r="BV30" s="223"/>
      <c r="BW30" s="231"/>
      <c r="BX30" s="231"/>
      <c r="BY30" s="231"/>
      <c r="BZ30" s="231"/>
      <c r="CA30" s="228"/>
      <c r="CB30" s="228"/>
      <c r="CC30" s="228"/>
      <c r="CD30" s="228"/>
      <c r="CE30" s="228"/>
      <c r="CF30" s="228"/>
      <c r="CG30" s="228"/>
      <c r="CH30" s="228"/>
      <c r="CI30" s="231"/>
      <c r="CJ30" s="231"/>
      <c r="CK30" s="231"/>
      <c r="CL30" s="231"/>
      <c r="CM30" s="228"/>
      <c r="CN30" s="228"/>
      <c r="CO30" s="228"/>
      <c r="CP30" s="228"/>
      <c r="CQ30" s="228"/>
      <c r="CR30" s="228"/>
      <c r="CS30" s="228"/>
      <c r="CT30" s="228"/>
      <c r="CU30" s="228"/>
      <c r="CV30" s="228"/>
      <c r="CW30" s="228"/>
      <c r="CX30" s="228"/>
      <c r="CY30" s="228"/>
      <c r="CZ30" s="228"/>
      <c r="DA30" s="228"/>
      <c r="DB30" s="228"/>
      <c r="DC30" s="228"/>
      <c r="DD30" s="228"/>
      <c r="DE30" s="228"/>
      <c r="DF30" s="228"/>
      <c r="DG30" s="223"/>
      <c r="DH30" s="231"/>
      <c r="DI30" s="231"/>
      <c r="DJ30" s="231"/>
      <c r="DK30" s="231"/>
      <c r="DL30" s="228"/>
      <c r="DM30" s="228"/>
      <c r="DN30" s="228"/>
      <c r="DO30" s="228"/>
      <c r="DP30" s="228"/>
      <c r="DQ30" s="228"/>
      <c r="DR30" s="228"/>
      <c r="DS30" s="228"/>
      <c r="DT30" s="231"/>
      <c r="DU30" s="231"/>
      <c r="DV30" s="231"/>
      <c r="DW30" s="231"/>
      <c r="DX30" s="228"/>
      <c r="DY30" s="228"/>
      <c r="DZ30" s="228"/>
      <c r="EA30" s="228"/>
      <c r="EB30" s="228"/>
      <c r="EC30" s="228"/>
      <c r="ED30" s="228"/>
      <c r="EE30" s="228"/>
      <c r="EF30" s="231"/>
      <c r="EG30" s="231"/>
      <c r="EH30" s="231"/>
      <c r="EI30" s="231"/>
      <c r="EJ30" s="228"/>
      <c r="EK30" s="228"/>
      <c r="EL30" s="228"/>
      <c r="EM30" s="228"/>
      <c r="EN30" s="228"/>
      <c r="EO30" s="228"/>
      <c r="EP30" s="228"/>
      <c r="EQ30" s="228"/>
      <c r="ER30" s="223"/>
      <c r="ES30" s="231"/>
      <c r="ET30" s="231"/>
      <c r="EU30" s="231"/>
      <c r="EV30" s="231"/>
      <c r="EW30" s="228"/>
      <c r="EX30" s="228"/>
      <c r="EY30" s="228"/>
      <c r="EZ30" s="228"/>
      <c r="FA30" s="228"/>
      <c r="FB30" s="228"/>
      <c r="FC30" s="228"/>
      <c r="FD30" s="228"/>
      <c r="FE30" s="231"/>
      <c r="FF30" s="231"/>
      <c r="FG30" s="231"/>
      <c r="FH30" s="231"/>
      <c r="FI30" s="228"/>
      <c r="FJ30" s="228"/>
      <c r="FK30" s="228"/>
      <c r="FL30" s="228"/>
      <c r="FM30" s="228"/>
      <c r="FN30" s="228"/>
      <c r="FO30" s="228"/>
      <c r="FP30" s="228"/>
      <c r="FQ30" s="231"/>
      <c r="FR30" s="231"/>
      <c r="FS30" s="231"/>
      <c r="FT30" s="231"/>
      <c r="FU30" s="228"/>
      <c r="FV30" s="228"/>
      <c r="FW30" s="228"/>
      <c r="FX30" s="228"/>
    </row>
    <row r="31" spans="1:180" ht="13.5" thickBot="1">
      <c r="L31" s="7"/>
      <c r="M31" s="7"/>
      <c r="N31" s="7"/>
      <c r="O31" s="7"/>
      <c r="P31" s="135"/>
      <c r="Q31" s="136"/>
      <c r="R31" s="42">
        <v>36</v>
      </c>
      <c r="S31" s="42">
        <v>11</v>
      </c>
      <c r="T31" s="137">
        <f t="shared" si="0"/>
        <v>859</v>
      </c>
      <c r="U31" s="138">
        <f t="shared" si="1"/>
        <v>36.458333333333336</v>
      </c>
      <c r="V31" s="41">
        <v>33.700000000000003</v>
      </c>
      <c r="W31" s="42">
        <v>32.799999999999997</v>
      </c>
      <c r="X31" s="42"/>
      <c r="Y31" s="43"/>
      <c r="Z31" s="41">
        <v>19.100000000000001</v>
      </c>
      <c r="AA31" s="42">
        <v>19.8</v>
      </c>
      <c r="AB31" s="42"/>
      <c r="AC31" s="43"/>
      <c r="AD31" s="41"/>
      <c r="AE31" s="42"/>
      <c r="AF31" s="42"/>
      <c r="AG31" s="43"/>
      <c r="AH31" s="41">
        <v>1.7999999999999972</v>
      </c>
      <c r="AI31" s="42">
        <v>1.0999999999999979</v>
      </c>
      <c r="AJ31" s="42"/>
      <c r="AK31" s="43"/>
      <c r="AL31" s="41"/>
      <c r="AM31" s="42"/>
      <c r="AN31" s="42"/>
      <c r="AO31" s="43"/>
      <c r="AP31" s="44">
        <v>0</v>
      </c>
      <c r="AQ31" s="42">
        <v>0</v>
      </c>
      <c r="AR31" s="42"/>
      <c r="AS31" s="148"/>
      <c r="AT31" s="229"/>
      <c r="AU31" s="229"/>
      <c r="AV31" s="229"/>
      <c r="AW31" s="229"/>
      <c r="AX31" s="229"/>
      <c r="AY31" s="229"/>
      <c r="AZ31" s="229"/>
      <c r="BA31" s="229"/>
      <c r="BB31" s="226"/>
      <c r="BC31" s="226"/>
      <c r="BD31" s="226"/>
      <c r="BE31" s="226"/>
      <c r="BF31" s="226"/>
      <c r="BG31" s="226"/>
      <c r="BH31" s="226"/>
      <c r="BI31" s="226"/>
      <c r="BJ31" s="230"/>
      <c r="BK31" s="230"/>
      <c r="BL31" s="230"/>
      <c r="BM31" s="230"/>
      <c r="BN31" s="227"/>
      <c r="BO31" s="227"/>
      <c r="BP31" s="227"/>
      <c r="BQ31" s="227"/>
      <c r="BR31" s="226"/>
      <c r="BS31" s="226"/>
      <c r="BT31" s="226"/>
      <c r="BU31" s="226"/>
      <c r="BV31" s="223"/>
      <c r="BW31" s="231"/>
      <c r="BX31" s="231"/>
      <c r="BY31" s="231"/>
      <c r="BZ31" s="231"/>
      <c r="CA31" s="228"/>
      <c r="CB31" s="228"/>
      <c r="CC31" s="228"/>
      <c r="CD31" s="228"/>
      <c r="CE31" s="228"/>
      <c r="CF31" s="228"/>
      <c r="CG31" s="228"/>
      <c r="CH31" s="228"/>
      <c r="CI31" s="231"/>
      <c r="CJ31" s="231"/>
      <c r="CK31" s="231"/>
      <c r="CL31" s="231"/>
      <c r="CM31" s="228"/>
      <c r="CN31" s="228"/>
      <c r="CO31" s="228"/>
      <c r="CP31" s="228"/>
      <c r="CQ31" s="228"/>
      <c r="CR31" s="228"/>
      <c r="CS31" s="228"/>
      <c r="CT31" s="228"/>
      <c r="CU31" s="228"/>
      <c r="CV31" s="228"/>
      <c r="CW31" s="228"/>
      <c r="CX31" s="228"/>
      <c r="CY31" s="228"/>
      <c r="CZ31" s="228"/>
      <c r="DA31" s="228"/>
      <c r="DB31" s="228"/>
      <c r="DC31" s="228"/>
      <c r="DD31" s="228"/>
      <c r="DE31" s="228"/>
      <c r="DF31" s="228"/>
      <c r="DG31" s="223"/>
      <c r="DH31" s="231"/>
      <c r="DI31" s="231"/>
      <c r="DJ31" s="231"/>
      <c r="DK31" s="231"/>
      <c r="DL31" s="228"/>
      <c r="DM31" s="228"/>
      <c r="DN31" s="228"/>
      <c r="DO31" s="228"/>
      <c r="DP31" s="228"/>
      <c r="DQ31" s="228"/>
      <c r="DR31" s="228"/>
      <c r="DS31" s="228"/>
      <c r="DT31" s="231"/>
      <c r="DU31" s="231"/>
      <c r="DV31" s="231"/>
      <c r="DW31" s="231"/>
      <c r="DX31" s="228"/>
      <c r="DY31" s="228"/>
      <c r="DZ31" s="228"/>
      <c r="EA31" s="228"/>
      <c r="EB31" s="228"/>
      <c r="EC31" s="228"/>
      <c r="ED31" s="228"/>
      <c r="EE31" s="228"/>
      <c r="EF31" s="231"/>
      <c r="EG31" s="231"/>
      <c r="EH31" s="231"/>
      <c r="EI31" s="231"/>
      <c r="EJ31" s="228"/>
      <c r="EK31" s="228"/>
      <c r="EL31" s="228"/>
      <c r="EM31" s="228"/>
      <c r="EN31" s="228"/>
      <c r="EO31" s="228"/>
      <c r="EP31" s="228"/>
      <c r="EQ31" s="228"/>
      <c r="ER31" s="223"/>
      <c r="ES31" s="231"/>
      <c r="ET31" s="231"/>
      <c r="EU31" s="231"/>
      <c r="EV31" s="231"/>
      <c r="EW31" s="228"/>
      <c r="EX31" s="228"/>
      <c r="EY31" s="228"/>
      <c r="EZ31" s="228"/>
      <c r="FA31" s="228"/>
      <c r="FB31" s="228"/>
      <c r="FC31" s="228"/>
      <c r="FD31" s="228"/>
      <c r="FE31" s="231"/>
      <c r="FF31" s="231"/>
      <c r="FG31" s="231"/>
      <c r="FH31" s="231"/>
      <c r="FI31" s="228"/>
      <c r="FJ31" s="228"/>
      <c r="FK31" s="228"/>
      <c r="FL31" s="228"/>
      <c r="FM31" s="228"/>
      <c r="FN31" s="228"/>
      <c r="FO31" s="228"/>
      <c r="FP31" s="228"/>
      <c r="FQ31" s="231"/>
      <c r="FR31" s="231"/>
      <c r="FS31" s="231"/>
      <c r="FT31" s="231"/>
      <c r="FU31" s="228"/>
      <c r="FV31" s="228"/>
      <c r="FW31" s="228"/>
      <c r="FX31" s="228"/>
    </row>
    <row r="32" spans="1:180" ht="16.5" thickBot="1">
      <c r="A32" s="130"/>
      <c r="B32" s="16" t="s">
        <v>9</v>
      </c>
      <c r="C32" s="131"/>
      <c r="D32" s="131"/>
      <c r="E32" s="131"/>
      <c r="F32" s="131"/>
      <c r="G32" s="131"/>
      <c r="H32" s="131"/>
      <c r="I32" s="131"/>
      <c r="J32" s="132"/>
      <c r="L32" s="7"/>
      <c r="M32" s="133"/>
      <c r="N32" s="134"/>
      <c r="O32" s="134"/>
      <c r="P32" s="135"/>
      <c r="Q32" s="136"/>
      <c r="R32" s="42">
        <v>37</v>
      </c>
      <c r="S32" s="42">
        <v>15</v>
      </c>
      <c r="T32" s="137">
        <f t="shared" si="0"/>
        <v>887</v>
      </c>
      <c r="U32" s="138">
        <f t="shared" si="1"/>
        <v>37.625</v>
      </c>
      <c r="V32" s="46">
        <v>30.9</v>
      </c>
      <c r="W32" s="47">
        <v>30.7</v>
      </c>
      <c r="X32" s="42"/>
      <c r="Y32" s="48"/>
      <c r="Z32" s="41">
        <v>19.399999999999999</v>
      </c>
      <c r="AA32" s="47">
        <v>19.3</v>
      </c>
      <c r="AB32" s="42"/>
      <c r="AC32" s="43"/>
      <c r="AD32" s="46"/>
      <c r="AE32" s="47"/>
      <c r="AF32" s="47"/>
      <c r="AG32" s="48"/>
      <c r="AH32" s="41">
        <v>1.5</v>
      </c>
      <c r="AI32" s="42">
        <v>1.5999999999999979</v>
      </c>
      <c r="AJ32" s="42"/>
      <c r="AK32" s="48"/>
      <c r="AL32" s="41"/>
      <c r="AM32" s="42"/>
      <c r="AN32" s="42"/>
      <c r="AO32" s="48"/>
      <c r="AP32" s="44">
        <v>0</v>
      </c>
      <c r="AQ32" s="42">
        <v>0</v>
      </c>
      <c r="AR32" s="42"/>
      <c r="AS32" s="148"/>
      <c r="AT32" s="229"/>
      <c r="AU32" s="229"/>
      <c r="AV32" s="229"/>
      <c r="AW32" s="229"/>
      <c r="AX32" s="229"/>
      <c r="AY32" s="229"/>
      <c r="AZ32" s="229"/>
      <c r="BA32" s="229"/>
      <c r="BB32" s="226"/>
      <c r="BC32" s="226"/>
      <c r="BD32" s="226"/>
      <c r="BE32" s="226"/>
      <c r="BF32" s="226"/>
      <c r="BG32" s="226"/>
      <c r="BH32" s="226"/>
      <c r="BI32" s="226"/>
      <c r="BJ32" s="230"/>
      <c r="BK32" s="230"/>
      <c r="BL32" s="230"/>
      <c r="BM32" s="230"/>
      <c r="BN32" s="227"/>
      <c r="BO32" s="227"/>
      <c r="BP32" s="227"/>
      <c r="BQ32" s="227"/>
      <c r="BR32" s="226"/>
      <c r="BS32" s="226"/>
      <c r="BT32" s="226"/>
      <c r="BU32" s="226"/>
      <c r="BV32" s="223"/>
      <c r="BW32" s="231"/>
      <c r="BX32" s="231"/>
      <c r="BY32" s="231"/>
      <c r="BZ32" s="231"/>
      <c r="CA32" s="228"/>
      <c r="CB32" s="228"/>
      <c r="CC32" s="228"/>
      <c r="CD32" s="228"/>
      <c r="CE32" s="228"/>
      <c r="CF32" s="228"/>
      <c r="CG32" s="228"/>
      <c r="CH32" s="228"/>
      <c r="CI32" s="231"/>
      <c r="CJ32" s="231"/>
      <c r="CK32" s="231"/>
      <c r="CL32" s="231"/>
      <c r="CM32" s="228"/>
      <c r="CN32" s="228"/>
      <c r="CO32" s="228"/>
      <c r="CP32" s="228"/>
      <c r="CQ32" s="228"/>
      <c r="CR32" s="228"/>
      <c r="CS32" s="228"/>
      <c r="CT32" s="228"/>
      <c r="CU32" s="228"/>
      <c r="CV32" s="228"/>
      <c r="CW32" s="228"/>
      <c r="CX32" s="228"/>
      <c r="CY32" s="228"/>
      <c r="CZ32" s="228"/>
      <c r="DA32" s="228"/>
      <c r="DB32" s="228"/>
      <c r="DC32" s="228"/>
      <c r="DD32" s="228"/>
      <c r="DE32" s="228"/>
      <c r="DF32" s="228"/>
      <c r="DG32" s="223"/>
      <c r="DH32" s="231"/>
      <c r="DI32" s="231"/>
      <c r="DJ32" s="231"/>
      <c r="DK32" s="231"/>
      <c r="DL32" s="228"/>
      <c r="DM32" s="228"/>
      <c r="DN32" s="228"/>
      <c r="DO32" s="228"/>
      <c r="DP32" s="228"/>
      <c r="DQ32" s="228"/>
      <c r="DR32" s="228"/>
      <c r="DS32" s="228"/>
      <c r="DT32" s="231"/>
      <c r="DU32" s="231"/>
      <c r="DV32" s="231"/>
      <c r="DW32" s="231"/>
      <c r="DX32" s="228"/>
      <c r="DY32" s="228"/>
      <c r="DZ32" s="228"/>
      <c r="EA32" s="228"/>
      <c r="EB32" s="228"/>
      <c r="EC32" s="228"/>
      <c r="ED32" s="228"/>
      <c r="EE32" s="228"/>
      <c r="EF32" s="231"/>
      <c r="EG32" s="231"/>
      <c r="EH32" s="231"/>
      <c r="EI32" s="231"/>
      <c r="EJ32" s="228"/>
      <c r="EK32" s="228"/>
      <c r="EL32" s="228"/>
      <c r="EM32" s="228"/>
      <c r="EN32" s="228"/>
      <c r="EO32" s="228"/>
      <c r="EP32" s="228"/>
      <c r="EQ32" s="228"/>
      <c r="ER32" s="223"/>
      <c r="ES32" s="231"/>
      <c r="ET32" s="231"/>
      <c r="EU32" s="231"/>
      <c r="EV32" s="231"/>
      <c r="EW32" s="228"/>
      <c r="EX32" s="228"/>
      <c r="EY32" s="228"/>
      <c r="EZ32" s="228"/>
      <c r="FA32" s="228"/>
      <c r="FB32" s="228"/>
      <c r="FC32" s="228"/>
      <c r="FD32" s="228"/>
      <c r="FE32" s="231"/>
      <c r="FF32" s="231"/>
      <c r="FG32" s="231"/>
      <c r="FH32" s="231"/>
      <c r="FI32" s="228"/>
      <c r="FJ32" s="228"/>
      <c r="FK32" s="228"/>
      <c r="FL32" s="228"/>
      <c r="FM32" s="228"/>
      <c r="FN32" s="228"/>
      <c r="FO32" s="228"/>
      <c r="FP32" s="228"/>
      <c r="FQ32" s="231"/>
      <c r="FR32" s="231"/>
      <c r="FS32" s="231"/>
      <c r="FT32" s="231"/>
      <c r="FU32" s="228"/>
      <c r="FV32" s="228"/>
      <c r="FW32" s="228"/>
      <c r="FX32" s="228"/>
    </row>
    <row r="33" spans="1:180" ht="24" thickBot="1">
      <c r="A33" s="18" t="s">
        <v>10</v>
      </c>
      <c r="B33" s="29"/>
      <c r="C33" s="139"/>
      <c r="D33" s="140"/>
      <c r="E33" s="140"/>
      <c r="F33" s="534" t="s">
        <v>11</v>
      </c>
      <c r="G33" s="535"/>
      <c r="H33" s="536" t="s">
        <v>12</v>
      </c>
      <c r="I33" s="537"/>
      <c r="J33" s="141"/>
      <c r="L33" s="142"/>
      <c r="M33" s="143"/>
      <c r="N33" s="143"/>
      <c r="O33" s="7"/>
      <c r="P33" s="135"/>
      <c r="Q33" s="136"/>
      <c r="R33" s="42">
        <v>38</v>
      </c>
      <c r="S33" s="42">
        <v>9</v>
      </c>
      <c r="T33" s="137">
        <f t="shared" si="0"/>
        <v>905</v>
      </c>
      <c r="U33" s="138">
        <f t="shared" si="1"/>
        <v>38.375</v>
      </c>
      <c r="V33" s="41">
        <v>30</v>
      </c>
      <c r="W33" s="42">
        <v>29.5</v>
      </c>
      <c r="X33" s="42"/>
      <c r="Y33" s="43"/>
      <c r="Z33" s="41">
        <v>20.2</v>
      </c>
      <c r="AA33" s="42">
        <v>20.100000000000001</v>
      </c>
      <c r="AB33" s="42"/>
      <c r="AC33" s="43"/>
      <c r="AD33" s="41"/>
      <c r="AE33" s="42"/>
      <c r="AF33" s="42"/>
      <c r="AG33" s="43"/>
      <c r="AH33" s="41">
        <v>0.69999999999999929</v>
      </c>
      <c r="AI33" s="42">
        <v>0.79999999999999716</v>
      </c>
      <c r="AJ33" s="42"/>
      <c r="AK33" s="43"/>
      <c r="AL33" s="41"/>
      <c r="AM33" s="42"/>
      <c r="AN33" s="42"/>
      <c r="AO33" s="43"/>
      <c r="AP33" s="44">
        <v>0</v>
      </c>
      <c r="AQ33" s="42">
        <v>0</v>
      </c>
      <c r="AR33" s="42"/>
      <c r="AS33" s="148"/>
      <c r="AT33" s="229"/>
      <c r="AU33" s="229"/>
      <c r="AV33" s="229"/>
      <c r="AW33" s="229"/>
      <c r="AX33" s="229"/>
      <c r="AY33" s="229"/>
      <c r="AZ33" s="229"/>
      <c r="BA33" s="229"/>
      <c r="BB33" s="226"/>
      <c r="BC33" s="226"/>
      <c r="BD33" s="226"/>
      <c r="BE33" s="226"/>
      <c r="BF33" s="226"/>
      <c r="BG33" s="226"/>
      <c r="BH33" s="226"/>
      <c r="BI33" s="226"/>
      <c r="BJ33" s="230"/>
      <c r="BK33" s="230"/>
      <c r="BL33" s="230"/>
      <c r="BM33" s="230"/>
      <c r="BN33" s="227"/>
      <c r="BO33" s="227"/>
      <c r="BP33" s="227"/>
      <c r="BQ33" s="227"/>
      <c r="BR33" s="226"/>
      <c r="BS33" s="226"/>
      <c r="BT33" s="226"/>
      <c r="BU33" s="226"/>
      <c r="BV33" s="223"/>
      <c r="BW33" s="231"/>
      <c r="BX33" s="231"/>
      <c r="BY33" s="231"/>
      <c r="BZ33" s="231"/>
      <c r="CA33" s="228"/>
      <c r="CB33" s="228"/>
      <c r="CC33" s="228"/>
      <c r="CD33" s="228"/>
      <c r="CE33" s="228"/>
      <c r="CF33" s="228"/>
      <c r="CG33" s="228"/>
      <c r="CH33" s="228"/>
      <c r="CI33" s="231"/>
      <c r="CJ33" s="231"/>
      <c r="CK33" s="231"/>
      <c r="CL33" s="231"/>
      <c r="CM33" s="228"/>
      <c r="CN33" s="228"/>
      <c r="CO33" s="228"/>
      <c r="CP33" s="228"/>
      <c r="CQ33" s="228"/>
      <c r="CR33" s="228"/>
      <c r="CS33" s="228"/>
      <c r="CT33" s="228"/>
      <c r="CU33" s="228"/>
      <c r="CV33" s="228"/>
      <c r="CW33" s="228"/>
      <c r="CX33" s="228"/>
      <c r="CY33" s="228"/>
      <c r="CZ33" s="228"/>
      <c r="DA33" s="228"/>
      <c r="DB33" s="228"/>
      <c r="DC33" s="228"/>
      <c r="DD33" s="228"/>
      <c r="DE33" s="228"/>
      <c r="DF33" s="228"/>
      <c r="DG33" s="223"/>
      <c r="DH33" s="231"/>
      <c r="DI33" s="231"/>
      <c r="DJ33" s="231"/>
      <c r="DK33" s="231"/>
      <c r="DL33" s="228"/>
      <c r="DM33" s="228"/>
      <c r="DN33" s="228"/>
      <c r="DO33" s="228"/>
      <c r="DP33" s="228"/>
      <c r="DQ33" s="228"/>
      <c r="DR33" s="228"/>
      <c r="DS33" s="228"/>
      <c r="DT33" s="231"/>
      <c r="DU33" s="231"/>
      <c r="DV33" s="231"/>
      <c r="DW33" s="231"/>
      <c r="DX33" s="228"/>
      <c r="DY33" s="228"/>
      <c r="DZ33" s="228"/>
      <c r="EA33" s="228"/>
      <c r="EB33" s="228"/>
      <c r="EC33" s="228"/>
      <c r="ED33" s="228"/>
      <c r="EE33" s="228"/>
      <c r="EF33" s="231"/>
      <c r="EG33" s="231"/>
      <c r="EH33" s="231"/>
      <c r="EI33" s="231"/>
      <c r="EJ33" s="228"/>
      <c r="EK33" s="228"/>
      <c r="EL33" s="228"/>
      <c r="EM33" s="228"/>
      <c r="EN33" s="228"/>
      <c r="EO33" s="228"/>
      <c r="EP33" s="228"/>
      <c r="EQ33" s="228"/>
      <c r="ER33" s="223"/>
      <c r="ES33" s="231"/>
      <c r="ET33" s="231"/>
      <c r="EU33" s="231"/>
      <c r="EV33" s="231"/>
      <c r="EW33" s="228"/>
      <c r="EX33" s="228"/>
      <c r="EY33" s="228"/>
      <c r="EZ33" s="228"/>
      <c r="FA33" s="228"/>
      <c r="FB33" s="228"/>
      <c r="FC33" s="228"/>
      <c r="FD33" s="228"/>
      <c r="FE33" s="231"/>
      <c r="FF33" s="231"/>
      <c r="FG33" s="231"/>
      <c r="FH33" s="231"/>
      <c r="FI33" s="228"/>
      <c r="FJ33" s="228"/>
      <c r="FK33" s="228"/>
      <c r="FL33" s="228"/>
      <c r="FM33" s="228"/>
      <c r="FN33" s="228"/>
      <c r="FO33" s="228"/>
      <c r="FP33" s="228"/>
      <c r="FQ33" s="231"/>
      <c r="FR33" s="231"/>
      <c r="FS33" s="231"/>
      <c r="FT33" s="231"/>
      <c r="FU33" s="228"/>
      <c r="FV33" s="228"/>
      <c r="FW33" s="228"/>
      <c r="FX33" s="228"/>
    </row>
    <row r="34" spans="1:180">
      <c r="A34" s="18"/>
      <c r="B34" s="17" t="s">
        <v>13</v>
      </c>
      <c r="C34" s="144" t="s">
        <v>14</v>
      </c>
      <c r="D34" s="144" t="s">
        <v>15</v>
      </c>
      <c r="E34" s="145" t="s">
        <v>16</v>
      </c>
      <c r="F34" s="146" t="s">
        <v>17</v>
      </c>
      <c r="G34" s="144" t="s">
        <v>18</v>
      </c>
      <c r="H34" s="144" t="s">
        <v>17</v>
      </c>
      <c r="I34" s="147" t="s">
        <v>18</v>
      </c>
      <c r="J34" s="141"/>
      <c r="L34" s="7"/>
      <c r="M34" s="142"/>
      <c r="N34" s="134"/>
      <c r="O34" s="7"/>
      <c r="P34" s="135"/>
      <c r="Q34" s="136"/>
      <c r="R34" s="42"/>
      <c r="S34" s="42"/>
      <c r="T34" s="137">
        <f t="shared" si="0"/>
        <v>-16</v>
      </c>
      <c r="U34" s="138">
        <f t="shared" si="1"/>
        <v>0</v>
      </c>
      <c r="V34" s="41"/>
      <c r="W34" s="42"/>
      <c r="X34" s="42"/>
      <c r="Y34" s="43"/>
      <c r="Z34" s="41"/>
      <c r="AA34" s="42"/>
      <c r="AB34" s="42"/>
      <c r="AC34" s="43"/>
      <c r="AD34" s="41"/>
      <c r="AE34" s="42"/>
      <c r="AF34" s="42"/>
      <c r="AG34" s="43"/>
      <c r="AH34" s="41"/>
      <c r="AI34" s="42"/>
      <c r="AJ34" s="42"/>
      <c r="AK34" s="43"/>
      <c r="AL34" s="41"/>
      <c r="AM34" s="42"/>
      <c r="AN34" s="42"/>
      <c r="AO34" s="43"/>
      <c r="AP34" s="44"/>
      <c r="AQ34" s="42"/>
      <c r="AR34" s="42"/>
      <c r="AS34" s="148"/>
      <c r="AT34" s="229"/>
      <c r="AU34" s="229"/>
      <c r="AV34" s="229"/>
      <c r="AW34" s="229"/>
      <c r="AX34" s="229"/>
      <c r="AY34" s="229"/>
      <c r="AZ34" s="229"/>
      <c r="BA34" s="229"/>
      <c r="BB34" s="226"/>
      <c r="BC34" s="226"/>
      <c r="BD34" s="226"/>
      <c r="BE34" s="226"/>
      <c r="BF34" s="226"/>
      <c r="BG34" s="226"/>
      <c r="BH34" s="226"/>
      <c r="BI34" s="226"/>
      <c r="BJ34" s="230"/>
      <c r="BK34" s="230"/>
      <c r="BL34" s="230"/>
      <c r="BM34" s="230"/>
      <c r="BN34" s="227"/>
      <c r="BO34" s="227"/>
      <c r="BP34" s="227"/>
      <c r="BQ34" s="227"/>
      <c r="BR34" s="226"/>
      <c r="BS34" s="226"/>
      <c r="BT34" s="226"/>
      <c r="BU34" s="226"/>
      <c r="BV34" s="223"/>
      <c r="BW34" s="231"/>
      <c r="BX34" s="231"/>
      <c r="BY34" s="231"/>
      <c r="BZ34" s="231"/>
      <c r="CA34" s="228"/>
      <c r="CB34" s="228"/>
      <c r="CC34" s="228"/>
      <c r="CD34" s="228"/>
      <c r="CE34" s="228"/>
      <c r="CF34" s="228"/>
      <c r="CG34" s="228"/>
      <c r="CH34" s="228"/>
      <c r="CI34" s="231"/>
      <c r="CJ34" s="231"/>
      <c r="CK34" s="231"/>
      <c r="CL34" s="231"/>
      <c r="CM34" s="228"/>
      <c r="CN34" s="228"/>
      <c r="CO34" s="228"/>
      <c r="CP34" s="228"/>
      <c r="CQ34" s="228"/>
      <c r="CR34" s="228"/>
      <c r="CS34" s="228"/>
      <c r="CT34" s="228"/>
      <c r="CU34" s="228"/>
      <c r="CV34" s="228"/>
      <c r="CW34" s="228"/>
      <c r="CX34" s="228"/>
      <c r="CY34" s="228"/>
      <c r="CZ34" s="228"/>
      <c r="DA34" s="228"/>
      <c r="DB34" s="228"/>
      <c r="DC34" s="228"/>
      <c r="DD34" s="228"/>
      <c r="DE34" s="228"/>
      <c r="DF34" s="228"/>
      <c r="DG34" s="223"/>
      <c r="DH34" s="231"/>
      <c r="DI34" s="231"/>
      <c r="DJ34" s="231"/>
      <c r="DK34" s="231"/>
      <c r="DL34" s="228"/>
      <c r="DM34" s="228"/>
      <c r="DN34" s="228"/>
      <c r="DO34" s="228"/>
      <c r="DP34" s="228"/>
      <c r="DQ34" s="228"/>
      <c r="DR34" s="228"/>
      <c r="DS34" s="228"/>
      <c r="DT34" s="231"/>
      <c r="DU34" s="231"/>
      <c r="DV34" s="231"/>
      <c r="DW34" s="231"/>
      <c r="DX34" s="228"/>
      <c r="DY34" s="228"/>
      <c r="DZ34" s="228"/>
      <c r="EA34" s="228"/>
      <c r="EB34" s="228"/>
      <c r="EC34" s="228"/>
      <c r="ED34" s="228"/>
      <c r="EE34" s="228"/>
      <c r="EF34" s="231"/>
      <c r="EG34" s="231"/>
      <c r="EH34" s="231"/>
      <c r="EI34" s="231"/>
      <c r="EJ34" s="228"/>
      <c r="EK34" s="228"/>
      <c r="EL34" s="228"/>
      <c r="EM34" s="228"/>
      <c r="EN34" s="228"/>
      <c r="EO34" s="228"/>
      <c r="EP34" s="228"/>
      <c r="EQ34" s="228"/>
      <c r="ER34" s="223"/>
      <c r="ES34" s="231"/>
      <c r="ET34" s="231"/>
      <c r="EU34" s="231"/>
      <c r="EV34" s="231"/>
      <c r="EW34" s="228"/>
      <c r="EX34" s="228"/>
      <c r="EY34" s="228"/>
      <c r="EZ34" s="228"/>
      <c r="FA34" s="228"/>
      <c r="FB34" s="228"/>
      <c r="FC34" s="228"/>
      <c r="FD34" s="228"/>
      <c r="FE34" s="231"/>
      <c r="FF34" s="231"/>
      <c r="FG34" s="231"/>
      <c r="FH34" s="231"/>
      <c r="FI34" s="228"/>
      <c r="FJ34" s="228"/>
      <c r="FK34" s="228"/>
      <c r="FL34" s="228"/>
      <c r="FM34" s="228"/>
      <c r="FN34" s="228"/>
      <c r="FO34" s="228"/>
      <c r="FP34" s="228"/>
      <c r="FQ34" s="231"/>
      <c r="FR34" s="231"/>
      <c r="FS34" s="231"/>
      <c r="FT34" s="231"/>
      <c r="FU34" s="228"/>
      <c r="FV34" s="228"/>
      <c r="FW34" s="228"/>
      <c r="FX34" s="228"/>
    </row>
    <row r="35" spans="1:180" ht="15.75" thickBot="1">
      <c r="A35" s="18" t="s">
        <v>19</v>
      </c>
      <c r="B35" s="144" t="s">
        <v>20</v>
      </c>
      <c r="C35" s="144" t="s">
        <v>20</v>
      </c>
      <c r="D35" s="137" t="s">
        <v>21</v>
      </c>
      <c r="E35" s="145" t="s">
        <v>21</v>
      </c>
      <c r="F35" s="146" t="s">
        <v>22</v>
      </c>
      <c r="G35" s="144" t="s">
        <v>22</v>
      </c>
      <c r="H35" s="144" t="s">
        <v>23</v>
      </c>
      <c r="I35" s="147" t="s">
        <v>23</v>
      </c>
      <c r="J35" s="35" t="s">
        <v>25</v>
      </c>
      <c r="L35" s="7"/>
      <c r="M35" s="134"/>
      <c r="N35" s="134"/>
      <c r="O35" s="134"/>
      <c r="P35" s="135"/>
      <c r="Q35" s="136"/>
      <c r="R35" s="42"/>
      <c r="S35" s="42"/>
      <c r="T35" s="137">
        <f t="shared" si="0"/>
        <v>-16</v>
      </c>
      <c r="U35" s="138">
        <f t="shared" si="1"/>
        <v>0</v>
      </c>
      <c r="V35" s="41"/>
      <c r="W35" s="42"/>
      <c r="X35" s="42"/>
      <c r="Y35" s="43"/>
      <c r="Z35" s="41"/>
      <c r="AA35" s="42"/>
      <c r="AB35" s="42"/>
      <c r="AC35" s="43"/>
      <c r="AD35" s="41"/>
      <c r="AE35" s="42"/>
      <c r="AF35" s="42"/>
      <c r="AG35" s="43"/>
      <c r="AH35" s="41"/>
      <c r="AI35" s="42"/>
      <c r="AJ35" s="42"/>
      <c r="AK35" s="43"/>
      <c r="AL35" s="41"/>
      <c r="AM35" s="42"/>
      <c r="AN35" s="42"/>
      <c r="AO35" s="43"/>
      <c r="AP35" s="44"/>
      <c r="AQ35" s="42"/>
      <c r="AR35" s="42"/>
      <c r="AS35" s="148"/>
      <c r="AT35" s="229"/>
      <c r="AU35" s="229"/>
      <c r="AV35" s="229"/>
      <c r="AW35" s="229"/>
      <c r="AX35" s="229"/>
      <c r="AY35" s="229"/>
      <c r="AZ35" s="229"/>
      <c r="BA35" s="229"/>
      <c r="BB35" s="226"/>
      <c r="BC35" s="226"/>
      <c r="BD35" s="226"/>
      <c r="BE35" s="226"/>
      <c r="BF35" s="226"/>
      <c r="BG35" s="226"/>
      <c r="BH35" s="226"/>
      <c r="BI35" s="226"/>
      <c r="BJ35" s="230"/>
      <c r="BK35" s="230"/>
      <c r="BL35" s="230"/>
      <c r="BM35" s="230"/>
      <c r="BN35" s="227"/>
      <c r="BO35" s="227"/>
      <c r="BP35" s="227"/>
      <c r="BQ35" s="227"/>
      <c r="BR35" s="226"/>
      <c r="BS35" s="226"/>
      <c r="BT35" s="226"/>
      <c r="BU35" s="226"/>
      <c r="BV35" s="223"/>
      <c r="BW35" s="231"/>
      <c r="BX35" s="231"/>
      <c r="BY35" s="231"/>
      <c r="BZ35" s="231"/>
      <c r="CA35" s="228"/>
      <c r="CB35" s="228"/>
      <c r="CC35" s="228"/>
      <c r="CD35" s="228"/>
      <c r="CE35" s="228"/>
      <c r="CF35" s="228"/>
      <c r="CG35" s="228"/>
      <c r="CH35" s="228"/>
      <c r="CI35" s="231"/>
      <c r="CJ35" s="231"/>
      <c r="CK35" s="231"/>
      <c r="CL35" s="231"/>
      <c r="CM35" s="228"/>
      <c r="CN35" s="228"/>
      <c r="CO35" s="228"/>
      <c r="CP35" s="228"/>
      <c r="CQ35" s="228"/>
      <c r="CR35" s="228"/>
      <c r="CS35" s="228"/>
      <c r="CT35" s="228"/>
      <c r="CU35" s="228"/>
      <c r="CV35" s="228"/>
      <c r="CW35" s="228"/>
      <c r="CX35" s="228"/>
      <c r="CY35" s="228"/>
      <c r="CZ35" s="228"/>
      <c r="DA35" s="228"/>
      <c r="DB35" s="228"/>
      <c r="DC35" s="228"/>
      <c r="DD35" s="228"/>
      <c r="DE35" s="228"/>
      <c r="DF35" s="228"/>
      <c r="DG35" s="223"/>
      <c r="DH35" s="231"/>
      <c r="DI35" s="231"/>
      <c r="DJ35" s="231"/>
      <c r="DK35" s="231"/>
      <c r="DL35" s="228"/>
      <c r="DM35" s="228"/>
      <c r="DN35" s="228"/>
      <c r="DO35" s="228"/>
      <c r="DP35" s="228"/>
      <c r="DQ35" s="228"/>
      <c r="DR35" s="228"/>
      <c r="DS35" s="228"/>
      <c r="DT35" s="231"/>
      <c r="DU35" s="231"/>
      <c r="DV35" s="231"/>
      <c r="DW35" s="231"/>
      <c r="DX35" s="228"/>
      <c r="DY35" s="228"/>
      <c r="DZ35" s="228"/>
      <c r="EA35" s="228"/>
      <c r="EB35" s="228"/>
      <c r="EC35" s="228"/>
      <c r="ED35" s="228"/>
      <c r="EE35" s="228"/>
      <c r="EF35" s="231"/>
      <c r="EG35" s="231"/>
      <c r="EH35" s="231"/>
      <c r="EI35" s="231"/>
      <c r="EJ35" s="228"/>
      <c r="EK35" s="228"/>
      <c r="EL35" s="228"/>
      <c r="EM35" s="228"/>
      <c r="EN35" s="228"/>
      <c r="EO35" s="228"/>
      <c r="EP35" s="228"/>
      <c r="EQ35" s="228"/>
      <c r="ER35" s="223"/>
      <c r="ES35" s="231"/>
      <c r="ET35" s="231"/>
      <c r="EU35" s="231"/>
      <c r="EV35" s="231"/>
      <c r="EW35" s="228"/>
      <c r="EX35" s="228"/>
      <c r="EY35" s="228"/>
      <c r="EZ35" s="228"/>
      <c r="FA35" s="228"/>
      <c r="FB35" s="228"/>
      <c r="FC35" s="228"/>
      <c r="FD35" s="228"/>
      <c r="FE35" s="231"/>
      <c r="FF35" s="231"/>
      <c r="FG35" s="231"/>
      <c r="FH35" s="231"/>
      <c r="FI35" s="228"/>
      <c r="FJ35" s="228"/>
      <c r="FK35" s="228"/>
      <c r="FL35" s="228"/>
      <c r="FM35" s="228"/>
      <c r="FN35" s="228"/>
      <c r="FO35" s="228"/>
      <c r="FP35" s="228"/>
      <c r="FQ35" s="231"/>
      <c r="FR35" s="231"/>
      <c r="FS35" s="231"/>
      <c r="FT35" s="231"/>
      <c r="FU35" s="228"/>
      <c r="FV35" s="228"/>
      <c r="FW35" s="228"/>
      <c r="FX35" s="228"/>
    </row>
    <row r="36" spans="1:180" ht="15">
      <c r="A36" s="130"/>
      <c r="B36" s="148"/>
      <c r="C36" s="31" t="e">
        <f>(D36/D41)*100</f>
        <v>#DIV/0!</v>
      </c>
      <c r="D36" s="36">
        <f>E36*(B36/100)</f>
        <v>0</v>
      </c>
      <c r="E36" s="37"/>
      <c r="F36" s="38"/>
      <c r="G36" s="39"/>
      <c r="H36" s="23">
        <f>F36*D36</f>
        <v>0</v>
      </c>
      <c r="I36" s="24">
        <f>G36*D36</f>
        <v>0</v>
      </c>
      <c r="J36" s="25" t="e">
        <f t="shared" ref="J36:J41" si="4">H36/I36</f>
        <v>#DIV/0!</v>
      </c>
      <c r="L36" s="142"/>
      <c r="M36" s="4"/>
      <c r="N36" s="5"/>
      <c r="O36" s="6"/>
      <c r="P36" s="135"/>
      <c r="Q36" s="136"/>
      <c r="R36" s="42"/>
      <c r="S36" s="42"/>
      <c r="T36" s="137">
        <f t="shared" si="0"/>
        <v>-16</v>
      </c>
      <c r="U36" s="138">
        <f t="shared" si="1"/>
        <v>0</v>
      </c>
      <c r="V36" s="41"/>
      <c r="W36" s="42"/>
      <c r="X36" s="42"/>
      <c r="Y36" s="43"/>
      <c r="Z36" s="41"/>
      <c r="AA36" s="42"/>
      <c r="AB36" s="42"/>
      <c r="AC36" s="43"/>
      <c r="AD36" s="41"/>
      <c r="AE36" s="42"/>
      <c r="AF36" s="42"/>
      <c r="AG36" s="43"/>
      <c r="AH36" s="41"/>
      <c r="AI36" s="42"/>
      <c r="AJ36" s="42"/>
      <c r="AK36" s="43"/>
      <c r="AL36" s="41"/>
      <c r="AM36" s="42"/>
      <c r="AN36" s="42"/>
      <c r="AO36" s="43"/>
      <c r="AP36" s="44"/>
      <c r="AQ36" s="42"/>
      <c r="AR36" s="42"/>
      <c r="AS36" s="148"/>
      <c r="AT36" s="229"/>
      <c r="AU36" s="229"/>
      <c r="AV36" s="229"/>
      <c r="AW36" s="229"/>
      <c r="AX36" s="229"/>
      <c r="AY36" s="229"/>
      <c r="AZ36" s="229"/>
      <c r="BA36" s="229"/>
      <c r="BB36" s="226"/>
      <c r="BC36" s="226"/>
      <c r="BD36" s="226"/>
      <c r="BE36" s="226"/>
      <c r="BF36" s="226"/>
      <c r="BG36" s="226"/>
      <c r="BH36" s="226"/>
      <c r="BI36" s="226"/>
      <c r="BJ36" s="230"/>
      <c r="BK36" s="230"/>
      <c r="BL36" s="230"/>
      <c r="BM36" s="230"/>
      <c r="BN36" s="227"/>
      <c r="BO36" s="227"/>
      <c r="BP36" s="227"/>
      <c r="BQ36" s="227"/>
      <c r="BR36" s="226"/>
      <c r="BS36" s="226"/>
      <c r="BT36" s="226"/>
      <c r="BU36" s="226"/>
      <c r="BV36" s="223"/>
      <c r="BW36" s="231"/>
      <c r="BX36" s="231"/>
      <c r="BY36" s="231"/>
      <c r="BZ36" s="231"/>
      <c r="CA36" s="228"/>
      <c r="CB36" s="228"/>
      <c r="CC36" s="228"/>
      <c r="CD36" s="228"/>
      <c r="CE36" s="228"/>
      <c r="CF36" s="228"/>
      <c r="CG36" s="228"/>
      <c r="CH36" s="228"/>
      <c r="CI36" s="231"/>
      <c r="CJ36" s="231"/>
      <c r="CK36" s="231"/>
      <c r="CL36" s="231"/>
      <c r="CM36" s="228"/>
      <c r="CN36" s="228"/>
      <c r="CO36" s="228"/>
      <c r="CP36" s="228"/>
      <c r="CQ36" s="228"/>
      <c r="CR36" s="228"/>
      <c r="CS36" s="228"/>
      <c r="CT36" s="228"/>
      <c r="CU36" s="228"/>
      <c r="CV36" s="228"/>
      <c r="CW36" s="228"/>
      <c r="CX36" s="228"/>
      <c r="CY36" s="228"/>
      <c r="CZ36" s="228"/>
      <c r="DA36" s="228"/>
      <c r="DB36" s="228"/>
      <c r="DC36" s="228"/>
      <c r="DD36" s="228"/>
      <c r="DE36" s="228"/>
      <c r="DF36" s="228"/>
      <c r="DG36" s="223"/>
      <c r="DH36" s="231"/>
      <c r="DI36" s="231"/>
      <c r="DJ36" s="231"/>
      <c r="DK36" s="231"/>
      <c r="DL36" s="228"/>
      <c r="DM36" s="228"/>
      <c r="DN36" s="228"/>
      <c r="DO36" s="228"/>
      <c r="DP36" s="228"/>
      <c r="DQ36" s="228"/>
      <c r="DR36" s="228"/>
      <c r="DS36" s="228"/>
      <c r="DT36" s="231"/>
      <c r="DU36" s="231"/>
      <c r="DV36" s="231"/>
      <c r="DW36" s="231"/>
      <c r="DX36" s="228"/>
      <c r="DY36" s="228"/>
      <c r="DZ36" s="228"/>
      <c r="EA36" s="228"/>
      <c r="EB36" s="228"/>
      <c r="EC36" s="228"/>
      <c r="ED36" s="228"/>
      <c r="EE36" s="228"/>
      <c r="EF36" s="231"/>
      <c r="EG36" s="231"/>
      <c r="EH36" s="231"/>
      <c r="EI36" s="231"/>
      <c r="EJ36" s="228"/>
      <c r="EK36" s="228"/>
      <c r="EL36" s="228"/>
      <c r="EM36" s="228"/>
      <c r="EN36" s="228"/>
      <c r="EO36" s="228"/>
      <c r="EP36" s="228"/>
      <c r="EQ36" s="228"/>
      <c r="ER36" s="223"/>
      <c r="ES36" s="231"/>
      <c r="ET36" s="231"/>
      <c r="EU36" s="231"/>
      <c r="EV36" s="231"/>
      <c r="EW36" s="228"/>
      <c r="EX36" s="228"/>
      <c r="EY36" s="228"/>
      <c r="EZ36" s="228"/>
      <c r="FA36" s="228"/>
      <c r="FB36" s="228"/>
      <c r="FC36" s="228"/>
      <c r="FD36" s="228"/>
      <c r="FE36" s="231"/>
      <c r="FF36" s="231"/>
      <c r="FG36" s="231"/>
      <c r="FH36" s="231"/>
      <c r="FI36" s="228"/>
      <c r="FJ36" s="228"/>
      <c r="FK36" s="228"/>
      <c r="FL36" s="228"/>
      <c r="FM36" s="228"/>
      <c r="FN36" s="228"/>
      <c r="FO36" s="228"/>
      <c r="FP36" s="228"/>
      <c r="FQ36" s="231"/>
      <c r="FR36" s="231"/>
      <c r="FS36" s="231"/>
      <c r="FT36" s="231"/>
      <c r="FU36" s="228"/>
      <c r="FV36" s="228"/>
      <c r="FW36" s="228"/>
      <c r="FX36" s="228"/>
    </row>
    <row r="37" spans="1:180" ht="15">
      <c r="A37" s="18"/>
      <c r="B37" s="148"/>
      <c r="C37" s="31" t="e">
        <f>(D37/D41)*100</f>
        <v>#DIV/0!</v>
      </c>
      <c r="D37" s="36">
        <f>E37*(B37/100)</f>
        <v>0</v>
      </c>
      <c r="E37" s="37"/>
      <c r="F37" s="38"/>
      <c r="G37" s="39"/>
      <c r="H37" s="23">
        <f>F37*D37</f>
        <v>0</v>
      </c>
      <c r="I37" s="24">
        <f>G37*D37</f>
        <v>0</v>
      </c>
      <c r="J37" s="25" t="e">
        <f t="shared" si="4"/>
        <v>#DIV/0!</v>
      </c>
      <c r="L37" s="142"/>
      <c r="M37" s="4"/>
      <c r="N37" s="5"/>
      <c r="O37" s="150"/>
      <c r="P37" s="135"/>
      <c r="Q37" s="136"/>
      <c r="R37" s="42"/>
      <c r="S37" s="42"/>
      <c r="T37" s="137">
        <f t="shared" si="0"/>
        <v>-16</v>
      </c>
      <c r="U37" s="138">
        <f t="shared" si="1"/>
        <v>0</v>
      </c>
      <c r="V37" s="41"/>
      <c r="W37" s="42"/>
      <c r="X37" s="42"/>
      <c r="Y37" s="43"/>
      <c r="Z37" s="41"/>
      <c r="AA37" s="42"/>
      <c r="AB37" s="42"/>
      <c r="AC37" s="43"/>
      <c r="AD37" s="41"/>
      <c r="AE37" s="42"/>
      <c r="AF37" s="42"/>
      <c r="AG37" s="43"/>
      <c r="AH37" s="41"/>
      <c r="AI37" s="42"/>
      <c r="AJ37" s="42"/>
      <c r="AK37" s="43"/>
      <c r="AL37" s="41"/>
      <c r="AM37" s="42"/>
      <c r="AN37" s="42"/>
      <c r="AO37" s="43"/>
      <c r="AP37" s="44"/>
      <c r="AQ37" s="42"/>
      <c r="AR37" s="42"/>
      <c r="AS37" s="148"/>
      <c r="AT37" s="229"/>
      <c r="AU37" s="229"/>
      <c r="AV37" s="229"/>
      <c r="AW37" s="229"/>
      <c r="AX37" s="229"/>
      <c r="AY37" s="229"/>
      <c r="AZ37" s="229"/>
      <c r="BA37" s="229"/>
      <c r="BB37" s="226"/>
      <c r="BC37" s="226"/>
      <c r="BD37" s="226"/>
      <c r="BE37" s="226"/>
      <c r="BF37" s="226"/>
      <c r="BG37" s="226"/>
      <c r="BH37" s="226"/>
      <c r="BI37" s="226"/>
      <c r="BJ37" s="230"/>
      <c r="BK37" s="230"/>
      <c r="BL37" s="230"/>
      <c r="BM37" s="230"/>
      <c r="BN37" s="227"/>
      <c r="BO37" s="227"/>
      <c r="BP37" s="227"/>
      <c r="BQ37" s="227"/>
      <c r="BR37" s="226"/>
      <c r="BS37" s="226"/>
      <c r="BT37" s="226"/>
      <c r="BU37" s="226"/>
      <c r="BV37" s="223"/>
      <c r="BW37" s="231"/>
      <c r="BX37" s="231"/>
      <c r="BY37" s="231"/>
      <c r="BZ37" s="231"/>
      <c r="CA37" s="228"/>
      <c r="CB37" s="228"/>
      <c r="CC37" s="228"/>
      <c r="CD37" s="228"/>
      <c r="CE37" s="228"/>
      <c r="CF37" s="228"/>
      <c r="CG37" s="228"/>
      <c r="CH37" s="228"/>
      <c r="CI37" s="231"/>
      <c r="CJ37" s="231"/>
      <c r="CK37" s="231"/>
      <c r="CL37" s="231"/>
      <c r="CM37" s="228"/>
      <c r="CN37" s="228"/>
      <c r="CO37" s="228"/>
      <c r="CP37" s="228"/>
      <c r="CQ37" s="228"/>
      <c r="CR37" s="228"/>
      <c r="CS37" s="228"/>
      <c r="CT37" s="228"/>
      <c r="CU37" s="228"/>
      <c r="CV37" s="228"/>
      <c r="CW37" s="228"/>
      <c r="CX37" s="228"/>
      <c r="CY37" s="228"/>
      <c r="CZ37" s="228"/>
      <c r="DA37" s="228"/>
      <c r="DB37" s="228"/>
      <c r="DC37" s="228"/>
      <c r="DD37" s="228"/>
      <c r="DE37" s="228"/>
      <c r="DF37" s="228"/>
      <c r="DG37" s="223"/>
      <c r="DH37" s="231"/>
      <c r="DI37" s="231"/>
      <c r="DJ37" s="231"/>
      <c r="DK37" s="231"/>
      <c r="DL37" s="228"/>
      <c r="DM37" s="228"/>
      <c r="DN37" s="228"/>
      <c r="DO37" s="228"/>
      <c r="DP37" s="228"/>
      <c r="DQ37" s="228"/>
      <c r="DR37" s="228"/>
      <c r="DS37" s="228"/>
      <c r="DT37" s="231"/>
      <c r="DU37" s="231"/>
      <c r="DV37" s="231"/>
      <c r="DW37" s="231"/>
      <c r="DX37" s="228"/>
      <c r="DY37" s="228"/>
      <c r="DZ37" s="228"/>
      <c r="EA37" s="228"/>
      <c r="EB37" s="228"/>
      <c r="EC37" s="228"/>
      <c r="ED37" s="228"/>
      <c r="EE37" s="228"/>
      <c r="EF37" s="231"/>
      <c r="EG37" s="231"/>
      <c r="EH37" s="231"/>
      <c r="EI37" s="231"/>
      <c r="EJ37" s="228"/>
      <c r="EK37" s="228"/>
      <c r="EL37" s="228"/>
      <c r="EM37" s="228"/>
      <c r="EN37" s="228"/>
      <c r="EO37" s="228"/>
      <c r="EP37" s="228"/>
      <c r="EQ37" s="228"/>
      <c r="ER37" s="223"/>
      <c r="ES37" s="231"/>
      <c r="ET37" s="231"/>
      <c r="EU37" s="231"/>
      <c r="EV37" s="231"/>
      <c r="EW37" s="228"/>
      <c r="EX37" s="228"/>
      <c r="EY37" s="228"/>
      <c r="EZ37" s="228"/>
      <c r="FA37" s="228"/>
      <c r="FB37" s="228"/>
      <c r="FC37" s="228"/>
      <c r="FD37" s="228"/>
      <c r="FE37" s="231"/>
      <c r="FF37" s="231"/>
      <c r="FG37" s="231"/>
      <c r="FH37" s="231"/>
      <c r="FI37" s="228"/>
      <c r="FJ37" s="228"/>
      <c r="FK37" s="228"/>
      <c r="FL37" s="228"/>
      <c r="FM37" s="228"/>
      <c r="FN37" s="228"/>
      <c r="FO37" s="228"/>
      <c r="FP37" s="228"/>
      <c r="FQ37" s="231"/>
      <c r="FR37" s="231"/>
      <c r="FS37" s="231"/>
      <c r="FT37" s="231"/>
      <c r="FU37" s="228"/>
      <c r="FV37" s="228"/>
      <c r="FW37" s="228"/>
      <c r="FX37" s="228"/>
    </row>
    <row r="38" spans="1:180" ht="15">
      <c r="A38" s="18"/>
      <c r="B38" s="148"/>
      <c r="C38" s="31" t="e">
        <f>(D38/D41)*100</f>
        <v>#DIV/0!</v>
      </c>
      <c r="D38" s="36">
        <f>E38*(B38/100)</f>
        <v>0</v>
      </c>
      <c r="E38" s="37"/>
      <c r="F38" s="38"/>
      <c r="G38" s="39"/>
      <c r="H38" s="23">
        <f>F38*D38</f>
        <v>0</v>
      </c>
      <c r="I38" s="24">
        <f>G38*D38</f>
        <v>0</v>
      </c>
      <c r="J38" s="25" t="e">
        <f t="shared" si="4"/>
        <v>#DIV/0!</v>
      </c>
      <c r="L38" s="142"/>
      <c r="M38" s="4"/>
      <c r="N38" s="5"/>
      <c r="O38" s="150"/>
      <c r="P38" s="135"/>
      <c r="Q38" s="136"/>
      <c r="R38" s="42"/>
      <c r="S38" s="42"/>
      <c r="T38" s="137">
        <f t="shared" si="0"/>
        <v>-16</v>
      </c>
      <c r="U38" s="138">
        <f t="shared" si="1"/>
        <v>0</v>
      </c>
      <c r="V38" s="41"/>
      <c r="W38" s="42"/>
      <c r="X38" s="42"/>
      <c r="Y38" s="43"/>
      <c r="Z38" s="41"/>
      <c r="AA38" s="42"/>
      <c r="AB38" s="42"/>
      <c r="AC38" s="43"/>
      <c r="AD38" s="41"/>
      <c r="AE38" s="42"/>
      <c r="AF38" s="42"/>
      <c r="AG38" s="43"/>
      <c r="AH38" s="41"/>
      <c r="AI38" s="42"/>
      <c r="AJ38" s="42"/>
      <c r="AK38" s="43"/>
      <c r="AL38" s="41"/>
      <c r="AM38" s="42"/>
      <c r="AN38" s="42"/>
      <c r="AO38" s="43"/>
      <c r="AP38" s="44"/>
      <c r="AQ38" s="42"/>
      <c r="AR38" s="42"/>
      <c r="AS38" s="148"/>
      <c r="AT38" s="229"/>
      <c r="AU38" s="229"/>
      <c r="AV38" s="229"/>
      <c r="AW38" s="229"/>
      <c r="AX38" s="229"/>
      <c r="AY38" s="229"/>
      <c r="AZ38" s="229"/>
      <c r="BA38" s="229"/>
      <c r="BB38" s="226"/>
      <c r="BC38" s="226"/>
      <c r="BD38" s="226"/>
      <c r="BE38" s="226"/>
      <c r="BF38" s="226"/>
      <c r="BG38" s="226"/>
      <c r="BH38" s="226"/>
      <c r="BI38" s="226"/>
      <c r="BJ38" s="230"/>
      <c r="BK38" s="230"/>
      <c r="BL38" s="230"/>
      <c r="BM38" s="230"/>
      <c r="BN38" s="227"/>
      <c r="BO38" s="227"/>
      <c r="BP38" s="227"/>
      <c r="BQ38" s="227"/>
      <c r="BR38" s="226"/>
      <c r="BS38" s="226"/>
      <c r="BT38" s="226"/>
      <c r="BU38" s="226"/>
      <c r="BV38" s="223"/>
      <c r="BW38" s="231"/>
      <c r="BX38" s="231"/>
      <c r="BY38" s="231"/>
      <c r="BZ38" s="231"/>
      <c r="CA38" s="228"/>
      <c r="CB38" s="228"/>
      <c r="CC38" s="228"/>
      <c r="CD38" s="228"/>
      <c r="CE38" s="228"/>
      <c r="CF38" s="228"/>
      <c r="CG38" s="228"/>
      <c r="CH38" s="228"/>
      <c r="CI38" s="231"/>
      <c r="CJ38" s="231"/>
      <c r="CK38" s="231"/>
      <c r="CL38" s="231"/>
      <c r="CM38" s="228"/>
      <c r="CN38" s="228"/>
      <c r="CO38" s="228"/>
      <c r="CP38" s="228"/>
      <c r="CQ38" s="228"/>
      <c r="CR38" s="228"/>
      <c r="CS38" s="228"/>
      <c r="CT38" s="228"/>
      <c r="CU38" s="228"/>
      <c r="CV38" s="228"/>
      <c r="CW38" s="228"/>
      <c r="CX38" s="228"/>
      <c r="CY38" s="228"/>
      <c r="CZ38" s="228"/>
      <c r="DA38" s="228"/>
      <c r="DB38" s="228"/>
      <c r="DC38" s="228"/>
      <c r="DD38" s="228"/>
      <c r="DE38" s="228"/>
      <c r="DF38" s="228"/>
      <c r="DG38" s="223"/>
      <c r="DH38" s="231"/>
      <c r="DI38" s="231"/>
      <c r="DJ38" s="231"/>
      <c r="DK38" s="231"/>
      <c r="DL38" s="228"/>
      <c r="DM38" s="228"/>
      <c r="DN38" s="228"/>
      <c r="DO38" s="228"/>
      <c r="DP38" s="228"/>
      <c r="DQ38" s="228"/>
      <c r="DR38" s="228"/>
      <c r="DS38" s="228"/>
      <c r="DT38" s="231"/>
      <c r="DU38" s="231"/>
      <c r="DV38" s="231"/>
      <c r="DW38" s="231"/>
      <c r="DX38" s="228"/>
      <c r="DY38" s="228"/>
      <c r="DZ38" s="228"/>
      <c r="EA38" s="228"/>
      <c r="EB38" s="228"/>
      <c r="EC38" s="228"/>
      <c r="ED38" s="228"/>
      <c r="EE38" s="228"/>
      <c r="EF38" s="231"/>
      <c r="EG38" s="231"/>
      <c r="EH38" s="231"/>
      <c r="EI38" s="231"/>
      <c r="EJ38" s="228"/>
      <c r="EK38" s="228"/>
      <c r="EL38" s="228"/>
      <c r="EM38" s="228"/>
      <c r="EN38" s="228"/>
      <c r="EO38" s="228"/>
      <c r="EP38" s="228"/>
      <c r="EQ38" s="228"/>
      <c r="ER38" s="223"/>
      <c r="ES38" s="231"/>
      <c r="ET38" s="231"/>
      <c r="EU38" s="231"/>
      <c r="EV38" s="231"/>
      <c r="EW38" s="228"/>
      <c r="EX38" s="228"/>
      <c r="EY38" s="228"/>
      <c r="EZ38" s="228"/>
      <c r="FA38" s="228"/>
      <c r="FB38" s="228"/>
      <c r="FC38" s="228"/>
      <c r="FD38" s="228"/>
      <c r="FE38" s="231"/>
      <c r="FF38" s="231"/>
      <c r="FG38" s="231"/>
      <c r="FH38" s="231"/>
      <c r="FI38" s="228"/>
      <c r="FJ38" s="228"/>
      <c r="FK38" s="228"/>
      <c r="FL38" s="228"/>
      <c r="FM38" s="228"/>
      <c r="FN38" s="228"/>
      <c r="FO38" s="228"/>
      <c r="FP38" s="228"/>
      <c r="FQ38" s="231"/>
      <c r="FR38" s="231"/>
      <c r="FS38" s="231"/>
      <c r="FT38" s="231"/>
      <c r="FU38" s="228"/>
      <c r="FV38" s="228"/>
      <c r="FW38" s="228"/>
      <c r="FX38" s="228"/>
    </row>
    <row r="39" spans="1:180" ht="15">
      <c r="A39" s="18"/>
      <c r="B39" s="148"/>
      <c r="C39" s="31" t="e">
        <f>(D39/D42)*100</f>
        <v>#DIV/0!</v>
      </c>
      <c r="D39" s="36">
        <f>E39*(B39/100)</f>
        <v>0</v>
      </c>
      <c r="E39" s="37"/>
      <c r="F39" s="38"/>
      <c r="G39" s="39"/>
      <c r="H39" s="23">
        <f>F39*D39</f>
        <v>0</v>
      </c>
      <c r="I39" s="24">
        <f>G39*D39</f>
        <v>0</v>
      </c>
      <c r="J39" s="25" t="e">
        <f t="shared" si="4"/>
        <v>#DIV/0!</v>
      </c>
      <c r="L39" s="142"/>
      <c r="M39" s="4"/>
      <c r="N39" s="5"/>
      <c r="O39" s="150"/>
      <c r="P39" s="135"/>
      <c r="Q39" s="136"/>
      <c r="R39" s="42"/>
      <c r="S39" s="42"/>
      <c r="T39" s="137">
        <f t="shared" si="0"/>
        <v>-16</v>
      </c>
      <c r="U39" s="138">
        <f t="shared" si="1"/>
        <v>0</v>
      </c>
      <c r="V39" s="41"/>
      <c r="W39" s="42"/>
      <c r="X39" s="42"/>
      <c r="Y39" s="43"/>
      <c r="Z39" s="41"/>
      <c r="AA39" s="42"/>
      <c r="AB39" s="42"/>
      <c r="AC39" s="43"/>
      <c r="AD39" s="41"/>
      <c r="AE39" s="42"/>
      <c r="AF39" s="42"/>
      <c r="AG39" s="43"/>
      <c r="AH39" s="41"/>
      <c r="AI39" s="42"/>
      <c r="AJ39" s="42"/>
      <c r="AK39" s="43"/>
      <c r="AL39" s="41"/>
      <c r="AM39" s="42"/>
      <c r="AN39" s="42"/>
      <c r="AO39" s="43"/>
      <c r="AP39" s="44"/>
      <c r="AQ39" s="42"/>
      <c r="AR39" s="42"/>
      <c r="AS39" s="148"/>
      <c r="AT39" s="229"/>
      <c r="AU39" s="229"/>
      <c r="AV39" s="229"/>
      <c r="AW39" s="229"/>
      <c r="AX39" s="229"/>
      <c r="AY39" s="229"/>
      <c r="AZ39" s="229"/>
      <c r="BA39" s="229"/>
      <c r="BB39" s="226"/>
      <c r="BC39" s="226"/>
      <c r="BD39" s="226"/>
      <c r="BE39" s="226"/>
      <c r="BF39" s="226"/>
      <c r="BG39" s="226"/>
      <c r="BH39" s="226"/>
      <c r="BI39" s="226"/>
      <c r="BJ39" s="230"/>
      <c r="BK39" s="230"/>
      <c r="BL39" s="230"/>
      <c r="BM39" s="230"/>
      <c r="BN39" s="227"/>
      <c r="BO39" s="227"/>
      <c r="BP39" s="227"/>
      <c r="BQ39" s="227"/>
      <c r="BR39" s="226"/>
      <c r="BS39" s="226"/>
      <c r="BT39" s="226"/>
      <c r="BU39" s="226"/>
      <c r="BV39" s="223"/>
      <c r="BW39" s="231"/>
      <c r="BX39" s="231"/>
      <c r="BY39" s="231"/>
      <c r="BZ39" s="231"/>
      <c r="CA39" s="228"/>
      <c r="CB39" s="228"/>
      <c r="CC39" s="228"/>
      <c r="CD39" s="228"/>
      <c r="CE39" s="228"/>
      <c r="CF39" s="228"/>
      <c r="CG39" s="228"/>
      <c r="CH39" s="228"/>
      <c r="CI39" s="231"/>
      <c r="CJ39" s="231"/>
      <c r="CK39" s="231"/>
      <c r="CL39" s="231"/>
      <c r="CM39" s="228"/>
      <c r="CN39" s="228"/>
      <c r="CO39" s="228"/>
      <c r="CP39" s="228"/>
      <c r="CQ39" s="228"/>
      <c r="CR39" s="228"/>
      <c r="CS39" s="228"/>
      <c r="CT39" s="228"/>
      <c r="CU39" s="228"/>
      <c r="CV39" s="228"/>
      <c r="CW39" s="228"/>
      <c r="CX39" s="228"/>
      <c r="CY39" s="228"/>
      <c r="CZ39" s="228"/>
      <c r="DA39" s="228"/>
      <c r="DB39" s="228"/>
      <c r="DC39" s="228"/>
      <c r="DD39" s="228"/>
      <c r="DE39" s="228"/>
      <c r="DF39" s="228"/>
      <c r="DG39" s="223"/>
      <c r="DH39" s="231"/>
      <c r="DI39" s="231"/>
      <c r="DJ39" s="231"/>
      <c r="DK39" s="231"/>
      <c r="DL39" s="228"/>
      <c r="DM39" s="228"/>
      <c r="DN39" s="228"/>
      <c r="DO39" s="228"/>
      <c r="DP39" s="228"/>
      <c r="DQ39" s="228"/>
      <c r="DR39" s="228"/>
      <c r="DS39" s="228"/>
      <c r="DT39" s="231"/>
      <c r="DU39" s="231"/>
      <c r="DV39" s="231"/>
      <c r="DW39" s="231"/>
      <c r="DX39" s="228"/>
      <c r="DY39" s="228"/>
      <c r="DZ39" s="228"/>
      <c r="EA39" s="228"/>
      <c r="EB39" s="228"/>
      <c r="EC39" s="228"/>
      <c r="ED39" s="228"/>
      <c r="EE39" s="228"/>
      <c r="EF39" s="231"/>
      <c r="EG39" s="231"/>
      <c r="EH39" s="231"/>
      <c r="EI39" s="231"/>
      <c r="EJ39" s="228"/>
      <c r="EK39" s="228"/>
      <c r="EL39" s="228"/>
      <c r="EM39" s="228"/>
      <c r="EN39" s="228"/>
      <c r="EO39" s="228"/>
      <c r="EP39" s="228"/>
      <c r="EQ39" s="228"/>
      <c r="ER39" s="223"/>
      <c r="ES39" s="231"/>
      <c r="ET39" s="231"/>
      <c r="EU39" s="231"/>
      <c r="EV39" s="231"/>
      <c r="EW39" s="228"/>
      <c r="EX39" s="228"/>
      <c r="EY39" s="228"/>
      <c r="EZ39" s="228"/>
      <c r="FA39" s="228"/>
      <c r="FB39" s="228"/>
      <c r="FC39" s="228"/>
      <c r="FD39" s="228"/>
      <c r="FE39" s="231"/>
      <c r="FF39" s="231"/>
      <c r="FG39" s="231"/>
      <c r="FH39" s="231"/>
      <c r="FI39" s="228"/>
      <c r="FJ39" s="228"/>
      <c r="FK39" s="228"/>
      <c r="FL39" s="228"/>
      <c r="FM39" s="228"/>
      <c r="FN39" s="228"/>
      <c r="FO39" s="228"/>
      <c r="FP39" s="228"/>
      <c r="FQ39" s="231"/>
      <c r="FR39" s="231"/>
      <c r="FS39" s="231"/>
      <c r="FT39" s="231"/>
      <c r="FU39" s="228"/>
      <c r="FV39" s="228"/>
      <c r="FW39" s="228"/>
      <c r="FX39" s="228"/>
    </row>
    <row r="40" spans="1:180" ht="15">
      <c r="A40" s="18"/>
      <c r="B40" s="151"/>
      <c r="C40" s="31" t="e">
        <f>E36*(1-(C36/100))</f>
        <v>#DIV/0!</v>
      </c>
      <c r="D40" s="36">
        <f>E40*(B40/100)</f>
        <v>0</v>
      </c>
      <c r="E40" s="40"/>
      <c r="F40" s="38"/>
      <c r="G40" s="39"/>
      <c r="H40" s="23">
        <f>F40*D40</f>
        <v>0</v>
      </c>
      <c r="I40" s="24">
        <f>G40*D40</f>
        <v>0</v>
      </c>
      <c r="J40" s="25" t="e">
        <f t="shared" si="4"/>
        <v>#DIV/0!</v>
      </c>
      <c r="L40" s="142"/>
      <c r="M40" s="4"/>
      <c r="N40" s="5"/>
      <c r="O40" s="150"/>
      <c r="P40" s="135"/>
      <c r="Q40" s="136"/>
      <c r="R40" s="42"/>
      <c r="S40" s="42"/>
      <c r="T40" s="137">
        <f t="shared" si="0"/>
        <v>-16</v>
      </c>
      <c r="U40" s="138">
        <f t="shared" si="1"/>
        <v>0</v>
      </c>
      <c r="V40" s="41"/>
      <c r="W40" s="42"/>
      <c r="X40" s="42"/>
      <c r="Y40" s="43"/>
      <c r="Z40" s="41"/>
      <c r="AA40" s="42"/>
      <c r="AB40" s="42"/>
      <c r="AC40" s="43"/>
      <c r="AD40" s="41"/>
      <c r="AE40" s="42"/>
      <c r="AF40" s="42"/>
      <c r="AG40" s="43"/>
      <c r="AH40" s="41"/>
      <c r="AI40" s="42"/>
      <c r="AJ40" s="42"/>
      <c r="AK40" s="43"/>
      <c r="AL40" s="41"/>
      <c r="AM40" s="42"/>
      <c r="AN40" s="42"/>
      <c r="AO40" s="43"/>
      <c r="AP40" s="44"/>
      <c r="AQ40" s="42"/>
      <c r="AR40" s="42"/>
      <c r="AS40" s="148"/>
      <c r="AT40" s="229"/>
      <c r="AU40" s="229"/>
      <c r="AV40" s="229"/>
      <c r="AW40" s="229"/>
      <c r="AX40" s="229"/>
      <c r="AY40" s="229"/>
      <c r="AZ40" s="229"/>
      <c r="BA40" s="229"/>
      <c r="BB40" s="226"/>
      <c r="BC40" s="226"/>
      <c r="BD40" s="226"/>
      <c r="BE40" s="226"/>
      <c r="BF40" s="226"/>
      <c r="BG40" s="226"/>
      <c r="BH40" s="226"/>
      <c r="BI40" s="226"/>
      <c r="BJ40" s="230"/>
      <c r="BK40" s="230"/>
      <c r="BL40" s="230"/>
      <c r="BM40" s="230"/>
      <c r="BN40" s="227"/>
      <c r="BO40" s="227"/>
      <c r="BP40" s="227"/>
      <c r="BQ40" s="227"/>
      <c r="BR40" s="226"/>
      <c r="BS40" s="226"/>
      <c r="BT40" s="226"/>
      <c r="BU40" s="226"/>
      <c r="BV40" s="223"/>
      <c r="BW40" s="231"/>
      <c r="BX40" s="231"/>
      <c r="BY40" s="231"/>
      <c r="BZ40" s="231"/>
      <c r="CA40" s="228"/>
      <c r="CB40" s="228"/>
      <c r="CC40" s="228"/>
      <c r="CD40" s="228"/>
      <c r="CE40" s="228"/>
      <c r="CF40" s="228"/>
      <c r="CG40" s="228"/>
      <c r="CH40" s="228"/>
      <c r="CI40" s="231"/>
      <c r="CJ40" s="231"/>
      <c r="CK40" s="231"/>
      <c r="CL40" s="231"/>
      <c r="CM40" s="228"/>
      <c r="CN40" s="228"/>
      <c r="CO40" s="228"/>
      <c r="CP40" s="228"/>
      <c r="CQ40" s="228"/>
      <c r="CR40" s="228"/>
      <c r="CS40" s="228"/>
      <c r="CT40" s="228"/>
      <c r="CU40" s="228"/>
      <c r="CV40" s="228"/>
      <c r="CW40" s="228"/>
      <c r="CX40" s="228"/>
      <c r="CY40" s="228"/>
      <c r="CZ40" s="228"/>
      <c r="DA40" s="228"/>
      <c r="DB40" s="228"/>
      <c r="DC40" s="228"/>
      <c r="DD40" s="228"/>
      <c r="DE40" s="228"/>
      <c r="DF40" s="228"/>
      <c r="DG40" s="223"/>
      <c r="DH40" s="231"/>
      <c r="DI40" s="231"/>
      <c r="DJ40" s="231"/>
      <c r="DK40" s="231"/>
      <c r="DL40" s="228"/>
      <c r="DM40" s="228"/>
      <c r="DN40" s="228"/>
      <c r="DO40" s="228"/>
      <c r="DP40" s="228"/>
      <c r="DQ40" s="228"/>
      <c r="DR40" s="228"/>
      <c r="DS40" s="228"/>
      <c r="DT40" s="231"/>
      <c r="DU40" s="231"/>
      <c r="DV40" s="231"/>
      <c r="DW40" s="231"/>
      <c r="DX40" s="228"/>
      <c r="DY40" s="228"/>
      <c r="DZ40" s="228"/>
      <c r="EA40" s="228"/>
      <c r="EB40" s="228"/>
      <c r="EC40" s="228"/>
      <c r="ED40" s="228"/>
      <c r="EE40" s="228"/>
      <c r="EF40" s="231"/>
      <c r="EG40" s="231"/>
      <c r="EH40" s="231"/>
      <c r="EI40" s="231"/>
      <c r="EJ40" s="228"/>
      <c r="EK40" s="228"/>
      <c r="EL40" s="228"/>
      <c r="EM40" s="228"/>
      <c r="EN40" s="228"/>
      <c r="EO40" s="228"/>
      <c r="EP40" s="228"/>
      <c r="EQ40" s="228"/>
      <c r="ER40" s="223"/>
      <c r="ES40" s="231"/>
      <c r="ET40" s="231"/>
      <c r="EU40" s="231"/>
      <c r="EV40" s="231"/>
      <c r="EW40" s="228"/>
      <c r="EX40" s="228"/>
      <c r="EY40" s="228"/>
      <c r="EZ40" s="228"/>
      <c r="FA40" s="228"/>
      <c r="FB40" s="228"/>
      <c r="FC40" s="228"/>
      <c r="FD40" s="228"/>
      <c r="FE40" s="231"/>
      <c r="FF40" s="231"/>
      <c r="FG40" s="231"/>
      <c r="FH40" s="231"/>
      <c r="FI40" s="228"/>
      <c r="FJ40" s="228"/>
      <c r="FK40" s="228"/>
      <c r="FL40" s="228"/>
      <c r="FM40" s="228"/>
      <c r="FN40" s="228"/>
      <c r="FO40" s="228"/>
      <c r="FP40" s="228"/>
      <c r="FQ40" s="231"/>
      <c r="FR40" s="231"/>
      <c r="FS40" s="231"/>
      <c r="FT40" s="231"/>
      <c r="FU40" s="228"/>
      <c r="FV40" s="228"/>
      <c r="FW40" s="228"/>
      <c r="FX40" s="228"/>
    </row>
    <row r="41" spans="1:180" ht="15.75" thickBot="1">
      <c r="A41" s="126" t="s">
        <v>37</v>
      </c>
      <c r="B41" s="30" t="e">
        <f>(1-(D41/E41))*100</f>
        <v>#DIV/0!</v>
      </c>
      <c r="C41" s="32" t="e">
        <f>SUM(C36:C40)</f>
        <v>#DIV/0!</v>
      </c>
      <c r="D41" s="33">
        <f>SUM(D36:D40)</f>
        <v>0</v>
      </c>
      <c r="E41" s="34">
        <f>SUM(E36:E40)</f>
        <v>0</v>
      </c>
      <c r="F41" s="152"/>
      <c r="G41" s="153"/>
      <c r="H41" s="26">
        <f>SUM(H36:H40)</f>
        <v>0</v>
      </c>
      <c r="I41" s="27">
        <f>SUM(I36:I40)</f>
        <v>0</v>
      </c>
      <c r="J41" s="28" t="e">
        <f t="shared" si="4"/>
        <v>#DIV/0!</v>
      </c>
      <c r="L41" s="1"/>
      <c r="M41" s="154"/>
      <c r="N41" s="155"/>
      <c r="O41" s="6"/>
      <c r="P41" s="135"/>
      <c r="Q41" s="136"/>
      <c r="R41" s="42"/>
      <c r="S41" s="42"/>
      <c r="T41" s="137">
        <f t="shared" si="0"/>
        <v>-16</v>
      </c>
      <c r="U41" s="138">
        <f t="shared" si="1"/>
        <v>0</v>
      </c>
      <c r="V41" s="41"/>
      <c r="W41" s="42"/>
      <c r="X41" s="42"/>
      <c r="Y41" s="43"/>
      <c r="Z41" s="41"/>
      <c r="AA41" s="42"/>
      <c r="AB41" s="42"/>
      <c r="AC41" s="43"/>
      <c r="AD41" s="41"/>
      <c r="AE41" s="42"/>
      <c r="AF41" s="42"/>
      <c r="AG41" s="43"/>
      <c r="AH41" s="41"/>
      <c r="AI41" s="42"/>
      <c r="AJ41" s="42"/>
      <c r="AK41" s="43"/>
      <c r="AL41" s="41"/>
      <c r="AM41" s="42"/>
      <c r="AN41" s="42"/>
      <c r="AO41" s="43"/>
      <c r="AP41" s="44"/>
      <c r="AQ41" s="42"/>
      <c r="AR41" s="42"/>
      <c r="AS41" s="148"/>
      <c r="AT41" s="229"/>
      <c r="AU41" s="229"/>
      <c r="AV41" s="229"/>
      <c r="AW41" s="229"/>
      <c r="AX41" s="229"/>
      <c r="AY41" s="229"/>
      <c r="AZ41" s="229"/>
      <c r="BA41" s="229"/>
      <c r="BB41" s="226"/>
      <c r="BC41" s="226"/>
      <c r="BD41" s="226"/>
      <c r="BE41" s="226"/>
      <c r="BF41" s="226"/>
      <c r="BG41" s="226"/>
      <c r="BH41" s="226"/>
      <c r="BI41" s="226"/>
      <c r="BJ41" s="230"/>
      <c r="BK41" s="230"/>
      <c r="BL41" s="230"/>
      <c r="BM41" s="230"/>
      <c r="BN41" s="227"/>
      <c r="BO41" s="227"/>
      <c r="BP41" s="227"/>
      <c r="BQ41" s="227"/>
      <c r="BR41" s="226"/>
      <c r="BS41" s="226"/>
      <c r="BT41" s="226"/>
      <c r="BU41" s="226"/>
      <c r="BV41" s="223"/>
      <c r="BW41" s="231"/>
      <c r="BX41" s="231"/>
      <c r="BY41" s="231"/>
      <c r="BZ41" s="231"/>
      <c r="CA41" s="228"/>
      <c r="CB41" s="228"/>
      <c r="CC41" s="228"/>
      <c r="CD41" s="228"/>
      <c r="CE41" s="228"/>
      <c r="CF41" s="228"/>
      <c r="CG41" s="228"/>
      <c r="CH41" s="228"/>
      <c r="CI41" s="231"/>
      <c r="CJ41" s="231"/>
      <c r="CK41" s="231"/>
      <c r="CL41" s="231"/>
      <c r="CM41" s="228"/>
      <c r="CN41" s="228"/>
      <c r="CO41" s="228"/>
      <c r="CP41" s="228"/>
      <c r="CQ41" s="228"/>
      <c r="CR41" s="228"/>
      <c r="CS41" s="228"/>
      <c r="CT41" s="228"/>
      <c r="CU41" s="228"/>
      <c r="CV41" s="228"/>
      <c r="CW41" s="228"/>
      <c r="CX41" s="228"/>
      <c r="CY41" s="228"/>
      <c r="CZ41" s="228"/>
      <c r="DA41" s="228"/>
      <c r="DB41" s="228"/>
      <c r="DC41" s="228"/>
      <c r="DD41" s="228"/>
      <c r="DE41" s="228"/>
      <c r="DF41" s="228"/>
      <c r="DG41" s="223"/>
      <c r="DH41" s="231"/>
      <c r="DI41" s="231"/>
      <c r="DJ41" s="231"/>
      <c r="DK41" s="231"/>
      <c r="DL41" s="228"/>
      <c r="DM41" s="228"/>
      <c r="DN41" s="228"/>
      <c r="DO41" s="228"/>
      <c r="DP41" s="228"/>
      <c r="DQ41" s="228"/>
      <c r="DR41" s="228"/>
      <c r="DS41" s="228"/>
      <c r="DT41" s="231"/>
      <c r="DU41" s="231"/>
      <c r="DV41" s="231"/>
      <c r="DW41" s="231"/>
      <c r="DX41" s="228"/>
      <c r="DY41" s="228"/>
      <c r="DZ41" s="228"/>
      <c r="EA41" s="228"/>
      <c r="EB41" s="228"/>
      <c r="EC41" s="228"/>
      <c r="ED41" s="228"/>
      <c r="EE41" s="228"/>
      <c r="EF41" s="231"/>
      <c r="EG41" s="231"/>
      <c r="EH41" s="231"/>
      <c r="EI41" s="231"/>
      <c r="EJ41" s="228"/>
      <c r="EK41" s="228"/>
      <c r="EL41" s="228"/>
      <c r="EM41" s="228"/>
      <c r="EN41" s="228"/>
      <c r="EO41" s="228"/>
      <c r="EP41" s="228"/>
      <c r="EQ41" s="228"/>
      <c r="ER41" s="223"/>
      <c r="ES41" s="231"/>
      <c r="ET41" s="231"/>
      <c r="EU41" s="231"/>
      <c r="EV41" s="231"/>
      <c r="EW41" s="228"/>
      <c r="EX41" s="228"/>
      <c r="EY41" s="228"/>
      <c r="EZ41" s="228"/>
      <c r="FA41" s="228"/>
      <c r="FB41" s="228"/>
      <c r="FC41" s="228"/>
      <c r="FD41" s="228"/>
      <c r="FE41" s="231"/>
      <c r="FF41" s="231"/>
      <c r="FG41" s="231"/>
      <c r="FH41" s="231"/>
      <c r="FI41" s="228"/>
      <c r="FJ41" s="228"/>
      <c r="FK41" s="228"/>
      <c r="FL41" s="228"/>
      <c r="FM41" s="228"/>
      <c r="FN41" s="228"/>
      <c r="FO41" s="228"/>
      <c r="FP41" s="228"/>
      <c r="FQ41" s="231"/>
      <c r="FR41" s="231"/>
      <c r="FS41" s="231"/>
      <c r="FT41" s="231"/>
      <c r="FU41" s="228"/>
      <c r="FV41" s="228"/>
      <c r="FW41" s="228"/>
      <c r="FX41" s="228"/>
    </row>
    <row r="42" spans="1:180">
      <c r="A42" s="156" t="s">
        <v>39</v>
      </c>
      <c r="B42" s="157"/>
      <c r="C42" s="158" t="s">
        <v>21</v>
      </c>
      <c r="D42" s="158"/>
      <c r="E42" s="19"/>
      <c r="F42" s="19"/>
      <c r="G42" s="158"/>
      <c r="H42" s="158"/>
      <c r="I42" s="158"/>
      <c r="J42" s="141"/>
      <c r="L42" s="142"/>
      <c r="M42" s="4"/>
      <c r="N42" s="7"/>
      <c r="O42" s="7"/>
      <c r="P42" s="135"/>
      <c r="Q42" s="136"/>
      <c r="R42" s="42"/>
      <c r="S42" s="42"/>
      <c r="T42" s="137">
        <f t="shared" si="0"/>
        <v>-16</v>
      </c>
      <c r="U42" s="138">
        <f t="shared" si="1"/>
        <v>0</v>
      </c>
      <c r="V42" s="41"/>
      <c r="W42" s="42"/>
      <c r="X42" s="42"/>
      <c r="Y42" s="43"/>
      <c r="Z42" s="41"/>
      <c r="AA42" s="42"/>
      <c r="AB42" s="42"/>
      <c r="AC42" s="43"/>
      <c r="AD42" s="41"/>
      <c r="AE42" s="42"/>
      <c r="AF42" s="42"/>
      <c r="AG42" s="43"/>
      <c r="AH42" s="41"/>
      <c r="AI42" s="42"/>
      <c r="AJ42" s="42"/>
      <c r="AK42" s="43"/>
      <c r="AL42" s="41"/>
      <c r="AM42" s="42"/>
      <c r="AN42" s="42"/>
      <c r="AO42" s="43"/>
      <c r="AP42" s="44"/>
      <c r="AQ42" s="42"/>
      <c r="AR42" s="42"/>
      <c r="AS42" s="148"/>
      <c r="AT42" s="229"/>
      <c r="AU42" s="229"/>
      <c r="AV42" s="229"/>
      <c r="AW42" s="229"/>
      <c r="AX42" s="229"/>
      <c r="AY42" s="229"/>
      <c r="AZ42" s="229"/>
      <c r="BA42" s="229"/>
      <c r="BB42" s="226"/>
      <c r="BC42" s="226"/>
      <c r="BD42" s="226"/>
      <c r="BE42" s="226"/>
      <c r="BF42" s="226"/>
      <c r="BG42" s="226"/>
      <c r="BH42" s="226"/>
      <c r="BI42" s="226"/>
      <c r="BJ42" s="230"/>
      <c r="BK42" s="230"/>
      <c r="BL42" s="230"/>
      <c r="BM42" s="230"/>
      <c r="BN42" s="227"/>
      <c r="BO42" s="227"/>
      <c r="BP42" s="227"/>
      <c r="BQ42" s="227"/>
      <c r="BR42" s="226"/>
      <c r="BS42" s="226"/>
      <c r="BT42" s="226"/>
      <c r="BU42" s="226"/>
      <c r="BV42" s="223"/>
      <c r="BW42" s="231"/>
      <c r="BX42" s="231"/>
      <c r="BY42" s="231"/>
      <c r="BZ42" s="231"/>
      <c r="CA42" s="228"/>
      <c r="CB42" s="228"/>
      <c r="CC42" s="228"/>
      <c r="CD42" s="228"/>
      <c r="CE42" s="228"/>
      <c r="CF42" s="228"/>
      <c r="CG42" s="228"/>
      <c r="CH42" s="228"/>
      <c r="CI42" s="231"/>
      <c r="CJ42" s="231"/>
      <c r="CK42" s="231"/>
      <c r="CL42" s="231"/>
      <c r="CM42" s="228"/>
      <c r="CN42" s="228"/>
      <c r="CO42" s="228"/>
      <c r="CP42" s="228"/>
      <c r="CQ42" s="228"/>
      <c r="CR42" s="228"/>
      <c r="CS42" s="228"/>
      <c r="CT42" s="228"/>
      <c r="CU42" s="228"/>
      <c r="CV42" s="228"/>
      <c r="CW42" s="228"/>
      <c r="CX42" s="228"/>
      <c r="CY42" s="228"/>
      <c r="CZ42" s="228"/>
      <c r="DA42" s="228"/>
      <c r="DB42" s="228"/>
      <c r="DC42" s="228"/>
      <c r="DD42" s="228"/>
      <c r="DE42" s="228"/>
      <c r="DF42" s="228"/>
      <c r="DG42" s="223"/>
      <c r="DH42" s="231"/>
      <c r="DI42" s="231"/>
      <c r="DJ42" s="231"/>
      <c r="DK42" s="231"/>
      <c r="DL42" s="228"/>
      <c r="DM42" s="228"/>
      <c r="DN42" s="228"/>
      <c r="DO42" s="228"/>
      <c r="DP42" s="228"/>
      <c r="DQ42" s="228"/>
      <c r="DR42" s="228"/>
      <c r="DS42" s="228"/>
      <c r="DT42" s="231"/>
      <c r="DU42" s="231"/>
      <c r="DV42" s="231"/>
      <c r="DW42" s="231"/>
      <c r="DX42" s="228"/>
      <c r="DY42" s="228"/>
      <c r="DZ42" s="228"/>
      <c r="EA42" s="228"/>
      <c r="EB42" s="228"/>
      <c r="EC42" s="228"/>
      <c r="ED42" s="228"/>
      <c r="EE42" s="228"/>
      <c r="EF42" s="231"/>
      <c r="EG42" s="231"/>
      <c r="EH42" s="231"/>
      <c r="EI42" s="231"/>
      <c r="EJ42" s="228"/>
      <c r="EK42" s="228"/>
      <c r="EL42" s="228"/>
      <c r="EM42" s="228"/>
      <c r="EN42" s="228"/>
      <c r="EO42" s="228"/>
      <c r="EP42" s="228"/>
      <c r="EQ42" s="228"/>
      <c r="ER42" s="223"/>
      <c r="ES42" s="231"/>
      <c r="ET42" s="231"/>
      <c r="EU42" s="231"/>
      <c r="EV42" s="231"/>
      <c r="EW42" s="228"/>
      <c r="EX42" s="228"/>
      <c r="EY42" s="228"/>
      <c r="EZ42" s="228"/>
      <c r="FA42" s="228"/>
      <c r="FB42" s="228"/>
      <c r="FC42" s="228"/>
      <c r="FD42" s="228"/>
      <c r="FE42" s="231"/>
      <c r="FF42" s="231"/>
      <c r="FG42" s="231"/>
      <c r="FH42" s="231"/>
      <c r="FI42" s="228"/>
      <c r="FJ42" s="228"/>
      <c r="FK42" s="228"/>
      <c r="FL42" s="228"/>
      <c r="FM42" s="228"/>
      <c r="FN42" s="228"/>
      <c r="FO42" s="228"/>
      <c r="FP42" s="228"/>
      <c r="FQ42" s="231"/>
      <c r="FR42" s="231"/>
      <c r="FS42" s="231"/>
      <c r="FT42" s="231"/>
      <c r="FU42" s="228"/>
      <c r="FV42" s="228"/>
      <c r="FW42" s="228"/>
      <c r="FX42" s="228"/>
    </row>
    <row r="43" spans="1:180" ht="13.5" thickBot="1">
      <c r="A43" s="159" t="s">
        <v>13</v>
      </c>
      <c r="B43" s="160" t="e">
        <f>(D41/(B42+E41))*100</f>
        <v>#DIV/0!</v>
      </c>
      <c r="C43" s="20" t="s">
        <v>20</v>
      </c>
      <c r="D43" s="532" t="s">
        <v>38</v>
      </c>
      <c r="E43" s="533" t="s">
        <v>38</v>
      </c>
      <c r="F43" s="160" t="e">
        <f>100-B43</f>
        <v>#DIV/0!</v>
      </c>
      <c r="G43" s="20" t="s">
        <v>40</v>
      </c>
      <c r="H43" s="21"/>
      <c r="I43" s="20"/>
      <c r="J43" s="161"/>
      <c r="L43" s="142"/>
      <c r="M43" s="162"/>
      <c r="N43" s="7"/>
      <c r="O43" s="7"/>
      <c r="P43" s="135"/>
      <c r="Q43" s="136"/>
      <c r="R43" s="42"/>
      <c r="S43" s="42"/>
      <c r="T43" s="137">
        <f t="shared" si="0"/>
        <v>-16</v>
      </c>
      <c r="U43" s="138">
        <f t="shared" si="1"/>
        <v>0</v>
      </c>
      <c r="V43" s="41"/>
      <c r="W43" s="42"/>
      <c r="X43" s="42"/>
      <c r="Y43" s="43"/>
      <c r="Z43" s="41"/>
      <c r="AA43" s="42"/>
      <c r="AB43" s="42"/>
      <c r="AC43" s="43"/>
      <c r="AD43" s="41"/>
      <c r="AE43" s="42"/>
      <c r="AF43" s="42"/>
      <c r="AG43" s="43"/>
      <c r="AH43" s="41"/>
      <c r="AI43" s="42"/>
      <c r="AJ43" s="42"/>
      <c r="AK43" s="43"/>
      <c r="AL43" s="41"/>
      <c r="AM43" s="42"/>
      <c r="AN43" s="42"/>
      <c r="AO43" s="43"/>
      <c r="AP43" s="44"/>
      <c r="AQ43" s="42"/>
      <c r="AR43" s="42"/>
      <c r="AS43" s="148"/>
      <c r="AT43" s="229"/>
      <c r="AU43" s="229"/>
      <c r="AV43" s="229"/>
      <c r="AW43" s="229"/>
      <c r="AX43" s="229"/>
      <c r="AY43" s="229"/>
      <c r="AZ43" s="229"/>
      <c r="BA43" s="229"/>
      <c r="BB43" s="226"/>
      <c r="BC43" s="226"/>
      <c r="BD43" s="226"/>
      <c r="BE43" s="226"/>
      <c r="BF43" s="226"/>
      <c r="BG43" s="226"/>
      <c r="BH43" s="226"/>
      <c r="BI43" s="226"/>
      <c r="BJ43" s="230"/>
      <c r="BK43" s="230"/>
      <c r="BL43" s="230"/>
      <c r="BM43" s="230"/>
      <c r="BN43" s="227"/>
      <c r="BO43" s="227"/>
      <c r="BP43" s="227"/>
      <c r="BQ43" s="227"/>
      <c r="BR43" s="226"/>
      <c r="BS43" s="226"/>
      <c r="BT43" s="226"/>
      <c r="BU43" s="226"/>
      <c r="BV43" s="223"/>
      <c r="BW43" s="231"/>
      <c r="BX43" s="231"/>
      <c r="BY43" s="231"/>
      <c r="BZ43" s="231"/>
      <c r="CA43" s="228"/>
      <c r="CB43" s="228"/>
      <c r="CC43" s="228"/>
      <c r="CD43" s="228"/>
      <c r="CE43" s="228"/>
      <c r="CF43" s="228"/>
      <c r="CG43" s="228"/>
      <c r="CH43" s="228"/>
      <c r="CI43" s="231"/>
      <c r="CJ43" s="231"/>
      <c r="CK43" s="231"/>
      <c r="CL43" s="231"/>
      <c r="CM43" s="228"/>
      <c r="CN43" s="228"/>
      <c r="CO43" s="228"/>
      <c r="CP43" s="228"/>
      <c r="CQ43" s="228"/>
      <c r="CR43" s="228"/>
      <c r="CS43" s="228"/>
      <c r="CT43" s="228"/>
      <c r="CU43" s="228"/>
      <c r="CV43" s="228"/>
      <c r="CW43" s="228"/>
      <c r="CX43" s="228"/>
      <c r="CY43" s="228"/>
      <c r="CZ43" s="228"/>
      <c r="DA43" s="228"/>
      <c r="DB43" s="228"/>
      <c r="DC43" s="228"/>
      <c r="DD43" s="228"/>
      <c r="DE43" s="228"/>
      <c r="DF43" s="228"/>
      <c r="DG43" s="223"/>
      <c r="DH43" s="231"/>
      <c r="DI43" s="231"/>
      <c r="DJ43" s="231"/>
      <c r="DK43" s="231"/>
      <c r="DL43" s="228"/>
      <c r="DM43" s="228"/>
      <c r="DN43" s="228"/>
      <c r="DO43" s="228"/>
      <c r="DP43" s="228"/>
      <c r="DQ43" s="228"/>
      <c r="DR43" s="228"/>
      <c r="DS43" s="228"/>
      <c r="DT43" s="231"/>
      <c r="DU43" s="231"/>
      <c r="DV43" s="231"/>
      <c r="DW43" s="231"/>
      <c r="DX43" s="228"/>
      <c r="DY43" s="228"/>
      <c r="DZ43" s="228"/>
      <c r="EA43" s="228"/>
      <c r="EB43" s="228"/>
      <c r="EC43" s="228"/>
      <c r="ED43" s="228"/>
      <c r="EE43" s="228"/>
      <c r="EF43" s="231"/>
      <c r="EG43" s="231"/>
      <c r="EH43" s="231"/>
      <c r="EI43" s="231"/>
      <c r="EJ43" s="228"/>
      <c r="EK43" s="228"/>
      <c r="EL43" s="228"/>
      <c r="EM43" s="228"/>
      <c r="EN43" s="228"/>
      <c r="EO43" s="228"/>
      <c r="EP43" s="228"/>
      <c r="EQ43" s="228"/>
      <c r="ER43" s="223"/>
      <c r="ES43" s="231"/>
      <c r="ET43" s="231"/>
      <c r="EU43" s="231"/>
      <c r="EV43" s="231"/>
      <c r="EW43" s="228"/>
      <c r="EX43" s="228"/>
      <c r="EY43" s="228"/>
      <c r="EZ43" s="228"/>
      <c r="FA43" s="228"/>
      <c r="FB43" s="228"/>
      <c r="FC43" s="228"/>
      <c r="FD43" s="228"/>
      <c r="FE43" s="231"/>
      <c r="FF43" s="231"/>
      <c r="FG43" s="231"/>
      <c r="FH43" s="231"/>
      <c r="FI43" s="228"/>
      <c r="FJ43" s="228"/>
      <c r="FK43" s="228"/>
      <c r="FL43" s="228"/>
      <c r="FM43" s="228"/>
      <c r="FN43" s="228"/>
      <c r="FO43" s="228"/>
      <c r="FP43" s="228"/>
      <c r="FQ43" s="231"/>
      <c r="FR43" s="231"/>
      <c r="FS43" s="231"/>
      <c r="FT43" s="231"/>
      <c r="FU43" s="228"/>
      <c r="FV43" s="228"/>
      <c r="FW43" s="228"/>
      <c r="FX43" s="228"/>
    </row>
    <row r="44" spans="1:180">
      <c r="B44" s="165"/>
      <c r="C44" s="165"/>
      <c r="D44" s="165"/>
      <c r="E44" s="165"/>
      <c r="F44" s="165"/>
      <c r="G44" s="165"/>
      <c r="H44" s="165"/>
      <c r="I44" s="165"/>
      <c r="J44" s="165"/>
      <c r="L44" s="7"/>
      <c r="M44" s="7"/>
      <c r="N44" s="7"/>
      <c r="O44" s="7"/>
      <c r="P44" s="135"/>
      <c r="Q44" s="136"/>
      <c r="R44" s="42"/>
      <c r="S44" s="42"/>
      <c r="T44" s="137">
        <f t="shared" si="0"/>
        <v>-16</v>
      </c>
      <c r="U44" s="138">
        <f t="shared" si="1"/>
        <v>0</v>
      </c>
      <c r="V44" s="41"/>
      <c r="W44" s="42"/>
      <c r="X44" s="42"/>
      <c r="Y44" s="43"/>
      <c r="Z44" s="41"/>
      <c r="AA44" s="42"/>
      <c r="AB44" s="42"/>
      <c r="AC44" s="43"/>
      <c r="AD44" s="41"/>
      <c r="AE44" s="42"/>
      <c r="AF44" s="42"/>
      <c r="AG44" s="43"/>
      <c r="AH44" s="41"/>
      <c r="AI44" s="42"/>
      <c r="AJ44" s="42"/>
      <c r="AK44" s="43"/>
      <c r="AL44" s="41"/>
      <c r="AM44" s="42"/>
      <c r="AN44" s="42"/>
      <c r="AO44" s="43"/>
      <c r="AP44" s="44"/>
      <c r="AQ44" s="42"/>
      <c r="AR44" s="42"/>
      <c r="AS44" s="148"/>
      <c r="AT44" s="229"/>
      <c r="AU44" s="229"/>
      <c r="AV44" s="229"/>
      <c r="AW44" s="229"/>
      <c r="AX44" s="229"/>
      <c r="AY44" s="229"/>
      <c r="AZ44" s="229"/>
      <c r="BA44" s="229"/>
      <c r="BB44" s="226"/>
      <c r="BC44" s="226"/>
      <c r="BD44" s="226"/>
      <c r="BE44" s="226"/>
      <c r="BF44" s="226"/>
      <c r="BG44" s="226"/>
      <c r="BH44" s="226"/>
      <c r="BI44" s="226"/>
      <c r="BJ44" s="230"/>
      <c r="BK44" s="230"/>
      <c r="BL44" s="230"/>
      <c r="BM44" s="230"/>
      <c r="BN44" s="227"/>
      <c r="BO44" s="227"/>
      <c r="BP44" s="227"/>
      <c r="BQ44" s="227"/>
      <c r="BR44" s="226"/>
      <c r="BS44" s="226"/>
      <c r="BT44" s="226"/>
      <c r="BU44" s="226"/>
      <c r="BV44" s="223"/>
      <c r="BW44" s="231"/>
      <c r="BX44" s="231"/>
      <c r="BY44" s="231"/>
      <c r="BZ44" s="231"/>
      <c r="CA44" s="228"/>
      <c r="CB44" s="228"/>
      <c r="CC44" s="228"/>
      <c r="CD44" s="228"/>
      <c r="CE44" s="228"/>
      <c r="CF44" s="228"/>
      <c r="CG44" s="228"/>
      <c r="CH44" s="228"/>
      <c r="CI44" s="231"/>
      <c r="CJ44" s="231"/>
      <c r="CK44" s="231"/>
      <c r="CL44" s="231"/>
      <c r="CM44" s="228"/>
      <c r="CN44" s="228"/>
      <c r="CO44" s="228"/>
      <c r="CP44" s="228"/>
      <c r="CQ44" s="228"/>
      <c r="CR44" s="228"/>
      <c r="CS44" s="228"/>
      <c r="CT44" s="228"/>
      <c r="CU44" s="228"/>
      <c r="CV44" s="228"/>
      <c r="CW44" s="228"/>
      <c r="CX44" s="228"/>
      <c r="CY44" s="228"/>
      <c r="CZ44" s="228"/>
      <c r="DA44" s="228"/>
      <c r="DB44" s="228"/>
      <c r="DC44" s="228"/>
      <c r="DD44" s="228"/>
      <c r="DE44" s="228"/>
      <c r="DF44" s="228"/>
      <c r="DG44" s="223"/>
      <c r="DH44" s="231"/>
      <c r="DI44" s="231"/>
      <c r="DJ44" s="231"/>
      <c r="DK44" s="231"/>
      <c r="DL44" s="228"/>
      <c r="DM44" s="228"/>
      <c r="DN44" s="228"/>
      <c r="DO44" s="228"/>
      <c r="DP44" s="228"/>
      <c r="DQ44" s="228"/>
      <c r="DR44" s="228"/>
      <c r="DS44" s="228"/>
      <c r="DT44" s="231"/>
      <c r="DU44" s="231"/>
      <c r="DV44" s="231"/>
      <c r="DW44" s="231"/>
      <c r="DX44" s="228"/>
      <c r="DY44" s="228"/>
      <c r="DZ44" s="228"/>
      <c r="EA44" s="228"/>
      <c r="EB44" s="228"/>
      <c r="EC44" s="228"/>
      <c r="ED44" s="228"/>
      <c r="EE44" s="228"/>
      <c r="EF44" s="231"/>
      <c r="EG44" s="231"/>
      <c r="EH44" s="231"/>
      <c r="EI44" s="231"/>
      <c r="EJ44" s="228"/>
      <c r="EK44" s="228"/>
      <c r="EL44" s="228"/>
      <c r="EM44" s="228"/>
      <c r="EN44" s="228"/>
      <c r="EO44" s="228"/>
      <c r="EP44" s="228"/>
      <c r="EQ44" s="228"/>
      <c r="ER44" s="223"/>
      <c r="ES44" s="231"/>
      <c r="ET44" s="231"/>
      <c r="EU44" s="231"/>
      <c r="EV44" s="231"/>
      <c r="EW44" s="228"/>
      <c r="EX44" s="228"/>
      <c r="EY44" s="228"/>
      <c r="EZ44" s="228"/>
      <c r="FA44" s="228"/>
      <c r="FB44" s="228"/>
      <c r="FC44" s="228"/>
      <c r="FD44" s="228"/>
      <c r="FE44" s="231"/>
      <c r="FF44" s="231"/>
      <c r="FG44" s="231"/>
      <c r="FH44" s="231"/>
      <c r="FI44" s="228"/>
      <c r="FJ44" s="228"/>
      <c r="FK44" s="228"/>
      <c r="FL44" s="228"/>
      <c r="FM44" s="228"/>
      <c r="FN44" s="228"/>
      <c r="FO44" s="228"/>
      <c r="FP44" s="228"/>
      <c r="FQ44" s="231"/>
      <c r="FR44" s="231"/>
      <c r="FS44" s="231"/>
      <c r="FT44" s="231"/>
      <c r="FU44" s="228"/>
      <c r="FV44" s="228"/>
      <c r="FW44" s="228"/>
      <c r="FX44" s="228"/>
    </row>
    <row r="45" spans="1:180" ht="13.5" thickBot="1">
      <c r="L45" s="7"/>
      <c r="M45" s="7"/>
      <c r="N45" s="7"/>
      <c r="O45" s="7"/>
      <c r="P45" s="135"/>
      <c r="Q45" s="136"/>
      <c r="R45" s="42"/>
      <c r="S45" s="42"/>
      <c r="T45" s="137">
        <f t="shared" si="0"/>
        <v>-16</v>
      </c>
      <c r="U45" s="138">
        <f t="shared" si="1"/>
        <v>0</v>
      </c>
      <c r="V45" s="41"/>
      <c r="W45" s="42"/>
      <c r="X45" s="42"/>
      <c r="Y45" s="43"/>
      <c r="Z45" s="41"/>
      <c r="AA45" s="42"/>
      <c r="AB45" s="42"/>
      <c r="AC45" s="43"/>
      <c r="AD45" s="41"/>
      <c r="AE45" s="42"/>
      <c r="AF45" s="42"/>
      <c r="AG45" s="43"/>
      <c r="AH45" s="41"/>
      <c r="AI45" s="42"/>
      <c r="AJ45" s="42"/>
      <c r="AK45" s="43"/>
      <c r="AL45" s="41"/>
      <c r="AM45" s="42"/>
      <c r="AN45" s="42"/>
      <c r="AO45" s="43"/>
      <c r="AP45" s="44"/>
      <c r="AQ45" s="42"/>
      <c r="AR45" s="42"/>
      <c r="AS45" s="148"/>
      <c r="AT45" s="229"/>
      <c r="AU45" s="229"/>
      <c r="AV45" s="229"/>
      <c r="AW45" s="229"/>
      <c r="AX45" s="229"/>
      <c r="AY45" s="229"/>
      <c r="AZ45" s="229"/>
      <c r="BA45" s="229"/>
      <c r="BB45" s="226"/>
      <c r="BC45" s="226"/>
      <c r="BD45" s="226"/>
      <c r="BE45" s="226"/>
      <c r="BF45" s="226"/>
      <c r="BG45" s="226"/>
      <c r="BH45" s="226"/>
      <c r="BI45" s="226"/>
      <c r="BJ45" s="230"/>
      <c r="BK45" s="230"/>
      <c r="BL45" s="230"/>
      <c r="BM45" s="230"/>
      <c r="BN45" s="227"/>
      <c r="BO45" s="227"/>
      <c r="BP45" s="227"/>
      <c r="BQ45" s="227"/>
      <c r="BR45" s="226"/>
      <c r="BS45" s="226"/>
      <c r="BT45" s="226"/>
      <c r="BU45" s="226"/>
      <c r="BV45" s="223"/>
      <c r="BW45" s="231"/>
      <c r="BX45" s="231"/>
      <c r="BY45" s="231"/>
      <c r="BZ45" s="231"/>
      <c r="CA45" s="228"/>
      <c r="CB45" s="228"/>
      <c r="CC45" s="228"/>
      <c r="CD45" s="228"/>
      <c r="CE45" s="228"/>
      <c r="CF45" s="228"/>
      <c r="CG45" s="228"/>
      <c r="CH45" s="228"/>
      <c r="CI45" s="231"/>
      <c r="CJ45" s="231"/>
      <c r="CK45" s="231"/>
      <c r="CL45" s="231"/>
      <c r="CM45" s="228"/>
      <c r="CN45" s="228"/>
      <c r="CO45" s="228"/>
      <c r="CP45" s="228"/>
      <c r="CQ45" s="228"/>
      <c r="CR45" s="228"/>
      <c r="CS45" s="228"/>
      <c r="CT45" s="228"/>
      <c r="CU45" s="228"/>
      <c r="CV45" s="228"/>
      <c r="CW45" s="228"/>
      <c r="CX45" s="228"/>
      <c r="CY45" s="228"/>
      <c r="CZ45" s="228"/>
      <c r="DA45" s="228"/>
      <c r="DB45" s="228"/>
      <c r="DC45" s="228"/>
      <c r="DD45" s="228"/>
      <c r="DE45" s="228"/>
      <c r="DF45" s="228"/>
      <c r="DG45" s="223"/>
      <c r="DH45" s="231"/>
      <c r="DI45" s="231"/>
      <c r="DJ45" s="231"/>
      <c r="DK45" s="231"/>
      <c r="DL45" s="228"/>
      <c r="DM45" s="228"/>
      <c r="DN45" s="228"/>
      <c r="DO45" s="228"/>
      <c r="DP45" s="228"/>
      <c r="DQ45" s="228"/>
      <c r="DR45" s="228"/>
      <c r="DS45" s="228"/>
      <c r="DT45" s="231"/>
      <c r="DU45" s="231"/>
      <c r="DV45" s="231"/>
      <c r="DW45" s="231"/>
      <c r="DX45" s="228"/>
      <c r="DY45" s="228"/>
      <c r="DZ45" s="228"/>
      <c r="EA45" s="228"/>
      <c r="EB45" s="228"/>
      <c r="EC45" s="228"/>
      <c r="ED45" s="228"/>
      <c r="EE45" s="228"/>
      <c r="EF45" s="231"/>
      <c r="EG45" s="231"/>
      <c r="EH45" s="231"/>
      <c r="EI45" s="231"/>
      <c r="EJ45" s="228"/>
      <c r="EK45" s="228"/>
      <c r="EL45" s="228"/>
      <c r="EM45" s="228"/>
      <c r="EN45" s="228"/>
      <c r="EO45" s="228"/>
      <c r="EP45" s="228"/>
      <c r="EQ45" s="228"/>
      <c r="ER45" s="223"/>
      <c r="ES45" s="231"/>
      <c r="ET45" s="231"/>
      <c r="EU45" s="231"/>
      <c r="EV45" s="231"/>
      <c r="EW45" s="228"/>
      <c r="EX45" s="228"/>
      <c r="EY45" s="228"/>
      <c r="EZ45" s="228"/>
      <c r="FA45" s="228"/>
      <c r="FB45" s="228"/>
      <c r="FC45" s="228"/>
      <c r="FD45" s="228"/>
      <c r="FE45" s="231"/>
      <c r="FF45" s="231"/>
      <c r="FG45" s="231"/>
      <c r="FH45" s="231"/>
      <c r="FI45" s="228"/>
      <c r="FJ45" s="228"/>
      <c r="FK45" s="228"/>
      <c r="FL45" s="228"/>
      <c r="FM45" s="228"/>
      <c r="FN45" s="228"/>
      <c r="FO45" s="228"/>
      <c r="FP45" s="228"/>
      <c r="FQ45" s="231"/>
      <c r="FR45" s="231"/>
      <c r="FS45" s="231"/>
      <c r="FT45" s="231"/>
      <c r="FU45" s="228"/>
      <c r="FV45" s="228"/>
      <c r="FW45" s="228"/>
      <c r="FX45" s="228"/>
    </row>
    <row r="46" spans="1:180" ht="16.5" thickBot="1">
      <c r="A46" s="130"/>
      <c r="B46" s="16" t="s">
        <v>9</v>
      </c>
      <c r="C46" s="131"/>
      <c r="D46" s="131"/>
      <c r="E46" s="131"/>
      <c r="F46" s="131"/>
      <c r="G46" s="131"/>
      <c r="H46" s="131"/>
      <c r="I46" s="131"/>
      <c r="J46" s="132"/>
      <c r="L46" s="7"/>
      <c r="M46" s="133"/>
      <c r="N46" s="134"/>
      <c r="O46" s="134"/>
      <c r="P46" s="135"/>
      <c r="Q46" s="136"/>
      <c r="R46" s="42"/>
      <c r="S46" s="42"/>
      <c r="T46" s="137">
        <f t="shared" si="0"/>
        <v>-16</v>
      </c>
      <c r="U46" s="138">
        <f t="shared" si="1"/>
        <v>0</v>
      </c>
      <c r="V46" s="41"/>
      <c r="W46" s="42"/>
      <c r="X46" s="42"/>
      <c r="Y46" s="43"/>
      <c r="Z46" s="41"/>
      <c r="AA46" s="42"/>
      <c r="AB46" s="42"/>
      <c r="AC46" s="43"/>
      <c r="AD46" s="41"/>
      <c r="AE46" s="42"/>
      <c r="AF46" s="42"/>
      <c r="AG46" s="43"/>
      <c r="AH46" s="41"/>
      <c r="AI46" s="42"/>
      <c r="AJ46" s="42"/>
      <c r="AK46" s="43"/>
      <c r="AL46" s="41"/>
      <c r="AM46" s="42"/>
      <c r="AN46" s="42"/>
      <c r="AO46" s="43"/>
      <c r="AP46" s="44"/>
      <c r="AQ46" s="42"/>
      <c r="AR46" s="42"/>
      <c r="AS46" s="148"/>
      <c r="AT46" s="229"/>
      <c r="AU46" s="229"/>
      <c r="AV46" s="229"/>
      <c r="AW46" s="229"/>
      <c r="AX46" s="229"/>
      <c r="AY46" s="229"/>
      <c r="AZ46" s="229"/>
      <c r="BA46" s="229"/>
      <c r="BB46" s="226"/>
      <c r="BC46" s="226"/>
      <c r="BD46" s="226"/>
      <c r="BE46" s="226"/>
      <c r="BF46" s="226"/>
      <c r="BG46" s="226"/>
      <c r="BH46" s="226"/>
      <c r="BI46" s="226"/>
      <c r="BJ46" s="230"/>
      <c r="BK46" s="230"/>
      <c r="BL46" s="230"/>
      <c r="BM46" s="230"/>
      <c r="BN46" s="227"/>
      <c r="BO46" s="227"/>
      <c r="BP46" s="227"/>
      <c r="BQ46" s="227"/>
      <c r="BR46" s="226"/>
      <c r="BS46" s="226"/>
      <c r="BT46" s="226"/>
      <c r="BU46" s="226"/>
      <c r="BV46" s="223"/>
      <c r="BW46" s="231"/>
      <c r="BX46" s="231"/>
      <c r="BY46" s="231"/>
      <c r="BZ46" s="231"/>
      <c r="CA46" s="228"/>
      <c r="CB46" s="228"/>
      <c r="CC46" s="228"/>
      <c r="CD46" s="228"/>
      <c r="CE46" s="228"/>
      <c r="CF46" s="228"/>
      <c r="CG46" s="228"/>
      <c r="CH46" s="228"/>
      <c r="CI46" s="231"/>
      <c r="CJ46" s="231"/>
      <c r="CK46" s="231"/>
      <c r="CL46" s="231"/>
      <c r="CM46" s="228"/>
      <c r="CN46" s="228"/>
      <c r="CO46" s="228"/>
      <c r="CP46" s="228"/>
      <c r="CQ46" s="228"/>
      <c r="CR46" s="228"/>
      <c r="CS46" s="228"/>
      <c r="CT46" s="228"/>
      <c r="CU46" s="228"/>
      <c r="CV46" s="228"/>
      <c r="CW46" s="228"/>
      <c r="CX46" s="228"/>
      <c r="CY46" s="228"/>
      <c r="CZ46" s="228"/>
      <c r="DA46" s="228"/>
      <c r="DB46" s="228"/>
      <c r="DC46" s="228"/>
      <c r="DD46" s="228"/>
      <c r="DE46" s="228"/>
      <c r="DF46" s="228"/>
      <c r="DG46" s="223"/>
      <c r="DH46" s="231"/>
      <c r="DI46" s="231"/>
      <c r="DJ46" s="231"/>
      <c r="DK46" s="231"/>
      <c r="DL46" s="228"/>
      <c r="DM46" s="228"/>
      <c r="DN46" s="228"/>
      <c r="DO46" s="228"/>
      <c r="DP46" s="228"/>
      <c r="DQ46" s="228"/>
      <c r="DR46" s="228"/>
      <c r="DS46" s="228"/>
      <c r="DT46" s="231"/>
      <c r="DU46" s="231"/>
      <c r="DV46" s="231"/>
      <c r="DW46" s="231"/>
      <c r="DX46" s="228"/>
      <c r="DY46" s="228"/>
      <c r="DZ46" s="228"/>
      <c r="EA46" s="228"/>
      <c r="EB46" s="228"/>
      <c r="EC46" s="228"/>
      <c r="ED46" s="228"/>
      <c r="EE46" s="228"/>
      <c r="EF46" s="231"/>
      <c r="EG46" s="231"/>
      <c r="EH46" s="231"/>
      <c r="EI46" s="231"/>
      <c r="EJ46" s="228"/>
      <c r="EK46" s="228"/>
      <c r="EL46" s="228"/>
      <c r="EM46" s="228"/>
      <c r="EN46" s="228"/>
      <c r="EO46" s="228"/>
      <c r="EP46" s="228"/>
      <c r="EQ46" s="228"/>
      <c r="ER46" s="223"/>
      <c r="ES46" s="231"/>
      <c r="ET46" s="231"/>
      <c r="EU46" s="231"/>
      <c r="EV46" s="231"/>
      <c r="EW46" s="228"/>
      <c r="EX46" s="228"/>
      <c r="EY46" s="228"/>
      <c r="EZ46" s="228"/>
      <c r="FA46" s="228"/>
      <c r="FB46" s="228"/>
      <c r="FC46" s="228"/>
      <c r="FD46" s="228"/>
      <c r="FE46" s="231"/>
      <c r="FF46" s="231"/>
      <c r="FG46" s="231"/>
      <c r="FH46" s="231"/>
      <c r="FI46" s="228"/>
      <c r="FJ46" s="228"/>
      <c r="FK46" s="228"/>
      <c r="FL46" s="228"/>
      <c r="FM46" s="228"/>
      <c r="FN46" s="228"/>
      <c r="FO46" s="228"/>
      <c r="FP46" s="228"/>
      <c r="FQ46" s="231"/>
      <c r="FR46" s="231"/>
      <c r="FS46" s="231"/>
      <c r="FT46" s="231"/>
      <c r="FU46" s="228"/>
      <c r="FV46" s="228"/>
      <c r="FW46" s="228"/>
      <c r="FX46" s="228"/>
    </row>
    <row r="47" spans="1:180" ht="24" thickBot="1">
      <c r="A47" s="18" t="s">
        <v>10</v>
      </c>
      <c r="B47" s="29"/>
      <c r="C47" s="139"/>
      <c r="D47" s="140"/>
      <c r="E47" s="140"/>
      <c r="F47" s="534" t="s">
        <v>11</v>
      </c>
      <c r="G47" s="535"/>
      <c r="H47" s="536" t="s">
        <v>12</v>
      </c>
      <c r="I47" s="537"/>
      <c r="J47" s="141"/>
      <c r="L47" s="142"/>
      <c r="M47" s="143"/>
      <c r="N47" s="143"/>
      <c r="O47" s="7"/>
      <c r="P47" s="135"/>
      <c r="Q47" s="136"/>
      <c r="R47" s="42"/>
      <c r="S47" s="42"/>
      <c r="T47" s="137">
        <f t="shared" si="0"/>
        <v>-16</v>
      </c>
      <c r="U47" s="138">
        <f t="shared" si="1"/>
        <v>0</v>
      </c>
      <c r="V47" s="41"/>
      <c r="W47" s="42"/>
      <c r="X47" s="42"/>
      <c r="Y47" s="43"/>
      <c r="Z47" s="41"/>
      <c r="AA47" s="42"/>
      <c r="AB47" s="42"/>
      <c r="AC47" s="43"/>
      <c r="AD47" s="41"/>
      <c r="AE47" s="42"/>
      <c r="AF47" s="42"/>
      <c r="AG47" s="43"/>
      <c r="AH47" s="41"/>
      <c r="AI47" s="42"/>
      <c r="AJ47" s="42"/>
      <c r="AK47" s="43"/>
      <c r="AL47" s="41"/>
      <c r="AM47" s="42"/>
      <c r="AN47" s="42"/>
      <c r="AO47" s="43"/>
      <c r="AP47" s="44"/>
      <c r="AQ47" s="42"/>
      <c r="AR47" s="42"/>
      <c r="AS47" s="148"/>
      <c r="AT47" s="229"/>
      <c r="AU47" s="229"/>
      <c r="AV47" s="229"/>
      <c r="AW47" s="229"/>
      <c r="AX47" s="229"/>
      <c r="AY47" s="229"/>
      <c r="AZ47" s="229"/>
      <c r="BA47" s="229"/>
      <c r="BB47" s="226"/>
      <c r="BC47" s="226"/>
      <c r="BD47" s="226"/>
      <c r="BE47" s="226"/>
      <c r="BF47" s="226"/>
      <c r="BG47" s="226"/>
      <c r="BH47" s="226"/>
      <c r="BI47" s="226"/>
      <c r="BJ47" s="230"/>
      <c r="BK47" s="230"/>
      <c r="BL47" s="230"/>
      <c r="BM47" s="230"/>
      <c r="BN47" s="227"/>
      <c r="BO47" s="227"/>
      <c r="BP47" s="227"/>
      <c r="BQ47" s="227"/>
      <c r="BR47" s="226"/>
      <c r="BS47" s="226"/>
      <c r="BT47" s="226"/>
      <c r="BU47" s="226"/>
      <c r="BV47" s="223"/>
      <c r="BW47" s="231"/>
      <c r="BX47" s="231"/>
      <c r="BY47" s="231"/>
      <c r="BZ47" s="231"/>
      <c r="CA47" s="228"/>
      <c r="CB47" s="228"/>
      <c r="CC47" s="228"/>
      <c r="CD47" s="228"/>
      <c r="CE47" s="228"/>
      <c r="CF47" s="228"/>
      <c r="CG47" s="228"/>
      <c r="CH47" s="228"/>
      <c r="CI47" s="231"/>
      <c r="CJ47" s="231"/>
      <c r="CK47" s="231"/>
      <c r="CL47" s="231"/>
      <c r="CM47" s="228"/>
      <c r="CN47" s="228"/>
      <c r="CO47" s="228"/>
      <c r="CP47" s="228"/>
      <c r="CQ47" s="228"/>
      <c r="CR47" s="228"/>
      <c r="CS47" s="228"/>
      <c r="CT47" s="228"/>
      <c r="CU47" s="228"/>
      <c r="CV47" s="228"/>
      <c r="CW47" s="228"/>
      <c r="CX47" s="228"/>
      <c r="CY47" s="228"/>
      <c r="CZ47" s="228"/>
      <c r="DA47" s="228"/>
      <c r="DB47" s="228"/>
      <c r="DC47" s="228"/>
      <c r="DD47" s="228"/>
      <c r="DE47" s="228"/>
      <c r="DF47" s="228"/>
      <c r="DG47" s="223"/>
      <c r="DH47" s="231"/>
      <c r="DI47" s="231"/>
      <c r="DJ47" s="231"/>
      <c r="DK47" s="231"/>
      <c r="DL47" s="228"/>
      <c r="DM47" s="228"/>
      <c r="DN47" s="228"/>
      <c r="DO47" s="228"/>
      <c r="DP47" s="228"/>
      <c r="DQ47" s="228"/>
      <c r="DR47" s="228"/>
      <c r="DS47" s="228"/>
      <c r="DT47" s="231"/>
      <c r="DU47" s="231"/>
      <c r="DV47" s="231"/>
      <c r="DW47" s="231"/>
      <c r="DX47" s="228"/>
      <c r="DY47" s="228"/>
      <c r="DZ47" s="228"/>
      <c r="EA47" s="228"/>
      <c r="EB47" s="228"/>
      <c r="EC47" s="228"/>
      <c r="ED47" s="228"/>
      <c r="EE47" s="228"/>
      <c r="EF47" s="231"/>
      <c r="EG47" s="231"/>
      <c r="EH47" s="231"/>
      <c r="EI47" s="231"/>
      <c r="EJ47" s="228"/>
      <c r="EK47" s="228"/>
      <c r="EL47" s="228"/>
      <c r="EM47" s="228"/>
      <c r="EN47" s="228"/>
      <c r="EO47" s="228"/>
      <c r="EP47" s="228"/>
      <c r="EQ47" s="228"/>
      <c r="ER47" s="223"/>
      <c r="ES47" s="231"/>
      <c r="ET47" s="231"/>
      <c r="EU47" s="231"/>
      <c r="EV47" s="231"/>
      <c r="EW47" s="228"/>
      <c r="EX47" s="228"/>
      <c r="EY47" s="228"/>
      <c r="EZ47" s="228"/>
      <c r="FA47" s="228"/>
      <c r="FB47" s="228"/>
      <c r="FC47" s="228"/>
      <c r="FD47" s="228"/>
      <c r="FE47" s="231"/>
      <c r="FF47" s="231"/>
      <c r="FG47" s="231"/>
      <c r="FH47" s="231"/>
      <c r="FI47" s="228"/>
      <c r="FJ47" s="228"/>
      <c r="FK47" s="228"/>
      <c r="FL47" s="228"/>
      <c r="FM47" s="228"/>
      <c r="FN47" s="228"/>
      <c r="FO47" s="228"/>
      <c r="FP47" s="228"/>
      <c r="FQ47" s="231"/>
      <c r="FR47" s="231"/>
      <c r="FS47" s="231"/>
      <c r="FT47" s="231"/>
      <c r="FU47" s="228"/>
      <c r="FV47" s="228"/>
      <c r="FW47" s="228"/>
      <c r="FX47" s="228"/>
    </row>
    <row r="48" spans="1:180">
      <c r="A48" s="18"/>
      <c r="B48" s="17" t="s">
        <v>13</v>
      </c>
      <c r="C48" s="144" t="s">
        <v>14</v>
      </c>
      <c r="D48" s="144" t="s">
        <v>15</v>
      </c>
      <c r="E48" s="145" t="s">
        <v>16</v>
      </c>
      <c r="F48" s="146" t="s">
        <v>17</v>
      </c>
      <c r="G48" s="144" t="s">
        <v>18</v>
      </c>
      <c r="H48" s="144" t="s">
        <v>17</v>
      </c>
      <c r="I48" s="147" t="s">
        <v>18</v>
      </c>
      <c r="J48" s="141"/>
      <c r="L48" s="7"/>
      <c r="M48" s="142"/>
      <c r="N48" s="134"/>
      <c r="O48" s="7"/>
      <c r="P48" s="135"/>
      <c r="Q48" s="136"/>
      <c r="R48" s="42"/>
      <c r="S48" s="42"/>
      <c r="T48" s="137">
        <f t="shared" si="0"/>
        <v>-16</v>
      </c>
      <c r="U48" s="138">
        <f t="shared" si="1"/>
        <v>0</v>
      </c>
      <c r="V48" s="41"/>
      <c r="W48" s="42"/>
      <c r="X48" s="42"/>
      <c r="Y48" s="43"/>
      <c r="Z48" s="41"/>
      <c r="AA48" s="42"/>
      <c r="AB48" s="42"/>
      <c r="AC48" s="43"/>
      <c r="AD48" s="41"/>
      <c r="AE48" s="42"/>
      <c r="AF48" s="42"/>
      <c r="AG48" s="43"/>
      <c r="AH48" s="41"/>
      <c r="AI48" s="42"/>
      <c r="AJ48" s="42"/>
      <c r="AK48" s="43"/>
      <c r="AL48" s="41"/>
      <c r="AM48" s="42"/>
      <c r="AN48" s="42"/>
      <c r="AO48" s="43"/>
      <c r="AP48" s="44"/>
      <c r="AQ48" s="42"/>
      <c r="AR48" s="42"/>
      <c r="AS48" s="148"/>
      <c r="AT48" s="229"/>
      <c r="AU48" s="229"/>
      <c r="AV48" s="229"/>
      <c r="AW48" s="229"/>
      <c r="AX48" s="229"/>
      <c r="AY48" s="229"/>
      <c r="AZ48" s="229"/>
      <c r="BA48" s="229"/>
      <c r="BB48" s="226"/>
      <c r="BC48" s="226"/>
      <c r="BD48" s="226"/>
      <c r="BE48" s="226"/>
      <c r="BF48" s="226"/>
      <c r="BG48" s="226"/>
      <c r="BH48" s="226"/>
      <c r="BI48" s="226"/>
      <c r="BJ48" s="230"/>
      <c r="BK48" s="230"/>
      <c r="BL48" s="230"/>
      <c r="BM48" s="230"/>
      <c r="BN48" s="227"/>
      <c r="BO48" s="227"/>
      <c r="BP48" s="227"/>
      <c r="BQ48" s="227"/>
      <c r="BR48" s="226"/>
      <c r="BS48" s="226"/>
      <c r="BT48" s="226"/>
      <c r="BU48" s="226"/>
      <c r="BV48" s="223"/>
      <c r="BW48" s="231"/>
      <c r="BX48" s="231"/>
      <c r="BY48" s="231"/>
      <c r="BZ48" s="231"/>
      <c r="CA48" s="228"/>
      <c r="CB48" s="228"/>
      <c r="CC48" s="228"/>
      <c r="CD48" s="228"/>
      <c r="CE48" s="228"/>
      <c r="CF48" s="228"/>
      <c r="CG48" s="228"/>
      <c r="CH48" s="228"/>
      <c r="CI48" s="231"/>
      <c r="CJ48" s="231"/>
      <c r="CK48" s="231"/>
      <c r="CL48" s="231"/>
      <c r="CM48" s="228"/>
      <c r="CN48" s="228"/>
      <c r="CO48" s="228"/>
      <c r="CP48" s="228"/>
      <c r="CQ48" s="228"/>
      <c r="CR48" s="228"/>
      <c r="CS48" s="228"/>
      <c r="CT48" s="228"/>
      <c r="CU48" s="228"/>
      <c r="CV48" s="228"/>
      <c r="CW48" s="228"/>
      <c r="CX48" s="228"/>
      <c r="CY48" s="228"/>
      <c r="CZ48" s="228"/>
      <c r="DA48" s="228"/>
      <c r="DB48" s="228"/>
      <c r="DC48" s="228"/>
      <c r="DD48" s="228"/>
      <c r="DE48" s="228"/>
      <c r="DF48" s="228"/>
      <c r="DG48" s="223"/>
      <c r="DH48" s="231"/>
      <c r="DI48" s="231"/>
      <c r="DJ48" s="231"/>
      <c r="DK48" s="231"/>
      <c r="DL48" s="228"/>
      <c r="DM48" s="228"/>
      <c r="DN48" s="228"/>
      <c r="DO48" s="228"/>
      <c r="DP48" s="228"/>
      <c r="DQ48" s="228"/>
      <c r="DR48" s="228"/>
      <c r="DS48" s="228"/>
      <c r="DT48" s="231"/>
      <c r="DU48" s="231"/>
      <c r="DV48" s="231"/>
      <c r="DW48" s="231"/>
      <c r="DX48" s="228"/>
      <c r="DY48" s="228"/>
      <c r="DZ48" s="228"/>
      <c r="EA48" s="228"/>
      <c r="EB48" s="228"/>
      <c r="EC48" s="228"/>
      <c r="ED48" s="228"/>
      <c r="EE48" s="228"/>
      <c r="EF48" s="231"/>
      <c r="EG48" s="231"/>
      <c r="EH48" s="231"/>
      <c r="EI48" s="231"/>
      <c r="EJ48" s="228"/>
      <c r="EK48" s="228"/>
      <c r="EL48" s="228"/>
      <c r="EM48" s="228"/>
      <c r="EN48" s="228"/>
      <c r="EO48" s="228"/>
      <c r="EP48" s="228"/>
      <c r="EQ48" s="228"/>
      <c r="ER48" s="223"/>
      <c r="ES48" s="231"/>
      <c r="ET48" s="231"/>
      <c r="EU48" s="231"/>
      <c r="EV48" s="231"/>
      <c r="EW48" s="228"/>
      <c r="EX48" s="228"/>
      <c r="EY48" s="228"/>
      <c r="EZ48" s="228"/>
      <c r="FA48" s="228"/>
      <c r="FB48" s="228"/>
      <c r="FC48" s="228"/>
      <c r="FD48" s="228"/>
      <c r="FE48" s="231"/>
      <c r="FF48" s="231"/>
      <c r="FG48" s="231"/>
      <c r="FH48" s="231"/>
      <c r="FI48" s="228"/>
      <c r="FJ48" s="228"/>
      <c r="FK48" s="228"/>
      <c r="FL48" s="228"/>
      <c r="FM48" s="228"/>
      <c r="FN48" s="228"/>
      <c r="FO48" s="228"/>
      <c r="FP48" s="228"/>
      <c r="FQ48" s="231"/>
      <c r="FR48" s="231"/>
      <c r="FS48" s="231"/>
      <c r="FT48" s="231"/>
      <c r="FU48" s="228"/>
      <c r="FV48" s="228"/>
      <c r="FW48" s="228"/>
      <c r="FX48" s="228"/>
    </row>
    <row r="49" spans="1:180" ht="15.75" thickBot="1">
      <c r="A49" s="18" t="s">
        <v>19</v>
      </c>
      <c r="B49" s="144" t="s">
        <v>20</v>
      </c>
      <c r="C49" s="144" t="s">
        <v>20</v>
      </c>
      <c r="D49" s="137" t="s">
        <v>21</v>
      </c>
      <c r="E49" s="145" t="s">
        <v>21</v>
      </c>
      <c r="F49" s="146" t="s">
        <v>22</v>
      </c>
      <c r="G49" s="144" t="s">
        <v>22</v>
      </c>
      <c r="H49" s="144" t="s">
        <v>23</v>
      </c>
      <c r="I49" s="147" t="s">
        <v>23</v>
      </c>
      <c r="J49" s="35" t="s">
        <v>25</v>
      </c>
      <c r="L49" s="7"/>
      <c r="M49" s="134"/>
      <c r="N49" s="134"/>
      <c r="O49" s="134"/>
      <c r="P49" s="135"/>
      <c r="Q49" s="136"/>
      <c r="R49" s="42"/>
      <c r="S49" s="42"/>
      <c r="T49" s="137">
        <f t="shared" si="0"/>
        <v>-16</v>
      </c>
      <c r="U49" s="138">
        <f t="shared" si="1"/>
        <v>0</v>
      </c>
      <c r="V49" s="41"/>
      <c r="W49" s="42"/>
      <c r="X49" s="42"/>
      <c r="Y49" s="43"/>
      <c r="Z49" s="41"/>
      <c r="AA49" s="42"/>
      <c r="AB49" s="42"/>
      <c r="AC49" s="43"/>
      <c r="AD49" s="41"/>
      <c r="AE49" s="42"/>
      <c r="AF49" s="42"/>
      <c r="AG49" s="43"/>
      <c r="AH49" s="41"/>
      <c r="AI49" s="42"/>
      <c r="AJ49" s="42"/>
      <c r="AK49" s="43"/>
      <c r="AL49" s="41"/>
      <c r="AM49" s="42"/>
      <c r="AN49" s="42"/>
      <c r="AO49" s="43"/>
      <c r="AP49" s="44"/>
      <c r="AQ49" s="42"/>
      <c r="AR49" s="42"/>
      <c r="AS49" s="148"/>
      <c r="AT49" s="229"/>
      <c r="AU49" s="229"/>
      <c r="AV49" s="229"/>
      <c r="AW49" s="229"/>
      <c r="AX49" s="229"/>
      <c r="AY49" s="229"/>
      <c r="AZ49" s="229"/>
      <c r="BA49" s="229"/>
      <c r="BB49" s="226"/>
      <c r="BC49" s="226"/>
      <c r="BD49" s="226"/>
      <c r="BE49" s="226"/>
      <c r="BF49" s="226"/>
      <c r="BG49" s="226"/>
      <c r="BH49" s="226"/>
      <c r="BI49" s="226"/>
      <c r="BJ49" s="230"/>
      <c r="BK49" s="230"/>
      <c r="BL49" s="230"/>
      <c r="BM49" s="230"/>
      <c r="BN49" s="227"/>
      <c r="BO49" s="227"/>
      <c r="BP49" s="227"/>
      <c r="BQ49" s="227"/>
      <c r="BR49" s="226"/>
      <c r="BS49" s="226"/>
      <c r="BT49" s="226"/>
      <c r="BU49" s="226"/>
      <c r="BV49" s="223"/>
      <c r="BW49" s="231"/>
      <c r="BX49" s="231"/>
      <c r="BY49" s="231"/>
      <c r="BZ49" s="231"/>
      <c r="CA49" s="228"/>
      <c r="CB49" s="228"/>
      <c r="CC49" s="228"/>
      <c r="CD49" s="228"/>
      <c r="CE49" s="228"/>
      <c r="CF49" s="228"/>
      <c r="CG49" s="228"/>
      <c r="CH49" s="228"/>
      <c r="CI49" s="231"/>
      <c r="CJ49" s="231"/>
      <c r="CK49" s="231"/>
      <c r="CL49" s="231"/>
      <c r="CM49" s="228"/>
      <c r="CN49" s="228"/>
      <c r="CO49" s="228"/>
      <c r="CP49" s="228"/>
      <c r="CQ49" s="228"/>
      <c r="CR49" s="228"/>
      <c r="CS49" s="228"/>
      <c r="CT49" s="228"/>
      <c r="CU49" s="228"/>
      <c r="CV49" s="228"/>
      <c r="CW49" s="228"/>
      <c r="CX49" s="228"/>
      <c r="CY49" s="228"/>
      <c r="CZ49" s="228"/>
      <c r="DA49" s="228"/>
      <c r="DB49" s="228"/>
      <c r="DC49" s="228"/>
      <c r="DD49" s="228"/>
      <c r="DE49" s="228"/>
      <c r="DF49" s="228"/>
      <c r="DG49" s="223"/>
      <c r="DH49" s="231"/>
      <c r="DI49" s="231"/>
      <c r="DJ49" s="231"/>
      <c r="DK49" s="231"/>
      <c r="DL49" s="228"/>
      <c r="DM49" s="228"/>
      <c r="DN49" s="228"/>
      <c r="DO49" s="228"/>
      <c r="DP49" s="228"/>
      <c r="DQ49" s="228"/>
      <c r="DR49" s="228"/>
      <c r="DS49" s="228"/>
      <c r="DT49" s="231"/>
      <c r="DU49" s="231"/>
      <c r="DV49" s="231"/>
      <c r="DW49" s="231"/>
      <c r="DX49" s="228"/>
      <c r="DY49" s="228"/>
      <c r="DZ49" s="228"/>
      <c r="EA49" s="228"/>
      <c r="EB49" s="228"/>
      <c r="EC49" s="228"/>
      <c r="ED49" s="228"/>
      <c r="EE49" s="228"/>
      <c r="EF49" s="231"/>
      <c r="EG49" s="231"/>
      <c r="EH49" s="231"/>
      <c r="EI49" s="231"/>
      <c r="EJ49" s="228"/>
      <c r="EK49" s="228"/>
      <c r="EL49" s="228"/>
      <c r="EM49" s="228"/>
      <c r="EN49" s="228"/>
      <c r="EO49" s="228"/>
      <c r="EP49" s="228"/>
      <c r="EQ49" s="228"/>
      <c r="ER49" s="223"/>
      <c r="ES49" s="231"/>
      <c r="ET49" s="231"/>
      <c r="EU49" s="231"/>
      <c r="EV49" s="231"/>
      <c r="EW49" s="228"/>
      <c r="EX49" s="228"/>
      <c r="EY49" s="228"/>
      <c r="EZ49" s="228"/>
      <c r="FA49" s="228"/>
      <c r="FB49" s="228"/>
      <c r="FC49" s="228"/>
      <c r="FD49" s="228"/>
      <c r="FE49" s="231"/>
      <c r="FF49" s="231"/>
      <c r="FG49" s="231"/>
      <c r="FH49" s="231"/>
      <c r="FI49" s="228"/>
      <c r="FJ49" s="228"/>
      <c r="FK49" s="228"/>
      <c r="FL49" s="228"/>
      <c r="FM49" s="228"/>
      <c r="FN49" s="228"/>
      <c r="FO49" s="228"/>
      <c r="FP49" s="228"/>
      <c r="FQ49" s="231"/>
      <c r="FR49" s="231"/>
      <c r="FS49" s="231"/>
      <c r="FT49" s="231"/>
      <c r="FU49" s="228"/>
      <c r="FV49" s="228"/>
      <c r="FW49" s="228"/>
      <c r="FX49" s="228"/>
    </row>
    <row r="50" spans="1:180" ht="15">
      <c r="A50" s="130"/>
      <c r="B50" s="148"/>
      <c r="C50" s="31" t="e">
        <f>(D50/D55)*100</f>
        <v>#DIV/0!</v>
      </c>
      <c r="D50" s="36">
        <f>E50*(B50/100)</f>
        <v>0</v>
      </c>
      <c r="E50" s="37"/>
      <c r="F50" s="38"/>
      <c r="G50" s="39"/>
      <c r="H50" s="23">
        <f>F50*D50</f>
        <v>0</v>
      </c>
      <c r="I50" s="24">
        <f>G50*D50</f>
        <v>0</v>
      </c>
      <c r="J50" s="25" t="e">
        <f t="shared" ref="J50:J55" si="5">H50/I50</f>
        <v>#DIV/0!</v>
      </c>
      <c r="L50" s="142"/>
      <c r="M50" s="4"/>
      <c r="N50" s="5"/>
      <c r="O50" s="6"/>
      <c r="P50" s="135"/>
      <c r="Q50" s="136"/>
      <c r="R50" s="42"/>
      <c r="S50" s="42"/>
      <c r="T50" s="137">
        <f t="shared" si="0"/>
        <v>-16</v>
      </c>
      <c r="U50" s="138">
        <f t="shared" si="1"/>
        <v>0</v>
      </c>
      <c r="V50" s="41"/>
      <c r="W50" s="42"/>
      <c r="X50" s="42"/>
      <c r="Y50" s="43"/>
      <c r="Z50" s="41"/>
      <c r="AA50" s="42"/>
      <c r="AB50" s="42"/>
      <c r="AC50" s="43"/>
      <c r="AD50" s="41"/>
      <c r="AE50" s="42"/>
      <c r="AF50" s="42"/>
      <c r="AG50" s="43"/>
      <c r="AH50" s="41"/>
      <c r="AI50" s="42"/>
      <c r="AJ50" s="42"/>
      <c r="AK50" s="43"/>
      <c r="AL50" s="41"/>
      <c r="AM50" s="42"/>
      <c r="AN50" s="42"/>
      <c r="AO50" s="43"/>
      <c r="AP50" s="44"/>
      <c r="AQ50" s="42"/>
      <c r="AR50" s="42"/>
      <c r="AS50" s="148"/>
      <c r="AT50" s="229"/>
      <c r="AU50" s="229"/>
      <c r="AV50" s="229"/>
      <c r="AW50" s="229"/>
      <c r="AX50" s="229"/>
      <c r="AY50" s="229"/>
      <c r="AZ50" s="229"/>
      <c r="BA50" s="229"/>
      <c r="BB50" s="226"/>
      <c r="BC50" s="226"/>
      <c r="BD50" s="226"/>
      <c r="BE50" s="226"/>
      <c r="BF50" s="226"/>
      <c r="BG50" s="226"/>
      <c r="BH50" s="226"/>
      <c r="BI50" s="226"/>
      <c r="BJ50" s="230"/>
      <c r="BK50" s="230"/>
      <c r="BL50" s="230"/>
      <c r="BM50" s="230"/>
      <c r="BN50" s="227"/>
      <c r="BO50" s="227"/>
      <c r="BP50" s="227"/>
      <c r="BQ50" s="227"/>
      <c r="BR50" s="226"/>
      <c r="BS50" s="226"/>
      <c r="BT50" s="226"/>
      <c r="BU50" s="226"/>
      <c r="BV50" s="223"/>
      <c r="BW50" s="231"/>
      <c r="BX50" s="231"/>
      <c r="BY50" s="231"/>
      <c r="BZ50" s="231"/>
      <c r="CA50" s="228"/>
      <c r="CB50" s="228"/>
      <c r="CC50" s="228"/>
      <c r="CD50" s="228"/>
      <c r="CE50" s="228"/>
      <c r="CF50" s="228"/>
      <c r="CG50" s="228"/>
      <c r="CH50" s="228"/>
      <c r="CI50" s="231"/>
      <c r="CJ50" s="231"/>
      <c r="CK50" s="231"/>
      <c r="CL50" s="231"/>
      <c r="CM50" s="228"/>
      <c r="CN50" s="228"/>
      <c r="CO50" s="228"/>
      <c r="CP50" s="228"/>
      <c r="CQ50" s="228"/>
      <c r="CR50" s="228"/>
      <c r="CS50" s="228"/>
      <c r="CT50" s="228"/>
      <c r="CU50" s="228"/>
      <c r="CV50" s="228"/>
      <c r="CW50" s="228"/>
      <c r="CX50" s="228"/>
      <c r="CY50" s="228"/>
      <c r="CZ50" s="228"/>
      <c r="DA50" s="228"/>
      <c r="DB50" s="228"/>
      <c r="DC50" s="228"/>
      <c r="DD50" s="228"/>
      <c r="DE50" s="228"/>
      <c r="DF50" s="228"/>
      <c r="DG50" s="223"/>
      <c r="DH50" s="231"/>
      <c r="DI50" s="231"/>
      <c r="DJ50" s="231"/>
      <c r="DK50" s="231"/>
      <c r="DL50" s="228"/>
      <c r="DM50" s="228"/>
      <c r="DN50" s="228"/>
      <c r="DO50" s="228"/>
      <c r="DP50" s="228"/>
      <c r="DQ50" s="228"/>
      <c r="DR50" s="228"/>
      <c r="DS50" s="228"/>
      <c r="DT50" s="231"/>
      <c r="DU50" s="231"/>
      <c r="DV50" s="231"/>
      <c r="DW50" s="231"/>
      <c r="DX50" s="228"/>
      <c r="DY50" s="228"/>
      <c r="DZ50" s="228"/>
      <c r="EA50" s="228"/>
      <c r="EB50" s="228"/>
      <c r="EC50" s="228"/>
      <c r="ED50" s="228"/>
      <c r="EE50" s="228"/>
      <c r="EF50" s="231"/>
      <c r="EG50" s="231"/>
      <c r="EH50" s="231"/>
      <c r="EI50" s="231"/>
      <c r="EJ50" s="228"/>
      <c r="EK50" s="228"/>
      <c r="EL50" s="228"/>
      <c r="EM50" s="228"/>
      <c r="EN50" s="228"/>
      <c r="EO50" s="228"/>
      <c r="EP50" s="228"/>
      <c r="EQ50" s="228"/>
      <c r="ER50" s="223"/>
      <c r="ES50" s="231"/>
      <c r="ET50" s="231"/>
      <c r="EU50" s="231"/>
      <c r="EV50" s="231"/>
      <c r="EW50" s="228"/>
      <c r="EX50" s="228"/>
      <c r="EY50" s="228"/>
      <c r="EZ50" s="228"/>
      <c r="FA50" s="228"/>
      <c r="FB50" s="228"/>
      <c r="FC50" s="228"/>
      <c r="FD50" s="228"/>
      <c r="FE50" s="231"/>
      <c r="FF50" s="231"/>
      <c r="FG50" s="231"/>
      <c r="FH50" s="231"/>
      <c r="FI50" s="228"/>
      <c r="FJ50" s="228"/>
      <c r="FK50" s="228"/>
      <c r="FL50" s="228"/>
      <c r="FM50" s="228"/>
      <c r="FN50" s="228"/>
      <c r="FO50" s="228"/>
      <c r="FP50" s="228"/>
      <c r="FQ50" s="231"/>
      <c r="FR50" s="231"/>
      <c r="FS50" s="231"/>
      <c r="FT50" s="231"/>
      <c r="FU50" s="228"/>
      <c r="FV50" s="228"/>
      <c r="FW50" s="228"/>
      <c r="FX50" s="228"/>
    </row>
    <row r="51" spans="1:180" ht="15">
      <c r="A51" s="18"/>
      <c r="B51" s="148"/>
      <c r="C51" s="31" t="e">
        <f>(D51/D55)*100</f>
        <v>#DIV/0!</v>
      </c>
      <c r="D51" s="36">
        <f>E51*(B51/100)</f>
        <v>0</v>
      </c>
      <c r="E51" s="37"/>
      <c r="F51" s="38"/>
      <c r="G51" s="39"/>
      <c r="H51" s="23">
        <f>F51*D51</f>
        <v>0</v>
      </c>
      <c r="I51" s="24">
        <f>G51*D51</f>
        <v>0</v>
      </c>
      <c r="J51" s="25" t="e">
        <f t="shared" si="5"/>
        <v>#DIV/0!</v>
      </c>
      <c r="L51" s="142"/>
      <c r="M51" s="4"/>
      <c r="N51" s="5"/>
      <c r="O51" s="149"/>
      <c r="P51" s="135"/>
      <c r="Q51" s="136"/>
      <c r="R51" s="42"/>
      <c r="S51" s="42"/>
      <c r="T51" s="137">
        <f t="shared" si="0"/>
        <v>-16</v>
      </c>
      <c r="U51" s="138">
        <f t="shared" si="1"/>
        <v>0</v>
      </c>
      <c r="V51" s="41"/>
      <c r="W51" s="42"/>
      <c r="X51" s="42"/>
      <c r="Y51" s="43"/>
      <c r="Z51" s="41"/>
      <c r="AA51" s="42"/>
      <c r="AB51" s="42"/>
      <c r="AC51" s="43"/>
      <c r="AD51" s="41"/>
      <c r="AE51" s="42"/>
      <c r="AF51" s="42"/>
      <c r="AG51" s="43"/>
      <c r="AH51" s="41"/>
      <c r="AI51" s="42"/>
      <c r="AJ51" s="42"/>
      <c r="AK51" s="43"/>
      <c r="AL51" s="41"/>
      <c r="AM51" s="42"/>
      <c r="AN51" s="42"/>
      <c r="AO51" s="43"/>
      <c r="AP51" s="44"/>
      <c r="AQ51" s="42"/>
      <c r="AR51" s="42"/>
      <c r="AS51" s="148"/>
      <c r="AT51" s="229"/>
      <c r="AU51" s="229"/>
      <c r="AV51" s="229"/>
      <c r="AW51" s="229"/>
      <c r="AX51" s="229"/>
      <c r="AY51" s="229"/>
      <c r="AZ51" s="229"/>
      <c r="BA51" s="229"/>
      <c r="BB51" s="226"/>
      <c r="BC51" s="226"/>
      <c r="BD51" s="226"/>
      <c r="BE51" s="226"/>
      <c r="BF51" s="226"/>
      <c r="BG51" s="226"/>
      <c r="BH51" s="226"/>
      <c r="BI51" s="226"/>
      <c r="BJ51" s="230"/>
      <c r="BK51" s="230"/>
      <c r="BL51" s="230"/>
      <c r="BM51" s="230"/>
      <c r="BN51" s="227"/>
      <c r="BO51" s="227"/>
      <c r="BP51" s="227"/>
      <c r="BQ51" s="227"/>
      <c r="BR51" s="226"/>
      <c r="BS51" s="226"/>
      <c r="BT51" s="226"/>
      <c r="BU51" s="226"/>
      <c r="BV51" s="223"/>
      <c r="BW51" s="231"/>
      <c r="BX51" s="231"/>
      <c r="BY51" s="231"/>
      <c r="BZ51" s="231"/>
      <c r="CA51" s="228"/>
      <c r="CB51" s="228"/>
      <c r="CC51" s="228"/>
      <c r="CD51" s="228"/>
      <c r="CE51" s="228"/>
      <c r="CF51" s="228"/>
      <c r="CG51" s="228"/>
      <c r="CH51" s="228"/>
      <c r="CI51" s="231"/>
      <c r="CJ51" s="231"/>
      <c r="CK51" s="231"/>
      <c r="CL51" s="231"/>
      <c r="CM51" s="228"/>
      <c r="CN51" s="228"/>
      <c r="CO51" s="228"/>
      <c r="CP51" s="228"/>
      <c r="CQ51" s="228"/>
      <c r="CR51" s="228"/>
      <c r="CS51" s="228"/>
      <c r="CT51" s="228"/>
      <c r="CU51" s="228"/>
      <c r="CV51" s="228"/>
      <c r="CW51" s="228"/>
      <c r="CX51" s="228"/>
      <c r="CY51" s="228"/>
      <c r="CZ51" s="228"/>
      <c r="DA51" s="228"/>
      <c r="DB51" s="228"/>
      <c r="DC51" s="228"/>
      <c r="DD51" s="228"/>
      <c r="DE51" s="228"/>
      <c r="DF51" s="228"/>
      <c r="DG51" s="223"/>
      <c r="DH51" s="231"/>
      <c r="DI51" s="231"/>
      <c r="DJ51" s="231"/>
      <c r="DK51" s="231"/>
      <c r="DL51" s="228"/>
      <c r="DM51" s="228"/>
      <c r="DN51" s="228"/>
      <c r="DO51" s="228"/>
      <c r="DP51" s="228"/>
      <c r="DQ51" s="228"/>
      <c r="DR51" s="228"/>
      <c r="DS51" s="228"/>
      <c r="DT51" s="231"/>
      <c r="DU51" s="231"/>
      <c r="DV51" s="231"/>
      <c r="DW51" s="231"/>
      <c r="DX51" s="228"/>
      <c r="DY51" s="228"/>
      <c r="DZ51" s="228"/>
      <c r="EA51" s="228"/>
      <c r="EB51" s="228"/>
      <c r="EC51" s="228"/>
      <c r="ED51" s="228"/>
      <c r="EE51" s="228"/>
      <c r="EF51" s="231"/>
      <c r="EG51" s="231"/>
      <c r="EH51" s="231"/>
      <c r="EI51" s="231"/>
      <c r="EJ51" s="228"/>
      <c r="EK51" s="228"/>
      <c r="EL51" s="228"/>
      <c r="EM51" s="228"/>
      <c r="EN51" s="228"/>
      <c r="EO51" s="228"/>
      <c r="EP51" s="228"/>
      <c r="EQ51" s="228"/>
      <c r="ER51" s="223"/>
      <c r="ES51" s="231"/>
      <c r="ET51" s="231"/>
      <c r="EU51" s="231"/>
      <c r="EV51" s="231"/>
      <c r="EW51" s="228"/>
      <c r="EX51" s="228"/>
      <c r="EY51" s="228"/>
      <c r="EZ51" s="228"/>
      <c r="FA51" s="228"/>
      <c r="FB51" s="228"/>
      <c r="FC51" s="228"/>
      <c r="FD51" s="228"/>
      <c r="FE51" s="231"/>
      <c r="FF51" s="231"/>
      <c r="FG51" s="231"/>
      <c r="FH51" s="231"/>
      <c r="FI51" s="228"/>
      <c r="FJ51" s="228"/>
      <c r="FK51" s="228"/>
      <c r="FL51" s="228"/>
      <c r="FM51" s="228"/>
      <c r="FN51" s="228"/>
      <c r="FO51" s="228"/>
      <c r="FP51" s="228"/>
      <c r="FQ51" s="231"/>
      <c r="FR51" s="231"/>
      <c r="FS51" s="231"/>
      <c r="FT51" s="231"/>
      <c r="FU51" s="228"/>
      <c r="FV51" s="228"/>
      <c r="FW51" s="228"/>
      <c r="FX51" s="228"/>
    </row>
    <row r="52" spans="1:180" ht="15">
      <c r="A52" s="18"/>
      <c r="B52" s="148"/>
      <c r="C52" s="31" t="e">
        <f>(D52/D55)*100</f>
        <v>#DIV/0!</v>
      </c>
      <c r="D52" s="36">
        <f>E52*(B52/100)</f>
        <v>0</v>
      </c>
      <c r="E52" s="37"/>
      <c r="F52" s="38"/>
      <c r="G52" s="39"/>
      <c r="H52" s="23">
        <f>F52*D52</f>
        <v>0</v>
      </c>
      <c r="I52" s="24">
        <f>G52*D52</f>
        <v>0</v>
      </c>
      <c r="J52" s="25" t="e">
        <f t="shared" si="5"/>
        <v>#DIV/0!</v>
      </c>
      <c r="L52" s="142"/>
      <c r="M52" s="4"/>
      <c r="N52" s="5"/>
      <c r="O52" s="150"/>
      <c r="P52" s="135"/>
      <c r="Q52" s="136"/>
      <c r="R52" s="42"/>
      <c r="S52" s="42"/>
      <c r="T52" s="137">
        <f t="shared" si="0"/>
        <v>-16</v>
      </c>
      <c r="U52" s="138">
        <f t="shared" si="1"/>
        <v>0</v>
      </c>
      <c r="V52" s="41"/>
      <c r="W52" s="42"/>
      <c r="X52" s="42"/>
      <c r="Y52" s="43"/>
      <c r="Z52" s="41"/>
      <c r="AA52" s="42"/>
      <c r="AB52" s="42"/>
      <c r="AC52" s="43"/>
      <c r="AD52" s="41"/>
      <c r="AE52" s="42"/>
      <c r="AF52" s="42"/>
      <c r="AG52" s="43"/>
      <c r="AH52" s="41"/>
      <c r="AI52" s="42"/>
      <c r="AJ52" s="42"/>
      <c r="AK52" s="43"/>
      <c r="AL52" s="41"/>
      <c r="AM52" s="42"/>
      <c r="AN52" s="42"/>
      <c r="AO52" s="43"/>
      <c r="AP52" s="44"/>
      <c r="AQ52" s="42"/>
      <c r="AR52" s="42"/>
      <c r="AS52" s="148"/>
      <c r="AT52" s="229"/>
      <c r="AU52" s="229"/>
      <c r="AV52" s="229"/>
      <c r="AW52" s="229"/>
      <c r="AX52" s="229"/>
      <c r="AY52" s="229"/>
      <c r="AZ52" s="229"/>
      <c r="BA52" s="229"/>
      <c r="BB52" s="226"/>
      <c r="BC52" s="226"/>
      <c r="BD52" s="226"/>
      <c r="BE52" s="226"/>
      <c r="BF52" s="226"/>
      <c r="BG52" s="226"/>
      <c r="BH52" s="226"/>
      <c r="BI52" s="226"/>
      <c r="BJ52" s="230"/>
      <c r="BK52" s="230"/>
      <c r="BL52" s="230"/>
      <c r="BM52" s="230"/>
      <c r="BN52" s="227"/>
      <c r="BO52" s="227"/>
      <c r="BP52" s="227"/>
      <c r="BQ52" s="227"/>
      <c r="BR52" s="226"/>
      <c r="BS52" s="226"/>
      <c r="BT52" s="226"/>
      <c r="BU52" s="226"/>
      <c r="BV52" s="223"/>
      <c r="BW52" s="231"/>
      <c r="BX52" s="231"/>
      <c r="BY52" s="231"/>
      <c r="BZ52" s="231"/>
      <c r="CA52" s="228"/>
      <c r="CB52" s="228"/>
      <c r="CC52" s="228"/>
      <c r="CD52" s="228"/>
      <c r="CE52" s="228"/>
      <c r="CF52" s="228"/>
      <c r="CG52" s="228"/>
      <c r="CH52" s="228"/>
      <c r="CI52" s="231"/>
      <c r="CJ52" s="231"/>
      <c r="CK52" s="231"/>
      <c r="CL52" s="231"/>
      <c r="CM52" s="228"/>
      <c r="CN52" s="228"/>
      <c r="CO52" s="228"/>
      <c r="CP52" s="228"/>
      <c r="CQ52" s="228"/>
      <c r="CR52" s="228"/>
      <c r="CS52" s="228"/>
      <c r="CT52" s="228"/>
      <c r="CU52" s="228"/>
      <c r="CV52" s="228"/>
      <c r="CW52" s="228"/>
      <c r="CX52" s="228"/>
      <c r="CY52" s="228"/>
      <c r="CZ52" s="228"/>
      <c r="DA52" s="228"/>
      <c r="DB52" s="228"/>
      <c r="DC52" s="228"/>
      <c r="DD52" s="228"/>
      <c r="DE52" s="228"/>
      <c r="DF52" s="228"/>
      <c r="DG52" s="223"/>
      <c r="DH52" s="231"/>
      <c r="DI52" s="231"/>
      <c r="DJ52" s="231"/>
      <c r="DK52" s="231"/>
      <c r="DL52" s="228"/>
      <c r="DM52" s="228"/>
      <c r="DN52" s="228"/>
      <c r="DO52" s="228"/>
      <c r="DP52" s="228"/>
      <c r="DQ52" s="228"/>
      <c r="DR52" s="228"/>
      <c r="DS52" s="228"/>
      <c r="DT52" s="231"/>
      <c r="DU52" s="231"/>
      <c r="DV52" s="231"/>
      <c r="DW52" s="231"/>
      <c r="DX52" s="228"/>
      <c r="DY52" s="228"/>
      <c r="DZ52" s="228"/>
      <c r="EA52" s="228"/>
      <c r="EB52" s="228"/>
      <c r="EC52" s="228"/>
      <c r="ED52" s="228"/>
      <c r="EE52" s="228"/>
      <c r="EF52" s="231"/>
      <c r="EG52" s="231"/>
      <c r="EH52" s="231"/>
      <c r="EI52" s="231"/>
      <c r="EJ52" s="228"/>
      <c r="EK52" s="228"/>
      <c r="EL52" s="228"/>
      <c r="EM52" s="228"/>
      <c r="EN52" s="228"/>
      <c r="EO52" s="228"/>
      <c r="EP52" s="228"/>
      <c r="EQ52" s="228"/>
      <c r="ER52" s="223"/>
      <c r="ES52" s="231"/>
      <c r="ET52" s="231"/>
      <c r="EU52" s="231"/>
      <c r="EV52" s="231"/>
      <c r="EW52" s="228"/>
      <c r="EX52" s="228"/>
      <c r="EY52" s="228"/>
      <c r="EZ52" s="228"/>
      <c r="FA52" s="228"/>
      <c r="FB52" s="228"/>
      <c r="FC52" s="228"/>
      <c r="FD52" s="228"/>
      <c r="FE52" s="231"/>
      <c r="FF52" s="231"/>
      <c r="FG52" s="231"/>
      <c r="FH52" s="231"/>
      <c r="FI52" s="228"/>
      <c r="FJ52" s="228"/>
      <c r="FK52" s="228"/>
      <c r="FL52" s="228"/>
      <c r="FM52" s="228"/>
      <c r="FN52" s="228"/>
      <c r="FO52" s="228"/>
      <c r="FP52" s="228"/>
      <c r="FQ52" s="231"/>
      <c r="FR52" s="231"/>
      <c r="FS52" s="231"/>
      <c r="FT52" s="231"/>
      <c r="FU52" s="228"/>
      <c r="FV52" s="228"/>
      <c r="FW52" s="228"/>
      <c r="FX52" s="228"/>
    </row>
    <row r="53" spans="1:180" ht="15">
      <c r="A53" s="18"/>
      <c r="B53" s="148"/>
      <c r="C53" s="31" t="e">
        <f>(D53/D56)*100</f>
        <v>#DIV/0!</v>
      </c>
      <c r="D53" s="36">
        <f>E53*(B53/100)</f>
        <v>0</v>
      </c>
      <c r="E53" s="37"/>
      <c r="F53" s="38"/>
      <c r="G53" s="39"/>
      <c r="H53" s="23">
        <f>F53*D53</f>
        <v>0</v>
      </c>
      <c r="I53" s="24">
        <f>G53*D53</f>
        <v>0</v>
      </c>
      <c r="J53" s="25" t="e">
        <f t="shared" si="5"/>
        <v>#DIV/0!</v>
      </c>
      <c r="L53" s="142"/>
      <c r="M53" s="4"/>
      <c r="N53" s="5"/>
      <c r="O53" s="150"/>
      <c r="P53" s="135"/>
      <c r="Q53" s="166"/>
      <c r="R53" s="42"/>
      <c r="S53" s="42"/>
      <c r="T53" s="137">
        <f t="shared" si="0"/>
        <v>-16</v>
      </c>
      <c r="U53" s="138">
        <f t="shared" si="1"/>
        <v>0</v>
      </c>
      <c r="V53" s="41"/>
      <c r="W53" s="42"/>
      <c r="X53" s="42"/>
      <c r="Y53" s="43"/>
      <c r="Z53" s="41"/>
      <c r="AA53" s="42"/>
      <c r="AB53" s="42"/>
      <c r="AC53" s="43"/>
      <c r="AD53" s="41"/>
      <c r="AE53" s="42"/>
      <c r="AF53" s="42"/>
      <c r="AG53" s="43"/>
      <c r="AH53" s="41"/>
      <c r="AI53" s="42"/>
      <c r="AJ53" s="42"/>
      <c r="AK53" s="43"/>
      <c r="AL53" s="41"/>
      <c r="AM53" s="42"/>
      <c r="AN53" s="42"/>
      <c r="AO53" s="43"/>
      <c r="AP53" s="44"/>
      <c r="AQ53" s="42"/>
      <c r="AR53" s="42"/>
      <c r="AS53" s="148"/>
      <c r="AT53" s="229"/>
      <c r="AU53" s="229"/>
      <c r="AV53" s="229"/>
      <c r="AW53" s="229"/>
      <c r="AX53" s="229"/>
      <c r="AY53" s="229"/>
      <c r="AZ53" s="229"/>
      <c r="BA53" s="229"/>
      <c r="BB53" s="226"/>
      <c r="BC53" s="226"/>
      <c r="BD53" s="226"/>
      <c r="BE53" s="226"/>
      <c r="BF53" s="226"/>
      <c r="BG53" s="226"/>
      <c r="BH53" s="226"/>
      <c r="BI53" s="226"/>
      <c r="BJ53" s="230"/>
      <c r="BK53" s="230"/>
      <c r="BL53" s="230"/>
      <c r="BM53" s="230"/>
      <c r="BN53" s="227"/>
      <c r="BO53" s="227"/>
      <c r="BP53" s="227"/>
      <c r="BQ53" s="227"/>
      <c r="BR53" s="226"/>
      <c r="BS53" s="226"/>
      <c r="BT53" s="226"/>
      <c r="BU53" s="226"/>
      <c r="BV53" s="223"/>
      <c r="BW53" s="231"/>
      <c r="BX53" s="231"/>
      <c r="BY53" s="231"/>
      <c r="BZ53" s="231"/>
      <c r="CA53" s="228"/>
      <c r="CB53" s="228"/>
      <c r="CC53" s="228"/>
      <c r="CD53" s="228"/>
      <c r="CE53" s="228"/>
      <c r="CF53" s="228"/>
      <c r="CG53" s="228"/>
      <c r="CH53" s="228"/>
      <c r="CI53" s="231"/>
      <c r="CJ53" s="231"/>
      <c r="CK53" s="231"/>
      <c r="CL53" s="231"/>
      <c r="CM53" s="228"/>
      <c r="CN53" s="228"/>
      <c r="CO53" s="228"/>
      <c r="CP53" s="228"/>
      <c r="CQ53" s="228"/>
      <c r="CR53" s="228"/>
      <c r="CS53" s="228"/>
      <c r="CT53" s="228"/>
      <c r="CU53" s="228"/>
      <c r="CV53" s="228"/>
      <c r="CW53" s="228"/>
      <c r="CX53" s="228"/>
      <c r="CY53" s="228"/>
      <c r="CZ53" s="228"/>
      <c r="DA53" s="228"/>
      <c r="DB53" s="228"/>
      <c r="DC53" s="228"/>
      <c r="DD53" s="228"/>
      <c r="DE53" s="228"/>
      <c r="DF53" s="228"/>
      <c r="DG53" s="223"/>
      <c r="DH53" s="231"/>
      <c r="DI53" s="231"/>
      <c r="DJ53" s="231"/>
      <c r="DK53" s="231"/>
      <c r="DL53" s="228"/>
      <c r="DM53" s="228"/>
      <c r="DN53" s="228"/>
      <c r="DO53" s="228"/>
      <c r="DP53" s="228"/>
      <c r="DQ53" s="228"/>
      <c r="DR53" s="228"/>
      <c r="DS53" s="228"/>
      <c r="DT53" s="231"/>
      <c r="DU53" s="231"/>
      <c r="DV53" s="231"/>
      <c r="DW53" s="231"/>
      <c r="DX53" s="228"/>
      <c r="DY53" s="228"/>
      <c r="DZ53" s="228"/>
      <c r="EA53" s="228"/>
      <c r="EB53" s="228"/>
      <c r="EC53" s="228"/>
      <c r="ED53" s="228"/>
      <c r="EE53" s="228"/>
      <c r="EF53" s="231"/>
      <c r="EG53" s="231"/>
      <c r="EH53" s="231"/>
      <c r="EI53" s="231"/>
      <c r="EJ53" s="228"/>
      <c r="EK53" s="228"/>
      <c r="EL53" s="228"/>
      <c r="EM53" s="228"/>
      <c r="EN53" s="228"/>
      <c r="EO53" s="228"/>
      <c r="EP53" s="228"/>
      <c r="EQ53" s="228"/>
      <c r="ER53" s="223"/>
      <c r="ES53" s="231"/>
      <c r="ET53" s="231"/>
      <c r="EU53" s="231"/>
      <c r="EV53" s="231"/>
      <c r="EW53" s="228"/>
      <c r="EX53" s="228"/>
      <c r="EY53" s="228"/>
      <c r="EZ53" s="228"/>
      <c r="FA53" s="228"/>
      <c r="FB53" s="228"/>
      <c r="FC53" s="228"/>
      <c r="FD53" s="228"/>
      <c r="FE53" s="231"/>
      <c r="FF53" s="231"/>
      <c r="FG53" s="231"/>
      <c r="FH53" s="231"/>
      <c r="FI53" s="228"/>
      <c r="FJ53" s="228"/>
      <c r="FK53" s="228"/>
      <c r="FL53" s="228"/>
      <c r="FM53" s="228"/>
      <c r="FN53" s="228"/>
      <c r="FO53" s="228"/>
      <c r="FP53" s="228"/>
      <c r="FQ53" s="231"/>
      <c r="FR53" s="231"/>
      <c r="FS53" s="231"/>
      <c r="FT53" s="231"/>
      <c r="FU53" s="228"/>
      <c r="FV53" s="228"/>
      <c r="FW53" s="228"/>
      <c r="FX53" s="228"/>
    </row>
    <row r="54" spans="1:180" ht="15">
      <c r="A54" s="18"/>
      <c r="B54" s="151"/>
      <c r="C54" s="31" t="e">
        <f>(D54/D57)*100</f>
        <v>#DIV/0!</v>
      </c>
      <c r="D54" s="36">
        <f>E54*(B54/100)</f>
        <v>0</v>
      </c>
      <c r="E54" s="40"/>
      <c r="F54" s="38"/>
      <c r="G54" s="39"/>
      <c r="H54" s="23">
        <f>F54*D54</f>
        <v>0</v>
      </c>
      <c r="I54" s="24">
        <f>G54*D54</f>
        <v>0</v>
      </c>
      <c r="J54" s="25" t="e">
        <f t="shared" si="5"/>
        <v>#DIV/0!</v>
      </c>
      <c r="L54" s="142"/>
      <c r="M54" s="4"/>
      <c r="N54" s="5"/>
      <c r="O54" s="150"/>
      <c r="P54" s="135"/>
      <c r="Q54" s="166"/>
      <c r="R54" s="42"/>
      <c r="S54" s="42"/>
      <c r="T54" s="137">
        <f t="shared" si="0"/>
        <v>-16</v>
      </c>
      <c r="U54" s="138">
        <f t="shared" si="1"/>
        <v>0</v>
      </c>
      <c r="V54" s="41"/>
      <c r="W54" s="42"/>
      <c r="X54" s="42"/>
      <c r="Y54" s="43"/>
      <c r="Z54" s="41"/>
      <c r="AA54" s="42"/>
      <c r="AB54" s="42"/>
      <c r="AC54" s="43"/>
      <c r="AD54" s="41"/>
      <c r="AE54" s="42"/>
      <c r="AF54" s="42"/>
      <c r="AG54" s="43"/>
      <c r="AH54" s="41"/>
      <c r="AI54" s="42"/>
      <c r="AJ54" s="42"/>
      <c r="AK54" s="43"/>
      <c r="AL54" s="41"/>
      <c r="AM54" s="42"/>
      <c r="AN54" s="42"/>
      <c r="AO54" s="43"/>
      <c r="AP54" s="44"/>
      <c r="AQ54" s="42"/>
      <c r="AR54" s="42"/>
      <c r="AS54" s="148"/>
      <c r="AT54" s="229"/>
      <c r="AU54" s="229"/>
      <c r="AV54" s="229"/>
      <c r="AW54" s="229"/>
      <c r="AX54" s="229"/>
      <c r="AY54" s="229"/>
      <c r="AZ54" s="229"/>
      <c r="BA54" s="229"/>
      <c r="BB54" s="226"/>
      <c r="BC54" s="226"/>
      <c r="BD54" s="226"/>
      <c r="BE54" s="226"/>
      <c r="BF54" s="226"/>
      <c r="BG54" s="226"/>
      <c r="BH54" s="226"/>
      <c r="BI54" s="226"/>
      <c r="BJ54" s="230"/>
      <c r="BK54" s="230"/>
      <c r="BL54" s="230"/>
      <c r="BM54" s="230"/>
      <c r="BN54" s="227"/>
      <c r="BO54" s="227"/>
      <c r="BP54" s="227"/>
      <c r="BQ54" s="227"/>
      <c r="BR54" s="226"/>
      <c r="BS54" s="226"/>
      <c r="BT54" s="226"/>
      <c r="BU54" s="226"/>
      <c r="BV54" s="223"/>
      <c r="BW54" s="231"/>
      <c r="BX54" s="231"/>
      <c r="BY54" s="231"/>
      <c r="BZ54" s="231"/>
      <c r="CA54" s="228"/>
      <c r="CB54" s="228"/>
      <c r="CC54" s="228"/>
      <c r="CD54" s="228"/>
      <c r="CE54" s="228"/>
      <c r="CF54" s="228"/>
      <c r="CG54" s="228"/>
      <c r="CH54" s="228"/>
      <c r="CI54" s="231"/>
      <c r="CJ54" s="231"/>
      <c r="CK54" s="231"/>
      <c r="CL54" s="231"/>
      <c r="CM54" s="228"/>
      <c r="CN54" s="228"/>
      <c r="CO54" s="228"/>
      <c r="CP54" s="228"/>
      <c r="CQ54" s="228"/>
      <c r="CR54" s="228"/>
      <c r="CS54" s="228"/>
      <c r="CT54" s="228"/>
      <c r="CU54" s="228"/>
      <c r="CV54" s="228"/>
      <c r="CW54" s="228"/>
      <c r="CX54" s="228"/>
      <c r="CY54" s="228"/>
      <c r="CZ54" s="228"/>
      <c r="DA54" s="228"/>
      <c r="DB54" s="228"/>
      <c r="DC54" s="228"/>
      <c r="DD54" s="228"/>
      <c r="DE54" s="228"/>
      <c r="DF54" s="228"/>
      <c r="DG54" s="223"/>
      <c r="DH54" s="231"/>
      <c r="DI54" s="231"/>
      <c r="DJ54" s="231"/>
      <c r="DK54" s="231"/>
      <c r="DL54" s="228"/>
      <c r="DM54" s="228"/>
      <c r="DN54" s="228"/>
      <c r="DO54" s="228"/>
      <c r="DP54" s="228"/>
      <c r="DQ54" s="228"/>
      <c r="DR54" s="228"/>
      <c r="DS54" s="228"/>
      <c r="DT54" s="231"/>
      <c r="DU54" s="231"/>
      <c r="DV54" s="231"/>
      <c r="DW54" s="231"/>
      <c r="DX54" s="228"/>
      <c r="DY54" s="228"/>
      <c r="DZ54" s="228"/>
      <c r="EA54" s="228"/>
      <c r="EB54" s="228"/>
      <c r="EC54" s="228"/>
      <c r="ED54" s="228"/>
      <c r="EE54" s="228"/>
      <c r="EF54" s="231"/>
      <c r="EG54" s="231"/>
      <c r="EH54" s="231"/>
      <c r="EI54" s="231"/>
      <c r="EJ54" s="228"/>
      <c r="EK54" s="228"/>
      <c r="EL54" s="228"/>
      <c r="EM54" s="228"/>
      <c r="EN54" s="228"/>
      <c r="EO54" s="228"/>
      <c r="EP54" s="228"/>
      <c r="EQ54" s="228"/>
      <c r="ER54" s="223"/>
      <c r="ES54" s="231"/>
      <c r="ET54" s="231"/>
      <c r="EU54" s="231"/>
      <c r="EV54" s="231"/>
      <c r="EW54" s="228"/>
      <c r="EX54" s="228"/>
      <c r="EY54" s="228"/>
      <c r="EZ54" s="228"/>
      <c r="FA54" s="228"/>
      <c r="FB54" s="228"/>
      <c r="FC54" s="228"/>
      <c r="FD54" s="228"/>
      <c r="FE54" s="231"/>
      <c r="FF54" s="231"/>
      <c r="FG54" s="231"/>
      <c r="FH54" s="231"/>
      <c r="FI54" s="228"/>
      <c r="FJ54" s="228"/>
      <c r="FK54" s="228"/>
      <c r="FL54" s="228"/>
      <c r="FM54" s="228"/>
      <c r="FN54" s="228"/>
      <c r="FO54" s="228"/>
      <c r="FP54" s="228"/>
      <c r="FQ54" s="231"/>
      <c r="FR54" s="231"/>
      <c r="FS54" s="231"/>
      <c r="FT54" s="231"/>
      <c r="FU54" s="228"/>
      <c r="FV54" s="228"/>
      <c r="FW54" s="228"/>
      <c r="FX54" s="228"/>
    </row>
    <row r="55" spans="1:180" ht="15.75" thickBot="1">
      <c r="A55" s="126" t="s">
        <v>37</v>
      </c>
      <c r="B55" s="30" t="e">
        <f>(1-(D55/E55))*100</f>
        <v>#DIV/0!</v>
      </c>
      <c r="C55" s="32" t="e">
        <f>SUM(C50:C54)</f>
        <v>#DIV/0!</v>
      </c>
      <c r="D55" s="33">
        <f>SUM(D50:D54)</f>
        <v>0</v>
      </c>
      <c r="E55" s="34">
        <f>SUM(E50:E54)</f>
        <v>0</v>
      </c>
      <c r="F55" s="152"/>
      <c r="G55" s="153"/>
      <c r="H55" s="26">
        <f>SUM(H50:H54)</f>
        <v>0</v>
      </c>
      <c r="I55" s="27">
        <f>SUM(I50:I54)</f>
        <v>0</v>
      </c>
      <c r="J55" s="28" t="e">
        <f t="shared" si="5"/>
        <v>#DIV/0!</v>
      </c>
      <c r="L55" s="1"/>
      <c r="M55" s="154"/>
      <c r="N55" s="155"/>
      <c r="O55" s="6"/>
      <c r="P55" s="135"/>
      <c r="Q55" s="166"/>
      <c r="R55" s="42"/>
      <c r="S55" s="42"/>
      <c r="T55" s="137">
        <f t="shared" si="0"/>
        <v>-16</v>
      </c>
      <c r="U55" s="138">
        <f t="shared" si="1"/>
        <v>0</v>
      </c>
      <c r="V55" s="41"/>
      <c r="W55" s="42"/>
      <c r="X55" s="42"/>
      <c r="Y55" s="43"/>
      <c r="Z55" s="41"/>
      <c r="AA55" s="42"/>
      <c r="AB55" s="42"/>
      <c r="AC55" s="43"/>
      <c r="AD55" s="41"/>
      <c r="AE55" s="42"/>
      <c r="AF55" s="42"/>
      <c r="AG55" s="43"/>
      <c r="AH55" s="41"/>
      <c r="AI55" s="42"/>
      <c r="AJ55" s="42"/>
      <c r="AK55" s="43"/>
      <c r="AL55" s="41"/>
      <c r="AM55" s="42"/>
      <c r="AN55" s="42"/>
      <c r="AO55" s="43"/>
      <c r="AP55" s="44"/>
      <c r="AQ55" s="42"/>
      <c r="AR55" s="42"/>
      <c r="AS55" s="148"/>
      <c r="AT55" s="229"/>
      <c r="AU55" s="229"/>
      <c r="AV55" s="229"/>
      <c r="AW55" s="229"/>
      <c r="AX55" s="229"/>
      <c r="AY55" s="229"/>
      <c r="AZ55" s="229"/>
      <c r="BA55" s="229"/>
      <c r="BB55" s="226"/>
      <c r="BC55" s="226"/>
      <c r="BD55" s="226"/>
      <c r="BE55" s="226"/>
      <c r="BF55" s="226"/>
      <c r="BG55" s="226"/>
      <c r="BH55" s="226"/>
      <c r="BI55" s="226"/>
      <c r="BJ55" s="230"/>
      <c r="BK55" s="230"/>
      <c r="BL55" s="230"/>
      <c r="BM55" s="230"/>
      <c r="BN55" s="227"/>
      <c r="BO55" s="227"/>
      <c r="BP55" s="227"/>
      <c r="BQ55" s="227"/>
      <c r="BR55" s="226"/>
      <c r="BS55" s="226"/>
      <c r="BT55" s="226"/>
      <c r="BU55" s="226"/>
      <c r="BV55" s="223"/>
      <c r="BW55" s="231"/>
      <c r="BX55" s="231"/>
      <c r="BY55" s="231"/>
      <c r="BZ55" s="231"/>
      <c r="CA55" s="228"/>
      <c r="CB55" s="228"/>
      <c r="CC55" s="228"/>
      <c r="CD55" s="228"/>
      <c r="CE55" s="228"/>
      <c r="CF55" s="228"/>
      <c r="CG55" s="228"/>
      <c r="CH55" s="228"/>
      <c r="CI55" s="231"/>
      <c r="CJ55" s="231"/>
      <c r="CK55" s="231"/>
      <c r="CL55" s="231"/>
      <c r="CM55" s="228"/>
      <c r="CN55" s="228"/>
      <c r="CO55" s="228"/>
      <c r="CP55" s="228"/>
      <c r="CQ55" s="228"/>
      <c r="CR55" s="228"/>
      <c r="CS55" s="228"/>
      <c r="CT55" s="228"/>
      <c r="CU55" s="228"/>
      <c r="CV55" s="228"/>
      <c r="CW55" s="228"/>
      <c r="CX55" s="228"/>
      <c r="CY55" s="228"/>
      <c r="CZ55" s="228"/>
      <c r="DA55" s="228"/>
      <c r="DB55" s="228"/>
      <c r="DC55" s="228"/>
      <c r="DD55" s="228"/>
      <c r="DE55" s="228"/>
      <c r="DF55" s="228"/>
      <c r="DG55" s="223"/>
      <c r="DH55" s="231"/>
      <c r="DI55" s="231"/>
      <c r="DJ55" s="231"/>
      <c r="DK55" s="231"/>
      <c r="DL55" s="228"/>
      <c r="DM55" s="228"/>
      <c r="DN55" s="228"/>
      <c r="DO55" s="228"/>
      <c r="DP55" s="228"/>
      <c r="DQ55" s="228"/>
      <c r="DR55" s="228"/>
      <c r="DS55" s="228"/>
      <c r="DT55" s="231"/>
      <c r="DU55" s="231"/>
      <c r="DV55" s="231"/>
      <c r="DW55" s="231"/>
      <c r="DX55" s="228"/>
      <c r="DY55" s="228"/>
      <c r="DZ55" s="228"/>
      <c r="EA55" s="228"/>
      <c r="EB55" s="228"/>
      <c r="EC55" s="228"/>
      <c r="ED55" s="228"/>
      <c r="EE55" s="228"/>
      <c r="EF55" s="231"/>
      <c r="EG55" s="231"/>
      <c r="EH55" s="231"/>
      <c r="EI55" s="231"/>
      <c r="EJ55" s="228"/>
      <c r="EK55" s="228"/>
      <c r="EL55" s="228"/>
      <c r="EM55" s="228"/>
      <c r="EN55" s="228"/>
      <c r="EO55" s="228"/>
      <c r="EP55" s="228"/>
      <c r="EQ55" s="228"/>
      <c r="ER55" s="223"/>
      <c r="ES55" s="231"/>
      <c r="ET55" s="231"/>
      <c r="EU55" s="231"/>
      <c r="EV55" s="231"/>
      <c r="EW55" s="228"/>
      <c r="EX55" s="228"/>
      <c r="EY55" s="228"/>
      <c r="EZ55" s="228"/>
      <c r="FA55" s="228"/>
      <c r="FB55" s="228"/>
      <c r="FC55" s="228"/>
      <c r="FD55" s="228"/>
      <c r="FE55" s="231"/>
      <c r="FF55" s="231"/>
      <c r="FG55" s="231"/>
      <c r="FH55" s="231"/>
      <c r="FI55" s="228"/>
      <c r="FJ55" s="228"/>
      <c r="FK55" s="228"/>
      <c r="FL55" s="228"/>
      <c r="FM55" s="228"/>
      <c r="FN55" s="228"/>
      <c r="FO55" s="228"/>
      <c r="FP55" s="228"/>
      <c r="FQ55" s="231"/>
      <c r="FR55" s="231"/>
      <c r="FS55" s="231"/>
      <c r="FT55" s="231"/>
      <c r="FU55" s="228"/>
      <c r="FV55" s="228"/>
      <c r="FW55" s="228"/>
      <c r="FX55" s="228"/>
    </row>
    <row r="56" spans="1:180">
      <c r="A56" s="156" t="s">
        <v>39</v>
      </c>
      <c r="B56" s="157"/>
      <c r="C56" s="158" t="s">
        <v>21</v>
      </c>
      <c r="D56" s="158"/>
      <c r="E56" s="19"/>
      <c r="F56" s="19"/>
      <c r="G56" s="158"/>
      <c r="H56" s="158"/>
      <c r="I56" s="158"/>
      <c r="J56" s="141"/>
      <c r="L56" s="142"/>
      <c r="M56" s="4"/>
      <c r="N56" s="7"/>
      <c r="O56" s="7"/>
      <c r="P56" s="135"/>
      <c r="Q56" s="166"/>
      <c r="R56" s="42"/>
      <c r="S56" s="42"/>
      <c r="T56" s="137">
        <f t="shared" si="0"/>
        <v>-16</v>
      </c>
      <c r="U56" s="138">
        <f t="shared" si="1"/>
        <v>0</v>
      </c>
      <c r="V56" s="41"/>
      <c r="W56" s="42"/>
      <c r="X56" s="42"/>
      <c r="Y56" s="43"/>
      <c r="Z56" s="41"/>
      <c r="AA56" s="42"/>
      <c r="AB56" s="42"/>
      <c r="AC56" s="43"/>
      <c r="AD56" s="41"/>
      <c r="AE56" s="42"/>
      <c r="AF56" s="42"/>
      <c r="AG56" s="43"/>
      <c r="AH56" s="41"/>
      <c r="AI56" s="42"/>
      <c r="AJ56" s="42"/>
      <c r="AK56" s="43"/>
      <c r="AL56" s="41"/>
      <c r="AM56" s="42"/>
      <c r="AN56" s="42"/>
      <c r="AO56" s="43"/>
      <c r="AP56" s="44"/>
      <c r="AQ56" s="42"/>
      <c r="AR56" s="42"/>
      <c r="AS56" s="148"/>
      <c r="AT56" s="229"/>
      <c r="AU56" s="229"/>
      <c r="AV56" s="229"/>
      <c r="AW56" s="229"/>
      <c r="AX56" s="229"/>
      <c r="AY56" s="229"/>
      <c r="AZ56" s="229"/>
      <c r="BA56" s="229"/>
      <c r="BB56" s="226"/>
      <c r="BC56" s="226"/>
      <c r="BD56" s="226"/>
      <c r="BE56" s="226"/>
      <c r="BF56" s="226"/>
      <c r="BG56" s="226"/>
      <c r="BH56" s="226"/>
      <c r="BI56" s="226"/>
      <c r="BJ56" s="230"/>
      <c r="BK56" s="230"/>
      <c r="BL56" s="230"/>
      <c r="BM56" s="230"/>
      <c r="BN56" s="227"/>
      <c r="BO56" s="227"/>
      <c r="BP56" s="227"/>
      <c r="BQ56" s="227"/>
      <c r="BR56" s="226"/>
      <c r="BS56" s="226"/>
      <c r="BT56" s="226"/>
      <c r="BU56" s="226"/>
      <c r="BV56" s="223"/>
      <c r="BW56" s="231"/>
      <c r="BX56" s="231"/>
      <c r="BY56" s="231"/>
      <c r="BZ56" s="231"/>
      <c r="CA56" s="228"/>
      <c r="CB56" s="228"/>
      <c r="CC56" s="228"/>
      <c r="CD56" s="228"/>
      <c r="CE56" s="228"/>
      <c r="CF56" s="228"/>
      <c r="CG56" s="228"/>
      <c r="CH56" s="228"/>
      <c r="CI56" s="231"/>
      <c r="CJ56" s="231"/>
      <c r="CK56" s="231"/>
      <c r="CL56" s="231"/>
      <c r="CM56" s="228"/>
      <c r="CN56" s="228"/>
      <c r="CO56" s="228"/>
      <c r="CP56" s="228"/>
      <c r="CQ56" s="228"/>
      <c r="CR56" s="228"/>
      <c r="CS56" s="228"/>
      <c r="CT56" s="228"/>
      <c r="CU56" s="228"/>
      <c r="CV56" s="228"/>
      <c r="CW56" s="228"/>
      <c r="CX56" s="228"/>
      <c r="CY56" s="228"/>
      <c r="CZ56" s="228"/>
      <c r="DA56" s="228"/>
      <c r="DB56" s="228"/>
      <c r="DC56" s="228"/>
      <c r="DD56" s="228"/>
      <c r="DE56" s="228"/>
      <c r="DF56" s="228"/>
      <c r="DG56" s="223"/>
      <c r="DH56" s="231"/>
      <c r="DI56" s="231"/>
      <c r="DJ56" s="231"/>
      <c r="DK56" s="231"/>
      <c r="DL56" s="228"/>
      <c r="DM56" s="228"/>
      <c r="DN56" s="228"/>
      <c r="DO56" s="228"/>
      <c r="DP56" s="228"/>
      <c r="DQ56" s="228"/>
      <c r="DR56" s="228"/>
      <c r="DS56" s="228"/>
      <c r="DT56" s="231"/>
      <c r="DU56" s="231"/>
      <c r="DV56" s="231"/>
      <c r="DW56" s="231"/>
      <c r="DX56" s="228"/>
      <c r="DY56" s="228"/>
      <c r="DZ56" s="228"/>
      <c r="EA56" s="228"/>
      <c r="EB56" s="228"/>
      <c r="EC56" s="228"/>
      <c r="ED56" s="228"/>
      <c r="EE56" s="228"/>
      <c r="EF56" s="231"/>
      <c r="EG56" s="231"/>
      <c r="EH56" s="231"/>
      <c r="EI56" s="231"/>
      <c r="EJ56" s="228"/>
      <c r="EK56" s="228"/>
      <c r="EL56" s="228"/>
      <c r="EM56" s="228"/>
      <c r="EN56" s="228"/>
      <c r="EO56" s="228"/>
      <c r="EP56" s="228"/>
      <c r="EQ56" s="228"/>
      <c r="ER56" s="223"/>
      <c r="ES56" s="231"/>
      <c r="ET56" s="231"/>
      <c r="EU56" s="231"/>
      <c r="EV56" s="231"/>
      <c r="EW56" s="228"/>
      <c r="EX56" s="228"/>
      <c r="EY56" s="228"/>
      <c r="EZ56" s="228"/>
      <c r="FA56" s="228"/>
      <c r="FB56" s="228"/>
      <c r="FC56" s="228"/>
      <c r="FD56" s="228"/>
      <c r="FE56" s="231"/>
      <c r="FF56" s="231"/>
      <c r="FG56" s="231"/>
      <c r="FH56" s="231"/>
      <c r="FI56" s="228"/>
      <c r="FJ56" s="228"/>
      <c r="FK56" s="228"/>
      <c r="FL56" s="228"/>
      <c r="FM56" s="228"/>
      <c r="FN56" s="228"/>
      <c r="FO56" s="228"/>
      <c r="FP56" s="228"/>
      <c r="FQ56" s="231"/>
      <c r="FR56" s="231"/>
      <c r="FS56" s="231"/>
      <c r="FT56" s="231"/>
      <c r="FU56" s="228"/>
      <c r="FV56" s="228"/>
      <c r="FW56" s="228"/>
      <c r="FX56" s="228"/>
    </row>
    <row r="57" spans="1:180" ht="13.5" thickBot="1">
      <c r="A57" s="159" t="s">
        <v>13</v>
      </c>
      <c r="B57" s="160" t="e">
        <f>(D55/(B56+E55))*100</f>
        <v>#DIV/0!</v>
      </c>
      <c r="C57" s="20" t="s">
        <v>20</v>
      </c>
      <c r="D57" s="532"/>
      <c r="E57" s="533" t="s">
        <v>38</v>
      </c>
      <c r="F57" s="160" t="e">
        <f>100-B57</f>
        <v>#DIV/0!</v>
      </c>
      <c r="G57" s="20" t="s">
        <v>40</v>
      </c>
      <c r="H57" s="21"/>
      <c r="I57" s="20"/>
      <c r="J57" s="161"/>
      <c r="L57" s="142"/>
      <c r="M57" s="162"/>
      <c r="N57" s="7"/>
      <c r="O57" s="7"/>
      <c r="P57" s="135"/>
      <c r="Q57" s="166"/>
      <c r="R57" s="42"/>
      <c r="S57" s="42"/>
      <c r="T57" s="137">
        <f t="shared" si="0"/>
        <v>-16</v>
      </c>
      <c r="U57" s="138">
        <f t="shared" si="1"/>
        <v>0</v>
      </c>
      <c r="V57" s="41"/>
      <c r="W57" s="42"/>
      <c r="X57" s="42"/>
      <c r="Y57" s="43"/>
      <c r="Z57" s="41"/>
      <c r="AA57" s="42"/>
      <c r="AB57" s="42"/>
      <c r="AC57" s="43"/>
      <c r="AD57" s="41"/>
      <c r="AE57" s="42"/>
      <c r="AF57" s="42"/>
      <c r="AG57" s="43"/>
      <c r="AH57" s="41"/>
      <c r="AI57" s="42"/>
      <c r="AJ57" s="42"/>
      <c r="AK57" s="43"/>
      <c r="AL57" s="41"/>
      <c r="AM57" s="42"/>
      <c r="AN57" s="42"/>
      <c r="AO57" s="43"/>
      <c r="AP57" s="44"/>
      <c r="AQ57" s="42"/>
      <c r="AR57" s="42"/>
      <c r="AS57" s="148"/>
      <c r="AT57" s="229"/>
      <c r="AU57" s="229"/>
      <c r="AV57" s="229"/>
      <c r="AW57" s="229"/>
      <c r="AX57" s="229"/>
      <c r="AY57" s="229"/>
      <c r="AZ57" s="229"/>
      <c r="BA57" s="229"/>
      <c r="BB57" s="226"/>
      <c r="BC57" s="226"/>
      <c r="BD57" s="226"/>
      <c r="BE57" s="226"/>
      <c r="BF57" s="226"/>
      <c r="BG57" s="226"/>
      <c r="BH57" s="226"/>
      <c r="BI57" s="226"/>
      <c r="BJ57" s="230"/>
      <c r="BK57" s="230"/>
      <c r="BL57" s="230"/>
      <c r="BM57" s="230"/>
      <c r="BN57" s="227"/>
      <c r="BO57" s="227"/>
      <c r="BP57" s="227"/>
      <c r="BQ57" s="227"/>
      <c r="BR57" s="226"/>
      <c r="BS57" s="226"/>
      <c r="BT57" s="226"/>
      <c r="BU57" s="226"/>
      <c r="BV57" s="223"/>
      <c r="BW57" s="231"/>
      <c r="BX57" s="231"/>
      <c r="BY57" s="231"/>
      <c r="BZ57" s="231"/>
      <c r="CA57" s="228"/>
      <c r="CB57" s="228"/>
      <c r="CC57" s="228"/>
      <c r="CD57" s="228"/>
      <c r="CE57" s="228"/>
      <c r="CF57" s="228"/>
      <c r="CG57" s="228"/>
      <c r="CH57" s="228"/>
      <c r="CI57" s="231"/>
      <c r="CJ57" s="231"/>
      <c r="CK57" s="231"/>
      <c r="CL57" s="231"/>
      <c r="CM57" s="228"/>
      <c r="CN57" s="228"/>
      <c r="CO57" s="228"/>
      <c r="CP57" s="228"/>
      <c r="CQ57" s="228"/>
      <c r="CR57" s="228"/>
      <c r="CS57" s="228"/>
      <c r="CT57" s="228"/>
      <c r="CU57" s="228"/>
      <c r="CV57" s="228"/>
      <c r="CW57" s="228"/>
      <c r="CX57" s="228"/>
      <c r="CY57" s="228"/>
      <c r="CZ57" s="228"/>
      <c r="DA57" s="228"/>
      <c r="DB57" s="228"/>
      <c r="DC57" s="228"/>
      <c r="DD57" s="228"/>
      <c r="DE57" s="228"/>
      <c r="DF57" s="228"/>
      <c r="DG57" s="223"/>
      <c r="DH57" s="231"/>
      <c r="DI57" s="231"/>
      <c r="DJ57" s="231"/>
      <c r="DK57" s="231"/>
      <c r="DL57" s="228"/>
      <c r="DM57" s="228"/>
      <c r="DN57" s="228"/>
      <c r="DO57" s="228"/>
      <c r="DP57" s="228"/>
      <c r="DQ57" s="228"/>
      <c r="DR57" s="228"/>
      <c r="DS57" s="228"/>
      <c r="DT57" s="231"/>
      <c r="DU57" s="231"/>
      <c r="DV57" s="231"/>
      <c r="DW57" s="231"/>
      <c r="DX57" s="228"/>
      <c r="DY57" s="228"/>
      <c r="DZ57" s="228"/>
      <c r="EA57" s="228"/>
      <c r="EB57" s="228"/>
      <c r="EC57" s="228"/>
      <c r="ED57" s="228"/>
      <c r="EE57" s="228"/>
      <c r="EF57" s="231"/>
      <c r="EG57" s="231"/>
      <c r="EH57" s="231"/>
      <c r="EI57" s="231"/>
      <c r="EJ57" s="228"/>
      <c r="EK57" s="228"/>
      <c r="EL57" s="228"/>
      <c r="EM57" s="228"/>
      <c r="EN57" s="228"/>
      <c r="EO57" s="228"/>
      <c r="EP57" s="228"/>
      <c r="EQ57" s="228"/>
      <c r="ER57" s="223"/>
      <c r="ES57" s="231"/>
      <c r="ET57" s="231"/>
      <c r="EU57" s="231"/>
      <c r="EV57" s="231"/>
      <c r="EW57" s="228"/>
      <c r="EX57" s="228"/>
      <c r="EY57" s="228"/>
      <c r="EZ57" s="228"/>
      <c r="FA57" s="228"/>
      <c r="FB57" s="228"/>
      <c r="FC57" s="228"/>
      <c r="FD57" s="228"/>
      <c r="FE57" s="231"/>
      <c r="FF57" s="231"/>
      <c r="FG57" s="231"/>
      <c r="FH57" s="231"/>
      <c r="FI57" s="228"/>
      <c r="FJ57" s="228"/>
      <c r="FK57" s="228"/>
      <c r="FL57" s="228"/>
      <c r="FM57" s="228"/>
      <c r="FN57" s="228"/>
      <c r="FO57" s="228"/>
      <c r="FP57" s="228"/>
      <c r="FQ57" s="231"/>
      <c r="FR57" s="231"/>
      <c r="FS57" s="231"/>
      <c r="FT57" s="231"/>
      <c r="FU57" s="228"/>
      <c r="FV57" s="228"/>
      <c r="FW57" s="228"/>
      <c r="FX57" s="228"/>
    </row>
    <row r="58" spans="1:180" ht="13.5" thickBot="1">
      <c r="L58" s="7"/>
      <c r="M58" s="7"/>
      <c r="N58" s="7"/>
      <c r="O58" s="7"/>
      <c r="P58" s="135"/>
      <c r="Q58" s="166"/>
      <c r="R58" s="42"/>
      <c r="S58" s="42"/>
      <c r="T58" s="137">
        <f t="shared" si="0"/>
        <v>-16</v>
      </c>
      <c r="U58" s="138">
        <f t="shared" si="1"/>
        <v>0</v>
      </c>
      <c r="V58" s="49"/>
      <c r="W58" s="50"/>
      <c r="X58" s="50"/>
      <c r="Y58" s="51"/>
      <c r="Z58" s="49"/>
      <c r="AA58" s="50"/>
      <c r="AB58" s="50"/>
      <c r="AC58" s="51"/>
      <c r="AD58" s="49"/>
      <c r="AE58" s="50"/>
      <c r="AF58" s="50"/>
      <c r="AG58" s="51"/>
      <c r="AH58" s="49"/>
      <c r="AI58" s="50"/>
      <c r="AJ58" s="50"/>
      <c r="AK58" s="51"/>
      <c r="AL58" s="49"/>
      <c r="AM58" s="50"/>
      <c r="AN58" s="50"/>
      <c r="AO58" s="51"/>
      <c r="AP58" s="52"/>
      <c r="AQ58" s="50"/>
      <c r="AR58" s="50"/>
      <c r="AS58" s="222"/>
      <c r="AT58" s="229"/>
      <c r="AU58" s="229"/>
      <c r="AV58" s="229"/>
      <c r="AW58" s="229"/>
      <c r="AX58" s="229"/>
      <c r="AY58" s="229"/>
      <c r="AZ58" s="229"/>
      <c r="BA58" s="229"/>
      <c r="BB58" s="226"/>
      <c r="BC58" s="226"/>
      <c r="BD58" s="226"/>
      <c r="BE58" s="226"/>
      <c r="BF58" s="226"/>
      <c r="BG58" s="226"/>
      <c r="BH58" s="226"/>
      <c r="BI58" s="226"/>
      <c r="BJ58" s="230"/>
      <c r="BK58" s="230"/>
      <c r="BL58" s="230"/>
      <c r="BM58" s="230"/>
      <c r="BN58" s="227"/>
      <c r="BO58" s="227"/>
      <c r="BP58" s="227"/>
      <c r="BQ58" s="227"/>
      <c r="BR58" s="226"/>
      <c r="BS58" s="226"/>
      <c r="BT58" s="226"/>
      <c r="BU58" s="226"/>
      <c r="BV58" s="223"/>
      <c r="BW58" s="231"/>
      <c r="BX58" s="231"/>
      <c r="BY58" s="231"/>
      <c r="BZ58" s="231"/>
      <c r="CA58" s="228"/>
      <c r="CB58" s="228"/>
      <c r="CC58" s="228"/>
      <c r="CD58" s="228"/>
      <c r="CE58" s="228"/>
      <c r="CF58" s="228"/>
      <c r="CG58" s="228"/>
      <c r="CH58" s="228"/>
      <c r="CI58" s="231"/>
      <c r="CJ58" s="231"/>
      <c r="CK58" s="231"/>
      <c r="CL58" s="231"/>
      <c r="CM58" s="228"/>
      <c r="CN58" s="228"/>
      <c r="CO58" s="228"/>
      <c r="CP58" s="228"/>
      <c r="CQ58" s="228"/>
      <c r="CR58" s="228"/>
      <c r="CS58" s="228"/>
      <c r="CT58" s="228"/>
      <c r="CU58" s="228"/>
      <c r="CV58" s="228"/>
      <c r="CW58" s="228"/>
      <c r="CX58" s="228"/>
      <c r="CY58" s="228"/>
      <c r="CZ58" s="228"/>
      <c r="DA58" s="228"/>
      <c r="DB58" s="228"/>
      <c r="DC58" s="228"/>
      <c r="DD58" s="228"/>
      <c r="DE58" s="228"/>
      <c r="DF58" s="228"/>
      <c r="DG58" s="223"/>
      <c r="DH58" s="231"/>
      <c r="DI58" s="231"/>
      <c r="DJ58" s="231"/>
      <c r="DK58" s="231"/>
      <c r="DL58" s="228"/>
      <c r="DM58" s="228"/>
      <c r="DN58" s="228"/>
      <c r="DO58" s="228"/>
      <c r="DP58" s="228"/>
      <c r="DQ58" s="228"/>
      <c r="DR58" s="228"/>
      <c r="DS58" s="228"/>
      <c r="DT58" s="231"/>
      <c r="DU58" s="231"/>
      <c r="DV58" s="231"/>
      <c r="DW58" s="231"/>
      <c r="DX58" s="228"/>
      <c r="DY58" s="228"/>
      <c r="DZ58" s="228"/>
      <c r="EA58" s="228"/>
      <c r="EB58" s="228"/>
      <c r="EC58" s="228"/>
      <c r="ED58" s="228"/>
      <c r="EE58" s="228"/>
      <c r="EF58" s="231"/>
      <c r="EG58" s="231"/>
      <c r="EH58" s="231"/>
      <c r="EI58" s="231"/>
      <c r="EJ58" s="228"/>
      <c r="EK58" s="228"/>
      <c r="EL58" s="228"/>
      <c r="EM58" s="228"/>
      <c r="EN58" s="228"/>
      <c r="EO58" s="228"/>
      <c r="EP58" s="228"/>
      <c r="EQ58" s="228"/>
      <c r="ER58" s="223"/>
      <c r="ES58" s="231"/>
      <c r="ET58" s="231"/>
      <c r="EU58" s="231"/>
      <c r="EV58" s="231"/>
      <c r="EW58" s="228"/>
      <c r="EX58" s="228"/>
      <c r="EY58" s="228"/>
      <c r="EZ58" s="228"/>
      <c r="FA58" s="228"/>
      <c r="FB58" s="228"/>
      <c r="FC58" s="228"/>
      <c r="FD58" s="228"/>
      <c r="FE58" s="231"/>
      <c r="FF58" s="231"/>
      <c r="FG58" s="231"/>
      <c r="FH58" s="231"/>
      <c r="FI58" s="228"/>
      <c r="FJ58" s="228"/>
      <c r="FK58" s="228"/>
      <c r="FL58" s="228"/>
      <c r="FM58" s="228"/>
      <c r="FN58" s="228"/>
      <c r="FO58" s="228"/>
      <c r="FP58" s="228"/>
      <c r="FQ58" s="231"/>
      <c r="FR58" s="231"/>
      <c r="FS58" s="231"/>
      <c r="FT58" s="231"/>
      <c r="FU58" s="228"/>
      <c r="FV58" s="228"/>
      <c r="FW58" s="228"/>
      <c r="FX58" s="228"/>
    </row>
    <row r="59" spans="1:180" ht="16.5" thickBot="1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T59" s="223"/>
      <c r="AU59" s="223"/>
      <c r="AV59" s="223"/>
      <c r="AW59" s="223"/>
      <c r="AX59" s="223"/>
      <c r="AY59" s="223"/>
      <c r="AZ59" s="223"/>
      <c r="BA59" s="223"/>
      <c r="BB59" s="223"/>
      <c r="BC59" s="223"/>
      <c r="BD59" s="223"/>
      <c r="BE59" s="223"/>
      <c r="BF59" s="223"/>
      <c r="BG59" s="578"/>
      <c r="BH59" s="578"/>
      <c r="BI59" s="578"/>
      <c r="BJ59" s="232"/>
      <c r="BK59" s="232"/>
      <c r="BL59" s="232"/>
      <c r="BM59" s="232"/>
      <c r="BN59" s="233"/>
      <c r="BO59" s="233"/>
      <c r="BP59" s="233"/>
      <c r="BQ59" s="233"/>
      <c r="BR59" s="225"/>
      <c r="BS59" s="225"/>
      <c r="BT59" s="225"/>
      <c r="BU59" s="234"/>
      <c r="BV59" s="225"/>
      <c r="BW59" s="223"/>
      <c r="BX59" s="223"/>
      <c r="BY59" s="223"/>
      <c r="BZ59" s="223"/>
      <c r="CA59" s="223"/>
      <c r="CB59" s="223"/>
      <c r="CC59" s="223"/>
      <c r="CD59" s="223"/>
      <c r="CE59" s="223"/>
      <c r="CF59" s="223"/>
      <c r="CG59" s="233"/>
      <c r="CH59" s="233"/>
      <c r="CI59" s="233"/>
      <c r="CJ59" s="233"/>
      <c r="CK59" s="233"/>
      <c r="CL59" s="225"/>
      <c r="CM59" s="223"/>
      <c r="CN59" s="578"/>
      <c r="CO59" s="578"/>
      <c r="CP59" s="578"/>
      <c r="CQ59" s="232"/>
      <c r="CR59" s="232"/>
      <c r="CS59" s="232"/>
      <c r="CT59" s="232"/>
      <c r="CU59" s="235"/>
      <c r="CV59" s="235"/>
      <c r="CW59" s="224"/>
      <c r="CX59" s="225"/>
      <c r="CY59" s="223"/>
      <c r="CZ59" s="223"/>
      <c r="DA59" s="223"/>
      <c r="DB59" s="223"/>
      <c r="DC59" s="223"/>
      <c r="DD59" s="223"/>
      <c r="DE59" s="223"/>
      <c r="DF59" s="223"/>
      <c r="DG59" s="223"/>
      <c r="DH59" s="223"/>
      <c r="DI59" s="233"/>
      <c r="DJ59" s="233"/>
      <c r="DK59" s="233"/>
      <c r="DL59" s="233"/>
      <c r="DM59" s="233"/>
      <c r="DN59" s="225"/>
      <c r="DO59" s="223"/>
      <c r="DP59" s="223"/>
      <c r="DQ59" s="223"/>
      <c r="DR59" s="223"/>
      <c r="DS59" s="223"/>
      <c r="DT59" s="223"/>
      <c r="DU59" s="223"/>
      <c r="DV59" s="223"/>
      <c r="DW59" s="223"/>
      <c r="DX59" s="223"/>
      <c r="DY59" s="578"/>
      <c r="DZ59" s="578"/>
      <c r="EA59" s="578"/>
      <c r="EB59" s="232"/>
      <c r="EC59" s="232"/>
      <c r="ED59" s="232"/>
      <c r="EE59" s="232"/>
      <c r="EF59" s="223"/>
      <c r="EG59" s="223"/>
      <c r="EH59" s="223"/>
      <c r="EI59" s="223"/>
      <c r="EJ59" s="223"/>
      <c r="EK59" s="223"/>
      <c r="EL59" s="223"/>
      <c r="EM59" s="223"/>
      <c r="EN59" s="223"/>
      <c r="EO59" s="223"/>
      <c r="EP59" s="223"/>
      <c r="EQ59" s="223"/>
      <c r="ER59" s="223"/>
      <c r="ES59" s="223"/>
      <c r="ET59" s="233"/>
      <c r="EU59" s="233"/>
      <c r="EV59" s="233"/>
      <c r="EW59" s="233"/>
      <c r="EX59" s="233"/>
      <c r="EY59" s="225"/>
      <c r="EZ59" s="223"/>
      <c r="FA59" s="223"/>
      <c r="FB59" s="223"/>
      <c r="FC59" s="223"/>
      <c r="FD59" s="223"/>
      <c r="FE59" s="223"/>
      <c r="FF59" s="223"/>
      <c r="FG59" s="223"/>
      <c r="FH59" s="223"/>
      <c r="FI59" s="223"/>
      <c r="FJ59" s="223"/>
      <c r="FK59" s="223"/>
      <c r="FL59" s="223"/>
      <c r="FM59" s="223"/>
      <c r="FN59" s="223"/>
      <c r="FO59" s="223"/>
      <c r="FP59" s="223"/>
      <c r="FQ59" s="223"/>
      <c r="FR59" s="223"/>
      <c r="FS59" s="223"/>
      <c r="FT59" s="223"/>
      <c r="FU59" s="223"/>
      <c r="FV59" s="223"/>
      <c r="FW59" s="223"/>
      <c r="FX59" s="223"/>
    </row>
    <row r="60" spans="1:180" ht="22.5" customHeight="1" thickBot="1">
      <c r="A60" s="523" t="s">
        <v>26</v>
      </c>
      <c r="B60" s="524"/>
      <c r="C60" s="524"/>
      <c r="D60" s="172"/>
      <c r="E60" s="173"/>
      <c r="F60" s="173"/>
      <c r="G60" s="174"/>
      <c r="H60" s="99" t="s">
        <v>27</v>
      </c>
      <c r="L60" s="572"/>
      <c r="M60" s="572"/>
      <c r="N60" s="572"/>
      <c r="O60" s="572"/>
      <c r="P60" s="572"/>
      <c r="Q60" s="248"/>
      <c r="Z60" s="94"/>
      <c r="AA60" s="94"/>
      <c r="AB60" s="94"/>
      <c r="AC60" s="94"/>
      <c r="AD60" s="546" t="s">
        <v>48</v>
      </c>
      <c r="AE60" s="547"/>
      <c r="AF60" s="547"/>
      <c r="AG60" s="548"/>
      <c r="AH60" s="546" t="s">
        <v>49</v>
      </c>
      <c r="AI60" s="547"/>
      <c r="AJ60" s="547"/>
      <c r="AK60" s="548"/>
      <c r="AL60" s="568" t="s">
        <v>78</v>
      </c>
      <c r="AM60" s="569"/>
      <c r="AN60" s="569"/>
      <c r="AO60" s="570"/>
      <c r="AP60" s="237"/>
      <c r="BM60" s="168"/>
      <c r="BN60" s="168"/>
      <c r="BO60" s="168"/>
      <c r="BP60" s="168"/>
      <c r="BQ60" s="168"/>
      <c r="BR60" s="134"/>
      <c r="BS60" s="134"/>
      <c r="BT60" s="134"/>
      <c r="BU60" s="169"/>
      <c r="BV60" s="134"/>
      <c r="CG60" s="168"/>
      <c r="CH60" s="168"/>
      <c r="CI60" s="168"/>
      <c r="CJ60" s="168"/>
      <c r="CK60" s="168"/>
      <c r="CL60" s="134"/>
      <c r="DD60" s="164"/>
      <c r="DE60" s="170"/>
      <c r="DF60" s="128"/>
      <c r="DG60" s="171"/>
      <c r="DR60" s="168"/>
      <c r="DS60" s="168"/>
      <c r="DT60" s="168"/>
      <c r="DU60" s="168"/>
      <c r="DV60" s="168"/>
      <c r="DW60" s="134"/>
      <c r="FC60" s="168"/>
      <c r="FD60" s="168"/>
      <c r="FE60" s="168"/>
      <c r="FF60" s="168"/>
      <c r="FG60" s="168"/>
      <c r="FH60" s="134"/>
    </row>
    <row r="61" spans="1:180" ht="15.75" thickBot="1">
      <c r="A61" s="115"/>
      <c r="B61" s="518" t="s">
        <v>28</v>
      </c>
      <c r="C61" s="518"/>
      <c r="D61" s="103" t="str">
        <f>$B$5</f>
        <v>K1</v>
      </c>
      <c r="E61" s="104" t="str">
        <f>$B$19</f>
        <v>K2</v>
      </c>
      <c r="F61" s="104">
        <f>$B$33</f>
        <v>0</v>
      </c>
      <c r="G61" s="105">
        <f>$B$47</f>
        <v>0</v>
      </c>
      <c r="H61" s="108"/>
      <c r="I61" s="526" t="s">
        <v>46</v>
      </c>
      <c r="J61" s="527"/>
      <c r="L61" s="316"/>
      <c r="M61" s="317"/>
      <c r="N61" s="248"/>
      <c r="O61" s="564"/>
      <c r="P61" s="565"/>
      <c r="Q61" s="318"/>
      <c r="AA61" s="95" t="str">
        <f t="shared" ref="AA61:AA92" si="6">R3</f>
        <v>dzień</v>
      </c>
      <c r="AB61" s="96" t="str">
        <f t="shared" ref="AB61:AB92" si="7">S3</f>
        <v>Godzina</v>
      </c>
      <c r="AC61" s="96" t="str">
        <f t="shared" ref="AC61:AC92" si="8">T3</f>
        <v>czas [h]</v>
      </c>
      <c r="AD61" s="97" t="str">
        <f t="shared" ref="AD61:AD92" si="9">U3</f>
        <v>dzień</v>
      </c>
      <c r="AE61" s="95" t="str">
        <f>$B$5</f>
        <v>K1</v>
      </c>
      <c r="AF61" s="96" t="str">
        <f>$B$19</f>
        <v>K2</v>
      </c>
      <c r="AG61" s="96">
        <f>$B$33</f>
        <v>0</v>
      </c>
      <c r="AH61" s="98">
        <f>$B$47</f>
        <v>0</v>
      </c>
      <c r="AI61" s="95" t="str">
        <f>$B$5</f>
        <v>K1</v>
      </c>
      <c r="AJ61" s="96" t="str">
        <f>$B$19</f>
        <v>K2</v>
      </c>
      <c r="AK61" s="96">
        <f>$B$33</f>
        <v>0</v>
      </c>
      <c r="AL61" s="238">
        <f>$B$47</f>
        <v>0</v>
      </c>
      <c r="AM61" s="239" t="str">
        <f>AE61</f>
        <v>K1</v>
      </c>
      <c r="AN61" s="240" t="str">
        <f>AF61</f>
        <v>K2</v>
      </c>
      <c r="AO61" s="240">
        <f>AG61</f>
        <v>0</v>
      </c>
      <c r="AP61" s="241">
        <f>AH61</f>
        <v>0</v>
      </c>
      <c r="BN61" s="168"/>
      <c r="BO61" s="168"/>
      <c r="BP61" s="168"/>
      <c r="BQ61" s="168"/>
      <c r="BR61" s="168"/>
      <c r="BS61" s="134"/>
      <c r="BT61" s="134"/>
      <c r="BU61" s="134"/>
      <c r="BV61" s="169"/>
      <c r="BW61" s="134"/>
      <c r="CH61" s="168"/>
      <c r="CI61" s="168"/>
      <c r="CJ61" s="168"/>
      <c r="CK61" s="168"/>
      <c r="CL61" s="168"/>
      <c r="CM61" s="134"/>
      <c r="DE61" s="164"/>
      <c r="DF61" s="170"/>
      <c r="DG61" s="128"/>
      <c r="DH61" s="171"/>
      <c r="DS61" s="168"/>
      <c r="DT61" s="168"/>
      <c r="DU61" s="168"/>
      <c r="DV61" s="168"/>
      <c r="DW61" s="168"/>
      <c r="DX61" s="134"/>
      <c r="FD61" s="168"/>
      <c r="FE61" s="168"/>
      <c r="FF61" s="168"/>
      <c r="FG61" s="168"/>
      <c r="FH61" s="168"/>
      <c r="FI61" s="134"/>
    </row>
    <row r="62" spans="1:180">
      <c r="A62" s="115"/>
      <c r="B62" s="528" t="s">
        <v>41</v>
      </c>
      <c r="C62" s="529"/>
      <c r="D62" s="175">
        <f>E8</f>
        <v>31.578947368421051</v>
      </c>
      <c r="E62" s="176">
        <f>E22</f>
        <v>26.315789473684209</v>
      </c>
      <c r="F62" s="176">
        <f>E36</f>
        <v>0</v>
      </c>
      <c r="G62" s="177">
        <f>E50</f>
        <v>0</v>
      </c>
      <c r="H62" s="108" t="s">
        <v>65</v>
      </c>
      <c r="I62" s="57" t="str">
        <f>$B$5</f>
        <v>K1</v>
      </c>
      <c r="J62" s="178"/>
      <c r="L62" s="559"/>
      <c r="M62" s="255"/>
      <c r="N62" s="255"/>
      <c r="O62" s="255"/>
      <c r="P62" s="255"/>
      <c r="Q62" s="556"/>
      <c r="Z62" s="135"/>
      <c r="AA62" s="85">
        <f t="shared" si="6"/>
        <v>0</v>
      </c>
      <c r="AB62" s="86">
        <f t="shared" si="7"/>
        <v>16</v>
      </c>
      <c r="AC62" s="87">
        <f t="shared" si="8"/>
        <v>0</v>
      </c>
      <c r="AD62" s="88">
        <f t="shared" si="9"/>
        <v>0.66666666666666663</v>
      </c>
      <c r="AE62" s="89">
        <v>303456</v>
      </c>
      <c r="AF62" s="90">
        <v>592578</v>
      </c>
      <c r="AG62" s="90"/>
      <c r="AH62" s="91"/>
      <c r="AI62" s="92">
        <v>0</v>
      </c>
      <c r="AJ62" s="93">
        <v>0</v>
      </c>
      <c r="AK62" s="93">
        <v>0</v>
      </c>
      <c r="AL62" s="242">
        <v>0</v>
      </c>
      <c r="AM62" s="243">
        <v>0</v>
      </c>
      <c r="AN62" s="244">
        <v>0</v>
      </c>
      <c r="AO62" s="244">
        <v>0</v>
      </c>
      <c r="AP62" s="242">
        <v>0</v>
      </c>
      <c r="BN62" s="168"/>
      <c r="BO62" s="168"/>
      <c r="BP62" s="168"/>
      <c r="BQ62" s="168"/>
      <c r="BR62" s="168"/>
      <c r="BS62" s="134"/>
      <c r="BT62" s="134"/>
      <c r="BU62" s="134"/>
      <c r="BV62" s="169"/>
      <c r="BW62" s="134"/>
      <c r="CH62" s="168"/>
      <c r="CI62" s="168"/>
      <c r="CJ62" s="168"/>
      <c r="CK62" s="168"/>
      <c r="CL62" s="168"/>
      <c r="CM62" s="134"/>
      <c r="DE62" s="164"/>
      <c r="DF62" s="170"/>
      <c r="DG62" s="128"/>
      <c r="DH62" s="171"/>
      <c r="DS62" s="168"/>
      <c r="DT62" s="168"/>
      <c r="DU62" s="168"/>
      <c r="DV62" s="168"/>
      <c r="DW62" s="168"/>
      <c r="DX62" s="134"/>
      <c r="FD62" s="168"/>
      <c r="FE62" s="168"/>
      <c r="FF62" s="168"/>
      <c r="FG62" s="168"/>
      <c r="FH62" s="168"/>
      <c r="FI62" s="134"/>
    </row>
    <row r="63" spans="1:180" ht="12.75" customHeight="1">
      <c r="A63" s="115"/>
      <c r="B63" s="519" t="s">
        <v>42</v>
      </c>
      <c r="C63" s="520"/>
      <c r="D63" s="61">
        <f>E9</f>
        <v>6.25</v>
      </c>
      <c r="E63" s="62">
        <f>E23</f>
        <v>7.5</v>
      </c>
      <c r="F63" s="62">
        <f>E37</f>
        <v>0</v>
      </c>
      <c r="G63" s="63">
        <f>E51</f>
        <v>0</v>
      </c>
      <c r="H63" s="108" t="s">
        <v>65</v>
      </c>
      <c r="I63" s="57" t="str">
        <f>$B$19</f>
        <v>K2</v>
      </c>
      <c r="J63" s="178"/>
      <c r="L63" s="560"/>
      <c r="M63" s="255"/>
      <c r="N63" s="255"/>
      <c r="O63" s="258"/>
      <c r="P63" s="319"/>
      <c r="Q63" s="557"/>
      <c r="Z63" s="135"/>
      <c r="AA63" s="70">
        <f t="shared" si="6"/>
        <v>1</v>
      </c>
      <c r="AB63" s="62">
        <f t="shared" si="7"/>
        <v>15.5</v>
      </c>
      <c r="AC63" s="71">
        <f t="shared" si="8"/>
        <v>23.5</v>
      </c>
      <c r="AD63" s="63">
        <f t="shared" si="9"/>
        <v>1.6458333333333333</v>
      </c>
      <c r="AE63" s="80">
        <v>306403</v>
      </c>
      <c r="AF63" s="79">
        <v>595970</v>
      </c>
      <c r="AG63" s="79"/>
      <c r="AH63" s="81"/>
      <c r="AI63" s="58">
        <f t="shared" ref="AI63:AI94" si="10">(AE63-AE62)/(($AC63-$AC62)*60)</f>
        <v>2.0900709219858156</v>
      </c>
      <c r="AJ63" s="59">
        <f t="shared" ref="AJ63:AJ94" si="11">(AF63-AF62)/(($AC63-$AC62)*60)</f>
        <v>2.4056737588652481</v>
      </c>
      <c r="AK63" s="59">
        <f t="shared" ref="AK63:AK94" si="12">(AG63-AG62)/(($AC63-$AC62)*60)</f>
        <v>0</v>
      </c>
      <c r="AL63" s="245">
        <f t="shared" ref="AL63:AL94" si="13">(AH63-AH62)/(($AC63-$AC62)*60)</f>
        <v>0</v>
      </c>
      <c r="AM63" s="246">
        <f>(AE63-AE62)/1000</f>
        <v>2.9470000000000001</v>
      </c>
      <c r="AN63" s="247">
        <f>(AF63-AF62)/1000</f>
        <v>3.3919999999999999</v>
      </c>
      <c r="AO63" s="247">
        <f>(AG63-AG62)/1000</f>
        <v>0</v>
      </c>
      <c r="AP63" s="245">
        <f>(AH63-AH62)/1000</f>
        <v>0</v>
      </c>
      <c r="BN63" s="168"/>
      <c r="BO63" s="168"/>
      <c r="BP63" s="168"/>
      <c r="BQ63" s="168"/>
      <c r="BR63" s="168"/>
      <c r="BS63" s="134"/>
      <c r="BT63" s="134"/>
      <c r="BU63" s="134"/>
      <c r="CH63" s="168"/>
      <c r="CI63" s="168"/>
      <c r="CJ63" s="168"/>
      <c r="CK63" s="168"/>
      <c r="CL63" s="168"/>
      <c r="CM63" s="134"/>
      <c r="DE63" s="170"/>
      <c r="DF63" s="170"/>
      <c r="DG63" s="128"/>
      <c r="DH63" s="171"/>
      <c r="DS63" s="168"/>
      <c r="DT63" s="168"/>
      <c r="DU63" s="168"/>
      <c r="DV63" s="168"/>
      <c r="DW63" s="168"/>
      <c r="DX63" s="134"/>
      <c r="FD63" s="168"/>
      <c r="FE63" s="168"/>
      <c r="FF63" s="168"/>
      <c r="FG63" s="168"/>
      <c r="FH63" s="168"/>
      <c r="FI63" s="134"/>
    </row>
    <row r="64" spans="1:180" ht="12.75" customHeight="1">
      <c r="A64" s="115"/>
      <c r="B64" s="519" t="s">
        <v>43</v>
      </c>
      <c r="C64" s="520"/>
      <c r="D64" s="61">
        <f>E10</f>
        <v>0</v>
      </c>
      <c r="E64" s="62">
        <f>E24</f>
        <v>0</v>
      </c>
      <c r="F64" s="62">
        <f>E38</f>
        <v>0</v>
      </c>
      <c r="G64" s="63">
        <f>E52</f>
        <v>0</v>
      </c>
      <c r="H64" s="108" t="s">
        <v>65</v>
      </c>
      <c r="I64" s="57">
        <f>$B$33</f>
        <v>0</v>
      </c>
      <c r="J64" s="178"/>
      <c r="L64" s="560"/>
      <c r="M64" s="320"/>
      <c r="N64" s="320"/>
      <c r="O64" s="258"/>
      <c r="P64" s="319"/>
      <c r="Q64" s="558"/>
      <c r="Z64" s="135"/>
      <c r="AA64" s="70">
        <f t="shared" si="6"/>
        <v>2</v>
      </c>
      <c r="AB64" s="62">
        <f t="shared" si="7"/>
        <v>18.5</v>
      </c>
      <c r="AC64" s="71">
        <f t="shared" si="8"/>
        <v>50.5</v>
      </c>
      <c r="AD64" s="63">
        <f t="shared" si="9"/>
        <v>2.7708333333333335</v>
      </c>
      <c r="AE64" s="80">
        <v>309494</v>
      </c>
      <c r="AF64" s="79">
        <v>599713</v>
      </c>
      <c r="AG64" s="79"/>
      <c r="AH64" s="81"/>
      <c r="AI64" s="58">
        <f t="shared" si="10"/>
        <v>1.9080246913580248</v>
      </c>
      <c r="AJ64" s="59">
        <f t="shared" si="11"/>
        <v>2.310493827160494</v>
      </c>
      <c r="AK64" s="59">
        <f t="shared" si="12"/>
        <v>0</v>
      </c>
      <c r="AL64" s="245">
        <f t="shared" si="13"/>
        <v>0</v>
      </c>
      <c r="AM64" s="246">
        <f t="shared" ref="AM64:AP116" si="14">(AE64-AE63)/1000</f>
        <v>3.0910000000000002</v>
      </c>
      <c r="AN64" s="247">
        <f>(AF64-AF63)/1000</f>
        <v>3.7429999999999999</v>
      </c>
      <c r="AO64" s="247">
        <f t="shared" si="14"/>
        <v>0</v>
      </c>
      <c r="AP64" s="245">
        <f t="shared" si="14"/>
        <v>0</v>
      </c>
      <c r="BN64" s="168"/>
      <c r="BO64" s="168"/>
      <c r="BP64" s="168"/>
      <c r="BQ64" s="168"/>
      <c r="BR64" s="168"/>
      <c r="BS64" s="134"/>
      <c r="BT64" s="134"/>
      <c r="BU64" s="134"/>
      <c r="CH64" s="168"/>
      <c r="CI64" s="168"/>
      <c r="CJ64" s="168"/>
      <c r="CK64" s="168"/>
      <c r="CL64" s="168"/>
      <c r="CM64" s="134"/>
      <c r="DE64" s="169"/>
      <c r="DF64" s="134"/>
      <c r="DG64" s="128"/>
      <c r="DH64" s="169"/>
      <c r="DI64" s="134"/>
      <c r="DS64" s="168"/>
      <c r="DT64" s="168"/>
      <c r="DU64" s="168"/>
      <c r="DV64" s="168"/>
      <c r="DW64" s="168"/>
      <c r="DX64" s="134"/>
      <c r="FD64" s="168"/>
      <c r="FE64" s="168"/>
      <c r="FF64" s="168"/>
      <c r="FG64" s="168"/>
      <c r="FH64" s="168"/>
      <c r="FI64" s="134"/>
    </row>
    <row r="65" spans="1:165" ht="13.5" customHeight="1" thickBot="1">
      <c r="A65" s="115"/>
      <c r="B65" s="521" t="s">
        <v>44</v>
      </c>
      <c r="C65" s="522"/>
      <c r="D65" s="67">
        <f>E11</f>
        <v>0</v>
      </c>
      <c r="E65" s="68">
        <f>E25</f>
        <v>0</v>
      </c>
      <c r="F65" s="68">
        <f>E39</f>
        <v>0</v>
      </c>
      <c r="G65" s="69">
        <f>E53</f>
        <v>0</v>
      </c>
      <c r="H65" s="108" t="s">
        <v>65</v>
      </c>
      <c r="I65" s="57">
        <f>$B$47</f>
        <v>0</v>
      </c>
      <c r="J65" s="178"/>
      <c r="K65" s="165"/>
      <c r="L65" s="561"/>
      <c r="M65" s="321"/>
      <c r="N65" s="321"/>
      <c r="O65" s="258"/>
      <c r="P65" s="319"/>
      <c r="Q65" s="322"/>
      <c r="Z65" s="135"/>
      <c r="AA65" s="70">
        <f t="shared" si="6"/>
        <v>3</v>
      </c>
      <c r="AB65" s="62">
        <f t="shared" si="7"/>
        <v>12</v>
      </c>
      <c r="AC65" s="71">
        <f t="shared" si="8"/>
        <v>68</v>
      </c>
      <c r="AD65" s="63">
        <f t="shared" si="9"/>
        <v>3.5</v>
      </c>
      <c r="AE65" s="80">
        <v>311204</v>
      </c>
      <c r="AF65" s="79">
        <v>602006</v>
      </c>
      <c r="AG65" s="79"/>
      <c r="AH65" s="81"/>
      <c r="AI65" s="58">
        <f t="shared" si="10"/>
        <v>1.6285714285714286</v>
      </c>
      <c r="AJ65" s="59">
        <f t="shared" si="11"/>
        <v>2.1838095238095239</v>
      </c>
      <c r="AK65" s="59">
        <f t="shared" si="12"/>
        <v>0</v>
      </c>
      <c r="AL65" s="245">
        <f t="shared" si="13"/>
        <v>0</v>
      </c>
      <c r="AM65" s="246">
        <f t="shared" si="14"/>
        <v>1.71</v>
      </c>
      <c r="AN65" s="247">
        <f t="shared" si="14"/>
        <v>2.2930000000000001</v>
      </c>
      <c r="AO65" s="247">
        <f t="shared" si="14"/>
        <v>0</v>
      </c>
      <c r="AP65" s="245">
        <f t="shared" si="14"/>
        <v>0</v>
      </c>
      <c r="BN65" s="168"/>
      <c r="BO65" s="168"/>
      <c r="BP65" s="168"/>
      <c r="BQ65" s="168"/>
      <c r="BR65" s="168"/>
      <c r="BS65" s="134"/>
      <c r="BT65" s="134"/>
      <c r="BU65" s="134"/>
      <c r="CH65" s="168"/>
      <c r="CI65" s="168"/>
      <c r="CJ65" s="168"/>
      <c r="CK65" s="168"/>
      <c r="CL65" s="168"/>
      <c r="CM65" s="134"/>
      <c r="DE65" s="169"/>
      <c r="DF65" s="134"/>
      <c r="DG65" s="128"/>
      <c r="DH65" s="169"/>
      <c r="DI65" s="134"/>
      <c r="DS65" s="168"/>
      <c r="DT65" s="168"/>
      <c r="DU65" s="168"/>
      <c r="DV65" s="168"/>
      <c r="DW65" s="168"/>
      <c r="DX65" s="134"/>
      <c r="FD65" s="168"/>
      <c r="FE65" s="168"/>
      <c r="FF65" s="168"/>
      <c r="FG65" s="168"/>
      <c r="FH65" s="168"/>
      <c r="FI65" s="134"/>
    </row>
    <row r="66" spans="1:165" ht="13.5" thickBot="1">
      <c r="A66" s="115"/>
      <c r="B66" s="513" t="s">
        <v>39</v>
      </c>
      <c r="C66" s="513"/>
      <c r="D66" s="111">
        <f>B14</f>
        <v>0</v>
      </c>
      <c r="E66" s="106">
        <f>B28</f>
        <v>0</v>
      </c>
      <c r="F66" s="106">
        <f>B42</f>
        <v>0</v>
      </c>
      <c r="G66" s="112">
        <f>B56</f>
        <v>0</v>
      </c>
      <c r="H66" s="108" t="s">
        <v>65</v>
      </c>
      <c r="I66" s="562" t="s">
        <v>47</v>
      </c>
      <c r="J66" s="563"/>
      <c r="L66" s="559"/>
      <c r="M66" s="323"/>
      <c r="N66" s="323"/>
      <c r="O66" s="323"/>
      <c r="P66" s="323"/>
      <c r="Q66" s="556"/>
      <c r="Z66" s="135"/>
      <c r="AA66" s="70">
        <f t="shared" si="6"/>
        <v>4</v>
      </c>
      <c r="AB66" s="62">
        <f t="shared" si="7"/>
        <v>14</v>
      </c>
      <c r="AC66" s="71">
        <f t="shared" si="8"/>
        <v>94</v>
      </c>
      <c r="AD66" s="63">
        <f t="shared" si="9"/>
        <v>4.583333333333333</v>
      </c>
      <c r="AE66" s="80">
        <v>313598</v>
      </c>
      <c r="AF66" s="79">
        <v>605443</v>
      </c>
      <c r="AG66" s="79"/>
      <c r="AH66" s="81"/>
      <c r="AI66" s="58">
        <f t="shared" si="10"/>
        <v>1.5346153846153847</v>
      </c>
      <c r="AJ66" s="59">
        <f t="shared" si="11"/>
        <v>2.2032051282051284</v>
      </c>
      <c r="AK66" s="59">
        <f t="shared" si="12"/>
        <v>0</v>
      </c>
      <c r="AL66" s="245">
        <f t="shared" si="13"/>
        <v>0</v>
      </c>
      <c r="AM66" s="246">
        <f t="shared" si="14"/>
        <v>2.3940000000000001</v>
      </c>
      <c r="AN66" s="247">
        <f t="shared" si="14"/>
        <v>3.4369999999999998</v>
      </c>
      <c r="AO66" s="247">
        <f t="shared" si="14"/>
        <v>0</v>
      </c>
      <c r="AP66" s="245">
        <f t="shared" si="14"/>
        <v>0</v>
      </c>
      <c r="BN66" s="168"/>
      <c r="BO66" s="168"/>
      <c r="BP66" s="168"/>
      <c r="BQ66" s="168"/>
      <c r="BR66" s="168"/>
      <c r="BS66" s="134"/>
      <c r="BT66" s="134"/>
      <c r="BU66" s="134"/>
      <c r="CH66" s="168"/>
      <c r="CI66" s="168"/>
      <c r="CJ66" s="168"/>
      <c r="CK66" s="168"/>
      <c r="CL66" s="168"/>
      <c r="CM66" s="134"/>
      <c r="DE66" s="169"/>
      <c r="DF66" s="134"/>
      <c r="DG66" s="128"/>
      <c r="DH66" s="169"/>
      <c r="DI66" s="134"/>
      <c r="DS66" s="168"/>
      <c r="DT66" s="168"/>
      <c r="DU66" s="168"/>
      <c r="DV66" s="168"/>
      <c r="DW66" s="168"/>
      <c r="DX66" s="134"/>
      <c r="FD66" s="168"/>
      <c r="FE66" s="168"/>
      <c r="FF66" s="168"/>
      <c r="FG66" s="168"/>
      <c r="FH66" s="168"/>
      <c r="FI66" s="134"/>
    </row>
    <row r="67" spans="1:165" ht="15.75" thickBot="1">
      <c r="A67" s="115"/>
      <c r="B67" s="515" t="s">
        <v>29</v>
      </c>
      <c r="C67" s="516"/>
      <c r="D67" s="179">
        <f>SUM(D62:D66)-J62-J67</f>
        <v>37.828947368421055</v>
      </c>
      <c r="E67" s="180">
        <f>SUM(E62:E66)-J63-J68</f>
        <v>33.815789473684205</v>
      </c>
      <c r="F67" s="180">
        <f>SUM(F62:F66)-J64-J69</f>
        <v>0</v>
      </c>
      <c r="G67" s="181">
        <f>SUM(G62:G66)-J65-J70</f>
        <v>0</v>
      </c>
      <c r="H67" s="108" t="s">
        <v>65</v>
      </c>
      <c r="I67" s="218" t="str">
        <f>$B$5</f>
        <v>K1</v>
      </c>
      <c r="J67" s="219"/>
      <c r="L67" s="560"/>
      <c r="M67" s="255"/>
      <c r="N67" s="255"/>
      <c r="O67" s="258"/>
      <c r="P67" s="319"/>
      <c r="Q67" s="557"/>
      <c r="Z67" s="135"/>
      <c r="AA67" s="70">
        <f t="shared" si="6"/>
        <v>5</v>
      </c>
      <c r="AB67" s="62">
        <f t="shared" si="7"/>
        <v>13.5</v>
      </c>
      <c r="AC67" s="71">
        <f t="shared" si="8"/>
        <v>117.5</v>
      </c>
      <c r="AD67" s="63">
        <f t="shared" si="9"/>
        <v>5.5625</v>
      </c>
      <c r="AE67" s="80">
        <v>315422</v>
      </c>
      <c r="AF67" s="79">
        <v>608585</v>
      </c>
      <c r="AG67" s="79"/>
      <c r="AH67" s="81"/>
      <c r="AI67" s="58">
        <f t="shared" si="10"/>
        <v>1.2936170212765958</v>
      </c>
      <c r="AJ67" s="59">
        <f t="shared" si="11"/>
        <v>2.2283687943262414</v>
      </c>
      <c r="AK67" s="59">
        <f t="shared" si="12"/>
        <v>0</v>
      </c>
      <c r="AL67" s="245">
        <f t="shared" si="13"/>
        <v>0</v>
      </c>
      <c r="AM67" s="246">
        <f t="shared" si="14"/>
        <v>1.8240000000000001</v>
      </c>
      <c r="AN67" s="247">
        <f t="shared" si="14"/>
        <v>3.1419999999999999</v>
      </c>
      <c r="AO67" s="247">
        <f t="shared" si="14"/>
        <v>0</v>
      </c>
      <c r="AP67" s="245">
        <f t="shared" si="14"/>
        <v>0</v>
      </c>
      <c r="BN67" s="168"/>
      <c r="BO67" s="168"/>
      <c r="BP67" s="168"/>
      <c r="BQ67" s="168"/>
      <c r="BR67" s="168"/>
      <c r="BS67" s="134"/>
      <c r="BT67" s="134"/>
      <c r="BU67" s="134"/>
      <c r="CH67" s="168"/>
      <c r="CI67" s="168"/>
      <c r="CJ67" s="168"/>
      <c r="CK67" s="168"/>
      <c r="CL67" s="168"/>
      <c r="CM67" s="134"/>
      <c r="DE67" s="182"/>
      <c r="DF67" s="134"/>
      <c r="DG67" s="128"/>
      <c r="DH67" s="182"/>
      <c r="DI67" s="134"/>
      <c r="DS67" s="168"/>
      <c r="DT67" s="168"/>
      <c r="DU67" s="168"/>
      <c r="DV67" s="168"/>
      <c r="DW67" s="168"/>
      <c r="DX67" s="134"/>
      <c r="FD67" s="168"/>
      <c r="FE67" s="168"/>
      <c r="FF67" s="168"/>
      <c r="FG67" s="168"/>
      <c r="FH67" s="168"/>
      <c r="FI67" s="134"/>
    </row>
    <row r="68" spans="1:165" ht="15.75" thickBot="1">
      <c r="A68" s="115"/>
      <c r="B68" s="497" t="s">
        <v>30</v>
      </c>
      <c r="C68" s="497"/>
      <c r="D68" s="183"/>
      <c r="E68" s="184"/>
      <c r="F68" s="184"/>
      <c r="G68" s="185"/>
      <c r="H68" s="109" t="s">
        <v>66</v>
      </c>
      <c r="I68" s="218" t="str">
        <f>$B$19</f>
        <v>K2</v>
      </c>
      <c r="J68" s="219"/>
      <c r="L68" s="560"/>
      <c r="M68" s="320"/>
      <c r="N68" s="255"/>
      <c r="O68" s="258"/>
      <c r="P68" s="319"/>
      <c r="Q68" s="558"/>
      <c r="Z68" s="135"/>
      <c r="AA68" s="70">
        <f t="shared" si="6"/>
        <v>6</v>
      </c>
      <c r="AB68" s="62">
        <f t="shared" si="7"/>
        <v>10</v>
      </c>
      <c r="AC68" s="71">
        <f t="shared" si="8"/>
        <v>138</v>
      </c>
      <c r="AD68" s="63">
        <f t="shared" si="9"/>
        <v>6.416666666666667</v>
      </c>
      <c r="AE68" s="80">
        <v>316892</v>
      </c>
      <c r="AF68" s="79">
        <v>611335</v>
      </c>
      <c r="AG68" s="79"/>
      <c r="AH68" s="81"/>
      <c r="AI68" s="58">
        <f t="shared" si="10"/>
        <v>1.1951219512195121</v>
      </c>
      <c r="AJ68" s="59">
        <f t="shared" si="11"/>
        <v>2.2357723577235773</v>
      </c>
      <c r="AK68" s="59">
        <f t="shared" si="12"/>
        <v>0</v>
      </c>
      <c r="AL68" s="245">
        <f t="shared" si="13"/>
        <v>0</v>
      </c>
      <c r="AM68" s="246">
        <f t="shared" si="14"/>
        <v>1.47</v>
      </c>
      <c r="AN68" s="247">
        <f t="shared" si="14"/>
        <v>2.75</v>
      </c>
      <c r="AO68" s="247">
        <f t="shared" si="14"/>
        <v>0</v>
      </c>
      <c r="AP68" s="245">
        <f t="shared" si="14"/>
        <v>0</v>
      </c>
      <c r="BN68" s="168"/>
      <c r="BO68" s="168"/>
      <c r="BP68" s="168"/>
      <c r="BQ68" s="168"/>
      <c r="BR68" s="168"/>
      <c r="BS68" s="134"/>
      <c r="BT68" s="134"/>
      <c r="BU68" s="134"/>
      <c r="BV68" s="169"/>
      <c r="BW68" s="134"/>
      <c r="CH68" s="168"/>
      <c r="CI68" s="168"/>
      <c r="CJ68" s="168"/>
      <c r="CK68" s="168"/>
      <c r="CL68" s="168"/>
      <c r="CM68" s="134"/>
      <c r="DE68" s="182"/>
      <c r="DF68" s="134"/>
      <c r="DG68" s="128"/>
      <c r="DH68" s="182"/>
      <c r="DI68" s="134"/>
      <c r="DS68" s="168"/>
      <c r="DT68" s="168"/>
      <c r="DU68" s="168"/>
      <c r="DV68" s="168"/>
      <c r="DW68" s="168"/>
      <c r="DX68" s="134"/>
      <c r="FD68" s="168"/>
      <c r="FE68" s="168"/>
      <c r="FF68" s="168"/>
      <c r="FG68" s="168"/>
      <c r="FH68" s="168"/>
      <c r="FI68" s="134"/>
    </row>
    <row r="69" spans="1:165" ht="15.75" thickBot="1">
      <c r="A69" s="115"/>
      <c r="B69" s="517" t="s">
        <v>31</v>
      </c>
      <c r="C69" s="518"/>
      <c r="D69" s="186">
        <f>5*5*(7.3-(D68/10))</f>
        <v>182.5</v>
      </c>
      <c r="E69" s="187">
        <f>5*5*(7.3-(E68/10))</f>
        <v>182.5</v>
      </c>
      <c r="F69" s="187">
        <f>5*5*(7.3-(F68/10))</f>
        <v>182.5</v>
      </c>
      <c r="G69" s="188">
        <f>5*5*(7.3-(G68/10))</f>
        <v>182.5</v>
      </c>
      <c r="H69" s="109" t="s">
        <v>67</v>
      </c>
      <c r="I69" s="218">
        <f>$B$33</f>
        <v>0</v>
      </c>
      <c r="J69" s="219"/>
      <c r="L69" s="561"/>
      <c r="M69" s="321"/>
      <c r="N69" s="324"/>
      <c r="O69" s="260"/>
      <c r="P69" s="319"/>
      <c r="Q69" s="325"/>
      <c r="Z69" s="135"/>
      <c r="AA69" s="70">
        <f t="shared" si="6"/>
        <v>7</v>
      </c>
      <c r="AB69" s="62">
        <f t="shared" si="7"/>
        <v>11.5</v>
      </c>
      <c r="AC69" s="71">
        <f t="shared" si="8"/>
        <v>163.5</v>
      </c>
      <c r="AD69" s="63">
        <f t="shared" si="9"/>
        <v>7.479166666666667</v>
      </c>
      <c r="AE69" s="80">
        <v>318534</v>
      </c>
      <c r="AF69" s="79">
        <v>614709</v>
      </c>
      <c r="AG69" s="79"/>
      <c r="AH69" s="81"/>
      <c r="AI69" s="58">
        <f t="shared" si="10"/>
        <v>1.0732026143790849</v>
      </c>
      <c r="AJ69" s="59">
        <f t="shared" si="11"/>
        <v>2.2052287581699348</v>
      </c>
      <c r="AK69" s="59">
        <f t="shared" si="12"/>
        <v>0</v>
      </c>
      <c r="AL69" s="245">
        <f t="shared" si="13"/>
        <v>0</v>
      </c>
      <c r="AM69" s="246">
        <f t="shared" si="14"/>
        <v>1.6419999999999999</v>
      </c>
      <c r="AN69" s="247">
        <f t="shared" si="14"/>
        <v>3.3740000000000001</v>
      </c>
      <c r="AO69" s="247">
        <f t="shared" si="14"/>
        <v>0</v>
      </c>
      <c r="AP69" s="245">
        <f t="shared" si="14"/>
        <v>0</v>
      </c>
      <c r="BN69" s="168"/>
      <c r="BO69" s="168"/>
      <c r="BP69" s="168"/>
      <c r="BQ69" s="168"/>
      <c r="BR69" s="168"/>
      <c r="BS69" s="134"/>
      <c r="BT69" s="134"/>
      <c r="BU69" s="134"/>
      <c r="BV69" s="169"/>
      <c r="BW69" s="134"/>
      <c r="CH69" s="168"/>
      <c r="CI69" s="168"/>
      <c r="CJ69" s="168"/>
      <c r="CK69" s="168"/>
      <c r="CL69" s="168"/>
      <c r="CM69" s="134"/>
      <c r="DE69" s="164"/>
      <c r="DF69" s="170"/>
      <c r="DG69" s="128"/>
      <c r="DH69" s="171"/>
      <c r="DS69" s="168"/>
      <c r="DT69" s="168"/>
      <c r="DU69" s="168"/>
      <c r="DV69" s="168"/>
      <c r="DW69" s="168"/>
      <c r="DX69" s="134"/>
      <c r="FD69" s="168"/>
      <c r="FE69" s="168"/>
      <c r="FF69" s="168"/>
      <c r="FG69" s="168"/>
      <c r="FH69" s="168"/>
      <c r="FI69" s="134"/>
    </row>
    <row r="70" spans="1:165" ht="15.75" thickBot="1">
      <c r="A70" s="115"/>
      <c r="B70" s="495" t="s">
        <v>32</v>
      </c>
      <c r="C70" s="496"/>
      <c r="D70" s="189">
        <f>(D67/D69)*1000</f>
        <v>207.28190338860853</v>
      </c>
      <c r="E70" s="190">
        <f>(E67/E69)*1000</f>
        <v>185.29199711607782</v>
      </c>
      <c r="F70" s="190">
        <f>(F67/F69)*1000</f>
        <v>0</v>
      </c>
      <c r="G70" s="191">
        <f>(G67/G69)*1000</f>
        <v>0</v>
      </c>
      <c r="H70" s="109" t="s">
        <v>68</v>
      </c>
      <c r="I70" s="220">
        <f>$B$47</f>
        <v>0</v>
      </c>
      <c r="J70" s="221"/>
      <c r="L70" s="559"/>
      <c r="M70" s="323"/>
      <c r="N70" s="323"/>
      <c r="O70" s="323"/>
      <c r="P70" s="323"/>
      <c r="Q70" s="556"/>
      <c r="Z70" s="135"/>
      <c r="AA70" s="70">
        <f t="shared" si="6"/>
        <v>9</v>
      </c>
      <c r="AB70" s="62">
        <f t="shared" si="7"/>
        <v>11</v>
      </c>
      <c r="AC70" s="71">
        <f t="shared" si="8"/>
        <v>211</v>
      </c>
      <c r="AD70" s="63">
        <f t="shared" si="9"/>
        <v>9.4583333333333339</v>
      </c>
      <c r="AE70" s="80">
        <v>320754</v>
      </c>
      <c r="AF70" s="79">
        <v>620944</v>
      </c>
      <c r="AG70" s="79"/>
      <c r="AH70" s="81"/>
      <c r="AI70" s="58">
        <f t="shared" si="10"/>
        <v>0.77894736842105261</v>
      </c>
      <c r="AJ70" s="59">
        <f t="shared" si="11"/>
        <v>2.187719298245614</v>
      </c>
      <c r="AK70" s="59">
        <f t="shared" si="12"/>
        <v>0</v>
      </c>
      <c r="AL70" s="245">
        <f t="shared" si="13"/>
        <v>0</v>
      </c>
      <c r="AM70" s="246">
        <f t="shared" si="14"/>
        <v>2.2200000000000002</v>
      </c>
      <c r="AN70" s="247">
        <f t="shared" si="14"/>
        <v>6.2350000000000003</v>
      </c>
      <c r="AO70" s="247">
        <f t="shared" si="14"/>
        <v>0</v>
      </c>
      <c r="AP70" s="245">
        <f t="shared" si="14"/>
        <v>0</v>
      </c>
      <c r="BN70" s="7"/>
      <c r="BO70" s="7"/>
      <c r="BP70" s="7"/>
      <c r="BQ70" s="7"/>
      <c r="BR70" s="7"/>
      <c r="BS70" s="7"/>
      <c r="BT70" s="7"/>
      <c r="BU70" s="7"/>
      <c r="BV70" s="7"/>
      <c r="BW70" s="7"/>
      <c r="CH70" s="7"/>
      <c r="CI70" s="7"/>
      <c r="CJ70" s="7"/>
      <c r="CK70" s="7"/>
      <c r="CL70" s="7"/>
      <c r="CM70" s="7"/>
      <c r="DE70" s="164"/>
      <c r="DF70" s="170"/>
      <c r="DG70" s="128"/>
      <c r="DH70" s="171"/>
      <c r="DS70" s="7"/>
      <c r="DT70" s="7"/>
      <c r="DU70" s="7"/>
      <c r="DV70" s="7"/>
      <c r="DW70" s="7"/>
      <c r="DX70" s="7"/>
      <c r="FD70" s="7"/>
      <c r="FE70" s="7"/>
      <c r="FF70" s="7"/>
      <c r="FG70" s="7"/>
      <c r="FH70" s="7"/>
      <c r="FI70" s="7"/>
    </row>
    <row r="71" spans="1:165" ht="15" customHeight="1" thickBot="1">
      <c r="A71" s="115"/>
      <c r="B71" s="497" t="s">
        <v>33</v>
      </c>
      <c r="C71" s="497"/>
      <c r="D71" s="122"/>
      <c r="E71" s="117"/>
      <c r="F71" s="117"/>
      <c r="G71" s="118"/>
      <c r="H71" s="101" t="s">
        <v>69</v>
      </c>
      <c r="L71" s="560"/>
      <c r="M71" s="255"/>
      <c r="N71" s="255"/>
      <c r="O71" s="258"/>
      <c r="P71" s="319"/>
      <c r="Q71" s="557"/>
      <c r="Z71" s="135"/>
      <c r="AA71" s="70">
        <f t="shared" si="6"/>
        <v>13</v>
      </c>
      <c r="AB71" s="62">
        <f t="shared" si="7"/>
        <v>11</v>
      </c>
      <c r="AC71" s="71">
        <f t="shared" si="8"/>
        <v>307</v>
      </c>
      <c r="AD71" s="63">
        <f t="shared" si="9"/>
        <v>13.458333333333334</v>
      </c>
      <c r="AE71" s="80">
        <v>321846</v>
      </c>
      <c r="AF71" s="79">
        <v>632887</v>
      </c>
      <c r="AG71" s="79"/>
      <c r="AH71" s="81"/>
      <c r="AI71" s="58">
        <f t="shared" si="10"/>
        <v>0.18958333333333333</v>
      </c>
      <c r="AJ71" s="59">
        <f t="shared" si="11"/>
        <v>2.0734374999999998</v>
      </c>
      <c r="AK71" s="59">
        <f t="shared" si="12"/>
        <v>0</v>
      </c>
      <c r="AL71" s="245">
        <f t="shared" si="13"/>
        <v>0</v>
      </c>
      <c r="AM71" s="246">
        <f t="shared" si="14"/>
        <v>1.0920000000000001</v>
      </c>
      <c r="AN71" s="247">
        <f t="shared" si="14"/>
        <v>11.943</v>
      </c>
      <c r="AO71" s="247">
        <f t="shared" si="14"/>
        <v>0</v>
      </c>
      <c r="AP71" s="245">
        <f t="shared" si="14"/>
        <v>0</v>
      </c>
      <c r="DE71" s="170"/>
      <c r="DF71" s="170"/>
      <c r="DG71" s="128"/>
      <c r="DH71" s="171"/>
    </row>
    <row r="72" spans="1:165" ht="14.25" customHeight="1">
      <c r="A72" s="115"/>
      <c r="B72" s="498" t="s">
        <v>50</v>
      </c>
      <c r="C72" s="499"/>
      <c r="D72" s="192">
        <f>D13-(J62*((100-B13)/100))</f>
        <v>11</v>
      </c>
      <c r="E72" s="193">
        <f>D27-(J64*((100-B27)/100))</f>
        <v>11</v>
      </c>
      <c r="F72" s="193" t="e">
        <f>D41-(J64*((100-B41)/100))</f>
        <v>#DIV/0!</v>
      </c>
      <c r="G72" s="194" t="e">
        <f>D55-(J65*((100-B55)/100))</f>
        <v>#DIV/0!</v>
      </c>
      <c r="H72" s="100" t="s">
        <v>65</v>
      </c>
      <c r="L72" s="560"/>
      <c r="M72" s="320"/>
      <c r="N72" s="255"/>
      <c r="O72" s="258"/>
      <c r="P72" s="319"/>
      <c r="Q72" s="558"/>
      <c r="Z72" s="135"/>
      <c r="AA72" s="70">
        <f t="shared" si="6"/>
        <v>14</v>
      </c>
      <c r="AB72" s="62">
        <f t="shared" si="7"/>
        <v>11</v>
      </c>
      <c r="AC72" s="71">
        <f t="shared" si="8"/>
        <v>331</v>
      </c>
      <c r="AD72" s="63">
        <f t="shared" si="9"/>
        <v>14.458333333333334</v>
      </c>
      <c r="AE72" s="80">
        <v>322819</v>
      </c>
      <c r="AF72" s="79">
        <v>635649</v>
      </c>
      <c r="AG72" s="79"/>
      <c r="AH72" s="81"/>
      <c r="AI72" s="58">
        <f t="shared" si="10"/>
        <v>0.67569444444444449</v>
      </c>
      <c r="AJ72" s="59">
        <f t="shared" si="11"/>
        <v>1.9180555555555556</v>
      </c>
      <c r="AK72" s="59">
        <f t="shared" si="12"/>
        <v>0</v>
      </c>
      <c r="AL72" s="245">
        <f t="shared" si="13"/>
        <v>0</v>
      </c>
      <c r="AM72" s="246">
        <f t="shared" si="14"/>
        <v>0.97299999999999998</v>
      </c>
      <c r="AN72" s="247">
        <f t="shared" si="14"/>
        <v>2.762</v>
      </c>
      <c r="AO72" s="247">
        <f t="shared" si="14"/>
        <v>0</v>
      </c>
      <c r="AP72" s="245">
        <f t="shared" si="14"/>
        <v>0</v>
      </c>
      <c r="DE72" s="164"/>
      <c r="DF72" s="170"/>
      <c r="DG72" s="128"/>
      <c r="DH72" s="171"/>
    </row>
    <row r="73" spans="1:165" ht="15.75" thickBot="1">
      <c r="A73" s="115"/>
      <c r="B73" s="500" t="s">
        <v>51</v>
      </c>
      <c r="C73" s="501"/>
      <c r="D73" s="113">
        <f>D72/2</f>
        <v>5.5</v>
      </c>
      <c r="E73" s="102">
        <f>E72/2</f>
        <v>5.5</v>
      </c>
      <c r="F73" s="102" t="e">
        <f>F72/2</f>
        <v>#DIV/0!</v>
      </c>
      <c r="G73" s="107" t="e">
        <f>G72/2</f>
        <v>#DIV/0!</v>
      </c>
      <c r="H73" s="100" t="s">
        <v>65</v>
      </c>
      <c r="L73" s="561"/>
      <c r="M73" s="321"/>
      <c r="N73" s="324"/>
      <c r="O73" s="260"/>
      <c r="P73" s="319"/>
      <c r="Q73" s="325"/>
      <c r="Z73" s="135"/>
      <c r="AA73" s="70">
        <f t="shared" si="6"/>
        <v>15</v>
      </c>
      <c r="AB73" s="62">
        <f t="shared" si="7"/>
        <v>14</v>
      </c>
      <c r="AC73" s="71">
        <f t="shared" si="8"/>
        <v>358</v>
      </c>
      <c r="AD73" s="63">
        <f t="shared" si="9"/>
        <v>15.583333333333334</v>
      </c>
      <c r="AE73" s="80">
        <v>323661</v>
      </c>
      <c r="AF73" s="79">
        <v>636502</v>
      </c>
      <c r="AG73" s="79"/>
      <c r="AH73" s="81"/>
      <c r="AI73" s="58">
        <f t="shared" si="10"/>
        <v>0.51975308641975304</v>
      </c>
      <c r="AJ73" s="59">
        <f t="shared" si="11"/>
        <v>0.52654320987654324</v>
      </c>
      <c r="AK73" s="59">
        <f t="shared" si="12"/>
        <v>0</v>
      </c>
      <c r="AL73" s="245">
        <f t="shared" si="13"/>
        <v>0</v>
      </c>
      <c r="AM73" s="246">
        <f t="shared" si="14"/>
        <v>0.84199999999999997</v>
      </c>
      <c r="AN73" s="247">
        <f t="shared" si="14"/>
        <v>0.85299999999999998</v>
      </c>
      <c r="AO73" s="247">
        <f t="shared" si="14"/>
        <v>0</v>
      </c>
      <c r="AP73" s="245">
        <f t="shared" si="14"/>
        <v>0</v>
      </c>
      <c r="DE73" s="164"/>
      <c r="DF73" s="170"/>
      <c r="DG73" s="128"/>
      <c r="DH73" s="171"/>
    </row>
    <row r="74" spans="1:165" ht="13.5" customHeight="1" thickBot="1">
      <c r="A74" s="115"/>
      <c r="B74" s="503" t="s">
        <v>55</v>
      </c>
      <c r="C74" s="504"/>
      <c r="D74" s="72">
        <f>I13</f>
        <v>313</v>
      </c>
      <c r="E74" s="73">
        <f>I27</f>
        <v>263.39999999999998</v>
      </c>
      <c r="F74" s="73">
        <f>I41</f>
        <v>0</v>
      </c>
      <c r="G74" s="74">
        <f>I55</f>
        <v>0</v>
      </c>
      <c r="H74" s="100" t="s">
        <v>23</v>
      </c>
      <c r="L74" s="559"/>
      <c r="M74" s="323"/>
      <c r="N74" s="323"/>
      <c r="O74" s="323"/>
      <c r="P74" s="323"/>
      <c r="Q74" s="556"/>
      <c r="Z74" s="135"/>
      <c r="AA74" s="70">
        <f t="shared" si="6"/>
        <v>16</v>
      </c>
      <c r="AB74" s="62">
        <f t="shared" si="7"/>
        <v>11</v>
      </c>
      <c r="AC74" s="71">
        <f t="shared" si="8"/>
        <v>379</v>
      </c>
      <c r="AD74" s="63">
        <f t="shared" si="9"/>
        <v>16.458333333333332</v>
      </c>
      <c r="AE74" s="80">
        <v>324038</v>
      </c>
      <c r="AF74" s="79">
        <v>640408</v>
      </c>
      <c r="AG74" s="79"/>
      <c r="AH74" s="81"/>
      <c r="AI74" s="58">
        <f t="shared" si="10"/>
        <v>0.2992063492063492</v>
      </c>
      <c r="AJ74" s="59">
        <f t="shared" si="11"/>
        <v>3.1</v>
      </c>
      <c r="AK74" s="59">
        <f t="shared" si="12"/>
        <v>0</v>
      </c>
      <c r="AL74" s="245">
        <f t="shared" si="13"/>
        <v>0</v>
      </c>
      <c r="AM74" s="246">
        <f t="shared" si="14"/>
        <v>0.377</v>
      </c>
      <c r="AN74" s="247">
        <f t="shared" si="14"/>
        <v>3.9060000000000001</v>
      </c>
      <c r="AO74" s="247">
        <f t="shared" si="14"/>
        <v>0</v>
      </c>
      <c r="AP74" s="245">
        <f t="shared" si="14"/>
        <v>0</v>
      </c>
      <c r="DE74" s="164"/>
      <c r="DF74" s="170"/>
      <c r="DG74" s="128"/>
      <c r="DH74" s="171"/>
    </row>
    <row r="75" spans="1:165">
      <c r="A75" s="115"/>
      <c r="B75" s="505" t="s">
        <v>34</v>
      </c>
      <c r="C75" s="506"/>
      <c r="D75" s="195"/>
      <c r="E75" s="196"/>
      <c r="F75" s="196"/>
      <c r="G75" s="197"/>
      <c r="H75" s="100"/>
      <c r="L75" s="560"/>
      <c r="M75" s="255"/>
      <c r="N75" s="255"/>
      <c r="O75" s="258"/>
      <c r="P75" s="319"/>
      <c r="Q75" s="557"/>
      <c r="Z75" s="135"/>
      <c r="AA75" s="70">
        <f t="shared" si="6"/>
        <v>17</v>
      </c>
      <c r="AB75" s="62">
        <f t="shared" si="7"/>
        <v>14</v>
      </c>
      <c r="AC75" s="71">
        <f t="shared" si="8"/>
        <v>406</v>
      </c>
      <c r="AD75" s="63">
        <f t="shared" si="9"/>
        <v>17.583333333333332</v>
      </c>
      <c r="AE75" s="80">
        <v>324425</v>
      </c>
      <c r="AF75" s="79">
        <v>642731</v>
      </c>
      <c r="AG75" s="79"/>
      <c r="AH75" s="81"/>
      <c r="AI75" s="58">
        <f t="shared" si="10"/>
        <v>0.2388888888888889</v>
      </c>
      <c r="AJ75" s="59">
        <f t="shared" si="11"/>
        <v>1.4339506172839507</v>
      </c>
      <c r="AK75" s="59">
        <f t="shared" si="12"/>
        <v>0</v>
      </c>
      <c r="AL75" s="245">
        <f t="shared" si="13"/>
        <v>0</v>
      </c>
      <c r="AM75" s="246">
        <f t="shared" si="14"/>
        <v>0.38700000000000001</v>
      </c>
      <c r="AN75" s="247">
        <f t="shared" si="14"/>
        <v>2.323</v>
      </c>
      <c r="AO75" s="247">
        <f t="shared" si="14"/>
        <v>0</v>
      </c>
      <c r="AP75" s="245">
        <f t="shared" si="14"/>
        <v>0</v>
      </c>
      <c r="DE75" s="170"/>
      <c r="DF75" s="170"/>
      <c r="DG75" s="128"/>
      <c r="DH75" s="171"/>
    </row>
    <row r="76" spans="1:165">
      <c r="A76" s="115"/>
      <c r="B76" s="507"/>
      <c r="C76" s="508"/>
      <c r="D76" s="80"/>
      <c r="E76" s="79"/>
      <c r="F76" s="79"/>
      <c r="G76" s="81"/>
      <c r="H76" s="100"/>
      <c r="L76" s="560"/>
      <c r="M76" s="320"/>
      <c r="N76" s="255"/>
      <c r="O76" s="258"/>
      <c r="P76" s="319"/>
      <c r="Q76" s="558"/>
      <c r="Z76" s="135"/>
      <c r="AA76" s="70">
        <f t="shared" si="6"/>
        <v>20</v>
      </c>
      <c r="AB76" s="62">
        <f t="shared" si="7"/>
        <v>10</v>
      </c>
      <c r="AC76" s="71">
        <f t="shared" si="8"/>
        <v>474</v>
      </c>
      <c r="AD76" s="63">
        <f t="shared" si="9"/>
        <v>20.416666666666668</v>
      </c>
      <c r="AE76" s="80">
        <v>325080</v>
      </c>
      <c r="AF76" s="79">
        <v>647992</v>
      </c>
      <c r="AG76" s="79"/>
      <c r="AH76" s="81"/>
      <c r="AI76" s="58">
        <f t="shared" si="10"/>
        <v>0.16053921568627452</v>
      </c>
      <c r="AJ76" s="59">
        <f t="shared" si="11"/>
        <v>1.2894607843137256</v>
      </c>
      <c r="AK76" s="59">
        <f t="shared" si="12"/>
        <v>0</v>
      </c>
      <c r="AL76" s="245">
        <f t="shared" si="13"/>
        <v>0</v>
      </c>
      <c r="AM76" s="246">
        <f t="shared" si="14"/>
        <v>0.65500000000000003</v>
      </c>
      <c r="AN76" s="247">
        <f t="shared" si="14"/>
        <v>5.2610000000000001</v>
      </c>
      <c r="AO76" s="247">
        <f t="shared" si="14"/>
        <v>0</v>
      </c>
      <c r="AP76" s="245">
        <f t="shared" si="14"/>
        <v>0</v>
      </c>
      <c r="DE76" s="164"/>
      <c r="DF76" s="170"/>
      <c r="DG76" s="128"/>
      <c r="DH76" s="171"/>
    </row>
    <row r="77" spans="1:165" ht="15.75" thickBot="1">
      <c r="A77" s="115"/>
      <c r="B77" s="509"/>
      <c r="C77" s="510"/>
      <c r="D77" s="110" t="e">
        <f>AVERAGE(D75:D76)</f>
        <v>#DIV/0!</v>
      </c>
      <c r="E77" s="198" t="e">
        <f>AVERAGE(E75:E76)</f>
        <v>#DIV/0!</v>
      </c>
      <c r="F77" s="198" t="e">
        <f>AVERAGE(F75:F76)</f>
        <v>#DIV/0!</v>
      </c>
      <c r="G77" s="199" t="e">
        <f>AVERAGE(G75:G76)</f>
        <v>#DIV/0!</v>
      </c>
      <c r="H77" s="100"/>
      <c r="L77" s="561"/>
      <c r="M77" s="324"/>
      <c r="N77" s="324"/>
      <c r="O77" s="260"/>
      <c r="P77" s="319"/>
      <c r="Q77" s="325"/>
      <c r="Z77" s="135"/>
      <c r="AA77" s="70">
        <f t="shared" si="6"/>
        <v>21</v>
      </c>
      <c r="AB77" s="62">
        <f t="shared" si="7"/>
        <v>15</v>
      </c>
      <c r="AC77" s="71">
        <f t="shared" si="8"/>
        <v>503</v>
      </c>
      <c r="AD77" s="63">
        <f t="shared" si="9"/>
        <v>21.625</v>
      </c>
      <c r="AE77" s="80">
        <v>328662</v>
      </c>
      <c r="AF77" s="79">
        <v>652006</v>
      </c>
      <c r="AG77" s="79"/>
      <c r="AH77" s="81"/>
      <c r="AI77" s="58">
        <f t="shared" si="10"/>
        <v>2.0586206896551724</v>
      </c>
      <c r="AJ77" s="59">
        <f t="shared" si="11"/>
        <v>2.306896551724138</v>
      </c>
      <c r="AK77" s="59">
        <f t="shared" si="12"/>
        <v>0</v>
      </c>
      <c r="AL77" s="245">
        <f t="shared" si="13"/>
        <v>0</v>
      </c>
      <c r="AM77" s="246">
        <f t="shared" si="14"/>
        <v>3.5819999999999999</v>
      </c>
      <c r="AN77" s="247">
        <f t="shared" si="14"/>
        <v>4.0140000000000002</v>
      </c>
      <c r="AO77" s="247">
        <f t="shared" si="14"/>
        <v>0</v>
      </c>
      <c r="AP77" s="245">
        <f t="shared" si="14"/>
        <v>0</v>
      </c>
      <c r="DE77" s="164"/>
      <c r="DF77" s="170"/>
      <c r="DG77" s="128"/>
      <c r="DH77" s="171"/>
    </row>
    <row r="78" spans="1:165">
      <c r="A78" s="115"/>
      <c r="B78" s="505" t="s">
        <v>35</v>
      </c>
      <c r="C78" s="506"/>
      <c r="D78" s="195"/>
      <c r="E78" s="196"/>
      <c r="F78" s="196"/>
      <c r="G78" s="197"/>
      <c r="H78" s="511" t="s">
        <v>36</v>
      </c>
      <c r="Z78" s="135"/>
      <c r="AA78" s="70">
        <f t="shared" si="6"/>
        <v>23</v>
      </c>
      <c r="AB78" s="62">
        <f t="shared" si="7"/>
        <v>12.5</v>
      </c>
      <c r="AC78" s="71">
        <f t="shared" si="8"/>
        <v>548.5</v>
      </c>
      <c r="AD78" s="63">
        <f t="shared" si="9"/>
        <v>23.520833333333332</v>
      </c>
      <c r="AE78" s="80">
        <v>333918</v>
      </c>
      <c r="AF78" s="79">
        <v>658324</v>
      </c>
      <c r="AG78" s="79"/>
      <c r="AH78" s="81"/>
      <c r="AI78" s="58">
        <f t="shared" si="10"/>
        <v>1.9252747252747253</v>
      </c>
      <c r="AJ78" s="59">
        <f t="shared" si="11"/>
        <v>2.3142857142857145</v>
      </c>
      <c r="AK78" s="59">
        <f t="shared" si="12"/>
        <v>0</v>
      </c>
      <c r="AL78" s="245">
        <f t="shared" si="13"/>
        <v>0</v>
      </c>
      <c r="AM78" s="246">
        <f>(AE78-AE77)/1000</f>
        <v>5.2560000000000002</v>
      </c>
      <c r="AN78" s="247">
        <f>(AF78-AF77)/1000</f>
        <v>6.3179999999999996</v>
      </c>
      <c r="AO78" s="247">
        <f>(AG78-AG77)/1000</f>
        <v>0</v>
      </c>
      <c r="AP78" s="245">
        <f>(AH78-AH77)/1000</f>
        <v>0</v>
      </c>
      <c r="DE78" s="164"/>
      <c r="DF78" s="170"/>
      <c r="DG78" s="128"/>
      <c r="DH78" s="171"/>
    </row>
    <row r="79" spans="1:165">
      <c r="A79" s="115"/>
      <c r="B79" s="507"/>
      <c r="C79" s="508"/>
      <c r="D79" s="80"/>
      <c r="E79" s="79"/>
      <c r="F79" s="79"/>
      <c r="G79" s="81"/>
      <c r="H79" s="511"/>
      <c r="Z79" s="135"/>
      <c r="AA79" s="70">
        <f t="shared" si="6"/>
        <v>24</v>
      </c>
      <c r="AB79" s="62">
        <f t="shared" si="7"/>
        <v>13</v>
      </c>
      <c r="AC79" s="71">
        <f t="shared" si="8"/>
        <v>573</v>
      </c>
      <c r="AD79" s="63">
        <f t="shared" si="9"/>
        <v>24.541666666666668</v>
      </c>
      <c r="AE79" s="80">
        <v>336302</v>
      </c>
      <c r="AF79" s="79">
        <v>661482</v>
      </c>
      <c r="AG79" s="79"/>
      <c r="AH79" s="81"/>
      <c r="AI79" s="58">
        <f t="shared" si="10"/>
        <v>1.6217687074829932</v>
      </c>
      <c r="AJ79" s="59">
        <f t="shared" si="11"/>
        <v>2.148299319727891</v>
      </c>
      <c r="AK79" s="59">
        <f t="shared" si="12"/>
        <v>0</v>
      </c>
      <c r="AL79" s="245">
        <f t="shared" si="13"/>
        <v>0</v>
      </c>
      <c r="AM79" s="246">
        <f t="shared" si="14"/>
        <v>2.3839999999999999</v>
      </c>
      <c r="AN79" s="247">
        <f t="shared" si="14"/>
        <v>3.1579999999999999</v>
      </c>
      <c r="AO79" s="247">
        <f t="shared" si="14"/>
        <v>0</v>
      </c>
      <c r="AP79" s="245">
        <f t="shared" si="14"/>
        <v>0</v>
      </c>
      <c r="DE79" s="170"/>
      <c r="DF79" s="170"/>
      <c r="DG79" s="128"/>
      <c r="DH79" s="171"/>
    </row>
    <row r="80" spans="1:165" ht="13.5" thickBot="1">
      <c r="A80" s="119"/>
      <c r="B80" s="509"/>
      <c r="C80" s="510"/>
      <c r="D80" s="110" t="e">
        <f>AVERAGE(D78:D79)</f>
        <v>#DIV/0!</v>
      </c>
      <c r="E80" s="198" t="e">
        <f>AVERAGE(E78:E79)</f>
        <v>#DIV/0!</v>
      </c>
      <c r="F80" s="198" t="e">
        <f>AVERAGE(F78:F79)</f>
        <v>#DIV/0!</v>
      </c>
      <c r="G80" s="199" t="e">
        <f>AVERAGE(G78:G79)</f>
        <v>#DIV/0!</v>
      </c>
      <c r="H80" s="512"/>
      <c r="Z80" s="135"/>
      <c r="AA80" s="70">
        <f t="shared" si="6"/>
        <v>27</v>
      </c>
      <c r="AB80" s="62">
        <f t="shared" si="7"/>
        <v>13</v>
      </c>
      <c r="AC80" s="71">
        <f t="shared" si="8"/>
        <v>645</v>
      </c>
      <c r="AD80" s="63">
        <f t="shared" si="9"/>
        <v>27.541666666666668</v>
      </c>
      <c r="AE80" s="80">
        <v>343432</v>
      </c>
      <c r="AF80" s="79">
        <v>670831</v>
      </c>
      <c r="AG80" s="79"/>
      <c r="AH80" s="81"/>
      <c r="AI80" s="58">
        <f t="shared" si="10"/>
        <v>1.650462962962963</v>
      </c>
      <c r="AJ80" s="59">
        <f t="shared" si="11"/>
        <v>2.1641203703703704</v>
      </c>
      <c r="AK80" s="59">
        <f t="shared" si="12"/>
        <v>0</v>
      </c>
      <c r="AL80" s="245">
        <f t="shared" si="13"/>
        <v>0</v>
      </c>
      <c r="AM80" s="246">
        <f t="shared" si="14"/>
        <v>7.13</v>
      </c>
      <c r="AN80" s="247">
        <f t="shared" si="14"/>
        <v>9.3490000000000002</v>
      </c>
      <c r="AO80" s="247">
        <f t="shared" si="14"/>
        <v>0</v>
      </c>
      <c r="AP80" s="245">
        <f t="shared" si="14"/>
        <v>0</v>
      </c>
      <c r="DE80" s="164"/>
      <c r="DF80" s="170"/>
      <c r="DG80" s="128"/>
      <c r="DH80" s="171"/>
    </row>
    <row r="81" spans="1:112">
      <c r="Z81" s="135"/>
      <c r="AA81" s="70">
        <f t="shared" si="6"/>
        <v>28</v>
      </c>
      <c r="AB81" s="62">
        <f t="shared" si="7"/>
        <v>12</v>
      </c>
      <c r="AC81" s="71">
        <f t="shared" si="8"/>
        <v>668</v>
      </c>
      <c r="AD81" s="63">
        <f t="shared" si="9"/>
        <v>28.5</v>
      </c>
      <c r="AE81" s="80">
        <v>345189</v>
      </c>
      <c r="AF81" s="79">
        <v>673437</v>
      </c>
      <c r="AG81" s="79"/>
      <c r="AH81" s="81"/>
      <c r="AI81" s="58">
        <f t="shared" si="10"/>
        <v>1.2731884057971015</v>
      </c>
      <c r="AJ81" s="59">
        <f t="shared" si="11"/>
        <v>1.8884057971014492</v>
      </c>
      <c r="AK81" s="59">
        <f t="shared" si="12"/>
        <v>0</v>
      </c>
      <c r="AL81" s="245">
        <f t="shared" si="13"/>
        <v>0</v>
      </c>
      <c r="AM81" s="246">
        <f t="shared" si="14"/>
        <v>1.7569999999999999</v>
      </c>
      <c r="AN81" s="247">
        <f t="shared" si="14"/>
        <v>2.6059999999999999</v>
      </c>
      <c r="AO81" s="247">
        <f t="shared" si="14"/>
        <v>0</v>
      </c>
      <c r="AP81" s="245">
        <f t="shared" si="14"/>
        <v>0</v>
      </c>
      <c r="DE81" s="164"/>
      <c r="DF81" s="170"/>
      <c r="DG81" s="128"/>
      <c r="DH81" s="171"/>
    </row>
    <row r="82" spans="1:112">
      <c r="Z82" s="135"/>
      <c r="AA82" s="70">
        <f t="shared" si="6"/>
        <v>29</v>
      </c>
      <c r="AB82" s="62">
        <f t="shared" si="7"/>
        <v>16</v>
      </c>
      <c r="AC82" s="71">
        <f t="shared" si="8"/>
        <v>696</v>
      </c>
      <c r="AD82" s="63">
        <f t="shared" si="9"/>
        <v>29.666666666666668</v>
      </c>
      <c r="AE82" s="80">
        <v>346978</v>
      </c>
      <c r="AF82" s="79">
        <v>676425</v>
      </c>
      <c r="AG82" s="79"/>
      <c r="AH82" s="81"/>
      <c r="AI82" s="58">
        <f t="shared" si="10"/>
        <v>1.0648809523809524</v>
      </c>
      <c r="AJ82" s="59">
        <f t="shared" si="11"/>
        <v>1.7785714285714285</v>
      </c>
      <c r="AK82" s="59">
        <f t="shared" si="12"/>
        <v>0</v>
      </c>
      <c r="AL82" s="245">
        <f t="shared" si="13"/>
        <v>0</v>
      </c>
      <c r="AM82" s="246">
        <f t="shared" si="14"/>
        <v>1.7889999999999999</v>
      </c>
      <c r="AN82" s="247">
        <f t="shared" si="14"/>
        <v>2.988</v>
      </c>
      <c r="AO82" s="247">
        <f t="shared" si="14"/>
        <v>0</v>
      </c>
      <c r="AP82" s="245">
        <f t="shared" si="14"/>
        <v>0</v>
      </c>
      <c r="DE82" s="164"/>
      <c r="DF82" s="170"/>
      <c r="DG82" s="128"/>
      <c r="DH82" s="171"/>
    </row>
    <row r="83" spans="1:112" ht="16.5" thickBot="1">
      <c r="A83" s="120"/>
      <c r="B83" s="121"/>
      <c r="C83" s="120"/>
      <c r="D83" s="120"/>
      <c r="E83" s="120"/>
      <c r="F83" s="120"/>
      <c r="G83" s="120"/>
      <c r="H83" s="120"/>
      <c r="I83" s="121"/>
      <c r="J83" s="120"/>
      <c r="K83" s="120"/>
      <c r="L83" s="120"/>
      <c r="M83" s="120"/>
      <c r="N83" s="121"/>
      <c r="O83" s="120"/>
      <c r="P83" s="120"/>
      <c r="Q83" s="120"/>
      <c r="R83" s="120"/>
      <c r="S83" s="120"/>
      <c r="T83" s="121"/>
      <c r="U83" s="120"/>
      <c r="V83" s="120"/>
      <c r="W83" s="121"/>
      <c r="X83" s="120"/>
      <c r="Y83" s="120"/>
      <c r="Z83" s="135"/>
      <c r="AA83" s="70">
        <f t="shared" si="6"/>
        <v>30</v>
      </c>
      <c r="AB83" s="62">
        <f t="shared" si="7"/>
        <v>13</v>
      </c>
      <c r="AC83" s="71">
        <f t="shared" si="8"/>
        <v>717</v>
      </c>
      <c r="AD83" s="63">
        <f t="shared" si="9"/>
        <v>30.541666666666668</v>
      </c>
      <c r="AE83" s="80">
        <v>349445</v>
      </c>
      <c r="AF83" s="79">
        <v>679250</v>
      </c>
      <c r="AG83" s="79"/>
      <c r="AH83" s="81"/>
      <c r="AI83" s="58">
        <f t="shared" si="10"/>
        <v>1.9579365079365079</v>
      </c>
      <c r="AJ83" s="59">
        <f t="shared" si="11"/>
        <v>2.2420634920634921</v>
      </c>
      <c r="AK83" s="59">
        <f t="shared" si="12"/>
        <v>0</v>
      </c>
      <c r="AL83" s="245">
        <f t="shared" si="13"/>
        <v>0</v>
      </c>
      <c r="AM83" s="246">
        <f t="shared" si="14"/>
        <v>2.4670000000000001</v>
      </c>
      <c r="AN83" s="247">
        <f t="shared" si="14"/>
        <v>2.8250000000000002</v>
      </c>
      <c r="AO83" s="247">
        <f t="shared" si="14"/>
        <v>0</v>
      </c>
      <c r="AP83" s="245">
        <f t="shared" si="14"/>
        <v>0</v>
      </c>
      <c r="DE83" s="170"/>
      <c r="DF83" s="170"/>
      <c r="DG83" s="128"/>
      <c r="DH83" s="171"/>
    </row>
    <row r="84" spans="1:112" ht="13.5" thickBot="1">
      <c r="A84" s="312"/>
      <c r="B84" s="326"/>
      <c r="C84" s="248"/>
      <c r="D84" s="248"/>
      <c r="E84" s="248"/>
      <c r="F84" s="248"/>
      <c r="G84" s="248"/>
      <c r="H84" s="354"/>
      <c r="I84" s="355"/>
      <c r="J84" s="356"/>
      <c r="K84" s="357"/>
      <c r="L84" s="318"/>
      <c r="M84" s="248"/>
      <c r="N84" s="354"/>
      <c r="O84" s="317"/>
      <c r="P84" s="357"/>
      <c r="Q84" s="356"/>
      <c r="R84" s="357"/>
      <c r="S84" s="318"/>
      <c r="T84" s="248"/>
      <c r="U84" s="248"/>
      <c r="V84" s="248"/>
      <c r="W84" s="248"/>
      <c r="X84" s="248"/>
      <c r="Y84" s="248"/>
      <c r="Z84" s="135"/>
      <c r="AA84" s="70">
        <f t="shared" si="6"/>
        <v>31</v>
      </c>
      <c r="AB84" s="62">
        <f t="shared" si="7"/>
        <v>14.5</v>
      </c>
      <c r="AC84" s="71">
        <f t="shared" si="8"/>
        <v>742.5</v>
      </c>
      <c r="AD84" s="63">
        <f t="shared" si="9"/>
        <v>31.604166666666668</v>
      </c>
      <c r="AE84" s="80">
        <v>352335</v>
      </c>
      <c r="AF84" s="79">
        <v>682557</v>
      </c>
      <c r="AG84" s="79"/>
      <c r="AH84" s="81"/>
      <c r="AI84" s="58">
        <f t="shared" si="10"/>
        <v>1.8888888888888888</v>
      </c>
      <c r="AJ84" s="59">
        <f t="shared" si="11"/>
        <v>2.1614379084967319</v>
      </c>
      <c r="AK84" s="59">
        <f t="shared" si="12"/>
        <v>0</v>
      </c>
      <c r="AL84" s="245">
        <f t="shared" si="13"/>
        <v>0</v>
      </c>
      <c r="AM84" s="246">
        <f>(AE84-AE83)/1000</f>
        <v>2.89</v>
      </c>
      <c r="AN84" s="247">
        <f>(AF84-AF83)/1000</f>
        <v>3.3069999999999999</v>
      </c>
      <c r="AO84" s="247">
        <f>(AG84-AG83)/1000</f>
        <v>0</v>
      </c>
      <c r="AP84" s="245">
        <f>(AH84-AH83)/1000</f>
        <v>0</v>
      </c>
      <c r="AQ84" s="200"/>
      <c r="AR84" s="200"/>
      <c r="AS84" s="200"/>
      <c r="AT84" s="200"/>
      <c r="DE84" s="164"/>
      <c r="DF84" s="170"/>
      <c r="DG84" s="128"/>
      <c r="DH84" s="171"/>
    </row>
    <row r="85" spans="1:112" ht="13.5" thickBot="1">
      <c r="A85" s="326"/>
      <c r="B85" s="248"/>
      <c r="C85" s="327"/>
      <c r="D85" s="327"/>
      <c r="E85" s="327"/>
      <c r="F85" s="328"/>
      <c r="G85" s="248"/>
      <c r="H85" s="329"/>
      <c r="I85" s="327"/>
      <c r="J85" s="327"/>
      <c r="K85" s="327"/>
      <c r="L85" s="328"/>
      <c r="M85" s="248"/>
      <c r="N85" s="330"/>
      <c r="O85" s="255"/>
      <c r="P85" s="331"/>
      <c r="Q85" s="331"/>
      <c r="R85" s="331"/>
      <c r="S85" s="332"/>
      <c r="T85" s="248"/>
      <c r="U85" s="278"/>
      <c r="V85" s="308"/>
      <c r="W85" s="248"/>
      <c r="X85" s="248"/>
      <c r="Y85" s="248"/>
      <c r="Z85" s="135"/>
      <c r="AA85" s="70">
        <f t="shared" si="6"/>
        <v>32</v>
      </c>
      <c r="AB85" s="62">
        <f t="shared" si="7"/>
        <v>14</v>
      </c>
      <c r="AC85" s="71">
        <f t="shared" si="8"/>
        <v>766</v>
      </c>
      <c r="AD85" s="63">
        <f t="shared" si="9"/>
        <v>32.583333333333336</v>
      </c>
      <c r="AE85" s="80">
        <v>354505</v>
      </c>
      <c r="AF85" s="79">
        <v>685574</v>
      </c>
      <c r="AG85" s="79"/>
      <c r="AH85" s="81"/>
      <c r="AI85" s="58">
        <f t="shared" si="10"/>
        <v>1.5390070921985815</v>
      </c>
      <c r="AJ85" s="59">
        <f t="shared" si="11"/>
        <v>2.1397163120567377</v>
      </c>
      <c r="AK85" s="59">
        <f t="shared" si="12"/>
        <v>0</v>
      </c>
      <c r="AL85" s="245">
        <f t="shared" si="13"/>
        <v>0</v>
      </c>
      <c r="AM85" s="246">
        <f t="shared" si="14"/>
        <v>2.17</v>
      </c>
      <c r="AN85" s="247">
        <f t="shared" si="14"/>
        <v>3.0169999999999999</v>
      </c>
      <c r="AO85" s="247">
        <f t="shared" si="14"/>
        <v>0</v>
      </c>
      <c r="AP85" s="245">
        <f t="shared" si="14"/>
        <v>0</v>
      </c>
      <c r="AT85" s="200"/>
      <c r="DE85" s="164"/>
      <c r="DF85" s="170"/>
      <c r="DG85" s="128"/>
      <c r="DH85" s="171"/>
    </row>
    <row r="86" spans="1:112" ht="14.25" thickTop="1" thickBot="1">
      <c r="A86" s="333"/>
      <c r="B86" s="334"/>
      <c r="C86" s="335"/>
      <c r="D86" s="336"/>
      <c r="E86" s="335"/>
      <c r="F86" s="336"/>
      <c r="G86" s="248"/>
      <c r="H86" s="337"/>
      <c r="I86" s="338"/>
      <c r="J86" s="338"/>
      <c r="K86" s="338"/>
      <c r="L86" s="339"/>
      <c r="M86" s="248"/>
      <c r="N86" s="340"/>
      <c r="O86" s="255"/>
      <c r="P86" s="255"/>
      <c r="Q86" s="258"/>
      <c r="R86" s="319"/>
      <c r="S86" s="341"/>
      <c r="T86" s="248"/>
      <c r="U86" s="407"/>
      <c r="V86" s="248"/>
      <c r="W86" s="248"/>
      <c r="X86" s="248"/>
      <c r="Y86" s="248"/>
      <c r="Z86" s="135"/>
      <c r="AA86" s="70">
        <f t="shared" si="6"/>
        <v>33</v>
      </c>
      <c r="AB86" s="62">
        <f t="shared" si="7"/>
        <v>11</v>
      </c>
      <c r="AC86" s="71">
        <f t="shared" si="8"/>
        <v>787</v>
      </c>
      <c r="AD86" s="63">
        <f t="shared" si="9"/>
        <v>33.458333333333336</v>
      </c>
      <c r="AE86" s="80">
        <v>356229</v>
      </c>
      <c r="AF86" s="79">
        <v>688192</v>
      </c>
      <c r="AG86" s="79"/>
      <c r="AH86" s="81"/>
      <c r="AI86" s="58">
        <f t="shared" si="10"/>
        <v>1.3682539682539683</v>
      </c>
      <c r="AJ86" s="59">
        <f t="shared" si="11"/>
        <v>2.0777777777777779</v>
      </c>
      <c r="AK86" s="59">
        <f t="shared" si="12"/>
        <v>0</v>
      </c>
      <c r="AL86" s="245">
        <f t="shared" si="13"/>
        <v>0</v>
      </c>
      <c r="AM86" s="246">
        <f t="shared" si="14"/>
        <v>1.724</v>
      </c>
      <c r="AN86" s="247">
        <f t="shared" si="14"/>
        <v>2.6179999999999999</v>
      </c>
      <c r="AO86" s="247">
        <f t="shared" si="14"/>
        <v>0</v>
      </c>
      <c r="AP86" s="245">
        <f t="shared" si="14"/>
        <v>0</v>
      </c>
      <c r="AT86" s="134"/>
      <c r="DE86" s="164"/>
      <c r="DF86" s="170"/>
      <c r="DG86" s="128"/>
      <c r="DH86" s="171"/>
    </row>
    <row r="87" spans="1:112" ht="13.5" thickBot="1">
      <c r="A87" s="329"/>
      <c r="B87" s="278"/>
      <c r="C87" s="342"/>
      <c r="D87" s="343"/>
      <c r="E87" s="342"/>
      <c r="F87" s="343"/>
      <c r="G87" s="248"/>
      <c r="H87" s="329"/>
      <c r="I87" s="344"/>
      <c r="J87" s="338"/>
      <c r="K87" s="338"/>
      <c r="L87" s="339"/>
      <c r="M87" s="248"/>
      <c r="N87" s="340"/>
      <c r="O87" s="320"/>
      <c r="P87" s="255"/>
      <c r="Q87" s="258"/>
      <c r="R87" s="319"/>
      <c r="S87" s="266"/>
      <c r="T87" s="248"/>
      <c r="U87" s="408"/>
      <c r="V87" s="323"/>
      <c r="W87" s="323"/>
      <c r="X87" s="323"/>
      <c r="Y87" s="409"/>
      <c r="Z87" s="135"/>
      <c r="AA87" s="70">
        <f t="shared" si="6"/>
        <v>34</v>
      </c>
      <c r="AB87" s="62">
        <f t="shared" si="7"/>
        <v>13</v>
      </c>
      <c r="AC87" s="71">
        <f t="shared" si="8"/>
        <v>813</v>
      </c>
      <c r="AD87" s="63">
        <f t="shared" si="9"/>
        <v>34.541666666666664</v>
      </c>
      <c r="AE87" s="80">
        <v>358151</v>
      </c>
      <c r="AF87" s="79">
        <v>691286</v>
      </c>
      <c r="AG87" s="79"/>
      <c r="AH87" s="81"/>
      <c r="AI87" s="58">
        <f t="shared" si="10"/>
        <v>1.2320512820512821</v>
      </c>
      <c r="AJ87" s="59">
        <f t="shared" si="11"/>
        <v>1.9833333333333334</v>
      </c>
      <c r="AK87" s="59">
        <f t="shared" si="12"/>
        <v>0</v>
      </c>
      <c r="AL87" s="245">
        <f t="shared" si="13"/>
        <v>0</v>
      </c>
      <c r="AM87" s="246">
        <f t="shared" si="14"/>
        <v>1.9219999999999999</v>
      </c>
      <c r="AN87" s="247">
        <f t="shared" si="14"/>
        <v>3.0939999999999999</v>
      </c>
      <c r="AO87" s="247">
        <f t="shared" si="14"/>
        <v>0</v>
      </c>
      <c r="AP87" s="245">
        <f t="shared" si="14"/>
        <v>0</v>
      </c>
      <c r="AT87" s="134"/>
      <c r="DE87" s="170"/>
      <c r="DF87" s="170"/>
      <c r="DG87" s="128"/>
      <c r="DH87" s="171"/>
    </row>
    <row r="88" spans="1:112" ht="15.75" thickBot="1">
      <c r="A88" s="345"/>
      <c r="B88" s="346"/>
      <c r="C88" s="347"/>
      <c r="D88" s="348"/>
      <c r="E88" s="347"/>
      <c r="F88" s="348"/>
      <c r="G88" s="248"/>
      <c r="H88" s="329"/>
      <c r="I88" s="349"/>
      <c r="J88" s="349"/>
      <c r="K88" s="349"/>
      <c r="L88" s="349"/>
      <c r="M88" s="248"/>
      <c r="N88" s="340"/>
      <c r="O88" s="321"/>
      <c r="P88" s="255"/>
      <c r="Q88" s="258"/>
      <c r="R88" s="319"/>
      <c r="S88" s="325"/>
      <c r="T88" s="248"/>
      <c r="U88" s="410"/>
      <c r="V88" s="255"/>
      <c r="W88" s="255"/>
      <c r="X88" s="255"/>
      <c r="Y88" s="387"/>
      <c r="Z88" s="135"/>
      <c r="AA88" s="70">
        <f t="shared" si="6"/>
        <v>35</v>
      </c>
      <c r="AB88" s="62">
        <f t="shared" si="7"/>
        <v>14</v>
      </c>
      <c r="AC88" s="71">
        <f t="shared" si="8"/>
        <v>838</v>
      </c>
      <c r="AD88" s="63">
        <f t="shared" si="9"/>
        <v>35.583333333333336</v>
      </c>
      <c r="AE88" s="80">
        <v>359491</v>
      </c>
      <c r="AF88" s="79">
        <v>694033</v>
      </c>
      <c r="AG88" s="79"/>
      <c r="AH88" s="81"/>
      <c r="AI88" s="58">
        <f t="shared" si="10"/>
        <v>0.89333333333333331</v>
      </c>
      <c r="AJ88" s="59">
        <f t="shared" si="11"/>
        <v>1.8313333333333333</v>
      </c>
      <c r="AK88" s="59">
        <f t="shared" si="12"/>
        <v>0</v>
      </c>
      <c r="AL88" s="245">
        <f t="shared" si="13"/>
        <v>0</v>
      </c>
      <c r="AM88" s="246">
        <f t="shared" si="14"/>
        <v>1.34</v>
      </c>
      <c r="AN88" s="247">
        <f t="shared" si="14"/>
        <v>2.7469999999999999</v>
      </c>
      <c r="AO88" s="247">
        <f t="shared" si="14"/>
        <v>0</v>
      </c>
      <c r="AP88" s="245">
        <f t="shared" si="14"/>
        <v>0</v>
      </c>
      <c r="AT88" s="134"/>
      <c r="DE88" s="164"/>
      <c r="DF88" s="170"/>
      <c r="DG88" s="128"/>
      <c r="DH88" s="171"/>
    </row>
    <row r="89" spans="1:112" ht="13.5" thickBot="1">
      <c r="A89" s="345"/>
      <c r="B89" s="350"/>
      <c r="C89" s="351"/>
      <c r="D89" s="352"/>
      <c r="E89" s="352"/>
      <c r="F89" s="352"/>
      <c r="G89" s="248"/>
      <c r="H89" s="337"/>
      <c r="I89" s="353"/>
      <c r="J89" s="338"/>
      <c r="K89" s="338"/>
      <c r="L89" s="339"/>
      <c r="M89" s="248"/>
      <c r="N89" s="330"/>
      <c r="O89" s="323"/>
      <c r="P89" s="331"/>
      <c r="Q89" s="331"/>
      <c r="R89" s="331"/>
      <c r="S89" s="332"/>
      <c r="T89" s="248"/>
      <c r="U89" s="410"/>
      <c r="V89" s="255"/>
      <c r="W89" s="255"/>
      <c r="X89" s="255"/>
      <c r="Y89" s="387"/>
      <c r="Z89" s="135"/>
      <c r="AA89" s="70">
        <f t="shared" si="6"/>
        <v>36</v>
      </c>
      <c r="AB89" s="62">
        <f t="shared" si="7"/>
        <v>11</v>
      </c>
      <c r="AC89" s="71">
        <f t="shared" si="8"/>
        <v>859</v>
      </c>
      <c r="AD89" s="63">
        <f t="shared" si="9"/>
        <v>36.458333333333336</v>
      </c>
      <c r="AE89" s="80">
        <v>360366</v>
      </c>
      <c r="AF89" s="79">
        <v>696608</v>
      </c>
      <c r="AG89" s="79"/>
      <c r="AH89" s="81"/>
      <c r="AI89" s="58">
        <f t="shared" si="10"/>
        <v>0.69444444444444442</v>
      </c>
      <c r="AJ89" s="59">
        <f t="shared" si="11"/>
        <v>2.0436507936507935</v>
      </c>
      <c r="AK89" s="59">
        <f t="shared" si="12"/>
        <v>0</v>
      </c>
      <c r="AL89" s="245">
        <f t="shared" si="13"/>
        <v>0</v>
      </c>
      <c r="AM89" s="246">
        <f t="shared" si="14"/>
        <v>0.875</v>
      </c>
      <c r="AN89" s="247">
        <f t="shared" si="14"/>
        <v>2.5750000000000002</v>
      </c>
      <c r="AO89" s="247">
        <f t="shared" si="14"/>
        <v>0</v>
      </c>
      <c r="AP89" s="245">
        <f t="shared" si="14"/>
        <v>0</v>
      </c>
      <c r="AT89" s="7"/>
      <c r="DE89" s="164"/>
      <c r="DF89" s="170"/>
      <c r="DG89" s="128"/>
      <c r="DH89" s="171"/>
    </row>
    <row r="90" spans="1:112" ht="13.5" thickBot="1">
      <c r="A90" s="248"/>
      <c r="B90" s="248"/>
      <c r="C90" s="248"/>
      <c r="D90" s="248"/>
      <c r="E90" s="248"/>
      <c r="F90" s="248"/>
      <c r="G90" s="248"/>
      <c r="H90" s="329"/>
      <c r="I90" s="344"/>
      <c r="J90" s="338"/>
      <c r="K90" s="338"/>
      <c r="L90" s="339"/>
      <c r="M90" s="248"/>
      <c r="N90" s="340"/>
      <c r="O90" s="255"/>
      <c r="P90" s="255"/>
      <c r="Q90" s="258"/>
      <c r="R90" s="319"/>
      <c r="S90" s="341"/>
      <c r="T90" s="248"/>
      <c r="U90" s="410"/>
      <c r="V90" s="255"/>
      <c r="W90" s="255"/>
      <c r="X90" s="255"/>
      <c r="Y90" s="256"/>
      <c r="Z90" s="135"/>
      <c r="AA90" s="70">
        <f t="shared" si="6"/>
        <v>37</v>
      </c>
      <c r="AB90" s="62">
        <f t="shared" si="7"/>
        <v>15</v>
      </c>
      <c r="AC90" s="71">
        <f t="shared" si="8"/>
        <v>887</v>
      </c>
      <c r="AD90" s="63">
        <f t="shared" si="9"/>
        <v>37.625</v>
      </c>
      <c r="AE90" s="80">
        <v>361194</v>
      </c>
      <c r="AF90" s="79">
        <v>699630</v>
      </c>
      <c r="AG90" s="79"/>
      <c r="AH90" s="81"/>
      <c r="AI90" s="58">
        <f t="shared" si="10"/>
        <v>0.49285714285714288</v>
      </c>
      <c r="AJ90" s="59">
        <f t="shared" si="11"/>
        <v>1.7988095238095239</v>
      </c>
      <c r="AK90" s="59">
        <f t="shared" si="12"/>
        <v>0</v>
      </c>
      <c r="AL90" s="245">
        <f t="shared" si="13"/>
        <v>0</v>
      </c>
      <c r="AM90" s="246">
        <f t="shared" si="14"/>
        <v>0.82799999999999996</v>
      </c>
      <c r="AN90" s="247">
        <f t="shared" si="14"/>
        <v>3.0219999999999998</v>
      </c>
      <c r="AO90" s="247">
        <f t="shared" si="14"/>
        <v>0</v>
      </c>
      <c r="AP90" s="245">
        <f t="shared" si="14"/>
        <v>0</v>
      </c>
      <c r="AT90" s="7"/>
      <c r="DE90" s="164"/>
      <c r="DF90" s="170"/>
      <c r="DG90" s="128"/>
      <c r="DH90" s="171"/>
    </row>
    <row r="91" spans="1:112" ht="13.5" thickBot="1">
      <c r="A91" s="248"/>
      <c r="B91" s="248"/>
      <c r="C91" s="327"/>
      <c r="D91" s="327"/>
      <c r="E91" s="327"/>
      <c r="F91" s="328"/>
      <c r="G91" s="248"/>
      <c r="H91" s="345"/>
      <c r="I91" s="349"/>
      <c r="J91" s="349"/>
      <c r="K91" s="349"/>
      <c r="L91" s="349"/>
      <c r="M91" s="248"/>
      <c r="N91" s="340"/>
      <c r="O91" s="320"/>
      <c r="P91" s="255"/>
      <c r="Q91" s="258"/>
      <c r="R91" s="319"/>
      <c r="S91" s="266"/>
      <c r="T91" s="248"/>
      <c r="U91" s="411"/>
      <c r="V91" s="260"/>
      <c r="W91" s="260"/>
      <c r="X91" s="260"/>
      <c r="Y91" s="412"/>
      <c r="Z91" s="135"/>
      <c r="AA91" s="70">
        <f t="shared" si="6"/>
        <v>38</v>
      </c>
      <c r="AB91" s="62">
        <f t="shared" si="7"/>
        <v>9</v>
      </c>
      <c r="AC91" s="71">
        <f t="shared" si="8"/>
        <v>905</v>
      </c>
      <c r="AD91" s="63">
        <f t="shared" si="9"/>
        <v>38.375</v>
      </c>
      <c r="AE91" s="80">
        <v>361650</v>
      </c>
      <c r="AF91" s="79">
        <v>701499</v>
      </c>
      <c r="AG91" s="79"/>
      <c r="AH91" s="81"/>
      <c r="AI91" s="58">
        <f t="shared" si="10"/>
        <v>0.42222222222222222</v>
      </c>
      <c r="AJ91" s="59">
        <f t="shared" si="11"/>
        <v>1.7305555555555556</v>
      </c>
      <c r="AK91" s="59">
        <f t="shared" si="12"/>
        <v>0</v>
      </c>
      <c r="AL91" s="245">
        <f t="shared" si="13"/>
        <v>0</v>
      </c>
      <c r="AM91" s="246">
        <f t="shared" si="14"/>
        <v>0.45600000000000002</v>
      </c>
      <c r="AN91" s="247">
        <f t="shared" si="14"/>
        <v>1.869</v>
      </c>
      <c r="AO91" s="247">
        <f t="shared" si="14"/>
        <v>0</v>
      </c>
      <c r="AP91" s="245">
        <f t="shared" si="14"/>
        <v>0</v>
      </c>
      <c r="AT91" s="134"/>
      <c r="DE91" s="170"/>
      <c r="DF91" s="170"/>
      <c r="DG91" s="128"/>
      <c r="DH91" s="171"/>
    </row>
    <row r="92" spans="1:112" ht="16.5" thickTop="1" thickBot="1">
      <c r="A92" s="333"/>
      <c r="B92" s="334"/>
      <c r="C92" s="335"/>
      <c r="D92" s="336"/>
      <c r="E92" s="335"/>
      <c r="F92" s="336"/>
      <c r="G92" s="248"/>
      <c r="H92" s="248"/>
      <c r="I92" s="248"/>
      <c r="J92" s="248"/>
      <c r="K92" s="248"/>
      <c r="L92" s="248"/>
      <c r="M92" s="248"/>
      <c r="N92" s="340"/>
      <c r="O92" s="321"/>
      <c r="P92" s="255"/>
      <c r="Q92" s="258"/>
      <c r="R92" s="319"/>
      <c r="S92" s="325"/>
      <c r="T92" s="248"/>
      <c r="U92" s="248"/>
      <c r="V92" s="248"/>
      <c r="W92" s="248"/>
      <c r="X92" s="248"/>
      <c r="Y92" s="248"/>
      <c r="Z92" s="135"/>
      <c r="AA92" s="70">
        <f t="shared" si="6"/>
        <v>0</v>
      </c>
      <c r="AB92" s="62">
        <f t="shared" si="7"/>
        <v>0</v>
      </c>
      <c r="AC92" s="71">
        <f t="shared" si="8"/>
        <v>-16</v>
      </c>
      <c r="AD92" s="63">
        <f t="shared" si="9"/>
        <v>0</v>
      </c>
      <c r="AE92" s="80"/>
      <c r="AF92" s="79"/>
      <c r="AG92" s="79"/>
      <c r="AH92" s="81"/>
      <c r="AI92" s="58">
        <f t="shared" si="10"/>
        <v>6.5445168295331158</v>
      </c>
      <c r="AJ92" s="59">
        <f t="shared" si="11"/>
        <v>12.694516829533116</v>
      </c>
      <c r="AK92" s="59">
        <f t="shared" si="12"/>
        <v>0</v>
      </c>
      <c r="AL92" s="245">
        <f t="shared" si="13"/>
        <v>0</v>
      </c>
      <c r="AM92" s="246">
        <f t="shared" si="14"/>
        <v>-361.65</v>
      </c>
      <c r="AN92" s="247">
        <f t="shared" si="14"/>
        <v>-701.49900000000002</v>
      </c>
      <c r="AO92" s="247">
        <f t="shared" si="14"/>
        <v>0</v>
      </c>
      <c r="AP92" s="245">
        <f t="shared" si="14"/>
        <v>0</v>
      </c>
      <c r="AT92" s="134"/>
      <c r="DE92" s="164"/>
      <c r="DF92" s="170"/>
      <c r="DG92" s="128"/>
      <c r="DH92" s="171"/>
    </row>
    <row r="93" spans="1:112" ht="13.5" thickBot="1">
      <c r="A93" s="329"/>
      <c r="B93" s="278"/>
      <c r="C93" s="342"/>
      <c r="D93" s="343"/>
      <c r="E93" s="342"/>
      <c r="F93" s="343"/>
      <c r="G93" s="248"/>
      <c r="H93" s="354"/>
      <c r="I93" s="355"/>
      <c r="J93" s="356"/>
      <c r="K93" s="357"/>
      <c r="L93" s="318"/>
      <c r="M93" s="248"/>
      <c r="N93" s="330"/>
      <c r="O93" s="323"/>
      <c r="P93" s="331"/>
      <c r="Q93" s="331"/>
      <c r="R93" s="331"/>
      <c r="S93" s="332"/>
      <c r="T93" s="248"/>
      <c r="U93" s="278"/>
      <c r="V93" s="393"/>
      <c r="W93" s="248"/>
      <c r="X93" s="248"/>
      <c r="Y93" s="248"/>
      <c r="Z93" s="135"/>
      <c r="AA93" s="70">
        <f t="shared" ref="AA93:AA116" si="15">R35</f>
        <v>0</v>
      </c>
      <c r="AB93" s="62">
        <f t="shared" ref="AB93:AB116" si="16">S35</f>
        <v>0</v>
      </c>
      <c r="AC93" s="71">
        <f t="shared" ref="AC93:AC116" si="17">T35</f>
        <v>-16</v>
      </c>
      <c r="AD93" s="63">
        <f t="shared" ref="AD93:AD116" si="18">U35</f>
        <v>0</v>
      </c>
      <c r="AE93" s="80"/>
      <c r="AF93" s="79"/>
      <c r="AG93" s="79"/>
      <c r="AH93" s="81"/>
      <c r="AI93" s="58" t="e">
        <f t="shared" si="10"/>
        <v>#DIV/0!</v>
      </c>
      <c r="AJ93" s="59" t="e">
        <f t="shared" si="11"/>
        <v>#DIV/0!</v>
      </c>
      <c r="AK93" s="59" t="e">
        <f t="shared" si="12"/>
        <v>#DIV/0!</v>
      </c>
      <c r="AL93" s="245" t="e">
        <f t="shared" si="13"/>
        <v>#DIV/0!</v>
      </c>
      <c r="AM93" s="246">
        <f t="shared" si="14"/>
        <v>0</v>
      </c>
      <c r="AN93" s="247">
        <f t="shared" si="14"/>
        <v>0</v>
      </c>
      <c r="AO93" s="247">
        <f t="shared" si="14"/>
        <v>0</v>
      </c>
      <c r="AP93" s="245">
        <f t="shared" si="14"/>
        <v>0</v>
      </c>
      <c r="AT93" s="134"/>
      <c r="DE93" s="164"/>
      <c r="DF93" s="170"/>
      <c r="DG93" s="128"/>
      <c r="DH93" s="171"/>
    </row>
    <row r="94" spans="1:112" ht="13.5" thickBot="1">
      <c r="A94" s="345"/>
      <c r="B94" s="346"/>
      <c r="C94" s="347"/>
      <c r="D94" s="348"/>
      <c r="E94" s="347"/>
      <c r="F94" s="348"/>
      <c r="G94" s="248"/>
      <c r="H94" s="329"/>
      <c r="I94" s="327"/>
      <c r="J94" s="327"/>
      <c r="K94" s="327"/>
      <c r="L94" s="328"/>
      <c r="M94" s="248"/>
      <c r="N94" s="340"/>
      <c r="O94" s="255"/>
      <c r="P94" s="255"/>
      <c r="Q94" s="258"/>
      <c r="R94" s="319"/>
      <c r="S94" s="341"/>
      <c r="T94" s="294"/>
      <c r="U94" s="407"/>
      <c r="V94" s="248"/>
      <c r="W94" s="248"/>
      <c r="X94" s="248"/>
      <c r="Y94" s="248"/>
      <c r="Z94" s="135"/>
      <c r="AA94" s="70">
        <f t="shared" si="15"/>
        <v>0</v>
      </c>
      <c r="AB94" s="62">
        <f t="shared" si="16"/>
        <v>0</v>
      </c>
      <c r="AC94" s="71">
        <f t="shared" si="17"/>
        <v>-16</v>
      </c>
      <c r="AD94" s="63">
        <f t="shared" si="18"/>
        <v>0</v>
      </c>
      <c r="AE94" s="80"/>
      <c r="AF94" s="79"/>
      <c r="AG94" s="79"/>
      <c r="AH94" s="81"/>
      <c r="AI94" s="58" t="e">
        <f t="shared" si="10"/>
        <v>#DIV/0!</v>
      </c>
      <c r="AJ94" s="59" t="e">
        <f t="shared" si="11"/>
        <v>#DIV/0!</v>
      </c>
      <c r="AK94" s="59" t="e">
        <f t="shared" si="12"/>
        <v>#DIV/0!</v>
      </c>
      <c r="AL94" s="60" t="e">
        <f t="shared" si="13"/>
        <v>#DIV/0!</v>
      </c>
      <c r="AM94" s="58">
        <f t="shared" si="14"/>
        <v>0</v>
      </c>
      <c r="AN94" s="59">
        <f t="shared" si="14"/>
        <v>0</v>
      </c>
      <c r="AO94" s="59">
        <f t="shared" si="14"/>
        <v>0</v>
      </c>
      <c r="AP94" s="60">
        <f t="shared" si="14"/>
        <v>0</v>
      </c>
      <c r="AT94" s="7"/>
      <c r="DE94" s="164"/>
      <c r="DF94" s="170"/>
      <c r="DG94" s="128"/>
      <c r="DH94" s="171"/>
    </row>
    <row r="95" spans="1:112">
      <c r="A95" s="358"/>
      <c r="B95" s="359"/>
      <c r="C95" s="360"/>
      <c r="D95" s="361"/>
      <c r="E95" s="360"/>
      <c r="F95" s="361"/>
      <c r="G95" s="248"/>
      <c r="H95" s="337"/>
      <c r="I95" s="338"/>
      <c r="J95" s="338"/>
      <c r="K95" s="338"/>
      <c r="L95" s="339"/>
      <c r="M95" s="248"/>
      <c r="N95" s="340"/>
      <c r="O95" s="320"/>
      <c r="P95" s="255"/>
      <c r="Q95" s="258"/>
      <c r="R95" s="319"/>
      <c r="S95" s="266"/>
      <c r="T95" s="294"/>
      <c r="U95" s="408"/>
      <c r="V95" s="323"/>
      <c r="W95" s="323"/>
      <c r="X95" s="323"/>
      <c r="Y95" s="409"/>
      <c r="Z95" s="135"/>
      <c r="AA95" s="70">
        <f t="shared" si="15"/>
        <v>0</v>
      </c>
      <c r="AB95" s="62">
        <f t="shared" si="16"/>
        <v>0</v>
      </c>
      <c r="AC95" s="71">
        <f t="shared" si="17"/>
        <v>-16</v>
      </c>
      <c r="AD95" s="63">
        <f t="shared" si="18"/>
        <v>0</v>
      </c>
      <c r="AE95" s="80"/>
      <c r="AF95" s="79"/>
      <c r="AG95" s="79"/>
      <c r="AH95" s="81"/>
      <c r="AI95" s="58" t="e">
        <f t="shared" ref="AI95:AI116" si="19">(AE95-AE94)/(($AC95-$AC94)*60)</f>
        <v>#DIV/0!</v>
      </c>
      <c r="AJ95" s="59" t="e">
        <f t="shared" ref="AJ95:AJ116" si="20">(AF95-AF94)/(($AC95-$AC94)*60)</f>
        <v>#DIV/0!</v>
      </c>
      <c r="AK95" s="59" t="e">
        <f t="shared" ref="AK95:AK116" si="21">(AG95-AG94)/(($AC95-$AC94)*60)</f>
        <v>#DIV/0!</v>
      </c>
      <c r="AL95" s="60" t="e">
        <f t="shared" ref="AL95:AL116" si="22">(AH95-AH94)/(($AC95-$AC94)*60)</f>
        <v>#DIV/0!</v>
      </c>
      <c r="AM95" s="58">
        <f t="shared" si="14"/>
        <v>0</v>
      </c>
      <c r="AN95" s="59">
        <f t="shared" si="14"/>
        <v>0</v>
      </c>
      <c r="AO95" s="59">
        <f t="shared" si="14"/>
        <v>0</v>
      </c>
      <c r="AP95" s="60">
        <f t="shared" si="14"/>
        <v>0</v>
      </c>
      <c r="AT95" s="134"/>
      <c r="DE95" s="170"/>
      <c r="DF95" s="170"/>
      <c r="DG95" s="128"/>
      <c r="DH95" s="171"/>
    </row>
    <row r="96" spans="1:112" ht="15.75" thickBot="1">
      <c r="A96" s="329"/>
      <c r="B96" s="362"/>
      <c r="C96" s="363"/>
      <c r="D96" s="364"/>
      <c r="E96" s="363"/>
      <c r="F96" s="364"/>
      <c r="G96" s="248"/>
      <c r="H96" s="329"/>
      <c r="I96" s="344"/>
      <c r="J96" s="338"/>
      <c r="K96" s="338"/>
      <c r="L96" s="339"/>
      <c r="M96" s="248"/>
      <c r="N96" s="340"/>
      <c r="O96" s="321"/>
      <c r="P96" s="255"/>
      <c r="Q96" s="258"/>
      <c r="R96" s="319"/>
      <c r="S96" s="325"/>
      <c r="T96" s="294"/>
      <c r="U96" s="410"/>
      <c r="V96" s="255"/>
      <c r="W96" s="255"/>
      <c r="X96" s="255"/>
      <c r="Y96" s="387"/>
      <c r="Z96" s="135"/>
      <c r="AA96" s="70">
        <f t="shared" si="15"/>
        <v>0</v>
      </c>
      <c r="AB96" s="62">
        <f t="shared" si="16"/>
        <v>0</v>
      </c>
      <c r="AC96" s="71">
        <f t="shared" si="17"/>
        <v>-16</v>
      </c>
      <c r="AD96" s="63">
        <f t="shared" si="18"/>
        <v>0</v>
      </c>
      <c r="AE96" s="80"/>
      <c r="AF96" s="79"/>
      <c r="AG96" s="79"/>
      <c r="AH96" s="81"/>
      <c r="AI96" s="58" t="e">
        <f t="shared" si="19"/>
        <v>#DIV/0!</v>
      </c>
      <c r="AJ96" s="59" t="e">
        <f t="shared" si="20"/>
        <v>#DIV/0!</v>
      </c>
      <c r="AK96" s="59" t="e">
        <f t="shared" si="21"/>
        <v>#DIV/0!</v>
      </c>
      <c r="AL96" s="60" t="e">
        <f t="shared" si="22"/>
        <v>#DIV/0!</v>
      </c>
      <c r="AM96" s="58">
        <f t="shared" si="14"/>
        <v>0</v>
      </c>
      <c r="AN96" s="59">
        <f t="shared" si="14"/>
        <v>0</v>
      </c>
      <c r="AO96" s="59">
        <f t="shared" si="14"/>
        <v>0</v>
      </c>
      <c r="AP96" s="60">
        <f t="shared" si="14"/>
        <v>0</v>
      </c>
      <c r="AT96" s="127"/>
      <c r="DE96" s="164"/>
      <c r="DF96" s="170"/>
      <c r="DG96" s="128"/>
      <c r="DH96" s="171"/>
    </row>
    <row r="97" spans="1:112" ht="13.5" thickBot="1">
      <c r="A97" s="365"/>
      <c r="B97" s="278"/>
      <c r="C97" s="255"/>
      <c r="D97" s="256"/>
      <c r="E97" s="255"/>
      <c r="F97" s="256"/>
      <c r="G97" s="248"/>
      <c r="H97" s="329"/>
      <c r="I97" s="349"/>
      <c r="J97" s="349"/>
      <c r="K97" s="349"/>
      <c r="L97" s="349"/>
      <c r="M97" s="248"/>
      <c r="N97" s="330"/>
      <c r="O97" s="323"/>
      <c r="P97" s="331"/>
      <c r="Q97" s="331"/>
      <c r="R97" s="331"/>
      <c r="S97" s="332"/>
      <c r="T97" s="294"/>
      <c r="U97" s="410"/>
      <c r="V97" s="255"/>
      <c r="W97" s="255"/>
      <c r="X97" s="255"/>
      <c r="Y97" s="256"/>
      <c r="Z97" s="135"/>
      <c r="AA97" s="70">
        <f t="shared" si="15"/>
        <v>0</v>
      </c>
      <c r="AB97" s="62">
        <f t="shared" si="16"/>
        <v>0</v>
      </c>
      <c r="AC97" s="71">
        <f t="shared" si="17"/>
        <v>-16</v>
      </c>
      <c r="AD97" s="63">
        <f t="shared" si="18"/>
        <v>0</v>
      </c>
      <c r="AE97" s="80"/>
      <c r="AF97" s="79"/>
      <c r="AG97" s="79"/>
      <c r="AH97" s="81"/>
      <c r="AI97" s="58" t="e">
        <f t="shared" si="19"/>
        <v>#DIV/0!</v>
      </c>
      <c r="AJ97" s="59" t="e">
        <f t="shared" si="20"/>
        <v>#DIV/0!</v>
      </c>
      <c r="AK97" s="59" t="e">
        <f t="shared" si="21"/>
        <v>#DIV/0!</v>
      </c>
      <c r="AL97" s="60" t="e">
        <f t="shared" si="22"/>
        <v>#DIV/0!</v>
      </c>
      <c r="AM97" s="58">
        <f t="shared" si="14"/>
        <v>0</v>
      </c>
      <c r="AN97" s="59">
        <f t="shared" si="14"/>
        <v>0</v>
      </c>
      <c r="AO97" s="59">
        <f t="shared" si="14"/>
        <v>0</v>
      </c>
      <c r="AP97" s="60">
        <f t="shared" si="14"/>
        <v>0</v>
      </c>
      <c r="AT97" s="7"/>
      <c r="DE97" s="164"/>
      <c r="DF97" s="170"/>
      <c r="DG97" s="128"/>
      <c r="DH97" s="171"/>
    </row>
    <row r="98" spans="1:112" ht="13.5" thickBot="1">
      <c r="A98" s="345"/>
      <c r="B98" s="346"/>
      <c r="C98" s="324"/>
      <c r="D98" s="366"/>
      <c r="E98" s="324"/>
      <c r="F98" s="366"/>
      <c r="G98" s="248"/>
      <c r="H98" s="337"/>
      <c r="I98" s="353"/>
      <c r="J98" s="338"/>
      <c r="K98" s="338"/>
      <c r="L98" s="339"/>
      <c r="M98" s="248"/>
      <c r="N98" s="340"/>
      <c r="O98" s="255"/>
      <c r="P98" s="255"/>
      <c r="Q98" s="258"/>
      <c r="R98" s="319"/>
      <c r="S98" s="341"/>
      <c r="T98" s="294"/>
      <c r="U98" s="410"/>
      <c r="V98" s="258"/>
      <c r="W98" s="258"/>
      <c r="X98" s="258"/>
      <c r="Y98" s="266"/>
      <c r="Z98" s="135"/>
      <c r="AA98" s="70">
        <f t="shared" si="15"/>
        <v>0</v>
      </c>
      <c r="AB98" s="62">
        <f t="shared" si="16"/>
        <v>0</v>
      </c>
      <c r="AC98" s="71">
        <f t="shared" si="17"/>
        <v>-16</v>
      </c>
      <c r="AD98" s="63">
        <f t="shared" si="18"/>
        <v>0</v>
      </c>
      <c r="AE98" s="80"/>
      <c r="AF98" s="79"/>
      <c r="AG98" s="79"/>
      <c r="AH98" s="81"/>
      <c r="AI98" s="58" t="e">
        <f t="shared" si="19"/>
        <v>#DIV/0!</v>
      </c>
      <c r="AJ98" s="59" t="e">
        <f t="shared" si="20"/>
        <v>#DIV/0!</v>
      </c>
      <c r="AK98" s="59" t="e">
        <f t="shared" si="21"/>
        <v>#DIV/0!</v>
      </c>
      <c r="AL98" s="60" t="e">
        <f t="shared" si="22"/>
        <v>#DIV/0!</v>
      </c>
      <c r="AM98" s="58">
        <f t="shared" si="14"/>
        <v>0</v>
      </c>
      <c r="AN98" s="59">
        <f t="shared" si="14"/>
        <v>0</v>
      </c>
      <c r="AO98" s="59">
        <f t="shared" si="14"/>
        <v>0</v>
      </c>
      <c r="AP98" s="60">
        <f t="shared" si="14"/>
        <v>0</v>
      </c>
      <c r="AT98" s="200"/>
      <c r="DE98" s="164"/>
      <c r="DF98" s="170"/>
      <c r="DG98" s="128"/>
      <c r="DH98" s="171"/>
    </row>
    <row r="99" spans="1:112" ht="13.5" thickBot="1">
      <c r="A99" s="248"/>
      <c r="B99" s="248"/>
      <c r="C99" s="248"/>
      <c r="D99" s="248"/>
      <c r="E99" s="248"/>
      <c r="F99" s="248"/>
      <c r="G99" s="248"/>
      <c r="H99" s="329"/>
      <c r="I99" s="344"/>
      <c r="J99" s="338"/>
      <c r="K99" s="338"/>
      <c r="L99" s="339"/>
      <c r="M99" s="248"/>
      <c r="N99" s="340"/>
      <c r="O99" s="320"/>
      <c r="P99" s="255"/>
      <c r="Q99" s="258"/>
      <c r="R99" s="319"/>
      <c r="S99" s="266"/>
      <c r="T99" s="294"/>
      <c r="U99" s="411"/>
      <c r="V99" s="260"/>
      <c r="W99" s="260"/>
      <c r="X99" s="260"/>
      <c r="Y99" s="267"/>
      <c r="Z99" s="135"/>
      <c r="AA99" s="70">
        <f t="shared" si="15"/>
        <v>0</v>
      </c>
      <c r="AB99" s="62">
        <f t="shared" si="16"/>
        <v>0</v>
      </c>
      <c r="AC99" s="71">
        <f t="shared" si="17"/>
        <v>-16</v>
      </c>
      <c r="AD99" s="63">
        <f t="shared" si="18"/>
        <v>0</v>
      </c>
      <c r="AE99" s="80"/>
      <c r="AF99" s="79"/>
      <c r="AG99" s="79"/>
      <c r="AH99" s="81"/>
      <c r="AI99" s="58" t="e">
        <f t="shared" si="19"/>
        <v>#DIV/0!</v>
      </c>
      <c r="AJ99" s="59" t="e">
        <f t="shared" si="20"/>
        <v>#DIV/0!</v>
      </c>
      <c r="AK99" s="59" t="e">
        <f t="shared" si="21"/>
        <v>#DIV/0!</v>
      </c>
      <c r="AL99" s="60" t="e">
        <f t="shared" si="22"/>
        <v>#DIV/0!</v>
      </c>
      <c r="AM99" s="58">
        <f t="shared" si="14"/>
        <v>0</v>
      </c>
      <c r="AN99" s="59">
        <f t="shared" si="14"/>
        <v>0</v>
      </c>
      <c r="AO99" s="59">
        <f t="shared" si="14"/>
        <v>0</v>
      </c>
      <c r="AP99" s="60">
        <f t="shared" si="14"/>
        <v>0</v>
      </c>
      <c r="AT99" s="134"/>
      <c r="DE99" s="170"/>
      <c r="DF99" s="170"/>
      <c r="DG99" s="128"/>
      <c r="DH99" s="171"/>
    </row>
    <row r="100" spans="1:112" ht="15.75" thickBot="1">
      <c r="A100" s="248"/>
      <c r="B100" s="248"/>
      <c r="C100" s="327"/>
      <c r="D100" s="327"/>
      <c r="E100" s="327"/>
      <c r="F100" s="328"/>
      <c r="G100" s="294"/>
      <c r="H100" s="345"/>
      <c r="I100" s="349"/>
      <c r="J100" s="349"/>
      <c r="K100" s="349"/>
      <c r="L100" s="349"/>
      <c r="M100" s="248"/>
      <c r="N100" s="367"/>
      <c r="O100" s="324"/>
      <c r="P100" s="324"/>
      <c r="Q100" s="260"/>
      <c r="R100" s="368"/>
      <c r="S100" s="325"/>
      <c r="T100" s="294"/>
      <c r="U100" s="248"/>
      <c r="V100" s="248"/>
      <c r="W100" s="248"/>
      <c r="X100" s="248"/>
      <c r="Y100" s="248"/>
      <c r="Z100" s="135"/>
      <c r="AA100" s="70">
        <f t="shared" si="15"/>
        <v>0</v>
      </c>
      <c r="AB100" s="62">
        <f t="shared" si="16"/>
        <v>0</v>
      </c>
      <c r="AC100" s="71">
        <f t="shared" si="17"/>
        <v>-16</v>
      </c>
      <c r="AD100" s="63">
        <f t="shared" si="18"/>
        <v>0</v>
      </c>
      <c r="AE100" s="80"/>
      <c r="AF100" s="79"/>
      <c r="AG100" s="79"/>
      <c r="AH100" s="81"/>
      <c r="AI100" s="58" t="e">
        <f t="shared" si="19"/>
        <v>#DIV/0!</v>
      </c>
      <c r="AJ100" s="59" t="e">
        <f t="shared" si="20"/>
        <v>#DIV/0!</v>
      </c>
      <c r="AK100" s="59" t="e">
        <f t="shared" si="21"/>
        <v>#DIV/0!</v>
      </c>
      <c r="AL100" s="60" t="e">
        <f t="shared" si="22"/>
        <v>#DIV/0!</v>
      </c>
      <c r="AM100" s="58">
        <f t="shared" si="14"/>
        <v>0</v>
      </c>
      <c r="AN100" s="59">
        <f t="shared" si="14"/>
        <v>0</v>
      </c>
      <c r="AO100" s="59">
        <f t="shared" si="14"/>
        <v>0</v>
      </c>
      <c r="AP100" s="60">
        <f t="shared" si="14"/>
        <v>0</v>
      </c>
      <c r="AT100" s="134"/>
      <c r="DE100" s="164"/>
      <c r="DF100" s="164"/>
      <c r="DG100" s="128"/>
      <c r="DH100" s="171"/>
    </row>
    <row r="101" spans="1:112" ht="21" customHeight="1" thickTop="1" thickBot="1">
      <c r="A101" s="333"/>
      <c r="B101" s="334"/>
      <c r="C101" s="335"/>
      <c r="D101" s="336"/>
      <c r="E101" s="335"/>
      <c r="F101" s="336"/>
      <c r="G101" s="294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94"/>
      <c r="U101" s="278"/>
      <c r="V101" s="393"/>
      <c r="W101" s="248"/>
      <c r="X101" s="248"/>
      <c r="Y101" s="248"/>
      <c r="Z101" s="135"/>
      <c r="AA101" s="70">
        <f t="shared" si="15"/>
        <v>0</v>
      </c>
      <c r="AB101" s="62">
        <f t="shared" si="16"/>
        <v>0</v>
      </c>
      <c r="AC101" s="71">
        <f t="shared" si="17"/>
        <v>-16</v>
      </c>
      <c r="AD101" s="63">
        <f t="shared" si="18"/>
        <v>0</v>
      </c>
      <c r="AE101" s="80"/>
      <c r="AF101" s="79"/>
      <c r="AG101" s="79"/>
      <c r="AH101" s="81"/>
      <c r="AI101" s="58" t="e">
        <f t="shared" si="19"/>
        <v>#DIV/0!</v>
      </c>
      <c r="AJ101" s="59" t="e">
        <f t="shared" si="20"/>
        <v>#DIV/0!</v>
      </c>
      <c r="AK101" s="59" t="e">
        <f t="shared" si="21"/>
        <v>#DIV/0!</v>
      </c>
      <c r="AL101" s="60" t="e">
        <f t="shared" si="22"/>
        <v>#DIV/0!</v>
      </c>
      <c r="AM101" s="58">
        <f t="shared" ref="AM101:AP102" si="23">(AE101-AE100)/1000</f>
        <v>0</v>
      </c>
      <c r="AN101" s="59">
        <f t="shared" si="23"/>
        <v>0</v>
      </c>
      <c r="AO101" s="59">
        <f t="shared" si="23"/>
        <v>0</v>
      </c>
      <c r="AP101" s="60">
        <f t="shared" si="23"/>
        <v>0</v>
      </c>
      <c r="AT101" s="134"/>
      <c r="DE101" s="164"/>
      <c r="DF101" s="164"/>
      <c r="DG101" s="128"/>
      <c r="DH101" s="171"/>
    </row>
    <row r="102" spans="1:112" ht="13.5" thickBot="1">
      <c r="A102" s="329"/>
      <c r="B102" s="278"/>
      <c r="C102" s="342"/>
      <c r="D102" s="343"/>
      <c r="E102" s="342"/>
      <c r="F102" s="343"/>
      <c r="G102" s="294"/>
      <c r="H102" s="354"/>
      <c r="I102" s="357"/>
      <c r="J102" s="356"/>
      <c r="K102" s="357"/>
      <c r="L102" s="318"/>
      <c r="M102" s="248"/>
      <c r="N102" s="354"/>
      <c r="O102" s="317"/>
      <c r="P102" s="357"/>
      <c r="Q102" s="356"/>
      <c r="R102" s="357"/>
      <c r="S102" s="318"/>
      <c r="T102" s="294"/>
      <c r="U102" s="407"/>
      <c r="V102" s="248"/>
      <c r="W102" s="248"/>
      <c r="X102" s="248"/>
      <c r="Y102" s="248"/>
      <c r="Z102" s="135"/>
      <c r="AA102" s="70">
        <f t="shared" si="15"/>
        <v>0</v>
      </c>
      <c r="AB102" s="62">
        <f t="shared" si="16"/>
        <v>0</v>
      </c>
      <c r="AC102" s="71">
        <f t="shared" si="17"/>
        <v>-16</v>
      </c>
      <c r="AD102" s="63">
        <f t="shared" si="18"/>
        <v>0</v>
      </c>
      <c r="AE102" s="80"/>
      <c r="AF102" s="79"/>
      <c r="AG102" s="79"/>
      <c r="AH102" s="81"/>
      <c r="AI102" s="58" t="e">
        <f t="shared" si="19"/>
        <v>#DIV/0!</v>
      </c>
      <c r="AJ102" s="59" t="e">
        <f t="shared" si="20"/>
        <v>#DIV/0!</v>
      </c>
      <c r="AK102" s="59" t="e">
        <f t="shared" si="21"/>
        <v>#DIV/0!</v>
      </c>
      <c r="AL102" s="60" t="e">
        <f t="shared" si="22"/>
        <v>#DIV/0!</v>
      </c>
      <c r="AM102" s="58">
        <f t="shared" si="23"/>
        <v>0</v>
      </c>
      <c r="AN102" s="59">
        <f t="shared" si="23"/>
        <v>0</v>
      </c>
      <c r="AO102" s="59">
        <f t="shared" si="23"/>
        <v>0</v>
      </c>
      <c r="AP102" s="60">
        <f t="shared" si="23"/>
        <v>0</v>
      </c>
      <c r="AT102" s="7"/>
      <c r="DE102" s="164"/>
      <c r="DF102" s="164"/>
      <c r="DG102" s="128"/>
      <c r="DH102" s="171"/>
    </row>
    <row r="103" spans="1:112" ht="13.5" thickBot="1">
      <c r="A103" s="345"/>
      <c r="B103" s="346"/>
      <c r="C103" s="347"/>
      <c r="D103" s="348"/>
      <c r="E103" s="347"/>
      <c r="F103" s="348"/>
      <c r="G103" s="294"/>
      <c r="H103" s="329"/>
      <c r="I103" s="327"/>
      <c r="J103" s="327"/>
      <c r="K103" s="327"/>
      <c r="L103" s="328"/>
      <c r="M103" s="248"/>
      <c r="N103" s="330"/>
      <c r="O103" s="255"/>
      <c r="P103" s="331"/>
      <c r="Q103" s="331"/>
      <c r="R103" s="331"/>
      <c r="S103" s="332"/>
      <c r="T103" s="294"/>
      <c r="U103" s="408"/>
      <c r="V103" s="323"/>
      <c r="W103" s="323"/>
      <c r="X103" s="323"/>
      <c r="Y103" s="413"/>
      <c r="Z103" s="135"/>
      <c r="AA103" s="70">
        <f t="shared" si="15"/>
        <v>0</v>
      </c>
      <c r="AB103" s="62">
        <f t="shared" si="16"/>
        <v>0</v>
      </c>
      <c r="AC103" s="71">
        <f t="shared" si="17"/>
        <v>-16</v>
      </c>
      <c r="AD103" s="63">
        <f t="shared" si="18"/>
        <v>0</v>
      </c>
      <c r="AE103" s="80"/>
      <c r="AF103" s="79"/>
      <c r="AG103" s="79"/>
      <c r="AH103" s="81"/>
      <c r="AI103" s="58" t="e">
        <f t="shared" si="19"/>
        <v>#DIV/0!</v>
      </c>
      <c r="AJ103" s="59" t="e">
        <f t="shared" si="20"/>
        <v>#DIV/0!</v>
      </c>
      <c r="AK103" s="59" t="e">
        <f t="shared" si="21"/>
        <v>#DIV/0!</v>
      </c>
      <c r="AL103" s="60" t="e">
        <f t="shared" si="22"/>
        <v>#DIV/0!</v>
      </c>
      <c r="AM103" s="58">
        <f t="shared" si="14"/>
        <v>0</v>
      </c>
      <c r="AN103" s="59">
        <f t="shared" si="14"/>
        <v>0</v>
      </c>
      <c r="AO103" s="59">
        <f t="shared" si="14"/>
        <v>0</v>
      </c>
      <c r="AP103" s="60">
        <f t="shared" si="14"/>
        <v>0</v>
      </c>
      <c r="AT103" s="7"/>
      <c r="DE103" s="170"/>
      <c r="DF103" s="164"/>
      <c r="DG103" s="128"/>
      <c r="DH103" s="171"/>
    </row>
    <row r="104" spans="1:112">
      <c r="A104" s="358"/>
      <c r="B104" s="359"/>
      <c r="C104" s="360"/>
      <c r="D104" s="361"/>
      <c r="E104" s="360"/>
      <c r="F104" s="361"/>
      <c r="G104" s="294"/>
      <c r="H104" s="337"/>
      <c r="I104" s="338"/>
      <c r="J104" s="338"/>
      <c r="K104" s="338"/>
      <c r="L104" s="339"/>
      <c r="M104" s="248"/>
      <c r="N104" s="340"/>
      <c r="O104" s="255"/>
      <c r="P104" s="255"/>
      <c r="Q104" s="258"/>
      <c r="R104" s="319"/>
      <c r="S104" s="341"/>
      <c r="T104" s="294"/>
      <c r="U104" s="410"/>
      <c r="V104" s="255"/>
      <c r="W104" s="255"/>
      <c r="X104" s="255"/>
      <c r="Y104" s="256"/>
      <c r="Z104" s="135"/>
      <c r="AA104" s="70">
        <f t="shared" si="15"/>
        <v>0</v>
      </c>
      <c r="AB104" s="62">
        <f t="shared" si="16"/>
        <v>0</v>
      </c>
      <c r="AC104" s="71">
        <f t="shared" si="17"/>
        <v>-16</v>
      </c>
      <c r="AD104" s="63">
        <f t="shared" si="18"/>
        <v>0</v>
      </c>
      <c r="AE104" s="80"/>
      <c r="AF104" s="79"/>
      <c r="AG104" s="79"/>
      <c r="AH104" s="81"/>
      <c r="AI104" s="58" t="e">
        <f t="shared" si="19"/>
        <v>#DIV/0!</v>
      </c>
      <c r="AJ104" s="59" t="e">
        <f t="shared" si="20"/>
        <v>#DIV/0!</v>
      </c>
      <c r="AK104" s="59" t="e">
        <f t="shared" si="21"/>
        <v>#DIV/0!</v>
      </c>
      <c r="AL104" s="60" t="e">
        <f t="shared" si="22"/>
        <v>#DIV/0!</v>
      </c>
      <c r="AM104" s="58">
        <f t="shared" si="14"/>
        <v>0</v>
      </c>
      <c r="AN104" s="59">
        <f t="shared" si="14"/>
        <v>0</v>
      </c>
      <c r="AO104" s="59">
        <f t="shared" si="14"/>
        <v>0</v>
      </c>
      <c r="AP104" s="60">
        <f t="shared" si="14"/>
        <v>0</v>
      </c>
      <c r="AT104" s="134"/>
      <c r="DE104" s="164"/>
      <c r="DF104" s="164"/>
      <c r="DG104" s="164"/>
      <c r="DH104" s="164"/>
    </row>
    <row r="105" spans="1:112" ht="15.75" thickBot="1">
      <c r="A105" s="329"/>
      <c r="B105" s="362"/>
      <c r="C105" s="363"/>
      <c r="D105" s="363"/>
      <c r="E105" s="363"/>
      <c r="F105" s="363"/>
      <c r="G105" s="294"/>
      <c r="H105" s="329"/>
      <c r="I105" s="344"/>
      <c r="J105" s="338"/>
      <c r="K105" s="338"/>
      <c r="L105" s="339"/>
      <c r="M105" s="248"/>
      <c r="N105" s="340"/>
      <c r="O105" s="320"/>
      <c r="P105" s="255"/>
      <c r="Q105" s="258"/>
      <c r="R105" s="319"/>
      <c r="S105" s="266"/>
      <c r="T105" s="294"/>
      <c r="U105" s="410"/>
      <c r="V105" s="255"/>
      <c r="W105" s="255"/>
      <c r="X105" s="255"/>
      <c r="Y105" s="256"/>
      <c r="Z105" s="135"/>
      <c r="AA105" s="70">
        <f t="shared" si="15"/>
        <v>0</v>
      </c>
      <c r="AB105" s="62">
        <f t="shared" si="16"/>
        <v>0</v>
      </c>
      <c r="AC105" s="71">
        <f t="shared" si="17"/>
        <v>-16</v>
      </c>
      <c r="AD105" s="63">
        <f t="shared" si="18"/>
        <v>0</v>
      </c>
      <c r="AE105" s="80"/>
      <c r="AF105" s="79"/>
      <c r="AG105" s="79"/>
      <c r="AH105" s="81"/>
      <c r="AI105" s="58" t="e">
        <f t="shared" si="19"/>
        <v>#DIV/0!</v>
      </c>
      <c r="AJ105" s="59" t="e">
        <f t="shared" si="20"/>
        <v>#DIV/0!</v>
      </c>
      <c r="AK105" s="59" t="e">
        <f t="shared" si="21"/>
        <v>#DIV/0!</v>
      </c>
      <c r="AL105" s="60" t="e">
        <f t="shared" si="22"/>
        <v>#DIV/0!</v>
      </c>
      <c r="AM105" s="58">
        <f t="shared" si="14"/>
        <v>0</v>
      </c>
      <c r="AN105" s="59">
        <f t="shared" si="14"/>
        <v>0</v>
      </c>
      <c r="AO105" s="59">
        <f t="shared" si="14"/>
        <v>0</v>
      </c>
      <c r="AP105" s="60">
        <f t="shared" si="14"/>
        <v>0</v>
      </c>
      <c r="AT105" s="134"/>
      <c r="DE105" s="164"/>
      <c r="DF105" s="164"/>
      <c r="DG105" s="164"/>
      <c r="DH105" s="164"/>
    </row>
    <row r="106" spans="1:112" ht="15.75" thickBot="1">
      <c r="A106" s="365"/>
      <c r="B106" s="278"/>
      <c r="C106" s="255"/>
      <c r="D106" s="256"/>
      <c r="E106" s="255"/>
      <c r="F106" s="256"/>
      <c r="G106" s="294"/>
      <c r="H106" s="329"/>
      <c r="I106" s="349"/>
      <c r="J106" s="349"/>
      <c r="K106" s="349"/>
      <c r="L106" s="349"/>
      <c r="M106" s="248"/>
      <c r="N106" s="340"/>
      <c r="O106" s="321"/>
      <c r="P106" s="255"/>
      <c r="Q106" s="258"/>
      <c r="R106" s="319"/>
      <c r="S106" s="325"/>
      <c r="T106" s="294"/>
      <c r="U106" s="410"/>
      <c r="V106" s="258"/>
      <c r="W106" s="258"/>
      <c r="X106" s="258"/>
      <c r="Y106" s="266"/>
      <c r="Z106" s="135"/>
      <c r="AA106" s="70">
        <f t="shared" si="15"/>
        <v>0</v>
      </c>
      <c r="AB106" s="62">
        <f t="shared" si="16"/>
        <v>0</v>
      </c>
      <c r="AC106" s="71">
        <f t="shared" si="17"/>
        <v>-16</v>
      </c>
      <c r="AD106" s="63">
        <f t="shared" si="18"/>
        <v>0</v>
      </c>
      <c r="AE106" s="80"/>
      <c r="AF106" s="79"/>
      <c r="AG106" s="79"/>
      <c r="AH106" s="81"/>
      <c r="AI106" s="58" t="e">
        <f t="shared" si="19"/>
        <v>#DIV/0!</v>
      </c>
      <c r="AJ106" s="59" t="e">
        <f t="shared" si="20"/>
        <v>#DIV/0!</v>
      </c>
      <c r="AK106" s="59" t="e">
        <f t="shared" si="21"/>
        <v>#DIV/0!</v>
      </c>
      <c r="AL106" s="60" t="e">
        <f t="shared" si="22"/>
        <v>#DIV/0!</v>
      </c>
      <c r="AM106" s="58">
        <f t="shared" si="14"/>
        <v>0</v>
      </c>
      <c r="AN106" s="59">
        <f t="shared" si="14"/>
        <v>0</v>
      </c>
      <c r="AO106" s="59">
        <f t="shared" si="14"/>
        <v>0</v>
      </c>
      <c r="AP106" s="60">
        <f t="shared" si="14"/>
        <v>0</v>
      </c>
      <c r="AT106" s="134"/>
      <c r="DE106" s="164"/>
      <c r="DF106" s="164"/>
      <c r="DG106" s="164"/>
      <c r="DH106" s="164"/>
    </row>
    <row r="107" spans="1:112" ht="13.5" thickBot="1">
      <c r="A107" s="345"/>
      <c r="B107" s="346"/>
      <c r="C107" s="324"/>
      <c r="D107" s="366"/>
      <c r="E107" s="324"/>
      <c r="F107" s="366"/>
      <c r="G107" s="294"/>
      <c r="H107" s="337"/>
      <c r="I107" s="353"/>
      <c r="J107" s="338"/>
      <c r="K107" s="338"/>
      <c r="L107" s="339"/>
      <c r="M107" s="248"/>
      <c r="N107" s="330"/>
      <c r="O107" s="323"/>
      <c r="P107" s="331"/>
      <c r="Q107" s="331"/>
      <c r="R107" s="331"/>
      <c r="S107" s="332"/>
      <c r="T107" s="294"/>
      <c r="U107" s="411"/>
      <c r="V107" s="324"/>
      <c r="W107" s="324"/>
      <c r="X107" s="324"/>
      <c r="Y107" s="366"/>
      <c r="Z107" s="135"/>
      <c r="AA107" s="70">
        <f t="shared" si="15"/>
        <v>0</v>
      </c>
      <c r="AB107" s="62">
        <f t="shared" si="16"/>
        <v>0</v>
      </c>
      <c r="AC107" s="71">
        <f t="shared" si="17"/>
        <v>-16</v>
      </c>
      <c r="AD107" s="63">
        <f t="shared" si="18"/>
        <v>0</v>
      </c>
      <c r="AE107" s="80"/>
      <c r="AF107" s="79"/>
      <c r="AG107" s="79"/>
      <c r="AH107" s="81"/>
      <c r="AI107" s="58" t="e">
        <f t="shared" si="19"/>
        <v>#DIV/0!</v>
      </c>
      <c r="AJ107" s="59" t="e">
        <f t="shared" si="20"/>
        <v>#DIV/0!</v>
      </c>
      <c r="AK107" s="59" t="e">
        <f t="shared" si="21"/>
        <v>#DIV/0!</v>
      </c>
      <c r="AL107" s="60" t="e">
        <f t="shared" si="22"/>
        <v>#DIV/0!</v>
      </c>
      <c r="AM107" s="58">
        <f t="shared" si="14"/>
        <v>0</v>
      </c>
      <c r="AN107" s="59">
        <f t="shared" si="14"/>
        <v>0</v>
      </c>
      <c r="AO107" s="59">
        <f t="shared" si="14"/>
        <v>0</v>
      </c>
      <c r="AP107" s="60">
        <f t="shared" si="14"/>
        <v>0</v>
      </c>
      <c r="AT107" s="7"/>
      <c r="DE107" s="164"/>
      <c r="DF107" s="164"/>
      <c r="DG107" s="164"/>
      <c r="DH107" s="164"/>
    </row>
    <row r="108" spans="1:112" ht="13.5" thickBot="1">
      <c r="A108" s="248"/>
      <c r="B108" s="248"/>
      <c r="C108" s="248"/>
      <c r="D108" s="248"/>
      <c r="E108" s="248"/>
      <c r="F108" s="248"/>
      <c r="G108" s="294"/>
      <c r="H108" s="329"/>
      <c r="I108" s="344"/>
      <c r="J108" s="338"/>
      <c r="K108" s="338"/>
      <c r="L108" s="339"/>
      <c r="M108" s="248"/>
      <c r="N108" s="340"/>
      <c r="O108" s="255"/>
      <c r="P108" s="255"/>
      <c r="Q108" s="258"/>
      <c r="R108" s="319"/>
      <c r="S108" s="341"/>
      <c r="T108" s="294"/>
      <c r="U108" s="294"/>
      <c r="V108" s="294"/>
      <c r="W108" s="294"/>
      <c r="X108" s="294"/>
      <c r="Y108" s="294"/>
      <c r="Z108" s="135"/>
      <c r="AA108" s="70">
        <f t="shared" si="15"/>
        <v>0</v>
      </c>
      <c r="AB108" s="62">
        <f t="shared" si="16"/>
        <v>0</v>
      </c>
      <c r="AC108" s="71">
        <f t="shared" si="17"/>
        <v>-16</v>
      </c>
      <c r="AD108" s="63">
        <f t="shared" si="18"/>
        <v>0</v>
      </c>
      <c r="AE108" s="80"/>
      <c r="AF108" s="79"/>
      <c r="AG108" s="79"/>
      <c r="AH108" s="81"/>
      <c r="AI108" s="58" t="e">
        <f t="shared" si="19"/>
        <v>#DIV/0!</v>
      </c>
      <c r="AJ108" s="59" t="e">
        <f t="shared" si="20"/>
        <v>#DIV/0!</v>
      </c>
      <c r="AK108" s="59" t="e">
        <f t="shared" si="21"/>
        <v>#DIV/0!</v>
      </c>
      <c r="AL108" s="60" t="e">
        <f t="shared" si="22"/>
        <v>#DIV/0!</v>
      </c>
      <c r="AM108" s="58">
        <f t="shared" si="14"/>
        <v>0</v>
      </c>
      <c r="AN108" s="59">
        <f t="shared" si="14"/>
        <v>0</v>
      </c>
      <c r="AO108" s="59">
        <f t="shared" si="14"/>
        <v>0</v>
      </c>
      <c r="AP108" s="60">
        <f t="shared" si="14"/>
        <v>0</v>
      </c>
      <c r="AT108" s="134"/>
    </row>
    <row r="109" spans="1:112" ht="15.75" thickBot="1">
      <c r="A109" s="248"/>
      <c r="B109" s="248"/>
      <c r="C109" s="327"/>
      <c r="D109" s="327"/>
      <c r="E109" s="327"/>
      <c r="F109" s="328"/>
      <c r="G109" s="294"/>
      <c r="H109" s="345"/>
      <c r="I109" s="349"/>
      <c r="J109" s="349"/>
      <c r="K109" s="349"/>
      <c r="L109" s="349"/>
      <c r="M109" s="248"/>
      <c r="N109" s="340"/>
      <c r="O109" s="320"/>
      <c r="P109" s="255"/>
      <c r="Q109" s="258"/>
      <c r="R109" s="319"/>
      <c r="S109" s="266"/>
      <c r="T109" s="294"/>
      <c r="U109" s="278"/>
      <c r="V109" s="393"/>
      <c r="W109" s="248"/>
      <c r="X109" s="248"/>
      <c r="Y109" s="248"/>
      <c r="Z109" s="135"/>
      <c r="AA109" s="70">
        <f t="shared" si="15"/>
        <v>0</v>
      </c>
      <c r="AB109" s="62">
        <f t="shared" si="16"/>
        <v>0</v>
      </c>
      <c r="AC109" s="71">
        <f t="shared" si="17"/>
        <v>-16</v>
      </c>
      <c r="AD109" s="63">
        <f t="shared" si="18"/>
        <v>0</v>
      </c>
      <c r="AE109" s="80"/>
      <c r="AF109" s="79"/>
      <c r="AG109" s="79"/>
      <c r="AH109" s="81"/>
      <c r="AI109" s="58" t="e">
        <f t="shared" si="19"/>
        <v>#DIV/0!</v>
      </c>
      <c r="AJ109" s="59" t="e">
        <f t="shared" si="20"/>
        <v>#DIV/0!</v>
      </c>
      <c r="AK109" s="59" t="e">
        <f t="shared" si="21"/>
        <v>#DIV/0!</v>
      </c>
      <c r="AL109" s="60" t="e">
        <f t="shared" si="22"/>
        <v>#DIV/0!</v>
      </c>
      <c r="AM109" s="58">
        <f t="shared" si="14"/>
        <v>0</v>
      </c>
      <c r="AN109" s="59">
        <f t="shared" si="14"/>
        <v>0</v>
      </c>
      <c r="AO109" s="59">
        <f t="shared" si="14"/>
        <v>0</v>
      </c>
      <c r="AP109" s="60">
        <f t="shared" si="14"/>
        <v>0</v>
      </c>
      <c r="AT109" s="127"/>
    </row>
    <row r="110" spans="1:112" ht="15.75" thickBot="1">
      <c r="A110" s="369"/>
      <c r="B110" s="334"/>
      <c r="C110" s="370"/>
      <c r="D110" s="336"/>
      <c r="E110" s="371"/>
      <c r="F110" s="336"/>
      <c r="G110" s="294"/>
      <c r="H110" s="248"/>
      <c r="I110" s="248"/>
      <c r="J110" s="248"/>
      <c r="K110" s="248"/>
      <c r="L110" s="248"/>
      <c r="M110" s="248"/>
      <c r="N110" s="340"/>
      <c r="O110" s="321"/>
      <c r="P110" s="255"/>
      <c r="Q110" s="258"/>
      <c r="R110" s="319"/>
      <c r="S110" s="325"/>
      <c r="T110" s="294"/>
      <c r="U110" s="407"/>
      <c r="V110" s="248"/>
      <c r="W110" s="248"/>
      <c r="X110" s="248"/>
      <c r="Y110" s="248"/>
      <c r="Z110" s="135"/>
      <c r="AA110" s="70">
        <f t="shared" si="15"/>
        <v>0</v>
      </c>
      <c r="AB110" s="62">
        <f t="shared" si="16"/>
        <v>0</v>
      </c>
      <c r="AC110" s="71">
        <f t="shared" si="17"/>
        <v>-16</v>
      </c>
      <c r="AD110" s="63">
        <f t="shared" si="18"/>
        <v>0</v>
      </c>
      <c r="AE110" s="80"/>
      <c r="AF110" s="79"/>
      <c r="AG110" s="79"/>
      <c r="AH110" s="81"/>
      <c r="AI110" s="58" t="e">
        <f t="shared" si="19"/>
        <v>#DIV/0!</v>
      </c>
      <c r="AJ110" s="59" t="e">
        <f t="shared" si="20"/>
        <v>#DIV/0!</v>
      </c>
      <c r="AK110" s="59" t="e">
        <f t="shared" si="21"/>
        <v>#DIV/0!</v>
      </c>
      <c r="AL110" s="60" t="e">
        <f t="shared" si="22"/>
        <v>#DIV/0!</v>
      </c>
      <c r="AM110" s="58">
        <f t="shared" si="14"/>
        <v>0</v>
      </c>
      <c r="AN110" s="59">
        <f t="shared" si="14"/>
        <v>0</v>
      </c>
      <c r="AO110" s="59">
        <f t="shared" si="14"/>
        <v>0</v>
      </c>
      <c r="AP110" s="60">
        <f t="shared" si="14"/>
        <v>0</v>
      </c>
      <c r="AT110" s="7"/>
    </row>
    <row r="111" spans="1:112" ht="13.5" thickBot="1">
      <c r="A111" s="358"/>
      <c r="B111" s="334"/>
      <c r="C111" s="283"/>
      <c r="D111" s="343"/>
      <c r="E111" s="372"/>
      <c r="F111" s="343"/>
      <c r="G111" s="294"/>
      <c r="H111" s="354"/>
      <c r="I111" s="357"/>
      <c r="J111" s="356"/>
      <c r="K111" s="357"/>
      <c r="L111" s="318"/>
      <c r="M111" s="248"/>
      <c r="N111" s="330"/>
      <c r="O111" s="323"/>
      <c r="P111" s="331"/>
      <c r="Q111" s="331"/>
      <c r="R111" s="331"/>
      <c r="S111" s="332"/>
      <c r="T111" s="294"/>
      <c r="U111" s="408"/>
      <c r="V111" s="323"/>
      <c r="W111" s="323"/>
      <c r="X111" s="323"/>
      <c r="Y111" s="413"/>
      <c r="Z111" s="135"/>
      <c r="AA111" s="70">
        <f t="shared" si="15"/>
        <v>0</v>
      </c>
      <c r="AB111" s="62">
        <f t="shared" si="16"/>
        <v>0</v>
      </c>
      <c r="AC111" s="71">
        <f t="shared" si="17"/>
        <v>-16</v>
      </c>
      <c r="AD111" s="63">
        <f t="shared" si="18"/>
        <v>0</v>
      </c>
      <c r="AE111" s="80"/>
      <c r="AF111" s="79"/>
      <c r="AG111" s="79"/>
      <c r="AH111" s="81"/>
      <c r="AI111" s="58" t="e">
        <f t="shared" si="19"/>
        <v>#DIV/0!</v>
      </c>
      <c r="AJ111" s="59" t="e">
        <f t="shared" si="20"/>
        <v>#DIV/0!</v>
      </c>
      <c r="AK111" s="59" t="e">
        <f t="shared" si="21"/>
        <v>#DIV/0!</v>
      </c>
      <c r="AL111" s="60" t="e">
        <f t="shared" si="22"/>
        <v>#DIV/0!</v>
      </c>
      <c r="AM111" s="58">
        <f t="shared" si="14"/>
        <v>0</v>
      </c>
      <c r="AN111" s="59">
        <f t="shared" si="14"/>
        <v>0</v>
      </c>
      <c r="AO111" s="59">
        <f t="shared" si="14"/>
        <v>0</v>
      </c>
      <c r="AP111" s="60">
        <f t="shared" si="14"/>
        <v>0</v>
      </c>
      <c r="AT111" s="200"/>
    </row>
    <row r="112" spans="1:112" ht="13.5" thickBot="1">
      <c r="A112" s="345"/>
      <c r="B112" s="346"/>
      <c r="C112" s="373"/>
      <c r="D112" s="348"/>
      <c r="E112" s="374"/>
      <c r="F112" s="348"/>
      <c r="G112" s="248"/>
      <c r="H112" s="329"/>
      <c r="I112" s="327"/>
      <c r="J112" s="327"/>
      <c r="K112" s="327"/>
      <c r="L112" s="328"/>
      <c r="M112" s="248"/>
      <c r="N112" s="340"/>
      <c r="O112" s="255"/>
      <c r="P112" s="255"/>
      <c r="Q112" s="258"/>
      <c r="R112" s="319"/>
      <c r="S112" s="341"/>
      <c r="T112" s="248"/>
      <c r="U112" s="410"/>
      <c r="V112" s="255"/>
      <c r="W112" s="255"/>
      <c r="X112" s="255"/>
      <c r="Y112" s="256"/>
      <c r="Z112" s="135"/>
      <c r="AA112" s="70">
        <f t="shared" si="15"/>
        <v>0</v>
      </c>
      <c r="AB112" s="62">
        <f t="shared" si="16"/>
        <v>0</v>
      </c>
      <c r="AC112" s="71">
        <f t="shared" si="17"/>
        <v>-16</v>
      </c>
      <c r="AD112" s="63">
        <f t="shared" si="18"/>
        <v>0</v>
      </c>
      <c r="AE112" s="80"/>
      <c r="AF112" s="79"/>
      <c r="AG112" s="79"/>
      <c r="AH112" s="81"/>
      <c r="AI112" s="58" t="e">
        <f t="shared" si="19"/>
        <v>#DIV/0!</v>
      </c>
      <c r="AJ112" s="59" t="e">
        <f t="shared" si="20"/>
        <v>#DIV/0!</v>
      </c>
      <c r="AK112" s="59" t="e">
        <f t="shared" si="21"/>
        <v>#DIV/0!</v>
      </c>
      <c r="AL112" s="60" t="e">
        <f t="shared" si="22"/>
        <v>#DIV/0!</v>
      </c>
      <c r="AM112" s="58">
        <f t="shared" si="14"/>
        <v>0</v>
      </c>
      <c r="AN112" s="59">
        <f t="shared" si="14"/>
        <v>0</v>
      </c>
      <c r="AO112" s="59">
        <f t="shared" si="14"/>
        <v>0</v>
      </c>
      <c r="AP112" s="60">
        <f t="shared" si="14"/>
        <v>0</v>
      </c>
      <c r="AT112" s="134"/>
    </row>
    <row r="113" spans="1:46">
      <c r="A113" s="358"/>
      <c r="B113" s="359"/>
      <c r="C113" s="360"/>
      <c r="D113" s="361"/>
      <c r="E113" s="375"/>
      <c r="F113" s="361"/>
      <c r="G113" s="248"/>
      <c r="H113" s="337"/>
      <c r="I113" s="338"/>
      <c r="J113" s="338"/>
      <c r="K113" s="338"/>
      <c r="L113" s="339"/>
      <c r="M113" s="248"/>
      <c r="N113" s="340"/>
      <c r="O113" s="320"/>
      <c r="P113" s="255"/>
      <c r="Q113" s="258"/>
      <c r="R113" s="319"/>
      <c r="S113" s="266"/>
      <c r="T113" s="248"/>
      <c r="U113" s="410"/>
      <c r="V113" s="255"/>
      <c r="W113" s="255"/>
      <c r="X113" s="255"/>
      <c r="Y113" s="256"/>
      <c r="Z113" s="135"/>
      <c r="AA113" s="70">
        <f t="shared" si="15"/>
        <v>0</v>
      </c>
      <c r="AB113" s="62">
        <f t="shared" si="16"/>
        <v>0</v>
      </c>
      <c r="AC113" s="71">
        <f t="shared" si="17"/>
        <v>-16</v>
      </c>
      <c r="AD113" s="63">
        <f t="shared" si="18"/>
        <v>0</v>
      </c>
      <c r="AE113" s="80"/>
      <c r="AF113" s="79"/>
      <c r="AG113" s="79"/>
      <c r="AH113" s="81"/>
      <c r="AI113" s="58" t="e">
        <f t="shared" si="19"/>
        <v>#DIV/0!</v>
      </c>
      <c r="AJ113" s="59" t="e">
        <f t="shared" si="20"/>
        <v>#DIV/0!</v>
      </c>
      <c r="AK113" s="59" t="e">
        <f t="shared" si="21"/>
        <v>#DIV/0!</v>
      </c>
      <c r="AL113" s="60" t="e">
        <f t="shared" si="22"/>
        <v>#DIV/0!</v>
      </c>
      <c r="AM113" s="58">
        <f t="shared" si="14"/>
        <v>0</v>
      </c>
      <c r="AN113" s="59">
        <f t="shared" si="14"/>
        <v>0</v>
      </c>
      <c r="AO113" s="59">
        <f t="shared" si="14"/>
        <v>0</v>
      </c>
      <c r="AP113" s="60">
        <f t="shared" si="14"/>
        <v>0</v>
      </c>
      <c r="AT113" s="134"/>
    </row>
    <row r="114" spans="1:46" ht="15.75" thickBot="1">
      <c r="A114" s="329"/>
      <c r="B114" s="362"/>
      <c r="C114" s="363"/>
      <c r="D114" s="364"/>
      <c r="E114" s="376"/>
      <c r="F114" s="364"/>
      <c r="G114" s="248"/>
      <c r="H114" s="329"/>
      <c r="I114" s="344"/>
      <c r="J114" s="338"/>
      <c r="K114" s="338"/>
      <c r="L114" s="339"/>
      <c r="M114" s="248"/>
      <c r="N114" s="340"/>
      <c r="O114" s="321"/>
      <c r="P114" s="255"/>
      <c r="Q114" s="258"/>
      <c r="R114" s="319"/>
      <c r="S114" s="325"/>
      <c r="T114" s="248"/>
      <c r="U114" s="410"/>
      <c r="V114" s="255"/>
      <c r="W114" s="255"/>
      <c r="X114" s="255"/>
      <c r="Y114" s="256"/>
      <c r="Z114" s="135"/>
      <c r="AA114" s="70">
        <f t="shared" si="15"/>
        <v>0</v>
      </c>
      <c r="AB114" s="62">
        <f t="shared" si="16"/>
        <v>0</v>
      </c>
      <c r="AC114" s="71">
        <f t="shared" si="17"/>
        <v>-16</v>
      </c>
      <c r="AD114" s="63">
        <f t="shared" si="18"/>
        <v>0</v>
      </c>
      <c r="AE114" s="80"/>
      <c r="AF114" s="79"/>
      <c r="AG114" s="79"/>
      <c r="AH114" s="81"/>
      <c r="AI114" s="58" t="e">
        <f t="shared" si="19"/>
        <v>#DIV/0!</v>
      </c>
      <c r="AJ114" s="59" t="e">
        <f t="shared" si="20"/>
        <v>#DIV/0!</v>
      </c>
      <c r="AK114" s="59" t="e">
        <f t="shared" si="21"/>
        <v>#DIV/0!</v>
      </c>
      <c r="AL114" s="60" t="e">
        <f t="shared" si="22"/>
        <v>#DIV/0!</v>
      </c>
      <c r="AM114" s="58">
        <f t="shared" si="14"/>
        <v>0</v>
      </c>
      <c r="AN114" s="59">
        <f t="shared" si="14"/>
        <v>0</v>
      </c>
      <c r="AO114" s="59">
        <f t="shared" si="14"/>
        <v>0</v>
      </c>
      <c r="AP114" s="60">
        <f t="shared" si="14"/>
        <v>0</v>
      </c>
      <c r="AT114" s="134"/>
    </row>
    <row r="115" spans="1:46" ht="13.5" thickBot="1">
      <c r="A115" s="365"/>
      <c r="B115" s="278"/>
      <c r="C115" s="255"/>
      <c r="D115" s="256"/>
      <c r="E115" s="377"/>
      <c r="F115" s="256"/>
      <c r="G115" s="248"/>
      <c r="H115" s="329"/>
      <c r="I115" s="349"/>
      <c r="J115" s="349"/>
      <c r="K115" s="349"/>
      <c r="L115" s="349"/>
      <c r="M115" s="248"/>
      <c r="N115" s="330"/>
      <c r="O115" s="323"/>
      <c r="P115" s="331"/>
      <c r="Q115" s="331"/>
      <c r="R115" s="331"/>
      <c r="S115" s="332"/>
      <c r="T115" s="248"/>
      <c r="U115" s="411"/>
      <c r="V115" s="324"/>
      <c r="W115" s="324"/>
      <c r="X115" s="324"/>
      <c r="Y115" s="366"/>
      <c r="Z115" s="135"/>
      <c r="AA115" s="70">
        <f t="shared" si="15"/>
        <v>0</v>
      </c>
      <c r="AB115" s="62">
        <f t="shared" si="16"/>
        <v>0</v>
      </c>
      <c r="AC115" s="71">
        <f t="shared" si="17"/>
        <v>-16</v>
      </c>
      <c r="AD115" s="63">
        <f t="shared" si="18"/>
        <v>0</v>
      </c>
      <c r="AE115" s="80"/>
      <c r="AF115" s="79"/>
      <c r="AG115" s="79"/>
      <c r="AH115" s="81"/>
      <c r="AI115" s="58" t="e">
        <f t="shared" si="19"/>
        <v>#DIV/0!</v>
      </c>
      <c r="AJ115" s="59" t="e">
        <f t="shared" si="20"/>
        <v>#DIV/0!</v>
      </c>
      <c r="AK115" s="59" t="e">
        <f t="shared" si="21"/>
        <v>#DIV/0!</v>
      </c>
      <c r="AL115" s="60" t="e">
        <f t="shared" si="22"/>
        <v>#DIV/0!</v>
      </c>
      <c r="AM115" s="58">
        <f t="shared" si="14"/>
        <v>0</v>
      </c>
      <c r="AN115" s="59">
        <f t="shared" si="14"/>
        <v>0</v>
      </c>
      <c r="AO115" s="59">
        <f t="shared" si="14"/>
        <v>0</v>
      </c>
      <c r="AP115" s="60">
        <f t="shared" si="14"/>
        <v>0</v>
      </c>
      <c r="AT115" s="7"/>
    </row>
    <row r="116" spans="1:46" ht="13.5" thickBot="1">
      <c r="A116" s="345"/>
      <c r="B116" s="346"/>
      <c r="C116" s="324"/>
      <c r="D116" s="366"/>
      <c r="E116" s="378"/>
      <c r="F116" s="366"/>
      <c r="G116" s="248"/>
      <c r="H116" s="337"/>
      <c r="I116" s="353"/>
      <c r="J116" s="338"/>
      <c r="K116" s="338"/>
      <c r="L116" s="339"/>
      <c r="M116" s="248"/>
      <c r="N116" s="340"/>
      <c r="O116" s="255"/>
      <c r="P116" s="255"/>
      <c r="Q116" s="258"/>
      <c r="R116" s="319"/>
      <c r="S116" s="341"/>
      <c r="T116" s="248"/>
      <c r="U116" s="248"/>
      <c r="V116" s="248"/>
      <c r="W116" s="248"/>
      <c r="X116" s="248"/>
      <c r="Y116" s="248"/>
      <c r="Z116" s="135"/>
      <c r="AA116" s="75">
        <f t="shared" si="15"/>
        <v>0</v>
      </c>
      <c r="AB116" s="68">
        <f t="shared" si="16"/>
        <v>0</v>
      </c>
      <c r="AC116" s="76">
        <f t="shared" si="17"/>
        <v>-16</v>
      </c>
      <c r="AD116" s="69">
        <f t="shared" si="18"/>
        <v>0</v>
      </c>
      <c r="AE116" s="82"/>
      <c r="AF116" s="83"/>
      <c r="AG116" s="83"/>
      <c r="AH116" s="84"/>
      <c r="AI116" s="64" t="e">
        <f t="shared" si="19"/>
        <v>#DIV/0!</v>
      </c>
      <c r="AJ116" s="65" t="e">
        <f t="shared" si="20"/>
        <v>#DIV/0!</v>
      </c>
      <c r="AK116" s="65" t="e">
        <f t="shared" si="21"/>
        <v>#DIV/0!</v>
      </c>
      <c r="AL116" s="66" t="e">
        <f t="shared" si="22"/>
        <v>#DIV/0!</v>
      </c>
      <c r="AM116" s="64">
        <f t="shared" si="14"/>
        <v>0</v>
      </c>
      <c r="AN116" s="65">
        <f t="shared" si="14"/>
        <v>0</v>
      </c>
      <c r="AO116" s="65">
        <f t="shared" si="14"/>
        <v>0</v>
      </c>
      <c r="AP116" s="66">
        <f t="shared" si="14"/>
        <v>0</v>
      </c>
      <c r="AT116" s="7"/>
    </row>
    <row r="117" spans="1:46" ht="13.5" thickBot="1">
      <c r="A117" s="248"/>
      <c r="B117" s="248"/>
      <c r="C117" s="248"/>
      <c r="D117" s="248"/>
      <c r="E117" s="248"/>
      <c r="F117" s="248"/>
      <c r="G117" s="248"/>
      <c r="H117" s="329"/>
      <c r="I117" s="344"/>
      <c r="J117" s="338"/>
      <c r="K117" s="338"/>
      <c r="L117" s="339"/>
      <c r="M117" s="248"/>
      <c r="N117" s="340"/>
      <c r="O117" s="320"/>
      <c r="P117" s="255"/>
      <c r="Q117" s="258"/>
      <c r="R117" s="319"/>
      <c r="S117" s="266"/>
      <c r="T117" s="248"/>
      <c r="U117" s="278"/>
      <c r="V117" s="393"/>
      <c r="W117" s="248"/>
      <c r="X117" s="248"/>
      <c r="Y117" s="248"/>
      <c r="AT117" s="134"/>
    </row>
    <row r="118" spans="1:46" ht="15.75" thickBot="1">
      <c r="A118" s="248"/>
      <c r="B118" s="248"/>
      <c r="C118" s="327"/>
      <c r="D118" s="327"/>
      <c r="E118" s="327"/>
      <c r="F118" s="328"/>
      <c r="G118" s="248"/>
      <c r="H118" s="345"/>
      <c r="I118" s="349"/>
      <c r="J118" s="349"/>
      <c r="K118" s="349"/>
      <c r="L118" s="349"/>
      <c r="M118" s="248"/>
      <c r="N118" s="367"/>
      <c r="O118" s="324"/>
      <c r="P118" s="324"/>
      <c r="Q118" s="260"/>
      <c r="R118" s="368"/>
      <c r="S118" s="325"/>
      <c r="T118" s="248"/>
      <c r="U118" s="407"/>
      <c r="V118" s="248"/>
      <c r="W118" s="248"/>
      <c r="X118" s="248"/>
      <c r="Y118" s="248"/>
      <c r="AT118" s="134"/>
    </row>
    <row r="119" spans="1:46" ht="14.25" thickTop="1" thickBot="1">
      <c r="A119" s="333"/>
      <c r="B119" s="334"/>
      <c r="C119" s="335"/>
      <c r="D119" s="370"/>
      <c r="E119" s="249"/>
      <c r="F119" s="336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408"/>
      <c r="V119" s="323"/>
      <c r="W119" s="323"/>
      <c r="X119" s="323"/>
      <c r="Y119" s="413"/>
    </row>
    <row r="120" spans="1:46" ht="13.5" thickBot="1">
      <c r="A120" s="329"/>
      <c r="B120" s="278"/>
      <c r="C120" s="342"/>
      <c r="D120" s="379"/>
      <c r="E120" s="380"/>
      <c r="F120" s="343"/>
      <c r="G120" s="248"/>
      <c r="H120" s="354"/>
      <c r="I120" s="357"/>
      <c r="J120" s="356"/>
      <c r="K120" s="357"/>
      <c r="L120" s="318"/>
      <c r="M120" s="248"/>
      <c r="N120" s="354"/>
      <c r="O120" s="381"/>
      <c r="P120" s="357"/>
      <c r="Q120" s="356"/>
      <c r="R120" s="357"/>
      <c r="S120" s="318"/>
      <c r="T120" s="248"/>
      <c r="U120" s="410"/>
      <c r="V120" s="255"/>
      <c r="W120" s="255"/>
      <c r="X120" s="255"/>
      <c r="Y120" s="256"/>
    </row>
    <row r="121" spans="1:46" ht="13.5" thickBot="1">
      <c r="A121" s="345"/>
      <c r="B121" s="346"/>
      <c r="C121" s="347"/>
      <c r="D121" s="373"/>
      <c r="E121" s="382"/>
      <c r="F121" s="348"/>
      <c r="G121" s="248"/>
      <c r="H121" s="329"/>
      <c r="I121" s="327"/>
      <c r="J121" s="327"/>
      <c r="K121" s="327"/>
      <c r="L121" s="328"/>
      <c r="M121" s="248"/>
      <c r="N121" s="330"/>
      <c r="O121" s="255"/>
      <c r="P121" s="331"/>
      <c r="Q121" s="331"/>
      <c r="R121" s="331"/>
      <c r="S121" s="332"/>
      <c r="T121" s="248"/>
      <c r="U121" s="410"/>
      <c r="V121" s="255"/>
      <c r="W121" s="255"/>
      <c r="X121" s="255"/>
      <c r="Y121" s="256"/>
    </row>
    <row r="122" spans="1:46">
      <c r="A122" s="358"/>
      <c r="B122" s="359"/>
      <c r="C122" s="360"/>
      <c r="D122" s="383"/>
      <c r="E122" s="384"/>
      <c r="F122" s="361"/>
      <c r="G122" s="248"/>
      <c r="H122" s="337"/>
      <c r="I122" s="338"/>
      <c r="J122" s="338"/>
      <c r="K122" s="338"/>
      <c r="L122" s="339"/>
      <c r="M122" s="248"/>
      <c r="N122" s="340"/>
      <c r="O122" s="255"/>
      <c r="P122" s="255"/>
      <c r="Q122" s="258"/>
      <c r="R122" s="319"/>
      <c r="S122" s="341"/>
      <c r="T122" s="248"/>
      <c r="U122" s="410"/>
      <c r="V122" s="255"/>
      <c r="W122" s="255"/>
      <c r="X122" s="255"/>
      <c r="Y122" s="256"/>
    </row>
    <row r="123" spans="1:46" ht="15.75" thickBot="1">
      <c r="A123" s="329"/>
      <c r="B123" s="362"/>
      <c r="C123" s="363"/>
      <c r="D123" s="385"/>
      <c r="E123" s="386"/>
      <c r="F123" s="364"/>
      <c r="G123" s="248"/>
      <c r="H123" s="329"/>
      <c r="I123" s="344"/>
      <c r="J123" s="338"/>
      <c r="K123" s="338"/>
      <c r="L123" s="339"/>
      <c r="M123" s="248"/>
      <c r="N123" s="340"/>
      <c r="O123" s="320"/>
      <c r="P123" s="255"/>
      <c r="Q123" s="258"/>
      <c r="R123" s="319"/>
      <c r="S123" s="266"/>
      <c r="T123" s="248"/>
      <c r="U123" s="411"/>
      <c r="V123" s="324"/>
      <c r="W123" s="324"/>
      <c r="X123" s="324"/>
      <c r="Y123" s="366"/>
    </row>
    <row r="124" spans="1:46" ht="15.75" thickBot="1">
      <c r="A124" s="365"/>
      <c r="B124" s="278"/>
      <c r="C124" s="255"/>
      <c r="D124" s="387"/>
      <c r="E124" s="388"/>
      <c r="F124" s="256"/>
      <c r="G124" s="248"/>
      <c r="H124" s="329"/>
      <c r="I124" s="349"/>
      <c r="J124" s="349"/>
      <c r="K124" s="349"/>
      <c r="L124" s="349"/>
      <c r="M124" s="248"/>
      <c r="N124" s="340"/>
      <c r="O124" s="321"/>
      <c r="P124" s="255"/>
      <c r="Q124" s="258"/>
      <c r="R124" s="319"/>
      <c r="S124" s="325"/>
      <c r="T124" s="248"/>
      <c r="U124" s="248"/>
      <c r="V124" s="248"/>
      <c r="W124" s="248"/>
      <c r="X124" s="248"/>
      <c r="Y124" s="248"/>
    </row>
    <row r="125" spans="1:46" ht="13.5" thickBot="1">
      <c r="A125" s="345"/>
      <c r="B125" s="346"/>
      <c r="C125" s="324"/>
      <c r="D125" s="389"/>
      <c r="E125" s="390"/>
      <c r="F125" s="366"/>
      <c r="G125" s="248"/>
      <c r="H125" s="337"/>
      <c r="I125" s="353"/>
      <c r="J125" s="338"/>
      <c r="K125" s="338"/>
      <c r="L125" s="339"/>
      <c r="M125" s="248"/>
      <c r="N125" s="330"/>
      <c r="O125" s="323"/>
      <c r="P125" s="331"/>
      <c r="Q125" s="331"/>
      <c r="R125" s="331"/>
      <c r="S125" s="332"/>
      <c r="T125" s="248"/>
      <c r="U125" s="278"/>
      <c r="V125" s="248"/>
      <c r="W125" s="248"/>
      <c r="X125" s="248"/>
      <c r="Y125" s="248"/>
    </row>
    <row r="126" spans="1:46" ht="16.5" thickBot="1">
      <c r="A126" s="248"/>
      <c r="B126" s="248"/>
      <c r="C126" s="248"/>
      <c r="D126" s="248"/>
      <c r="E126" s="248"/>
      <c r="F126" s="248"/>
      <c r="G126" s="248"/>
      <c r="H126" s="329"/>
      <c r="I126" s="344"/>
      <c r="J126" s="338"/>
      <c r="K126" s="338"/>
      <c r="L126" s="339"/>
      <c r="M126" s="248"/>
      <c r="N126" s="340"/>
      <c r="O126" s="255"/>
      <c r="P126" s="255"/>
      <c r="Q126" s="258"/>
      <c r="R126" s="319"/>
      <c r="S126" s="341"/>
      <c r="T126" s="248"/>
      <c r="U126" s="414"/>
      <c r="V126" s="294"/>
      <c r="W126" s="294"/>
      <c r="X126" s="294"/>
      <c r="Y126" s="294"/>
    </row>
    <row r="127" spans="1:46" ht="13.5" thickBot="1">
      <c r="A127" s="248"/>
      <c r="B127" s="248"/>
      <c r="C127" s="327"/>
      <c r="D127" s="327"/>
      <c r="E127" s="327"/>
      <c r="F127" s="328"/>
      <c r="G127" s="248"/>
      <c r="H127" s="345"/>
      <c r="I127" s="349"/>
      <c r="J127" s="349"/>
      <c r="K127" s="349"/>
      <c r="L127" s="349"/>
      <c r="M127" s="248"/>
      <c r="N127" s="340"/>
      <c r="O127" s="320"/>
      <c r="P127" s="255"/>
      <c r="Q127" s="258"/>
      <c r="R127" s="319"/>
      <c r="S127" s="266"/>
      <c r="U127" s="142"/>
      <c r="V127" s="201"/>
      <c r="W127" s="164"/>
      <c r="X127" s="164"/>
      <c r="Y127" s="164"/>
    </row>
    <row r="128" spans="1:46" ht="15.75" thickBot="1">
      <c r="A128" s="369"/>
      <c r="B128" s="334"/>
      <c r="C128" s="335"/>
      <c r="D128" s="336"/>
      <c r="E128" s="249"/>
      <c r="F128" s="336"/>
      <c r="G128" s="248"/>
      <c r="H128" s="294"/>
      <c r="I128" s="391"/>
      <c r="J128" s="391"/>
      <c r="K128" s="391"/>
      <c r="L128" s="391"/>
      <c r="M128" s="248"/>
      <c r="N128" s="340"/>
      <c r="O128" s="321"/>
      <c r="P128" s="255"/>
      <c r="Q128" s="258"/>
      <c r="R128" s="319"/>
      <c r="S128" s="325"/>
      <c r="U128" s="116"/>
      <c r="V128" s="202"/>
      <c r="W128" s="202"/>
      <c r="X128" s="202"/>
      <c r="Y128" s="202"/>
    </row>
    <row r="129" spans="1:41" ht="13.5" thickBot="1">
      <c r="A129" s="329"/>
      <c r="B129" s="278"/>
      <c r="C129" s="342"/>
      <c r="D129" s="343"/>
      <c r="E129" s="380"/>
      <c r="F129" s="343"/>
      <c r="G129" s="248"/>
      <c r="H129" s="248"/>
      <c r="I129" s="248"/>
      <c r="J129" s="248"/>
      <c r="K129" s="248"/>
      <c r="L129" s="248"/>
      <c r="M129" s="248"/>
      <c r="N129" s="330"/>
      <c r="O129" s="323"/>
      <c r="P129" s="331"/>
      <c r="Q129" s="331"/>
      <c r="R129" s="331"/>
      <c r="S129" s="332"/>
      <c r="U129" s="116"/>
      <c r="V129" s="202"/>
      <c r="W129" s="202"/>
      <c r="X129" s="202"/>
      <c r="Y129" s="202"/>
    </row>
    <row r="130" spans="1:41" ht="16.5" thickBot="1">
      <c r="A130" s="345"/>
      <c r="B130" s="346"/>
      <c r="C130" s="347"/>
      <c r="D130" s="348"/>
      <c r="E130" s="382"/>
      <c r="F130" s="348"/>
      <c r="G130" s="248"/>
      <c r="H130" s="249"/>
      <c r="I130" s="250"/>
      <c r="J130" s="251"/>
      <c r="K130" s="252"/>
      <c r="L130" s="253"/>
      <c r="M130" s="248"/>
      <c r="N130" s="340"/>
      <c r="O130" s="255"/>
      <c r="P130" s="255"/>
      <c r="Q130" s="258"/>
      <c r="R130" s="319"/>
      <c r="S130" s="341"/>
      <c r="U130" s="116"/>
      <c r="V130" s="202"/>
      <c r="W130" s="202"/>
      <c r="X130" s="202"/>
      <c r="Y130" s="202"/>
    </row>
    <row r="131" spans="1:41">
      <c r="A131" s="358"/>
      <c r="B131" s="359"/>
      <c r="C131" s="360"/>
      <c r="D131" s="361"/>
      <c r="E131" s="384"/>
      <c r="F131" s="361"/>
      <c r="G131" s="248"/>
      <c r="H131" s="254"/>
      <c r="I131" s="255"/>
      <c r="J131" s="255"/>
      <c r="K131" s="255"/>
      <c r="L131" s="256"/>
      <c r="M131" s="248"/>
      <c r="N131" s="340"/>
      <c r="O131" s="320"/>
      <c r="P131" s="255"/>
      <c r="Q131" s="258"/>
      <c r="R131" s="319"/>
      <c r="S131" s="266"/>
      <c r="U131" s="142"/>
      <c r="V131" s="203"/>
      <c r="W131" s="203"/>
      <c r="X131" s="203"/>
      <c r="Y131" s="202"/>
    </row>
    <row r="132" spans="1:41" ht="15.75" thickBot="1">
      <c r="A132" s="329"/>
      <c r="B132" s="362"/>
      <c r="C132" s="363"/>
      <c r="D132" s="364"/>
      <c r="E132" s="386"/>
      <c r="F132" s="364"/>
      <c r="G132" s="248"/>
      <c r="H132" s="257"/>
      <c r="I132" s="255"/>
      <c r="J132" s="255"/>
      <c r="K132" s="255"/>
      <c r="L132" s="255"/>
      <c r="M132" s="248"/>
      <c r="N132" s="340"/>
      <c r="O132" s="321"/>
      <c r="P132" s="255"/>
      <c r="Q132" s="258"/>
      <c r="R132" s="319"/>
      <c r="S132" s="325"/>
      <c r="U132" s="164"/>
      <c r="V132" s="164"/>
      <c r="W132" s="164"/>
      <c r="X132" s="164"/>
      <c r="Y132" s="164"/>
    </row>
    <row r="133" spans="1:41" ht="16.5" thickBot="1">
      <c r="A133" s="365"/>
      <c r="B133" s="278"/>
      <c r="C133" s="255"/>
      <c r="D133" s="256"/>
      <c r="E133" s="388"/>
      <c r="F133" s="256"/>
      <c r="G133" s="248"/>
      <c r="H133" s="257"/>
      <c r="I133" s="258"/>
      <c r="J133" s="258"/>
      <c r="K133" s="258"/>
      <c r="L133" s="258"/>
      <c r="M133" s="248"/>
      <c r="N133" s="330"/>
      <c r="O133" s="323"/>
      <c r="P133" s="331"/>
      <c r="Q133" s="331"/>
      <c r="R133" s="331"/>
      <c r="S133" s="332"/>
      <c r="U133" s="248"/>
      <c r="V133" s="26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134"/>
    </row>
    <row r="134" spans="1:41" ht="13.5" thickBot="1">
      <c r="A134" s="345"/>
      <c r="B134" s="346"/>
      <c r="C134" s="324"/>
      <c r="D134" s="366"/>
      <c r="E134" s="390"/>
      <c r="F134" s="366"/>
      <c r="G134" s="248"/>
      <c r="H134" s="257"/>
      <c r="I134" s="258"/>
      <c r="J134" s="258"/>
      <c r="K134" s="258"/>
      <c r="L134" s="258"/>
      <c r="M134" s="248"/>
      <c r="N134" s="340"/>
      <c r="O134" s="255"/>
      <c r="P134" s="255"/>
      <c r="Q134" s="258"/>
      <c r="R134" s="319"/>
      <c r="S134" s="341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7"/>
    </row>
    <row r="135" spans="1:41" ht="14.25" thickTop="1" thickBot="1">
      <c r="A135" s="248"/>
      <c r="B135" s="248"/>
      <c r="C135" s="248"/>
      <c r="D135" s="248"/>
      <c r="E135" s="248"/>
      <c r="F135" s="248"/>
      <c r="G135" s="248"/>
      <c r="H135" s="257"/>
      <c r="I135" s="258"/>
      <c r="J135" s="258"/>
      <c r="K135" s="258"/>
      <c r="L135" s="258"/>
      <c r="M135" s="248"/>
      <c r="N135" s="340"/>
      <c r="O135" s="320"/>
      <c r="P135" s="255"/>
      <c r="Q135" s="258"/>
      <c r="R135" s="319"/>
      <c r="S135" s="266"/>
      <c r="U135" s="269"/>
      <c r="V135" s="270"/>
      <c r="W135" s="271"/>
      <c r="X135" s="271"/>
      <c r="Y135" s="271"/>
      <c r="Z135" s="272"/>
      <c r="AA135" s="269"/>
      <c r="AB135" s="270"/>
      <c r="AC135" s="271"/>
      <c r="AD135" s="271"/>
      <c r="AE135" s="271"/>
      <c r="AF135" s="272"/>
      <c r="AG135" s="271"/>
      <c r="AH135" s="271"/>
      <c r="AI135" s="271"/>
      <c r="AJ135" s="272"/>
      <c r="AK135" s="271"/>
      <c r="AL135" s="271"/>
      <c r="AM135" s="271"/>
      <c r="AN135" s="272"/>
      <c r="AO135" s="134"/>
    </row>
    <row r="136" spans="1:41" ht="16.5" thickTop="1" thickBot="1">
      <c r="A136" s="248"/>
      <c r="B136" s="248"/>
      <c r="C136" s="327"/>
      <c r="D136" s="327"/>
      <c r="E136" s="327"/>
      <c r="F136" s="328"/>
      <c r="G136" s="248"/>
      <c r="H136" s="259"/>
      <c r="I136" s="260"/>
      <c r="J136" s="260"/>
      <c r="K136" s="260"/>
      <c r="L136" s="260"/>
      <c r="M136" s="248"/>
      <c r="N136" s="367"/>
      <c r="O136" s="324"/>
      <c r="P136" s="324"/>
      <c r="Q136" s="260"/>
      <c r="R136" s="368"/>
      <c r="S136" s="325"/>
      <c r="U136" s="273"/>
      <c r="V136" s="274"/>
      <c r="W136" s="275"/>
      <c r="X136" s="275"/>
      <c r="Y136" s="275"/>
      <c r="Z136" s="275"/>
      <c r="AA136" s="273"/>
      <c r="AB136" s="274"/>
      <c r="AC136" s="275"/>
      <c r="AD136" s="275"/>
      <c r="AE136" s="275"/>
      <c r="AF136" s="276"/>
      <c r="AG136" s="275"/>
      <c r="AH136" s="275"/>
      <c r="AI136" s="275"/>
      <c r="AJ136" s="276"/>
      <c r="AK136" s="275"/>
      <c r="AL136" s="275"/>
      <c r="AM136" s="275"/>
      <c r="AN136" s="276"/>
      <c r="AO136" s="127"/>
    </row>
    <row r="137" spans="1:41" ht="13.5" thickBot="1">
      <c r="A137" s="369"/>
      <c r="B137" s="334"/>
      <c r="C137" s="335"/>
      <c r="D137" s="336"/>
      <c r="E137" s="249"/>
      <c r="F137" s="336"/>
      <c r="G137" s="248"/>
      <c r="H137" s="261"/>
      <c r="I137" s="262"/>
      <c r="J137" s="262"/>
      <c r="K137" s="262"/>
      <c r="L137" s="262"/>
      <c r="M137" s="248"/>
      <c r="N137" s="248"/>
      <c r="O137" s="248"/>
      <c r="P137" s="248"/>
      <c r="Q137" s="248"/>
      <c r="R137" s="248"/>
      <c r="S137" s="248"/>
      <c r="U137" s="277"/>
      <c r="V137" s="278"/>
      <c r="W137" s="279"/>
      <c r="X137" s="279"/>
      <c r="Y137" s="279"/>
      <c r="Z137" s="279"/>
      <c r="AA137" s="277"/>
      <c r="AB137" s="278"/>
      <c r="AC137" s="279"/>
      <c r="AD137" s="279"/>
      <c r="AE137" s="279"/>
      <c r="AF137" s="280"/>
      <c r="AG137" s="279"/>
      <c r="AH137" s="279"/>
      <c r="AI137" s="279"/>
      <c r="AJ137" s="280"/>
      <c r="AK137" s="279"/>
      <c r="AL137" s="279"/>
      <c r="AM137" s="279"/>
      <c r="AN137" s="280"/>
      <c r="AO137" s="7"/>
    </row>
    <row r="138" spans="1:41" ht="16.5" thickBot="1">
      <c r="A138" s="329"/>
      <c r="B138" s="278"/>
      <c r="C138" s="342"/>
      <c r="D138" s="343"/>
      <c r="E138" s="380"/>
      <c r="F138" s="343"/>
      <c r="G138" s="248"/>
      <c r="H138" s="249"/>
      <c r="I138" s="263"/>
      <c r="J138" s="264"/>
      <c r="K138" s="252"/>
      <c r="L138" s="253"/>
      <c r="M138" s="248"/>
      <c r="N138" s="354"/>
      <c r="O138" s="381"/>
      <c r="P138" s="357"/>
      <c r="Q138" s="356"/>
      <c r="R138" s="357"/>
      <c r="S138" s="318"/>
      <c r="U138" s="277"/>
      <c r="V138" s="278"/>
      <c r="W138" s="281"/>
      <c r="X138" s="281"/>
      <c r="Y138" s="281"/>
      <c r="Z138" s="282"/>
      <c r="AA138" s="277"/>
      <c r="AB138" s="278"/>
      <c r="AC138" s="281"/>
      <c r="AD138" s="281"/>
      <c r="AE138" s="281"/>
      <c r="AF138" s="282"/>
      <c r="AG138" s="281"/>
      <c r="AH138" s="281"/>
      <c r="AI138" s="281"/>
      <c r="AJ138" s="282"/>
      <c r="AK138" s="281"/>
      <c r="AL138" s="281"/>
      <c r="AM138" s="281"/>
      <c r="AN138" s="282"/>
      <c r="AO138" s="200"/>
    </row>
    <row r="139" spans="1:41" ht="13.5" thickBot="1">
      <c r="A139" s="345"/>
      <c r="B139" s="346"/>
      <c r="C139" s="347"/>
      <c r="D139" s="348"/>
      <c r="E139" s="382"/>
      <c r="F139" s="348"/>
      <c r="G139" s="248"/>
      <c r="H139" s="254"/>
      <c r="I139" s="255"/>
      <c r="J139" s="255"/>
      <c r="K139" s="255"/>
      <c r="L139" s="256"/>
      <c r="M139" s="248"/>
      <c r="N139" s="330"/>
      <c r="O139" s="255"/>
      <c r="P139" s="331"/>
      <c r="Q139" s="331"/>
      <c r="R139" s="331"/>
      <c r="S139" s="332"/>
      <c r="U139" s="277"/>
      <c r="V139" s="278"/>
      <c r="W139" s="283"/>
      <c r="X139" s="283"/>
      <c r="Y139" s="283"/>
      <c r="Z139" s="284"/>
      <c r="AA139" s="277"/>
      <c r="AB139" s="278"/>
      <c r="AC139" s="283"/>
      <c r="AD139" s="283"/>
      <c r="AE139" s="283"/>
      <c r="AF139" s="284"/>
      <c r="AG139" s="283"/>
      <c r="AH139" s="283"/>
      <c r="AI139" s="283"/>
      <c r="AJ139" s="284"/>
      <c r="AK139" s="283"/>
      <c r="AL139" s="283"/>
      <c r="AM139" s="283"/>
      <c r="AN139" s="284"/>
      <c r="AO139" s="134"/>
    </row>
    <row r="140" spans="1:41" ht="15.75" thickBot="1">
      <c r="A140" s="358"/>
      <c r="B140" s="359"/>
      <c r="C140" s="360"/>
      <c r="D140" s="361"/>
      <c r="E140" s="384"/>
      <c r="F140" s="361"/>
      <c r="G140" s="248"/>
      <c r="H140" s="257"/>
      <c r="I140" s="255"/>
      <c r="J140" s="255"/>
      <c r="K140" s="255"/>
      <c r="L140" s="255"/>
      <c r="M140" s="248"/>
      <c r="N140" s="340"/>
      <c r="O140" s="255"/>
      <c r="P140" s="255"/>
      <c r="Q140" s="258"/>
      <c r="R140" s="319"/>
      <c r="S140" s="341"/>
      <c r="U140" s="285"/>
      <c r="V140" s="286"/>
      <c r="W140" s="287"/>
      <c r="X140" s="287"/>
      <c r="Y140" s="287"/>
      <c r="Z140" s="288"/>
      <c r="AA140" s="289"/>
      <c r="AB140" s="290"/>
      <c r="AC140" s="291"/>
      <c r="AD140" s="291"/>
      <c r="AE140" s="291"/>
      <c r="AF140" s="292"/>
      <c r="AG140" s="291"/>
      <c r="AH140" s="291"/>
      <c r="AI140" s="291"/>
      <c r="AJ140" s="292"/>
      <c r="AK140" s="291"/>
      <c r="AL140" s="291"/>
      <c r="AM140" s="291"/>
      <c r="AN140" s="292"/>
      <c r="AO140" s="134"/>
    </row>
    <row r="141" spans="1:41" ht="16.5" thickTop="1" thickBot="1">
      <c r="A141" s="329"/>
      <c r="B141" s="362"/>
      <c r="C141" s="363"/>
      <c r="D141" s="364"/>
      <c r="E141" s="386"/>
      <c r="F141" s="364"/>
      <c r="G141" s="248"/>
      <c r="H141" s="257"/>
      <c r="I141" s="258"/>
      <c r="J141" s="258"/>
      <c r="K141" s="258"/>
      <c r="L141" s="258"/>
      <c r="M141" s="248"/>
      <c r="N141" s="340"/>
      <c r="O141" s="320"/>
      <c r="P141" s="255"/>
      <c r="Q141" s="258"/>
      <c r="R141" s="319"/>
      <c r="S141" s="266"/>
      <c r="U141" s="293"/>
      <c r="V141" s="274"/>
      <c r="W141" s="275"/>
      <c r="X141" s="275"/>
      <c r="Y141" s="275"/>
      <c r="Z141" s="275"/>
      <c r="AA141" s="248"/>
      <c r="AB141" s="294"/>
      <c r="AC141" s="283"/>
      <c r="AD141" s="283"/>
      <c r="AE141" s="283"/>
      <c r="AF141" s="283"/>
      <c r="AG141" s="283"/>
      <c r="AH141" s="283"/>
      <c r="AI141" s="283"/>
      <c r="AJ141" s="283"/>
      <c r="AK141" s="294"/>
      <c r="AL141" s="283"/>
      <c r="AM141" s="283"/>
      <c r="AN141" s="283"/>
      <c r="AO141" s="134"/>
    </row>
    <row r="142" spans="1:41" ht="15.75" thickBot="1">
      <c r="A142" s="365"/>
      <c r="B142" s="278"/>
      <c r="C142" s="255"/>
      <c r="D142" s="256"/>
      <c r="E142" s="388"/>
      <c r="F142" s="256"/>
      <c r="G142" s="248"/>
      <c r="H142" s="257"/>
      <c r="I142" s="258"/>
      <c r="J142" s="258"/>
      <c r="K142" s="258"/>
      <c r="L142" s="258"/>
      <c r="M142" s="248"/>
      <c r="N142" s="340"/>
      <c r="O142" s="321"/>
      <c r="P142" s="255"/>
      <c r="Q142" s="258"/>
      <c r="R142" s="319"/>
      <c r="S142" s="325"/>
      <c r="U142" s="294"/>
      <c r="V142" s="278"/>
      <c r="W142" s="279"/>
      <c r="X142" s="279"/>
      <c r="Y142" s="279"/>
      <c r="Z142" s="279"/>
      <c r="AA142" s="248"/>
      <c r="AB142" s="294"/>
      <c r="AC142" s="283"/>
      <c r="AD142" s="283"/>
      <c r="AE142" s="283"/>
      <c r="AF142" s="283"/>
      <c r="AG142" s="283"/>
      <c r="AH142" s="283"/>
      <c r="AI142" s="283"/>
      <c r="AJ142" s="283"/>
      <c r="AK142" s="294"/>
      <c r="AL142" s="283"/>
      <c r="AM142" s="283"/>
      <c r="AN142" s="283"/>
      <c r="AO142" s="7"/>
    </row>
    <row r="143" spans="1:41" ht="13.5" thickBot="1">
      <c r="A143" s="345"/>
      <c r="B143" s="346"/>
      <c r="C143" s="324"/>
      <c r="D143" s="366"/>
      <c r="E143" s="390"/>
      <c r="F143" s="366"/>
      <c r="G143" s="248"/>
      <c r="H143" s="257"/>
      <c r="I143" s="258"/>
      <c r="J143" s="258"/>
      <c r="K143" s="258"/>
      <c r="L143" s="258"/>
      <c r="M143" s="248"/>
      <c r="N143" s="330"/>
      <c r="O143" s="323"/>
      <c r="P143" s="331"/>
      <c r="Q143" s="331"/>
      <c r="R143" s="331"/>
      <c r="S143" s="332"/>
      <c r="U143" s="294"/>
      <c r="V143" s="278"/>
      <c r="W143" s="281"/>
      <c r="X143" s="281"/>
      <c r="Y143" s="281"/>
      <c r="Z143" s="282"/>
      <c r="AA143" s="248"/>
      <c r="AB143" s="294"/>
      <c r="AC143" s="283"/>
      <c r="AD143" s="283"/>
      <c r="AE143" s="283"/>
      <c r="AF143" s="283"/>
      <c r="AG143" s="283"/>
      <c r="AH143" s="283"/>
      <c r="AI143" s="283"/>
      <c r="AJ143" s="283"/>
      <c r="AK143" s="294"/>
      <c r="AL143" s="283"/>
      <c r="AM143" s="283"/>
      <c r="AN143" s="283"/>
      <c r="AO143" s="7"/>
    </row>
    <row r="144" spans="1:41" ht="13.5" thickBot="1">
      <c r="A144" s="248"/>
      <c r="B144" s="248"/>
      <c r="C144" s="248"/>
      <c r="D144" s="248"/>
      <c r="E144" s="248"/>
      <c r="F144" s="248"/>
      <c r="G144" s="248"/>
      <c r="H144" s="259"/>
      <c r="I144" s="260"/>
      <c r="J144" s="260"/>
      <c r="K144" s="260"/>
      <c r="L144" s="260"/>
      <c r="M144" s="248"/>
      <c r="N144" s="340"/>
      <c r="O144" s="255"/>
      <c r="P144" s="255"/>
      <c r="Q144" s="258"/>
      <c r="R144" s="319"/>
      <c r="S144" s="341"/>
      <c r="U144" s="294"/>
      <c r="V144" s="278"/>
      <c r="W144" s="283"/>
      <c r="X144" s="283"/>
      <c r="Y144" s="283"/>
      <c r="Z144" s="284"/>
      <c r="AA144" s="248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134"/>
    </row>
    <row r="145" spans="1:137" ht="15.75" thickBot="1">
      <c r="A145" s="248"/>
      <c r="B145" s="248"/>
      <c r="C145" s="327"/>
      <c r="D145" s="327"/>
      <c r="E145" s="327"/>
      <c r="F145" s="328"/>
      <c r="G145" s="248"/>
      <c r="H145" s="248"/>
      <c r="I145" s="248"/>
      <c r="J145" s="248"/>
      <c r="K145" s="248"/>
      <c r="L145" s="248"/>
      <c r="M145" s="248"/>
      <c r="N145" s="340"/>
      <c r="O145" s="320"/>
      <c r="P145" s="255"/>
      <c r="Q145" s="258"/>
      <c r="R145" s="319"/>
      <c r="S145" s="266"/>
      <c r="U145" s="285"/>
      <c r="V145" s="295"/>
      <c r="W145" s="287"/>
      <c r="X145" s="287"/>
      <c r="Y145" s="287"/>
      <c r="Z145" s="288"/>
      <c r="AA145" s="248"/>
      <c r="AB145" s="294"/>
      <c r="AC145" s="283"/>
      <c r="AD145" s="283"/>
      <c r="AE145" s="283"/>
      <c r="AF145" s="283"/>
      <c r="AG145" s="283"/>
      <c r="AH145" s="283"/>
      <c r="AI145" s="283"/>
      <c r="AJ145" s="283"/>
      <c r="AK145" s="294"/>
      <c r="AL145" s="283"/>
      <c r="AM145" s="283"/>
      <c r="AN145" s="283"/>
      <c r="AO145" s="134"/>
    </row>
    <row r="146" spans="1:137" ht="15.75" customHeight="1" thickBot="1">
      <c r="A146" s="369"/>
      <c r="B146" s="334"/>
      <c r="C146" s="335"/>
      <c r="D146" s="336"/>
      <c r="E146" s="249"/>
      <c r="F146" s="336"/>
      <c r="G146" s="248"/>
      <c r="H146" s="249"/>
      <c r="I146" s="575"/>
      <c r="J146" s="576"/>
      <c r="K146" s="576"/>
      <c r="L146" s="577"/>
      <c r="M146" s="248"/>
      <c r="N146" s="340"/>
      <c r="O146" s="321"/>
      <c r="P146" s="255"/>
      <c r="Q146" s="258"/>
      <c r="R146" s="319"/>
      <c r="S146" s="325"/>
      <c r="U146" s="296"/>
      <c r="V146" s="297"/>
      <c r="W146" s="298"/>
      <c r="X146" s="298"/>
      <c r="Y146" s="298"/>
      <c r="Z146" s="299"/>
      <c r="AA146" s="248"/>
      <c r="AB146" s="294"/>
      <c r="AC146" s="300"/>
      <c r="AD146" s="300"/>
      <c r="AE146" s="300"/>
      <c r="AF146" s="300"/>
      <c r="AG146" s="300"/>
      <c r="AH146" s="300"/>
      <c r="AI146" s="300"/>
      <c r="AJ146" s="300"/>
      <c r="AK146" s="294"/>
      <c r="AL146" s="300"/>
      <c r="AM146" s="300"/>
      <c r="AN146" s="300"/>
      <c r="AO146" s="134"/>
    </row>
    <row r="147" spans="1:137" ht="13.5" thickBot="1">
      <c r="A147" s="329"/>
      <c r="B147" s="278"/>
      <c r="C147" s="342"/>
      <c r="D147" s="343"/>
      <c r="E147" s="380"/>
      <c r="F147" s="343"/>
      <c r="G147" s="248"/>
      <c r="H147" s="254"/>
      <c r="I147" s="255"/>
      <c r="J147" s="255"/>
      <c r="K147" s="255"/>
      <c r="L147" s="256"/>
      <c r="M147" s="248"/>
      <c r="N147" s="330"/>
      <c r="O147" s="323"/>
      <c r="P147" s="331"/>
      <c r="Q147" s="331"/>
      <c r="R147" s="331"/>
      <c r="S147" s="332"/>
      <c r="U147" s="248"/>
      <c r="V147" s="248"/>
      <c r="W147" s="248"/>
      <c r="X147" s="248"/>
      <c r="Y147" s="248"/>
      <c r="Z147" s="248"/>
      <c r="AA147" s="248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7"/>
    </row>
    <row r="148" spans="1:137" ht="14.25" thickTop="1" thickBot="1">
      <c r="A148" s="345"/>
      <c r="B148" s="346"/>
      <c r="C148" s="347"/>
      <c r="D148" s="348"/>
      <c r="E148" s="382"/>
      <c r="F148" s="348"/>
      <c r="G148" s="248"/>
      <c r="H148" s="257"/>
      <c r="I148" s="265"/>
      <c r="J148" s="255"/>
      <c r="K148" s="255"/>
      <c r="L148" s="256"/>
      <c r="M148" s="248"/>
      <c r="N148" s="340"/>
      <c r="O148" s="255"/>
      <c r="P148" s="255"/>
      <c r="Q148" s="258"/>
      <c r="R148" s="319"/>
      <c r="S148" s="341"/>
      <c r="U148" s="269"/>
      <c r="V148" s="270"/>
      <c r="W148" s="271"/>
      <c r="X148" s="271"/>
      <c r="Y148" s="271"/>
      <c r="Z148" s="272"/>
      <c r="AA148" s="269"/>
      <c r="AB148" s="270"/>
      <c r="AC148" s="271"/>
      <c r="AD148" s="271"/>
      <c r="AE148" s="271"/>
      <c r="AF148" s="272"/>
      <c r="AG148" s="271"/>
      <c r="AH148" s="271"/>
      <c r="AI148" s="271"/>
      <c r="AJ148" s="272"/>
      <c r="AK148" s="271"/>
      <c r="AL148" s="271"/>
      <c r="AM148" s="271"/>
      <c r="AN148" s="272"/>
      <c r="AO148" s="134"/>
    </row>
    <row r="149" spans="1:137" ht="15.75" thickTop="1">
      <c r="A149" s="358"/>
      <c r="B149" s="359"/>
      <c r="C149" s="360"/>
      <c r="D149" s="361"/>
      <c r="E149" s="384"/>
      <c r="F149" s="361"/>
      <c r="G149" s="248"/>
      <c r="H149" s="257"/>
      <c r="I149" s="258"/>
      <c r="J149" s="258"/>
      <c r="K149" s="258"/>
      <c r="L149" s="266"/>
      <c r="M149" s="248"/>
      <c r="N149" s="340"/>
      <c r="O149" s="320"/>
      <c r="P149" s="255"/>
      <c r="Q149" s="258"/>
      <c r="R149" s="319"/>
      <c r="S149" s="266"/>
      <c r="U149" s="273"/>
      <c r="V149" s="274"/>
      <c r="W149" s="275"/>
      <c r="X149" s="275"/>
      <c r="Y149" s="275"/>
      <c r="Z149" s="276"/>
      <c r="AA149" s="273"/>
      <c r="AB149" s="274"/>
      <c r="AC149" s="275"/>
      <c r="AD149" s="275"/>
      <c r="AE149" s="275"/>
      <c r="AF149" s="276"/>
      <c r="AG149" s="275"/>
      <c r="AH149" s="275"/>
      <c r="AI149" s="275"/>
      <c r="AJ149" s="276"/>
      <c r="AK149" s="275"/>
      <c r="AL149" s="275"/>
      <c r="AM149" s="275"/>
      <c r="AN149" s="276"/>
      <c r="AO149" s="127"/>
    </row>
    <row r="150" spans="1:137" ht="15.75" thickBot="1">
      <c r="A150" s="329"/>
      <c r="B150" s="362"/>
      <c r="C150" s="363"/>
      <c r="D150" s="364"/>
      <c r="E150" s="386"/>
      <c r="F150" s="364"/>
      <c r="G150" s="248"/>
      <c r="H150" s="257"/>
      <c r="I150" s="258"/>
      <c r="J150" s="258"/>
      <c r="K150" s="258"/>
      <c r="L150" s="266"/>
      <c r="M150" s="248"/>
      <c r="N150" s="340"/>
      <c r="O150" s="321"/>
      <c r="P150" s="255"/>
      <c r="Q150" s="258"/>
      <c r="R150" s="319"/>
      <c r="S150" s="325"/>
      <c r="U150" s="277"/>
      <c r="V150" s="278"/>
      <c r="W150" s="279"/>
      <c r="X150" s="279"/>
      <c r="Y150" s="279"/>
      <c r="Z150" s="280"/>
      <c r="AA150" s="277"/>
      <c r="AB150" s="278"/>
      <c r="AC150" s="279"/>
      <c r="AD150" s="279"/>
      <c r="AE150" s="279"/>
      <c r="AF150" s="280"/>
      <c r="AG150" s="279"/>
      <c r="AH150" s="279"/>
      <c r="AI150" s="279"/>
      <c r="AJ150" s="280"/>
      <c r="AK150" s="279"/>
      <c r="AL150" s="279"/>
      <c r="AM150" s="279"/>
      <c r="AN150" s="280"/>
      <c r="AO150" s="7"/>
    </row>
    <row r="151" spans="1:137" ht="13.5" thickBot="1">
      <c r="A151" s="365"/>
      <c r="B151" s="278"/>
      <c r="C151" s="255"/>
      <c r="D151" s="256"/>
      <c r="E151" s="388"/>
      <c r="F151" s="256"/>
      <c r="G151" s="248"/>
      <c r="H151" s="257"/>
      <c r="I151" s="258"/>
      <c r="J151" s="258"/>
      <c r="K151" s="258"/>
      <c r="L151" s="266"/>
      <c r="M151" s="248"/>
      <c r="N151" s="330"/>
      <c r="O151" s="323"/>
      <c r="P151" s="331"/>
      <c r="Q151" s="331"/>
      <c r="R151" s="331"/>
      <c r="S151" s="332"/>
      <c r="U151" s="277"/>
      <c r="V151" s="278"/>
      <c r="W151" s="281"/>
      <c r="X151" s="281"/>
      <c r="Y151" s="281"/>
      <c r="Z151" s="282"/>
      <c r="AA151" s="277"/>
      <c r="AB151" s="278"/>
      <c r="AC151" s="281"/>
      <c r="AD151" s="281"/>
      <c r="AE151" s="281"/>
      <c r="AF151" s="282"/>
      <c r="AG151" s="281"/>
      <c r="AH151" s="281"/>
      <c r="AI151" s="281"/>
      <c r="AJ151" s="282"/>
      <c r="AK151" s="281"/>
      <c r="AL151" s="281"/>
      <c r="AM151" s="281"/>
      <c r="AN151" s="282"/>
      <c r="AO151" s="200"/>
    </row>
    <row r="152" spans="1:137" ht="13.5" thickBot="1">
      <c r="A152" s="345"/>
      <c r="B152" s="346"/>
      <c r="C152" s="324"/>
      <c r="D152" s="366"/>
      <c r="E152" s="390"/>
      <c r="F152" s="366"/>
      <c r="G152" s="248"/>
      <c r="H152" s="259"/>
      <c r="I152" s="260"/>
      <c r="J152" s="260"/>
      <c r="K152" s="260"/>
      <c r="L152" s="267"/>
      <c r="M152" s="248"/>
      <c r="N152" s="340"/>
      <c r="O152" s="255"/>
      <c r="P152" s="255"/>
      <c r="Q152" s="258"/>
      <c r="R152" s="319"/>
      <c r="S152" s="341"/>
      <c r="U152" s="277"/>
      <c r="V152" s="278"/>
      <c r="W152" s="283"/>
      <c r="X152" s="283"/>
      <c r="Y152" s="283"/>
      <c r="Z152" s="284"/>
      <c r="AA152" s="277"/>
      <c r="AB152" s="278"/>
      <c r="AC152" s="283"/>
      <c r="AD152" s="283"/>
      <c r="AE152" s="283"/>
      <c r="AF152" s="284"/>
      <c r="AG152" s="283"/>
      <c r="AH152" s="283"/>
      <c r="AI152" s="283"/>
      <c r="AJ152" s="284"/>
      <c r="AK152" s="283"/>
      <c r="AL152" s="283"/>
      <c r="AM152" s="283"/>
      <c r="AN152" s="284"/>
      <c r="AO152" s="134"/>
    </row>
    <row r="153" spans="1:137" ht="15.75" thickBot="1">
      <c r="A153" s="248"/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340"/>
      <c r="O153" s="320"/>
      <c r="P153" s="255"/>
      <c r="Q153" s="258"/>
      <c r="R153" s="319"/>
      <c r="S153" s="266"/>
      <c r="U153" s="301"/>
      <c r="V153" s="286"/>
      <c r="W153" s="287"/>
      <c r="X153" s="287"/>
      <c r="Y153" s="287"/>
      <c r="Z153" s="288"/>
      <c r="AA153" s="289"/>
      <c r="AB153" s="290"/>
      <c r="AC153" s="291"/>
      <c r="AD153" s="291"/>
      <c r="AE153" s="291"/>
      <c r="AF153" s="292"/>
      <c r="AG153" s="291"/>
      <c r="AH153" s="291"/>
      <c r="AI153" s="291"/>
      <c r="AJ153" s="292"/>
      <c r="AK153" s="291"/>
      <c r="AL153" s="291"/>
      <c r="AM153" s="291"/>
      <c r="AN153" s="292"/>
      <c r="AO153" s="134"/>
      <c r="CR153" s="2"/>
      <c r="CS153" s="8">
        <f>CQ3</f>
        <v>0</v>
      </c>
      <c r="CT153" s="8">
        <f>CR3</f>
        <v>0</v>
      </c>
      <c r="CU153" s="8">
        <f>CS3</f>
        <v>0</v>
      </c>
      <c r="CV153" s="8">
        <f>CT3</f>
        <v>0</v>
      </c>
      <c r="EC153" s="3">
        <f t="shared" ref="EC153:EF154" si="24">CS153</f>
        <v>0</v>
      </c>
      <c r="ED153" s="3">
        <f t="shared" si="24"/>
        <v>0</v>
      </c>
      <c r="EE153" s="3">
        <f t="shared" si="24"/>
        <v>0</v>
      </c>
      <c r="EF153" s="3">
        <f t="shared" si="24"/>
        <v>0</v>
      </c>
    </row>
    <row r="154" spans="1:137" ht="16.5" thickTop="1" thickBot="1">
      <c r="A154" s="248"/>
      <c r="B154" s="248"/>
      <c r="C154" s="327"/>
      <c r="D154" s="327"/>
      <c r="E154" s="327"/>
      <c r="F154" s="328"/>
      <c r="G154" s="248"/>
      <c r="H154" s="248"/>
      <c r="I154" s="248"/>
      <c r="J154" s="248"/>
      <c r="K154" s="248"/>
      <c r="L154" s="248"/>
      <c r="M154" s="248"/>
      <c r="N154" s="367"/>
      <c r="O154" s="324"/>
      <c r="P154" s="324"/>
      <c r="Q154" s="260"/>
      <c r="R154" s="368"/>
      <c r="S154" s="325"/>
      <c r="U154" s="273"/>
      <c r="V154" s="274"/>
      <c r="W154" s="302"/>
      <c r="X154" s="303"/>
      <c r="Y154" s="303"/>
      <c r="Z154" s="304"/>
      <c r="AA154" s="248"/>
      <c r="AB154" s="294"/>
      <c r="AC154" s="283"/>
      <c r="AD154" s="283"/>
      <c r="AE154" s="283"/>
      <c r="AF154" s="283"/>
      <c r="AG154" s="283"/>
      <c r="AH154" s="283"/>
      <c r="AI154" s="283"/>
      <c r="AJ154" s="283"/>
      <c r="AK154" s="294"/>
      <c r="AL154" s="283"/>
      <c r="AM154" s="283"/>
      <c r="AN154" s="283"/>
      <c r="AO154" s="134"/>
      <c r="CR154" s="10" t="s">
        <v>52</v>
      </c>
      <c r="CS154" s="11">
        <f>D73</f>
        <v>5.5</v>
      </c>
      <c r="CT154" s="11">
        <f>E73</f>
        <v>5.5</v>
      </c>
      <c r="CU154" s="11" t="e">
        <f>F73</f>
        <v>#DIV/0!</v>
      </c>
      <c r="CV154" s="11" t="e">
        <f>G73</f>
        <v>#DIV/0!</v>
      </c>
      <c r="CW154" s="3">
        <v>34</v>
      </c>
      <c r="EB154" s="3" t="str">
        <f>CR154</f>
        <v>Corg pocz.</v>
      </c>
      <c r="EC154" s="205">
        <f t="shared" si="24"/>
        <v>5.5</v>
      </c>
      <c r="ED154" s="205">
        <f t="shared" si="24"/>
        <v>5.5</v>
      </c>
      <c r="EE154" s="205" t="e">
        <f t="shared" si="24"/>
        <v>#DIV/0!</v>
      </c>
      <c r="EF154" s="205" t="e">
        <f t="shared" si="24"/>
        <v>#DIV/0!</v>
      </c>
    </row>
    <row r="155" spans="1:137" ht="13.5" thickBot="1">
      <c r="A155" s="369"/>
      <c r="B155" s="334"/>
      <c r="C155" s="335"/>
      <c r="D155" s="336"/>
      <c r="E155" s="249"/>
      <c r="F155" s="336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U155" s="277"/>
      <c r="V155" s="278"/>
      <c r="W155" s="305"/>
      <c r="X155" s="306"/>
      <c r="Y155" s="306"/>
      <c r="Z155" s="307"/>
      <c r="AA155" s="248"/>
      <c r="AB155" s="294"/>
      <c r="AC155" s="283"/>
      <c r="AD155" s="283"/>
      <c r="AE155" s="283"/>
      <c r="AF155" s="283"/>
      <c r="AG155" s="283"/>
      <c r="AH155" s="283"/>
      <c r="AI155" s="283"/>
      <c r="AJ155" s="283"/>
      <c r="AK155" s="294"/>
      <c r="AL155" s="283"/>
      <c r="AM155" s="283"/>
      <c r="AN155" s="283"/>
      <c r="AO155" s="7"/>
      <c r="CR155" s="10">
        <f>CN59</f>
        <v>0</v>
      </c>
      <c r="CS155" s="11">
        <f>CQ59</f>
        <v>0</v>
      </c>
      <c r="CT155" s="11">
        <f>CR59</f>
        <v>0</v>
      </c>
      <c r="CU155" s="11">
        <f>CS59</f>
        <v>0</v>
      </c>
      <c r="CV155" s="11">
        <f>CT59</f>
        <v>0</v>
      </c>
      <c r="CW155" s="3">
        <v>22</v>
      </c>
      <c r="EB155" s="206" t="s">
        <v>54</v>
      </c>
      <c r="EC155" s="205">
        <f>EB59</f>
        <v>0</v>
      </c>
      <c r="ED155" s="205">
        <f>EC59</f>
        <v>0</v>
      </c>
      <c r="EE155" s="205">
        <f>ED59</f>
        <v>0</v>
      </c>
      <c r="EF155" s="205">
        <f>EE59</f>
        <v>0</v>
      </c>
    </row>
    <row r="156" spans="1:137" ht="13.5" thickBot="1">
      <c r="A156" s="329"/>
      <c r="B156" s="278"/>
      <c r="C156" s="342"/>
      <c r="D156" s="343"/>
      <c r="E156" s="380"/>
      <c r="F156" s="343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U156" s="277"/>
      <c r="V156" s="278"/>
      <c r="W156" s="281"/>
      <c r="X156" s="281"/>
      <c r="Y156" s="281"/>
      <c r="Z156" s="282"/>
      <c r="AA156" s="248"/>
      <c r="AB156" s="294"/>
      <c r="AC156" s="283"/>
      <c r="AD156" s="283"/>
      <c r="AE156" s="283"/>
      <c r="AF156" s="283"/>
      <c r="AG156" s="283"/>
      <c r="AH156" s="283"/>
      <c r="AI156" s="283"/>
      <c r="AJ156" s="283"/>
      <c r="AK156" s="294"/>
      <c r="AL156" s="283"/>
      <c r="AM156" s="283"/>
      <c r="AN156" s="283"/>
      <c r="AO156" s="7"/>
      <c r="CR156" s="12" t="s">
        <v>53</v>
      </c>
      <c r="CS156" s="13">
        <f>CS155/CS154</f>
        <v>0</v>
      </c>
      <c r="CT156" s="13">
        <f>CT155/CT154</f>
        <v>0</v>
      </c>
      <c r="CU156" s="13" t="e">
        <f>CU155/CU154</f>
        <v>#DIV/0!</v>
      </c>
      <c r="CV156" s="13" t="e">
        <f>CV155/CV154</f>
        <v>#DIV/0!</v>
      </c>
      <c r="CW156" s="13">
        <f>CW155/CW154</f>
        <v>0.6470588235294118</v>
      </c>
      <c r="EB156" s="12" t="s">
        <v>53</v>
      </c>
      <c r="EC156" s="13">
        <f>EC155/EC154</f>
        <v>0</v>
      </c>
      <c r="ED156" s="13">
        <f>ED155/ED154</f>
        <v>0</v>
      </c>
      <c r="EE156" s="13" t="e">
        <f>EE155/EE154</f>
        <v>#DIV/0!</v>
      </c>
      <c r="EF156" s="13" t="e">
        <f>EF155/EF154</f>
        <v>#DIV/0!</v>
      </c>
    </row>
    <row r="157" spans="1:137" ht="13.5" thickBot="1">
      <c r="A157" s="345"/>
      <c r="B157" s="346"/>
      <c r="C157" s="347"/>
      <c r="D157" s="348"/>
      <c r="E157" s="382"/>
      <c r="F157" s="3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U157" s="277"/>
      <c r="V157" s="278"/>
      <c r="W157" s="283"/>
      <c r="X157" s="283"/>
      <c r="Y157" s="283"/>
      <c r="Z157" s="284"/>
      <c r="AA157" s="248"/>
      <c r="AB157" s="294"/>
      <c r="AC157" s="294"/>
      <c r="AD157" s="294"/>
      <c r="AE157" s="294"/>
      <c r="AF157" s="294"/>
      <c r="AG157" s="294"/>
      <c r="AH157" s="294"/>
      <c r="AI157" s="294"/>
      <c r="AJ157" s="294"/>
      <c r="AK157" s="294"/>
      <c r="AL157" s="294"/>
      <c r="AM157" s="294"/>
      <c r="AN157" s="294"/>
      <c r="AO157" s="200"/>
      <c r="CS157" s="207"/>
      <c r="CT157" s="207"/>
      <c r="CU157" s="207"/>
      <c r="CV157" s="207"/>
    </row>
    <row r="158" spans="1:137" ht="15.75" thickBot="1">
      <c r="A158" s="358"/>
      <c r="B158" s="359"/>
      <c r="C158" s="360"/>
      <c r="D158" s="361"/>
      <c r="E158" s="384"/>
      <c r="F158" s="361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U158" s="301"/>
      <c r="V158" s="295"/>
      <c r="W158" s="287"/>
      <c r="X158" s="287"/>
      <c r="Y158" s="287"/>
      <c r="Z158" s="288"/>
      <c r="AA158" s="248"/>
      <c r="AB158" s="294"/>
      <c r="AC158" s="283"/>
      <c r="AD158" s="283"/>
      <c r="AE158" s="283"/>
      <c r="AF158" s="283"/>
      <c r="AG158" s="283"/>
      <c r="AH158" s="283"/>
      <c r="AI158" s="283"/>
      <c r="AJ158" s="283"/>
      <c r="AK158" s="294"/>
      <c r="AL158" s="283"/>
      <c r="AM158" s="283"/>
      <c r="AN158" s="283"/>
      <c r="AO158" s="134"/>
      <c r="CS158" s="207"/>
      <c r="CT158" s="207"/>
      <c r="CU158" s="207"/>
      <c r="CV158" s="207"/>
      <c r="ED158" s="207"/>
      <c r="EE158" s="207"/>
      <c r="EF158" s="207"/>
      <c r="EG158" s="207"/>
    </row>
    <row r="159" spans="1:137" ht="16.5" thickTop="1" thickBot="1">
      <c r="A159" s="329"/>
      <c r="B159" s="362"/>
      <c r="C159" s="363"/>
      <c r="D159" s="364"/>
      <c r="E159" s="386"/>
      <c r="F159" s="364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U159" s="289"/>
      <c r="V159" s="297"/>
      <c r="W159" s="298"/>
      <c r="X159" s="298"/>
      <c r="Y159" s="298"/>
      <c r="Z159" s="299"/>
      <c r="AA159" s="248"/>
      <c r="AB159" s="294"/>
      <c r="AC159" s="300"/>
      <c r="AD159" s="300"/>
      <c r="AE159" s="300"/>
      <c r="AF159" s="300"/>
      <c r="AG159" s="300"/>
      <c r="AH159" s="300"/>
      <c r="AI159" s="300"/>
      <c r="AJ159" s="300"/>
      <c r="AK159" s="294"/>
      <c r="AL159" s="300"/>
      <c r="AM159" s="300"/>
      <c r="AN159" s="300"/>
      <c r="AO159" s="134"/>
      <c r="ED159" s="207"/>
      <c r="EE159" s="207"/>
      <c r="EF159" s="207"/>
      <c r="EG159" s="207"/>
    </row>
    <row r="160" spans="1:137" ht="14.25" thickTop="1" thickBot="1">
      <c r="A160" s="365"/>
      <c r="B160" s="278"/>
      <c r="C160" s="255"/>
      <c r="D160" s="256"/>
      <c r="E160" s="388"/>
      <c r="F160" s="256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U160" s="248"/>
      <c r="V160" s="248"/>
      <c r="W160" s="248"/>
      <c r="X160" s="248"/>
      <c r="Y160" s="248"/>
      <c r="Z160" s="248"/>
      <c r="AA160" s="248"/>
      <c r="AB160" s="294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134"/>
    </row>
    <row r="161" spans="1:50" ht="14.25" thickTop="1" thickBot="1">
      <c r="A161" s="345"/>
      <c r="B161" s="346"/>
      <c r="C161" s="324"/>
      <c r="D161" s="366"/>
      <c r="E161" s="390"/>
      <c r="F161" s="366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U161" s="269"/>
      <c r="V161" s="270"/>
      <c r="W161" s="271"/>
      <c r="X161" s="271"/>
      <c r="Y161" s="271"/>
      <c r="Z161" s="272"/>
      <c r="AA161" s="269"/>
      <c r="AB161" s="270"/>
      <c r="AC161" s="271"/>
      <c r="AD161" s="271"/>
      <c r="AE161" s="271"/>
      <c r="AF161" s="272"/>
      <c r="AG161" s="271"/>
      <c r="AH161" s="271"/>
      <c r="AI161" s="271"/>
      <c r="AJ161" s="272"/>
      <c r="AK161" s="271"/>
      <c r="AL161" s="271"/>
      <c r="AM161" s="271"/>
      <c r="AN161" s="272"/>
      <c r="AO161" s="7"/>
    </row>
    <row r="162" spans="1:50" ht="19.5" thickTop="1" thickBot="1">
      <c r="A162" s="329"/>
      <c r="B162" s="248"/>
      <c r="C162" s="248"/>
      <c r="D162" s="248"/>
      <c r="E162" s="248"/>
      <c r="F162" s="248"/>
      <c r="G162" s="248"/>
      <c r="H162" s="248"/>
      <c r="I162" s="392"/>
      <c r="J162" s="393"/>
      <c r="K162" s="248"/>
      <c r="L162" s="248"/>
      <c r="M162" s="248"/>
      <c r="N162" s="248"/>
      <c r="O162" s="248"/>
      <c r="P162" s="248"/>
      <c r="Q162" s="248"/>
      <c r="R162" s="248"/>
      <c r="S162" s="248"/>
      <c r="U162" s="273"/>
      <c r="V162" s="274"/>
      <c r="W162" s="275"/>
      <c r="X162" s="275"/>
      <c r="Y162" s="275"/>
      <c r="Z162" s="276"/>
      <c r="AA162" s="273"/>
      <c r="AB162" s="274"/>
      <c r="AC162" s="275"/>
      <c r="AD162" s="275"/>
      <c r="AE162" s="275"/>
      <c r="AF162" s="276"/>
      <c r="AG162" s="275"/>
      <c r="AH162" s="275"/>
      <c r="AI162" s="275"/>
      <c r="AJ162" s="276"/>
      <c r="AK162" s="275"/>
      <c r="AL162" s="275"/>
      <c r="AM162" s="275"/>
      <c r="AN162" s="276"/>
      <c r="AO162" s="7"/>
    </row>
    <row r="163" spans="1:50" ht="13.5" thickBot="1">
      <c r="A163" s="248"/>
      <c r="B163" s="248"/>
      <c r="C163" s="327"/>
      <c r="D163" s="327"/>
      <c r="E163" s="327"/>
      <c r="F163" s="328"/>
      <c r="G163" s="248"/>
      <c r="H163" s="248"/>
      <c r="I163" s="248"/>
      <c r="J163" s="394"/>
      <c r="K163" s="394"/>
      <c r="L163" s="394"/>
      <c r="M163" s="394"/>
      <c r="N163" s="248"/>
      <c r="O163" s="248"/>
      <c r="P163" s="248"/>
      <c r="Q163" s="248"/>
      <c r="R163" s="248"/>
      <c r="S163" s="248"/>
      <c r="U163" s="277"/>
      <c r="V163" s="278"/>
      <c r="W163" s="279"/>
      <c r="X163" s="279"/>
      <c r="Y163" s="279"/>
      <c r="Z163" s="280"/>
      <c r="AA163" s="277"/>
      <c r="AB163" s="278"/>
      <c r="AC163" s="279"/>
      <c r="AD163" s="279"/>
      <c r="AE163" s="279"/>
      <c r="AF163" s="280"/>
      <c r="AG163" s="279"/>
      <c r="AH163" s="279"/>
      <c r="AI163" s="279"/>
      <c r="AJ163" s="280"/>
      <c r="AK163" s="279"/>
      <c r="AL163" s="279"/>
      <c r="AM163" s="279"/>
      <c r="AN163" s="280"/>
      <c r="AO163" s="134"/>
    </row>
    <row r="164" spans="1:50" ht="15.75" thickBot="1">
      <c r="A164" s="369"/>
      <c r="B164" s="334"/>
      <c r="C164" s="335"/>
      <c r="D164" s="336"/>
      <c r="E164" s="249"/>
      <c r="F164" s="336"/>
      <c r="G164" s="248"/>
      <c r="H164" s="294"/>
      <c r="I164" s="395"/>
      <c r="J164" s="396"/>
      <c r="K164" s="396"/>
      <c r="L164" s="396"/>
      <c r="M164" s="396"/>
      <c r="N164" s="397"/>
      <c r="O164" s="248"/>
      <c r="P164" s="248"/>
      <c r="Q164" s="248"/>
      <c r="R164" s="248"/>
      <c r="S164" s="248"/>
      <c r="U164" s="277"/>
      <c r="V164" s="278"/>
      <c r="W164" s="281"/>
      <c r="X164" s="281"/>
      <c r="Y164" s="281"/>
      <c r="Z164" s="282"/>
      <c r="AA164" s="277"/>
      <c r="AB164" s="278"/>
      <c r="AC164" s="281"/>
      <c r="AD164" s="281"/>
      <c r="AE164" s="281"/>
      <c r="AF164" s="282"/>
      <c r="AG164" s="281"/>
      <c r="AH164" s="281"/>
      <c r="AI164" s="281"/>
      <c r="AJ164" s="282"/>
      <c r="AK164" s="281"/>
      <c r="AL164" s="281"/>
      <c r="AM164" s="281"/>
      <c r="AN164" s="282"/>
      <c r="AO164" s="134"/>
    </row>
    <row r="165" spans="1:50" ht="15.75" thickBot="1">
      <c r="A165" s="329"/>
      <c r="B165" s="278"/>
      <c r="C165" s="342"/>
      <c r="D165" s="343"/>
      <c r="E165" s="380"/>
      <c r="F165" s="343"/>
      <c r="G165" s="248"/>
      <c r="H165" s="294"/>
      <c r="I165" s="395"/>
      <c r="J165" s="398"/>
      <c r="K165" s="398"/>
      <c r="L165" s="398"/>
      <c r="M165" s="399"/>
      <c r="N165" s="397"/>
      <c r="O165" s="248"/>
      <c r="P165" s="248"/>
      <c r="Q165" s="248"/>
      <c r="R165" s="248"/>
      <c r="S165" s="248"/>
      <c r="U165" s="277"/>
      <c r="V165" s="278"/>
      <c r="W165" s="283"/>
      <c r="X165" s="283"/>
      <c r="Y165" s="283"/>
      <c r="Z165" s="284"/>
      <c r="AA165" s="277"/>
      <c r="AB165" s="278"/>
      <c r="AC165" s="283"/>
      <c r="AD165" s="283"/>
      <c r="AE165" s="283"/>
      <c r="AF165" s="284"/>
      <c r="AG165" s="283"/>
      <c r="AH165" s="283"/>
      <c r="AI165" s="283"/>
      <c r="AJ165" s="284"/>
      <c r="AK165" s="283"/>
      <c r="AL165" s="283"/>
      <c r="AM165" s="283"/>
      <c r="AN165" s="284"/>
      <c r="AO165" s="134"/>
    </row>
    <row r="166" spans="1:50" ht="15.75" thickBot="1">
      <c r="A166" s="345"/>
      <c r="B166" s="346"/>
      <c r="C166" s="347"/>
      <c r="D166" s="348"/>
      <c r="E166" s="382"/>
      <c r="F166" s="348"/>
      <c r="G166" s="248"/>
      <c r="H166" s="294"/>
      <c r="I166" s="395"/>
      <c r="J166" s="400"/>
      <c r="K166" s="400"/>
      <c r="L166" s="400"/>
      <c r="M166" s="400"/>
      <c r="N166" s="397"/>
      <c r="O166" s="248"/>
      <c r="P166" s="248"/>
      <c r="Q166" s="248"/>
      <c r="R166" s="248"/>
      <c r="S166" s="248"/>
      <c r="U166" s="301"/>
      <c r="V166" s="286"/>
      <c r="W166" s="287"/>
      <c r="X166" s="287"/>
      <c r="Y166" s="287"/>
      <c r="Z166" s="288"/>
      <c r="AA166" s="289"/>
      <c r="AB166" s="290"/>
      <c r="AC166" s="291"/>
      <c r="AD166" s="291"/>
      <c r="AE166" s="291"/>
      <c r="AF166" s="291"/>
      <c r="AG166" s="291"/>
      <c r="AH166" s="291"/>
      <c r="AI166" s="291"/>
      <c r="AJ166" s="292"/>
      <c r="AK166" s="291"/>
      <c r="AL166" s="291"/>
      <c r="AM166" s="291"/>
      <c r="AN166" s="292"/>
      <c r="AO166" s="7"/>
    </row>
    <row r="167" spans="1:50" ht="16.5" thickTop="1" thickBot="1">
      <c r="A167" s="358"/>
      <c r="B167" s="359"/>
      <c r="C167" s="360"/>
      <c r="D167" s="361"/>
      <c r="E167" s="384"/>
      <c r="F167" s="361"/>
      <c r="G167" s="248"/>
      <c r="H167" s="294"/>
      <c r="I167" s="395"/>
      <c r="J167" s="401"/>
      <c r="K167" s="401"/>
      <c r="L167" s="401"/>
      <c r="M167" s="401"/>
      <c r="N167" s="397"/>
      <c r="O167" s="248"/>
      <c r="P167" s="248"/>
      <c r="Q167" s="248"/>
      <c r="R167" s="248"/>
      <c r="S167" s="248"/>
      <c r="U167" s="273"/>
      <c r="V167" s="274"/>
      <c r="W167" s="302"/>
      <c r="X167" s="303"/>
      <c r="Y167" s="303"/>
      <c r="Z167" s="304"/>
      <c r="AA167" s="248"/>
      <c r="AB167" s="294"/>
      <c r="AC167" s="283"/>
      <c r="AD167" s="283"/>
      <c r="AE167" s="283"/>
      <c r="AF167" s="283"/>
      <c r="AG167" s="283"/>
      <c r="AH167" s="283"/>
      <c r="AI167" s="283"/>
      <c r="AJ167" s="283"/>
      <c r="AK167" s="294"/>
      <c r="AL167" s="283"/>
      <c r="AM167" s="283"/>
      <c r="AN167" s="283"/>
      <c r="AO167" s="134"/>
    </row>
    <row r="168" spans="1:50" ht="15.75" thickBot="1">
      <c r="A168" s="329"/>
      <c r="B168" s="362"/>
      <c r="C168" s="363"/>
      <c r="D168" s="364"/>
      <c r="E168" s="386"/>
      <c r="F168" s="364"/>
      <c r="G168" s="248"/>
      <c r="H168" s="294"/>
      <c r="I168" s="395"/>
      <c r="J168" s="402"/>
      <c r="K168" s="402"/>
      <c r="L168" s="402"/>
      <c r="M168" s="403"/>
      <c r="N168" s="397"/>
      <c r="O168" s="248"/>
      <c r="P168" s="248"/>
      <c r="Q168" s="248"/>
      <c r="R168" s="248"/>
      <c r="S168" s="248"/>
      <c r="U168" s="277"/>
      <c r="V168" s="278"/>
      <c r="W168" s="305"/>
      <c r="X168" s="306"/>
      <c r="Y168" s="306"/>
      <c r="Z168" s="307"/>
      <c r="AA168" s="248"/>
      <c r="AB168" s="294"/>
      <c r="AC168" s="283"/>
      <c r="AD168" s="283"/>
      <c r="AE168" s="283"/>
      <c r="AF168" s="283"/>
      <c r="AG168" s="283"/>
      <c r="AH168" s="283"/>
      <c r="AI168" s="283"/>
      <c r="AJ168" s="283"/>
      <c r="AK168" s="294"/>
      <c r="AL168" s="283"/>
      <c r="AM168" s="283"/>
      <c r="AN168" s="283"/>
      <c r="AO168" s="127"/>
    </row>
    <row r="169" spans="1:50" ht="13.5" thickBot="1">
      <c r="A169" s="365"/>
      <c r="B169" s="278"/>
      <c r="C169" s="255"/>
      <c r="D169" s="256"/>
      <c r="E169" s="388"/>
      <c r="F169" s="256"/>
      <c r="G169" s="248"/>
      <c r="H169" s="294"/>
      <c r="I169" s="294"/>
      <c r="J169" s="294"/>
      <c r="K169" s="294"/>
      <c r="L169" s="294"/>
      <c r="M169" s="294"/>
      <c r="N169" s="339"/>
      <c r="O169" s="248"/>
      <c r="P169" s="248"/>
      <c r="Q169" s="248"/>
      <c r="R169" s="248"/>
      <c r="S169" s="248"/>
      <c r="U169" s="277"/>
      <c r="V169" s="278"/>
      <c r="W169" s="281"/>
      <c r="X169" s="281"/>
      <c r="Y169" s="281"/>
      <c r="Z169" s="282"/>
      <c r="AA169" s="248"/>
      <c r="AB169" s="294"/>
      <c r="AC169" s="283"/>
      <c r="AD169" s="283"/>
      <c r="AE169" s="283"/>
      <c r="AF169" s="283"/>
      <c r="AG169" s="283"/>
      <c r="AH169" s="283"/>
      <c r="AI169" s="283"/>
      <c r="AJ169" s="283"/>
      <c r="AK169" s="294"/>
      <c r="AL169" s="283"/>
      <c r="AM169" s="283"/>
      <c r="AN169" s="283"/>
    </row>
    <row r="170" spans="1:50" ht="13.5" thickBot="1">
      <c r="A170" s="345"/>
      <c r="B170" s="346"/>
      <c r="C170" s="324"/>
      <c r="D170" s="366"/>
      <c r="E170" s="390"/>
      <c r="F170" s="366"/>
      <c r="G170" s="248"/>
      <c r="H170" s="294"/>
      <c r="I170" s="261"/>
      <c r="J170" s="255"/>
      <c r="K170" s="255"/>
      <c r="L170" s="255"/>
      <c r="M170" s="255"/>
      <c r="N170" s="256"/>
      <c r="O170" s="248"/>
      <c r="P170" s="248"/>
      <c r="Q170" s="248"/>
      <c r="R170" s="248"/>
      <c r="S170" s="248"/>
      <c r="U170" s="277"/>
      <c r="V170" s="278"/>
      <c r="W170" s="283"/>
      <c r="X170" s="283"/>
      <c r="Y170" s="283"/>
      <c r="Z170" s="284"/>
      <c r="AA170" s="248"/>
      <c r="AB170" s="294"/>
      <c r="AC170" s="294"/>
      <c r="AD170" s="294"/>
      <c r="AE170" s="294"/>
      <c r="AF170" s="294"/>
      <c r="AG170" s="294"/>
      <c r="AH170" s="294"/>
      <c r="AI170" s="294"/>
      <c r="AJ170" s="294"/>
      <c r="AK170" s="294"/>
      <c r="AL170" s="294"/>
      <c r="AM170" s="294"/>
      <c r="AN170" s="294"/>
    </row>
    <row r="171" spans="1:50" ht="15.75" thickBot="1">
      <c r="A171" s="248"/>
      <c r="B171" s="248"/>
      <c r="C171" s="248"/>
      <c r="D171" s="248"/>
      <c r="E171" s="248"/>
      <c r="F171" s="248"/>
      <c r="G171" s="248"/>
      <c r="H171" s="294"/>
      <c r="I171" s="294"/>
      <c r="J171" s="321"/>
      <c r="K171" s="321"/>
      <c r="L171" s="321"/>
      <c r="M171" s="321"/>
      <c r="N171" s="404"/>
      <c r="O171" s="248"/>
      <c r="P171" s="248"/>
      <c r="Q171" s="248"/>
      <c r="R171" s="248"/>
      <c r="S171" s="248"/>
      <c r="U171" s="301"/>
      <c r="V171" s="295"/>
      <c r="W171" s="287"/>
      <c r="X171" s="287"/>
      <c r="Y171" s="287"/>
      <c r="Z171" s="288"/>
      <c r="AA171" s="248"/>
      <c r="AB171" s="294"/>
      <c r="AC171" s="283"/>
      <c r="AD171" s="283"/>
      <c r="AE171" s="283"/>
      <c r="AF171" s="283"/>
      <c r="AG171" s="283"/>
      <c r="AH171" s="283"/>
      <c r="AI171" s="283"/>
      <c r="AJ171" s="283"/>
      <c r="AK171" s="294"/>
      <c r="AL171" s="283"/>
      <c r="AM171" s="283"/>
      <c r="AN171" s="283"/>
    </row>
    <row r="172" spans="1:50" ht="16.5" thickTop="1" thickBot="1">
      <c r="A172" s="248"/>
      <c r="B172" s="248"/>
      <c r="C172" s="327"/>
      <c r="D172" s="327"/>
      <c r="E172" s="327"/>
      <c r="F172" s="328"/>
      <c r="G172" s="248"/>
      <c r="H172" s="294"/>
      <c r="I172" s="294"/>
      <c r="J172" s="328"/>
      <c r="K172" s="328"/>
      <c r="L172" s="328"/>
      <c r="M172" s="328"/>
      <c r="N172" s="328"/>
      <c r="O172" s="248"/>
      <c r="P172" s="248"/>
      <c r="Q172" s="248"/>
      <c r="R172" s="248"/>
      <c r="S172" s="248"/>
      <c r="U172" s="289"/>
      <c r="V172" s="297"/>
      <c r="W172" s="298"/>
      <c r="X172" s="298"/>
      <c r="Y172" s="298"/>
      <c r="Z172" s="299"/>
      <c r="AA172" s="248"/>
      <c r="AB172" s="294"/>
      <c r="AC172" s="300"/>
      <c r="AD172" s="300"/>
      <c r="AE172" s="300"/>
      <c r="AF172" s="300"/>
      <c r="AG172" s="300"/>
      <c r="AH172" s="300"/>
      <c r="AI172" s="300"/>
      <c r="AJ172" s="300"/>
      <c r="AK172" s="294"/>
      <c r="AL172" s="300"/>
      <c r="AM172" s="300"/>
      <c r="AN172" s="300"/>
    </row>
    <row r="173" spans="1:50" ht="13.5" thickBot="1">
      <c r="A173" s="369"/>
      <c r="B173" s="334"/>
      <c r="C173" s="335"/>
      <c r="D173" s="336"/>
      <c r="E173" s="249"/>
      <c r="F173" s="336"/>
      <c r="G173" s="248"/>
      <c r="H173" s="294"/>
      <c r="I173" s="261"/>
      <c r="J173" s="320"/>
      <c r="K173" s="320"/>
      <c r="L173" s="320"/>
      <c r="M173" s="320"/>
      <c r="N173" s="405"/>
      <c r="O173" s="248"/>
      <c r="P173" s="248"/>
      <c r="Q173" s="248"/>
      <c r="R173" s="248"/>
      <c r="S173" s="248"/>
      <c r="U173" s="248"/>
      <c r="V173" s="248"/>
      <c r="W173" s="248"/>
      <c r="X173" s="248"/>
      <c r="Y173" s="248"/>
      <c r="Z173" s="248"/>
      <c r="AA173" s="248"/>
      <c r="AB173" s="294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</row>
    <row r="174" spans="1:50" ht="14.25" thickTop="1" thickBot="1">
      <c r="A174" s="329"/>
      <c r="B174" s="278"/>
      <c r="C174" s="342"/>
      <c r="D174" s="343"/>
      <c r="E174" s="380"/>
      <c r="F174" s="343"/>
      <c r="G174" s="248"/>
      <c r="H174" s="294"/>
      <c r="I174" s="294"/>
      <c r="J174" s="321"/>
      <c r="K174" s="321"/>
      <c r="L174" s="321"/>
      <c r="M174" s="321"/>
      <c r="N174" s="404"/>
      <c r="O174" s="248"/>
      <c r="P174" s="248"/>
      <c r="Q174" s="248"/>
      <c r="R174" s="248"/>
      <c r="S174" s="248"/>
      <c r="U174" s="269"/>
      <c r="V174" s="308"/>
      <c r="W174" s="271"/>
      <c r="X174" s="271"/>
      <c r="Y174" s="271"/>
      <c r="Z174" s="272"/>
      <c r="AA174" s="269"/>
      <c r="AB174" s="270"/>
      <c r="AC174" s="271"/>
      <c r="AD174" s="271"/>
      <c r="AE174" s="271"/>
      <c r="AF174" s="272"/>
      <c r="AG174" s="271"/>
      <c r="AH174" s="271"/>
      <c r="AI174" s="271"/>
      <c r="AJ174" s="272"/>
      <c r="AK174" s="271"/>
      <c r="AL174" s="271"/>
      <c r="AM174" s="271"/>
      <c r="AN174" s="272"/>
    </row>
    <row r="175" spans="1:50" ht="14.25" thickTop="1" thickBot="1">
      <c r="A175" s="345"/>
      <c r="B175" s="346"/>
      <c r="C175" s="347"/>
      <c r="D175" s="348"/>
      <c r="E175" s="382"/>
      <c r="F175" s="348"/>
      <c r="G175" s="248"/>
      <c r="H175" s="406"/>
      <c r="I175" s="406"/>
      <c r="J175" s="328"/>
      <c r="K175" s="328"/>
      <c r="L175" s="328"/>
      <c r="M175" s="328"/>
      <c r="N175" s="328"/>
      <c r="O175" s="248"/>
      <c r="P175" s="248"/>
      <c r="Q175" s="248"/>
      <c r="R175" s="248"/>
      <c r="S175" s="248"/>
      <c r="U175" s="273"/>
      <c r="V175" s="274"/>
      <c r="W175" s="275"/>
      <c r="X175" s="275"/>
      <c r="Y175" s="275"/>
      <c r="Z175" s="276"/>
      <c r="AA175" s="273"/>
      <c r="AB175" s="274"/>
      <c r="AC175" s="275"/>
      <c r="AD175" s="275"/>
      <c r="AE175" s="275"/>
      <c r="AF175" s="276"/>
      <c r="AG175" s="275"/>
      <c r="AH175" s="275"/>
      <c r="AI175" s="275"/>
      <c r="AJ175" s="276"/>
      <c r="AK175" s="275"/>
      <c r="AL175" s="275"/>
      <c r="AM175" s="275"/>
      <c r="AN175" s="276"/>
      <c r="AS175" s="310"/>
      <c r="AT175" s="311" t="str">
        <f>AP3</f>
        <v>K1</v>
      </c>
      <c r="AU175" s="311" t="str">
        <f>AQ3</f>
        <v>K2</v>
      </c>
      <c r="AV175" s="311">
        <f>AR3</f>
        <v>0</v>
      </c>
      <c r="AW175" s="311">
        <f>AS3</f>
        <v>0</v>
      </c>
      <c r="AX175" s="248"/>
    </row>
    <row r="176" spans="1:50" ht="13.5" thickBot="1">
      <c r="A176" s="358"/>
      <c r="B176" s="359"/>
      <c r="C176" s="360"/>
      <c r="D176" s="361"/>
      <c r="E176" s="384"/>
      <c r="F176" s="361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U176" s="277"/>
      <c r="V176" s="278"/>
      <c r="W176" s="279"/>
      <c r="X176" s="279"/>
      <c r="Y176" s="279"/>
      <c r="Z176" s="280"/>
      <c r="AA176" s="277"/>
      <c r="AB176" s="278"/>
      <c r="AC176" s="279"/>
      <c r="AD176" s="279"/>
      <c r="AE176" s="279"/>
      <c r="AF176" s="280"/>
      <c r="AG176" s="279"/>
      <c r="AH176" s="279"/>
      <c r="AI176" s="279"/>
      <c r="AJ176" s="280"/>
      <c r="AK176" s="279"/>
      <c r="AL176" s="279"/>
      <c r="AM176" s="279"/>
      <c r="AN176" s="280"/>
      <c r="AS176" s="312" t="s">
        <v>56</v>
      </c>
      <c r="AT176" s="313">
        <f>D74</f>
        <v>313</v>
      </c>
      <c r="AU176" s="313">
        <f>E74</f>
        <v>263.39999999999998</v>
      </c>
      <c r="AV176" s="313">
        <f>F74</f>
        <v>0</v>
      </c>
      <c r="AW176" s="313">
        <f>G74</f>
        <v>0</v>
      </c>
      <c r="AX176" s="248" t="s">
        <v>57</v>
      </c>
    </row>
    <row r="177" spans="1:50" ht="15.75" thickBot="1">
      <c r="A177" s="329"/>
      <c r="B177" s="362"/>
      <c r="C177" s="363"/>
      <c r="D177" s="364"/>
      <c r="E177" s="386"/>
      <c r="F177" s="364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U177" s="277"/>
      <c r="V177" s="309"/>
      <c r="W177" s="281"/>
      <c r="X177" s="281"/>
      <c r="Y177" s="281"/>
      <c r="Z177" s="282"/>
      <c r="AA177" s="277"/>
      <c r="AB177" s="278"/>
      <c r="AC177" s="281"/>
      <c r="AD177" s="281"/>
      <c r="AE177" s="281"/>
      <c r="AF177" s="282"/>
      <c r="AG177" s="281"/>
      <c r="AH177" s="281"/>
      <c r="AI177" s="281"/>
      <c r="AJ177" s="282"/>
      <c r="AK177" s="281"/>
      <c r="AL177" s="281"/>
      <c r="AM177" s="281"/>
      <c r="AN177" s="282"/>
      <c r="AS177" s="312" t="s">
        <v>58</v>
      </c>
      <c r="AT177" s="314">
        <f>BJ59</f>
        <v>0</v>
      </c>
      <c r="AU177" s="314">
        <f>BK59</f>
        <v>0</v>
      </c>
      <c r="AV177" s="314">
        <f>BL59</f>
        <v>0</v>
      </c>
      <c r="AW177" s="314">
        <f>BM59</f>
        <v>0</v>
      </c>
      <c r="AX177" s="248" t="s">
        <v>57</v>
      </c>
    </row>
    <row r="178" spans="1:50" ht="13.5" thickBot="1">
      <c r="A178" s="365"/>
      <c r="B178" s="278"/>
      <c r="C178" s="255"/>
      <c r="D178" s="256"/>
      <c r="E178" s="388"/>
      <c r="F178" s="256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U178" s="277"/>
      <c r="V178" s="278"/>
      <c r="W178" s="283"/>
      <c r="X178" s="283"/>
      <c r="Y178" s="283"/>
      <c r="Z178" s="284"/>
      <c r="AA178" s="277"/>
      <c r="AB178" s="278"/>
      <c r="AC178" s="283"/>
      <c r="AD178" s="283"/>
      <c r="AE178" s="283"/>
      <c r="AF178" s="284"/>
      <c r="AG178" s="283"/>
      <c r="AH178" s="283"/>
      <c r="AI178" s="283"/>
      <c r="AJ178" s="284"/>
      <c r="AK178" s="283"/>
      <c r="AL178" s="283"/>
      <c r="AM178" s="283"/>
      <c r="AN178" s="284"/>
      <c r="AS178" s="312" t="s">
        <v>53</v>
      </c>
      <c r="AT178" s="315">
        <f>AT177/AT176</f>
        <v>0</v>
      </c>
      <c r="AU178" s="315">
        <f>AU177/AU176</f>
        <v>0</v>
      </c>
      <c r="AV178" s="315" t="e">
        <f>AV177/AV176</f>
        <v>#DIV/0!</v>
      </c>
      <c r="AW178" s="315" t="e">
        <f>AW177/AW176</f>
        <v>#DIV/0!</v>
      </c>
      <c r="AX178" s="315" t="e">
        <f>AX177/AX176</f>
        <v>#VALUE!</v>
      </c>
    </row>
    <row r="179" spans="1:50" ht="15.75" thickBot="1">
      <c r="A179" s="345"/>
      <c r="B179" s="346"/>
      <c r="C179" s="324"/>
      <c r="D179" s="366"/>
      <c r="E179" s="390"/>
      <c r="F179" s="366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U179" s="301"/>
      <c r="V179" s="286"/>
      <c r="W179" s="287"/>
      <c r="X179" s="287"/>
      <c r="Y179" s="287"/>
      <c r="Z179" s="288"/>
      <c r="AA179" s="289"/>
      <c r="AB179" s="290"/>
      <c r="AC179" s="291"/>
      <c r="AD179" s="291"/>
      <c r="AE179" s="291"/>
      <c r="AF179" s="292"/>
      <c r="AG179" s="291"/>
      <c r="AH179" s="291"/>
      <c r="AI179" s="291"/>
      <c r="AJ179" s="292"/>
      <c r="AK179" s="291"/>
      <c r="AL179" s="291"/>
      <c r="AM179" s="291"/>
      <c r="AN179" s="292"/>
      <c r="AT179" s="207"/>
      <c r="AU179" s="207"/>
      <c r="AV179" s="207"/>
      <c r="AW179" s="207"/>
    </row>
    <row r="180" spans="1:50" ht="14.25" thickTop="1" thickBot="1">
      <c r="A180" s="248"/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U180" s="273"/>
      <c r="V180" s="274"/>
      <c r="W180" s="302"/>
      <c r="X180" s="275"/>
      <c r="Y180" s="303"/>
      <c r="Z180" s="304"/>
      <c r="AA180" s="248"/>
      <c r="AB180" s="294"/>
      <c r="AC180" s="283"/>
      <c r="AD180" s="283"/>
      <c r="AE180" s="283"/>
      <c r="AF180" s="283"/>
      <c r="AG180" s="283"/>
      <c r="AH180" s="283"/>
      <c r="AI180" s="283"/>
      <c r="AJ180" s="283"/>
      <c r="AK180" s="294"/>
      <c r="AL180" s="283"/>
      <c r="AM180" s="283"/>
      <c r="AN180" s="283"/>
      <c r="AT180" s="207"/>
      <c r="AU180" s="207"/>
      <c r="AV180" s="207"/>
      <c r="AW180" s="207"/>
    </row>
    <row r="181" spans="1:50" ht="13.5" thickBot="1">
      <c r="A181" s="248"/>
      <c r="B181" s="248"/>
      <c r="C181" s="327"/>
      <c r="D181" s="327"/>
      <c r="E181" s="327"/>
      <c r="F181" s="32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U181" s="277"/>
      <c r="V181" s="278"/>
      <c r="W181" s="305"/>
      <c r="X181" s="279"/>
      <c r="Y181" s="306"/>
      <c r="Z181" s="307"/>
      <c r="AA181" s="248"/>
      <c r="AB181" s="294"/>
      <c r="AC181" s="283"/>
      <c r="AD181" s="283"/>
      <c r="AE181" s="283"/>
      <c r="AF181" s="283"/>
      <c r="AG181" s="283"/>
      <c r="AH181" s="283"/>
      <c r="AI181" s="283"/>
      <c r="AJ181" s="283"/>
      <c r="AK181" s="294"/>
      <c r="AL181" s="283"/>
      <c r="AM181" s="283"/>
      <c r="AN181" s="283"/>
    </row>
    <row r="182" spans="1:50" ht="13.5" thickBot="1">
      <c r="A182" s="369"/>
      <c r="B182" s="334"/>
      <c r="C182" s="335"/>
      <c r="D182" s="336"/>
      <c r="E182" s="249"/>
      <c r="F182" s="336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U182" s="277"/>
      <c r="V182" s="278"/>
      <c r="W182" s="281"/>
      <c r="X182" s="281"/>
      <c r="Y182" s="281"/>
      <c r="Z182" s="282"/>
      <c r="AA182" s="248"/>
      <c r="AB182" s="294"/>
      <c r="AC182" s="283"/>
      <c r="AD182" s="283"/>
      <c r="AE182" s="283"/>
      <c r="AF182" s="283"/>
      <c r="AG182" s="283"/>
      <c r="AH182" s="283"/>
      <c r="AI182" s="283"/>
      <c r="AJ182" s="283"/>
      <c r="AK182" s="294"/>
      <c r="AL182" s="283"/>
      <c r="AM182" s="283"/>
      <c r="AN182" s="283"/>
    </row>
    <row r="183" spans="1:50" ht="13.5" thickBot="1">
      <c r="A183" s="329"/>
      <c r="B183" s="278"/>
      <c r="C183" s="342"/>
      <c r="D183" s="343"/>
      <c r="E183" s="380"/>
      <c r="F183" s="343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U183" s="277"/>
      <c r="V183" s="278"/>
      <c r="W183" s="283"/>
      <c r="X183" s="283"/>
      <c r="Y183" s="283"/>
      <c r="Z183" s="284"/>
      <c r="AA183" s="248"/>
      <c r="AB183" s="294"/>
      <c r="AC183" s="294"/>
      <c r="AD183" s="294"/>
      <c r="AE183" s="294"/>
      <c r="AF183" s="294"/>
      <c r="AG183" s="294"/>
      <c r="AH183" s="294"/>
      <c r="AI183" s="294"/>
      <c r="AJ183" s="294"/>
      <c r="AK183" s="294"/>
      <c r="AL183" s="294"/>
      <c r="AM183" s="294"/>
      <c r="AN183" s="294"/>
    </row>
    <row r="184" spans="1:50" ht="15.75" thickBot="1">
      <c r="A184" s="345"/>
      <c r="B184" s="346"/>
      <c r="C184" s="347"/>
      <c r="D184" s="348"/>
      <c r="E184" s="382"/>
      <c r="F184" s="3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U184" s="301"/>
      <c r="V184" s="295"/>
      <c r="W184" s="287"/>
      <c r="X184" s="287"/>
      <c r="Y184" s="287"/>
      <c r="Z184" s="288"/>
      <c r="AA184" s="248"/>
      <c r="AB184" s="294"/>
      <c r="AC184" s="283"/>
      <c r="AD184" s="283"/>
      <c r="AE184" s="283"/>
      <c r="AF184" s="283"/>
      <c r="AG184" s="283"/>
      <c r="AH184" s="283"/>
      <c r="AI184" s="283"/>
      <c r="AJ184" s="283"/>
      <c r="AK184" s="294"/>
      <c r="AL184" s="283"/>
      <c r="AM184" s="283"/>
      <c r="AN184" s="283"/>
    </row>
    <row r="185" spans="1:50" ht="15.75" thickBot="1">
      <c r="A185" s="358"/>
      <c r="B185" s="359"/>
      <c r="C185" s="360"/>
      <c r="D185" s="361"/>
      <c r="E185" s="384"/>
      <c r="F185" s="361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U185" s="289"/>
      <c r="V185" s="297"/>
      <c r="W185" s="298"/>
      <c r="X185" s="298"/>
      <c r="Y185" s="298"/>
      <c r="Z185" s="299"/>
      <c r="AA185" s="248"/>
      <c r="AB185" s="294"/>
      <c r="AC185" s="300"/>
      <c r="AD185" s="300"/>
      <c r="AE185" s="300"/>
      <c r="AF185" s="300"/>
      <c r="AG185" s="300"/>
      <c r="AH185" s="300"/>
      <c r="AI185" s="300"/>
      <c r="AJ185" s="300"/>
      <c r="AK185" s="294"/>
      <c r="AL185" s="300"/>
      <c r="AM185" s="300"/>
      <c r="AN185" s="300"/>
    </row>
    <row r="186" spans="1:50" ht="16.5" thickTop="1" thickBot="1">
      <c r="A186" s="329"/>
      <c r="B186" s="362"/>
      <c r="C186" s="363"/>
      <c r="D186" s="364"/>
      <c r="E186" s="386"/>
      <c r="F186" s="364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U186" s="248"/>
      <c r="V186" s="248"/>
      <c r="W186" s="248"/>
      <c r="X186" s="248"/>
      <c r="Y186" s="248"/>
      <c r="Z186" s="248"/>
      <c r="AA186" s="248"/>
      <c r="AB186" s="294"/>
      <c r="AC186" s="248"/>
      <c r="AD186" s="294"/>
      <c r="AE186" s="294"/>
      <c r="AF186" s="294"/>
      <c r="AG186" s="294"/>
      <c r="AH186" s="294"/>
      <c r="AI186" s="294"/>
      <c r="AJ186" s="294"/>
      <c r="AK186" s="294"/>
      <c r="AL186" s="294"/>
      <c r="AM186" s="294"/>
      <c r="AN186" s="294"/>
    </row>
    <row r="187" spans="1:50" ht="14.25" thickTop="1" thickBot="1">
      <c r="A187" s="365"/>
      <c r="B187" s="278"/>
      <c r="C187" s="255"/>
      <c r="D187" s="256"/>
      <c r="E187" s="388"/>
      <c r="F187" s="256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U187" s="269"/>
      <c r="V187" s="308"/>
      <c r="W187" s="271"/>
      <c r="X187" s="271"/>
      <c r="Y187" s="271"/>
      <c r="Z187" s="272"/>
      <c r="AA187" s="269"/>
      <c r="AB187" s="270"/>
      <c r="AC187" s="271"/>
      <c r="AD187" s="271"/>
      <c r="AE187" s="271"/>
      <c r="AF187" s="272"/>
      <c r="AG187" s="271"/>
      <c r="AH187" s="271"/>
      <c r="AI187" s="271"/>
      <c r="AJ187" s="272"/>
      <c r="AK187" s="271"/>
      <c r="AL187" s="271"/>
      <c r="AM187" s="271"/>
      <c r="AN187" s="272"/>
    </row>
    <row r="188" spans="1:50" ht="14.25" thickTop="1" thickBot="1">
      <c r="A188" s="345"/>
      <c r="B188" s="346"/>
      <c r="C188" s="324"/>
      <c r="D188" s="366"/>
      <c r="E188" s="390"/>
      <c r="F188" s="366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U188" s="273"/>
      <c r="V188" s="274"/>
      <c r="W188" s="275"/>
      <c r="X188" s="275"/>
      <c r="Y188" s="275"/>
      <c r="Z188" s="276"/>
      <c r="AA188" s="273"/>
      <c r="AB188" s="274"/>
      <c r="AC188" s="275"/>
      <c r="AD188" s="275"/>
      <c r="AE188" s="275"/>
      <c r="AF188" s="276"/>
      <c r="AG188" s="275"/>
      <c r="AH188" s="275"/>
      <c r="AI188" s="275"/>
      <c r="AJ188" s="276"/>
      <c r="AK188" s="275"/>
      <c r="AL188" s="275"/>
      <c r="AM188" s="275"/>
      <c r="AN188" s="276"/>
    </row>
    <row r="189" spans="1:50" ht="13.5" thickBot="1">
      <c r="U189" s="277"/>
      <c r="V189" s="278"/>
      <c r="W189" s="279"/>
      <c r="X189" s="279"/>
      <c r="Y189" s="279"/>
      <c r="Z189" s="280"/>
      <c r="AA189" s="277"/>
      <c r="AB189" s="278"/>
      <c r="AC189" s="279"/>
      <c r="AD189" s="279"/>
      <c r="AE189" s="279"/>
      <c r="AF189" s="280"/>
      <c r="AG189" s="279"/>
      <c r="AH189" s="279"/>
      <c r="AI189" s="279"/>
      <c r="AJ189" s="280"/>
      <c r="AK189" s="279"/>
      <c r="AL189" s="279"/>
      <c r="AM189" s="279"/>
      <c r="AN189" s="280"/>
    </row>
    <row r="190" spans="1:50" ht="13.5" thickBot="1">
      <c r="U190" s="277"/>
      <c r="V190" s="278"/>
      <c r="W190" s="281"/>
      <c r="X190" s="281"/>
      <c r="Y190" s="281"/>
      <c r="Z190" s="282"/>
      <c r="AA190" s="277"/>
      <c r="AB190" s="278"/>
      <c r="AC190" s="281"/>
      <c r="AD190" s="281"/>
      <c r="AE190" s="281"/>
      <c r="AF190" s="282"/>
      <c r="AG190" s="281"/>
      <c r="AH190" s="281"/>
      <c r="AI190" s="281"/>
      <c r="AJ190" s="282"/>
      <c r="AK190" s="281"/>
      <c r="AL190" s="281"/>
      <c r="AM190" s="281"/>
      <c r="AN190" s="282"/>
    </row>
    <row r="191" spans="1:50" ht="13.5" thickBot="1">
      <c r="U191" s="277"/>
      <c r="V191" s="278"/>
      <c r="W191" s="283"/>
      <c r="X191" s="283"/>
      <c r="Y191" s="283"/>
      <c r="Z191" s="284"/>
      <c r="AA191" s="277"/>
      <c r="AB191" s="278"/>
      <c r="AC191" s="283"/>
      <c r="AD191" s="283"/>
      <c r="AE191" s="283"/>
      <c r="AF191" s="284"/>
      <c r="AG191" s="283"/>
      <c r="AH191" s="283"/>
      <c r="AI191" s="283"/>
      <c r="AJ191" s="284"/>
      <c r="AK191" s="283"/>
      <c r="AL191" s="283"/>
      <c r="AM191" s="283"/>
      <c r="AN191" s="284"/>
    </row>
    <row r="192" spans="1:50" ht="15.75" thickBot="1">
      <c r="U192" s="301"/>
      <c r="V192" s="286"/>
      <c r="W192" s="287"/>
      <c r="X192" s="287"/>
      <c r="Y192" s="287"/>
      <c r="Z192" s="288"/>
      <c r="AA192" s="289"/>
      <c r="AB192" s="290"/>
      <c r="AC192" s="291"/>
      <c r="AD192" s="291"/>
      <c r="AE192" s="291"/>
      <c r="AF192" s="291"/>
      <c r="AG192" s="291"/>
      <c r="AH192" s="291"/>
      <c r="AI192" s="291"/>
      <c r="AJ192" s="292"/>
      <c r="AK192" s="291"/>
      <c r="AL192" s="291"/>
      <c r="AM192" s="291"/>
      <c r="AN192" s="292"/>
    </row>
    <row r="193" spans="21:40" ht="14.25" thickTop="1" thickBot="1">
      <c r="U193" s="273"/>
      <c r="V193" s="274"/>
      <c r="W193" s="275"/>
      <c r="X193" s="275"/>
      <c r="Y193" s="275"/>
      <c r="Z193" s="276"/>
      <c r="AA193" s="269"/>
      <c r="AB193" s="270"/>
      <c r="AC193" s="271"/>
      <c r="AD193" s="271"/>
      <c r="AE193" s="271"/>
      <c r="AF193" s="272"/>
      <c r="AG193" s="271"/>
      <c r="AH193" s="271"/>
      <c r="AI193" s="271"/>
      <c r="AJ193" s="272"/>
      <c r="AK193" s="271"/>
      <c r="AL193" s="271"/>
      <c r="AM193" s="271"/>
      <c r="AN193" s="272"/>
    </row>
    <row r="194" spans="21:40" ht="14.25" thickTop="1" thickBot="1">
      <c r="U194" s="277"/>
      <c r="V194" s="278"/>
      <c r="W194" s="279"/>
      <c r="X194" s="279"/>
      <c r="Y194" s="279"/>
      <c r="Z194" s="280"/>
      <c r="AA194" s="273"/>
      <c r="AB194" s="274"/>
      <c r="AC194" s="275"/>
      <c r="AD194" s="275"/>
      <c r="AE194" s="275"/>
      <c r="AF194" s="276"/>
      <c r="AG194" s="275"/>
      <c r="AH194" s="275"/>
      <c r="AI194" s="275"/>
      <c r="AJ194" s="276"/>
      <c r="AK194" s="275"/>
      <c r="AL194" s="275"/>
      <c r="AM194" s="275"/>
      <c r="AN194" s="276"/>
    </row>
    <row r="195" spans="21:40" ht="13.5" thickBot="1">
      <c r="U195" s="277"/>
      <c r="V195" s="278"/>
      <c r="W195" s="281"/>
      <c r="X195" s="281"/>
      <c r="Y195" s="281"/>
      <c r="Z195" s="282"/>
      <c r="AA195" s="277"/>
      <c r="AB195" s="278"/>
      <c r="AC195" s="279"/>
      <c r="AD195" s="279"/>
      <c r="AE195" s="279"/>
      <c r="AF195" s="280"/>
      <c r="AG195" s="279"/>
      <c r="AH195" s="279"/>
      <c r="AI195" s="279"/>
      <c r="AJ195" s="280"/>
      <c r="AK195" s="279"/>
      <c r="AL195" s="279"/>
      <c r="AM195" s="279"/>
      <c r="AN195" s="280"/>
    </row>
    <row r="196" spans="21:40" ht="13.5" thickBot="1">
      <c r="U196" s="277"/>
      <c r="V196" s="278"/>
      <c r="W196" s="283"/>
      <c r="X196" s="283"/>
      <c r="Y196" s="283"/>
      <c r="Z196" s="284"/>
      <c r="AA196" s="277"/>
      <c r="AB196" s="278"/>
      <c r="AC196" s="281"/>
      <c r="AD196" s="281"/>
      <c r="AE196" s="281"/>
      <c r="AF196" s="282"/>
      <c r="AG196" s="281"/>
      <c r="AH196" s="281"/>
      <c r="AI196" s="281"/>
      <c r="AJ196" s="282"/>
      <c r="AK196" s="281"/>
      <c r="AL196" s="281"/>
      <c r="AM196" s="281"/>
      <c r="AN196" s="282"/>
    </row>
    <row r="197" spans="21:40" ht="15.75" thickBot="1">
      <c r="U197" s="301"/>
      <c r="V197" s="295"/>
      <c r="W197" s="287"/>
      <c r="X197" s="287"/>
      <c r="Y197" s="287"/>
      <c r="Z197" s="288"/>
      <c r="AA197" s="277"/>
      <c r="AB197" s="278"/>
      <c r="AC197" s="283"/>
      <c r="AD197" s="283"/>
      <c r="AE197" s="283"/>
      <c r="AF197" s="284"/>
      <c r="AG197" s="283"/>
      <c r="AH197" s="283"/>
      <c r="AI197" s="283"/>
      <c r="AJ197" s="284"/>
      <c r="AK197" s="283"/>
      <c r="AL197" s="283"/>
      <c r="AM197" s="283"/>
      <c r="AN197" s="284"/>
    </row>
    <row r="198" spans="21:40" ht="16.5" thickTop="1" thickBot="1">
      <c r="U198" s="289"/>
      <c r="V198" s="297"/>
      <c r="W198" s="298"/>
      <c r="X198" s="298"/>
      <c r="Y198" s="298"/>
      <c r="Z198" s="299"/>
      <c r="AA198" s="289"/>
      <c r="AB198" s="290"/>
      <c r="AC198" s="291"/>
      <c r="AD198" s="291"/>
      <c r="AE198" s="291"/>
      <c r="AF198" s="292"/>
      <c r="AG198" s="291"/>
      <c r="AH198" s="291"/>
      <c r="AI198" s="291"/>
      <c r="AJ198" s="292"/>
      <c r="AK198" s="291"/>
      <c r="AL198" s="291"/>
      <c r="AM198" s="291"/>
      <c r="AN198" s="292"/>
    </row>
    <row r="199" spans="21:40" ht="13.5" thickTop="1">
      <c r="U199" s="273"/>
      <c r="V199" s="274"/>
      <c r="W199" s="275"/>
      <c r="X199" s="275"/>
      <c r="Y199" s="275"/>
      <c r="Z199" s="276"/>
      <c r="AA199" s="248"/>
      <c r="AB199" s="294"/>
      <c r="AC199" s="283"/>
      <c r="AD199" s="283"/>
      <c r="AE199" s="283"/>
      <c r="AF199" s="283"/>
      <c r="AG199" s="283"/>
      <c r="AH199" s="283"/>
      <c r="AI199" s="283"/>
      <c r="AJ199" s="283"/>
      <c r="AK199" s="294"/>
      <c r="AL199" s="283"/>
      <c r="AM199" s="283"/>
      <c r="AN199" s="283"/>
    </row>
    <row r="200" spans="21:40" ht="13.5" thickBot="1">
      <c r="U200" s="277"/>
      <c r="V200" s="278"/>
      <c r="W200" s="279"/>
      <c r="X200" s="279"/>
      <c r="Y200" s="279"/>
      <c r="Z200" s="280"/>
      <c r="AA200" s="248"/>
      <c r="AB200" s="294"/>
      <c r="AC200" s="283"/>
      <c r="AD200" s="283"/>
      <c r="AE200" s="283"/>
      <c r="AF200" s="283"/>
      <c r="AG200" s="283"/>
      <c r="AH200" s="283"/>
      <c r="AI200" s="283"/>
      <c r="AJ200" s="283"/>
      <c r="AK200" s="294"/>
      <c r="AL200" s="283"/>
      <c r="AM200" s="283"/>
      <c r="AN200" s="283"/>
    </row>
    <row r="201" spans="21:40" ht="13.5" thickBot="1">
      <c r="U201" s="277"/>
      <c r="V201" s="278"/>
      <c r="W201" s="281"/>
      <c r="X201" s="281"/>
      <c r="Y201" s="281"/>
      <c r="Z201" s="282"/>
      <c r="AA201" s="248"/>
      <c r="AB201" s="294"/>
      <c r="AC201" s="283"/>
      <c r="AD201" s="283"/>
      <c r="AE201" s="283"/>
      <c r="AF201" s="283"/>
      <c r="AG201" s="283"/>
      <c r="AH201" s="283"/>
      <c r="AI201" s="283"/>
      <c r="AJ201" s="283"/>
      <c r="AK201" s="294"/>
      <c r="AL201" s="283"/>
      <c r="AM201" s="283"/>
      <c r="AN201" s="283"/>
    </row>
    <row r="202" spans="21:40" ht="13.5" thickBot="1">
      <c r="U202" s="277"/>
      <c r="V202" s="278"/>
      <c r="W202" s="283"/>
      <c r="X202" s="283"/>
      <c r="Y202" s="283"/>
      <c r="Z202" s="284"/>
      <c r="AA202" s="248"/>
      <c r="AB202" s="294"/>
      <c r="AC202" s="294"/>
      <c r="AD202" s="294"/>
      <c r="AE202" s="294"/>
      <c r="AF202" s="294"/>
      <c r="AG202" s="294"/>
      <c r="AH202" s="294"/>
      <c r="AI202" s="294"/>
      <c r="AJ202" s="294"/>
      <c r="AK202" s="294"/>
      <c r="AL202" s="294"/>
      <c r="AM202" s="294"/>
      <c r="AN202" s="294"/>
    </row>
    <row r="203" spans="21:40" ht="15.75" thickBot="1">
      <c r="U203" s="301"/>
      <c r="V203" s="295"/>
      <c r="W203" s="287"/>
      <c r="X203" s="287"/>
      <c r="Y203" s="287"/>
      <c r="Z203" s="288"/>
      <c r="AA203" s="248"/>
      <c r="AB203" s="294"/>
      <c r="AC203" s="283"/>
      <c r="AD203" s="283"/>
      <c r="AE203" s="283"/>
      <c r="AF203" s="283"/>
      <c r="AG203" s="283"/>
      <c r="AH203" s="283"/>
      <c r="AI203" s="283"/>
      <c r="AJ203" s="283"/>
      <c r="AK203" s="294"/>
      <c r="AL203" s="283"/>
      <c r="AM203" s="283"/>
      <c r="AN203" s="283"/>
    </row>
    <row r="204" spans="21:40" ht="16.5" thickTop="1" thickBot="1">
      <c r="U204" s="289"/>
      <c r="V204" s="297"/>
      <c r="W204" s="298"/>
      <c r="X204" s="298"/>
      <c r="Y204" s="298"/>
      <c r="Z204" s="299"/>
      <c r="AA204" s="248"/>
      <c r="AB204" s="294"/>
      <c r="AC204" s="300"/>
      <c r="AD204" s="300"/>
      <c r="AE204" s="300"/>
      <c r="AF204" s="300"/>
      <c r="AG204" s="300"/>
      <c r="AH204" s="300"/>
      <c r="AI204" s="300"/>
      <c r="AJ204" s="300"/>
      <c r="AK204" s="294"/>
      <c r="AL204" s="300"/>
      <c r="AM204" s="300"/>
      <c r="AN204" s="300"/>
    </row>
    <row r="205" spans="21:40" ht="14.25" thickTop="1" thickBot="1"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</row>
    <row r="206" spans="21:40" ht="14.25" thickTop="1" thickBot="1">
      <c r="U206" s="269"/>
      <c r="V206" s="270"/>
      <c r="W206" s="271"/>
      <c r="X206" s="271"/>
      <c r="Y206" s="271"/>
      <c r="Z206" s="272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</row>
    <row r="207" spans="21:40" ht="13.5" thickTop="1">
      <c r="U207" s="273"/>
      <c r="V207" s="274"/>
      <c r="W207" s="275"/>
      <c r="X207" s="275"/>
      <c r="Y207" s="275"/>
      <c r="Z207" s="276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</row>
    <row r="208" spans="21:40" ht="13.5" thickBot="1">
      <c r="U208" s="277"/>
      <c r="V208" s="278"/>
      <c r="W208" s="279"/>
      <c r="X208" s="279"/>
      <c r="Y208" s="279"/>
      <c r="Z208" s="280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</row>
    <row r="209" spans="21:40" ht="13.5" thickBot="1">
      <c r="U209" s="277"/>
      <c r="V209" s="278"/>
      <c r="W209" s="281"/>
      <c r="X209" s="281"/>
      <c r="Y209" s="281"/>
      <c r="Z209" s="282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</row>
    <row r="210" spans="21:40" ht="13.5" thickBot="1">
      <c r="U210" s="277"/>
      <c r="V210" s="278"/>
      <c r="W210" s="283"/>
      <c r="X210" s="283"/>
      <c r="Y210" s="283"/>
      <c r="Z210" s="284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</row>
    <row r="211" spans="21:40" ht="15.75" thickBot="1">
      <c r="U211" s="301"/>
      <c r="V211" s="286"/>
      <c r="W211" s="287"/>
      <c r="X211" s="287"/>
      <c r="Y211" s="287"/>
      <c r="Z211" s="28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</row>
    <row r="212" spans="21:40" ht="13.5" thickTop="1">
      <c r="U212" s="273"/>
      <c r="V212" s="274"/>
      <c r="W212" s="302"/>
      <c r="X212" s="303"/>
      <c r="Y212" s="303"/>
      <c r="Z212" s="304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</row>
    <row r="213" spans="21:40" ht="13.5" thickBot="1">
      <c r="U213" s="277"/>
      <c r="V213" s="278"/>
      <c r="W213" s="305"/>
      <c r="X213" s="306"/>
      <c r="Y213" s="306"/>
      <c r="Z213" s="307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</row>
    <row r="214" spans="21:40" ht="13.5" thickBot="1">
      <c r="U214" s="277"/>
      <c r="V214" s="278"/>
      <c r="W214" s="281"/>
      <c r="X214" s="281"/>
      <c r="Y214" s="281"/>
      <c r="Z214" s="282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</row>
    <row r="215" spans="21:40" ht="13.5" thickBot="1">
      <c r="U215" s="277"/>
      <c r="V215" s="278"/>
      <c r="W215" s="283"/>
      <c r="X215" s="283"/>
      <c r="Y215" s="283"/>
      <c r="Z215" s="284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</row>
    <row r="216" spans="21:40" ht="15.75" thickBot="1">
      <c r="U216" s="301"/>
      <c r="V216" s="295"/>
      <c r="W216" s="287"/>
      <c r="X216" s="287"/>
      <c r="Y216" s="287"/>
      <c r="Z216" s="28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</row>
    <row r="217" spans="21:40" ht="16.5" thickTop="1" thickBot="1">
      <c r="U217" s="289"/>
      <c r="V217" s="297"/>
      <c r="W217" s="298"/>
      <c r="X217" s="298"/>
      <c r="Y217" s="298"/>
      <c r="Z217" s="299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</row>
    <row r="218" spans="21:40" ht="13.5" thickTop="1"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</row>
  </sheetData>
  <mergeCells count="100">
    <mergeCell ref="I146:L146"/>
    <mergeCell ref="DY59:EA59"/>
    <mergeCell ref="CN59:CP59"/>
    <mergeCell ref="BG59:BI59"/>
    <mergeCell ref="C1:E1"/>
    <mergeCell ref="C2:E2"/>
    <mergeCell ref="DH2:DK2"/>
    <mergeCell ref="DL2:DO2"/>
    <mergeCell ref="DP2:DS2"/>
    <mergeCell ref="DT2:DW2"/>
    <mergeCell ref="DX2:EA2"/>
    <mergeCell ref="CU2:CX2"/>
    <mergeCell ref="CY2:DB2"/>
    <mergeCell ref="CQ1:DF1"/>
    <mergeCell ref="DC2:DF2"/>
    <mergeCell ref="BW1:BZ1"/>
    <mergeCell ref="CA1:CP1"/>
    <mergeCell ref="FI2:FL2"/>
    <mergeCell ref="FM2:FP2"/>
    <mergeCell ref="FQ2:FT2"/>
    <mergeCell ref="FU2:FX2"/>
    <mergeCell ref="FM1:FT1"/>
    <mergeCell ref="ES1:EU1"/>
    <mergeCell ref="ES2:EV2"/>
    <mergeCell ref="EW2:EZ2"/>
    <mergeCell ref="FA2:FD2"/>
    <mergeCell ref="FE2:FH2"/>
    <mergeCell ref="EB2:EE2"/>
    <mergeCell ref="EF2:EI2"/>
    <mergeCell ref="EJ2:EM2"/>
    <mergeCell ref="EN2:EQ2"/>
    <mergeCell ref="EB1:EI1"/>
    <mergeCell ref="CA2:CD2"/>
    <mergeCell ref="CE2:CH2"/>
    <mergeCell ref="CI2:CL2"/>
    <mergeCell ref="CM2:CP2"/>
    <mergeCell ref="CQ2:CT2"/>
    <mergeCell ref="BR2:BU2"/>
    <mergeCell ref="AT1:AW1"/>
    <mergeCell ref="BW2:BZ2"/>
    <mergeCell ref="BJ1:BU1"/>
    <mergeCell ref="AX1:BI1"/>
    <mergeCell ref="AX2:BA2"/>
    <mergeCell ref="BB2:BE2"/>
    <mergeCell ref="BF2:BI2"/>
    <mergeCell ref="BJ2:BM2"/>
    <mergeCell ref="BN2:BQ2"/>
    <mergeCell ref="AH60:AK60"/>
    <mergeCell ref="AL60:AO60"/>
    <mergeCell ref="AD60:AG60"/>
    <mergeCell ref="AT2:AW2"/>
    <mergeCell ref="F47:G47"/>
    <mergeCell ref="H47:I47"/>
    <mergeCell ref="AH2:AK2"/>
    <mergeCell ref="AL2:AO2"/>
    <mergeCell ref="AP2:AS2"/>
    <mergeCell ref="L60:P60"/>
    <mergeCell ref="D57:E57"/>
    <mergeCell ref="F19:G19"/>
    <mergeCell ref="H19:I19"/>
    <mergeCell ref="D29:E29"/>
    <mergeCell ref="F33:G33"/>
    <mergeCell ref="H33:I33"/>
    <mergeCell ref="D15:E15"/>
    <mergeCell ref="V2:Y2"/>
    <mergeCell ref="Z2:AC2"/>
    <mergeCell ref="AD2:AG2"/>
    <mergeCell ref="D43:E43"/>
    <mergeCell ref="F5:G5"/>
    <mergeCell ref="H5:I5"/>
    <mergeCell ref="F2:H2"/>
    <mergeCell ref="A60:C60"/>
    <mergeCell ref="B61:C61"/>
    <mergeCell ref="B62:C62"/>
    <mergeCell ref="B63:C63"/>
    <mergeCell ref="B64:C64"/>
    <mergeCell ref="I61:J61"/>
    <mergeCell ref="I66:J66"/>
    <mergeCell ref="O61:P61"/>
    <mergeCell ref="H78:H80"/>
    <mergeCell ref="B75:C77"/>
    <mergeCell ref="B78:C80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Q62:Q64"/>
    <mergeCell ref="Q66:Q68"/>
    <mergeCell ref="Q70:Q72"/>
    <mergeCell ref="Q74:Q76"/>
    <mergeCell ref="L62:L65"/>
    <mergeCell ref="L66:L69"/>
    <mergeCell ref="L70:L73"/>
    <mergeCell ref="L74:L77"/>
  </mergeCells>
  <phoneticPr fontId="10" type="noConversion"/>
  <pageMargins left="0.59055118110236227" right="0.78740157480314965" top="0.59055118110236227" bottom="0.78740157480314965" header="0.31496062992125984" footer="0.31496062992125984"/>
  <pageSetup paperSize="9" scale="55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 (2)</vt:lpstr>
      <vt:lpstr>Arkusz1</vt:lpstr>
    </vt:vector>
  </TitlesOfParts>
  <Company>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Michał Orzechowski</cp:lastModifiedBy>
  <cp:lastPrinted>2008-02-11T07:17:23Z</cp:lastPrinted>
  <dcterms:created xsi:type="dcterms:W3CDTF">2007-02-13T19:53:12Z</dcterms:created>
  <dcterms:modified xsi:type="dcterms:W3CDTF">2016-11-16T19:52:39Z</dcterms:modified>
</cp:coreProperties>
</file>