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mi-20211120-portfolio" sheetId="1" state="visible" r:id="rId2"/>
    <sheet name="Steel EI_per_Fe_Ton" sheetId="2" state="visible" r:id="rId3"/>
    <sheet name="Steel Fe_tons" sheetId="3" state="visible" r:id="rId4"/>
    <sheet name="Steel CO2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<sst xmlns="http://schemas.openxmlformats.org/spreadsheetml/2006/main" count="421" uniqueCount="187">
  <si>
    <t xml:space="preserve">company_name</t>
  </si>
  <si>
    <t xml:space="preserve">company_lei</t>
  </si>
  <si>
    <t xml:space="preserve">company_id</t>
  </si>
  <si>
    <t xml:space="preserve">investment_value</t>
  </si>
  <si>
    <t xml:space="preserve">AES Corp.</t>
  </si>
  <si>
    <t xml:space="preserve">2NUNNB7D43COUIRE5295</t>
  </si>
  <si>
    <t xml:space="preserve">US00130H1059</t>
  </si>
  <si>
    <t xml:space="preserve">Algonquin Power &amp; Utilities Corp.</t>
  </si>
  <si>
    <t xml:space="preserve">549300K5VIUTJXQL7X75</t>
  </si>
  <si>
    <t xml:space="preserve">US0158577090</t>
  </si>
  <si>
    <t xml:space="preserve">ALLETE, Inc.</t>
  </si>
  <si>
    <t xml:space="preserve">549300NNLSIMY6Z8OT86</t>
  </si>
  <si>
    <t xml:space="preserve">US0185223007</t>
  </si>
  <si>
    <t xml:space="preserve">Alliant Energy</t>
  </si>
  <si>
    <t xml:space="preserve">5493009ML300G373MZ12</t>
  </si>
  <si>
    <t xml:space="preserve">US0188021085</t>
  </si>
  <si>
    <t xml:space="preserve">Ameren Corp.</t>
  </si>
  <si>
    <t xml:space="preserve">XRZQ5S7HYJFPHJ78L959</t>
  </si>
  <si>
    <t xml:space="preserve">US0236081024</t>
  </si>
  <si>
    <t xml:space="preserve">American Electric Power Co., Inc.</t>
  </si>
  <si>
    <t xml:space="preserve">1B4S6S7G0TW5EE83BO58</t>
  </si>
  <si>
    <t xml:space="preserve">US0255371017</t>
  </si>
  <si>
    <t xml:space="preserve">Avangrid, Inc.</t>
  </si>
  <si>
    <t xml:space="preserve">549300OX0Q38NLSKPB49</t>
  </si>
  <si>
    <t xml:space="preserve">US05351W1036</t>
  </si>
  <si>
    <t xml:space="preserve">Avista Corp.</t>
  </si>
  <si>
    <t xml:space="preserve">Q0IK63NITJD6RJ47SW96</t>
  </si>
  <si>
    <t xml:space="preserve">US05379B1070</t>
  </si>
  <si>
    <t xml:space="preserve">Cleco Partners LP</t>
  </si>
  <si>
    <t xml:space="preserve">5493002H80P81B3HXL31</t>
  </si>
  <si>
    <t xml:space="preserve">US18551QAA58</t>
  </si>
  <si>
    <t xml:space="preserve">CMS Energy</t>
  </si>
  <si>
    <t xml:space="preserve">549300IA9XFBAGNIBW29</t>
  </si>
  <si>
    <t xml:space="preserve">US1258961002</t>
  </si>
  <si>
    <t xml:space="preserve">Consolidated Edison, Inc.</t>
  </si>
  <si>
    <t xml:space="preserve">54930033SBW53OO8T749</t>
  </si>
  <si>
    <t xml:space="preserve">US2091151041</t>
  </si>
  <si>
    <t xml:space="preserve">Dominion Energy</t>
  </si>
  <si>
    <t xml:space="preserve">ILUL7B6Z54MRYCF6H308</t>
  </si>
  <si>
    <t xml:space="preserve">US25746U1097</t>
  </si>
  <si>
    <t xml:space="preserve">DTE Energy</t>
  </si>
  <si>
    <t xml:space="preserve">549300IX8SD6XXD71I78</t>
  </si>
  <si>
    <t xml:space="preserve">US2333311072</t>
  </si>
  <si>
    <t xml:space="preserve">Duke Energy Corp.</t>
  </si>
  <si>
    <t xml:space="preserve">I1BZKREC126H0VB1BL91</t>
  </si>
  <si>
    <t xml:space="preserve">US26441C2044</t>
  </si>
  <si>
    <t xml:space="preserve">El Paso Electric Co</t>
  </si>
  <si>
    <t xml:space="preserve">OZ8GM8L4AHPKSWZMW205</t>
  </si>
  <si>
    <t xml:space="preserve">US283677AZ52</t>
  </si>
  <si>
    <t xml:space="preserve">Emera Inc.</t>
  </si>
  <si>
    <t xml:space="preserve">NQZVQT2P5IUF2PGA1Q48</t>
  </si>
  <si>
    <t xml:space="preserve">CA2908761018</t>
  </si>
  <si>
    <t xml:space="preserve">Entergy Corp.</t>
  </si>
  <si>
    <t xml:space="preserve">4XM3TW50JULSLG8BNC79</t>
  </si>
  <si>
    <t xml:space="preserve">US29364G1031</t>
  </si>
  <si>
    <t xml:space="preserve">Evergy, Inc.</t>
  </si>
  <si>
    <t xml:space="preserve">549300PGTHDQY6PSUI61</t>
  </si>
  <si>
    <t xml:space="preserve">US30034W1062</t>
  </si>
  <si>
    <t xml:space="preserve">Eversource Energy</t>
  </si>
  <si>
    <t xml:space="preserve">SJ7XXD41SQU3ZNWUJ746</t>
  </si>
  <si>
    <t xml:space="preserve">US30040W1080</t>
  </si>
  <si>
    <t xml:space="preserve">FirstEnergy Corp.</t>
  </si>
  <si>
    <t xml:space="preserve">549300SVYJS666PQJH88</t>
  </si>
  <si>
    <t xml:space="preserve">US3379321074</t>
  </si>
  <si>
    <t xml:space="preserve">Fortis, Inc</t>
  </si>
  <si>
    <t xml:space="preserve">549300MQYQ9Y065XPR71</t>
  </si>
  <si>
    <t xml:space="preserve">CA3495531079</t>
  </si>
  <si>
    <t xml:space="preserve">MDU Resources Group</t>
  </si>
  <si>
    <t xml:space="preserve">0T6SBMK3JTBI1JR36794</t>
  </si>
  <si>
    <t xml:space="preserve">US5526901096</t>
  </si>
  <si>
    <t xml:space="preserve">National Grid plc</t>
  </si>
  <si>
    <t xml:space="preserve">8R95QZMKZLJX5Q2XR704</t>
  </si>
  <si>
    <t xml:space="preserve">US6362744095</t>
  </si>
  <si>
    <t xml:space="preserve">NorthWestern Corp.</t>
  </si>
  <si>
    <t xml:space="preserve">3BPWMBHR1R9SHUN7J795</t>
  </si>
  <si>
    <t xml:space="preserve">US6680743050</t>
  </si>
  <si>
    <t xml:space="preserve">OG&amp;E Energy</t>
  </si>
  <si>
    <t xml:space="preserve">CE5OG6JPOZMDSA0LAQ19</t>
  </si>
  <si>
    <t xml:space="preserve">US6708371033</t>
  </si>
  <si>
    <t xml:space="preserve">Otter Tail Corp.</t>
  </si>
  <si>
    <t xml:space="preserve">549300HHVBQRQUVKKD91</t>
  </si>
  <si>
    <t xml:space="preserve">US6896481032</t>
  </si>
  <si>
    <t xml:space="preserve">Pinnacle West Capital Corp.</t>
  </si>
  <si>
    <t xml:space="preserve">TWSEY0NEDUDCKS27AH81</t>
  </si>
  <si>
    <t xml:space="preserve">US7234841010</t>
  </si>
  <si>
    <t xml:space="preserve">PNM Resources, Inc.</t>
  </si>
  <si>
    <t xml:space="preserve">5493003JOBJGLZSDDQ28</t>
  </si>
  <si>
    <t xml:space="preserve">US69349H1077</t>
  </si>
  <si>
    <t xml:space="preserve">Portland General Electric Co.</t>
  </si>
  <si>
    <t xml:space="preserve">GJOUP9M7C39GLSK9R870</t>
  </si>
  <si>
    <t xml:space="preserve">US7365088472</t>
  </si>
  <si>
    <t xml:space="preserve">PPL</t>
  </si>
  <si>
    <t xml:space="preserve">9N3UAJSNOUXFKQLF3V18</t>
  </si>
  <si>
    <t xml:space="preserve">US69351T1060</t>
  </si>
  <si>
    <t xml:space="preserve">Public Service Enterprise Group</t>
  </si>
  <si>
    <t xml:space="preserve">PUSS41EMO3E6XXNV3U28</t>
  </si>
  <si>
    <t xml:space="preserve">US7445731067</t>
  </si>
  <si>
    <t xml:space="preserve">Sempra Energy</t>
  </si>
  <si>
    <t xml:space="preserve">PBBKGKLRK5S5C0Y4T545</t>
  </si>
  <si>
    <t xml:space="preserve">US8168511090</t>
  </si>
  <si>
    <t xml:space="preserve">Southern Co.</t>
  </si>
  <si>
    <t xml:space="preserve">549300FC3G3YU2FBZD92</t>
  </si>
  <si>
    <t xml:space="preserve">US8425871071</t>
  </si>
  <si>
    <t xml:space="preserve">WEC Energy Group</t>
  </si>
  <si>
    <t xml:space="preserve">549300IGLYTZUK3PVP70</t>
  </si>
  <si>
    <t xml:space="preserve">US92939U1060</t>
  </si>
  <si>
    <t xml:space="preserve">Xcel Energy, Inc.</t>
  </si>
  <si>
    <t xml:space="preserve">LGJNMI9GH8XIDG5RCM61</t>
  </si>
  <si>
    <t xml:space="preserve">US98389B1008</t>
  </si>
  <si>
    <t xml:space="preserve">AK STEEL HOLDING CORP</t>
  </si>
  <si>
    <t xml:space="preserve">529900DT4E7ZNETMVC04</t>
  </si>
  <si>
    <t xml:space="preserve">US0015471081</t>
  </si>
  <si>
    <t xml:space="preserve">ARCELORMITTAL</t>
  </si>
  <si>
    <t xml:space="preserve">2EULGUTUI56JI9SAL165</t>
  </si>
  <si>
    <t xml:space="preserve">LU0140205948</t>
  </si>
  <si>
    <t xml:space="preserve">CARPENTER TECHNOLOGY CORP</t>
  </si>
  <si>
    <t xml:space="preserve">DX6I6ZD3X5WNNCDJKP85</t>
  </si>
  <si>
    <t xml:space="preserve">US1442851036</t>
  </si>
  <si>
    <t xml:space="preserve">COMMERCIAL METALS CO</t>
  </si>
  <si>
    <t xml:space="preserve">549300OQS2LO07ZJ7N73</t>
  </si>
  <si>
    <t xml:space="preserve">US2017231034</t>
  </si>
  <si>
    <t xml:space="preserve">FRIEDMAN INDUSTRIES INC</t>
  </si>
  <si>
    <t xml:space="preserve">LEI05</t>
  </si>
  <si>
    <t xml:space="preserve">US3584351056</t>
  </si>
  <si>
    <t xml:space="preserve">GENERAL STEEL HOLDINGS INC</t>
  </si>
  <si>
    <t xml:space="preserve">5493008ZKBIR02ICY091</t>
  </si>
  <si>
    <t xml:space="preserve">US3708532029</t>
  </si>
  <si>
    <t xml:space="preserve">GERDAU S.A.</t>
  </si>
  <si>
    <t xml:space="preserve">254900YDV6SEQQPZVG24</t>
  </si>
  <si>
    <t xml:space="preserve">US3737371050</t>
  </si>
  <si>
    <t xml:space="preserve">GIBRALTAR INDUSTRIES, INC.</t>
  </si>
  <si>
    <t xml:space="preserve">LEI08</t>
  </si>
  <si>
    <t xml:space="preserve">US3746891072</t>
  </si>
  <si>
    <t xml:space="preserve">GROUP SIMEC SA DE CV</t>
  </si>
  <si>
    <t xml:space="preserve">529900LCYCXPA0TZEU09</t>
  </si>
  <si>
    <t xml:space="preserve">MXP4984U1083</t>
  </si>
  <si>
    <t xml:space="preserve">HAYNES INTERNATIONAL INC</t>
  </si>
  <si>
    <t xml:space="preserve">549300I9MS5UZLRFDO40</t>
  </si>
  <si>
    <t xml:space="preserve">US4208772016</t>
  </si>
  <si>
    <t xml:space="preserve">INSTEEL INDUSTRIES INC</t>
  </si>
  <si>
    <t xml:space="preserve">52990026LKY4MOX3L174</t>
  </si>
  <si>
    <t xml:space="preserve">US45774W1080</t>
  </si>
  <si>
    <t xml:space="preserve">LEGATO MERGER CORP.</t>
  </si>
  <si>
    <t xml:space="preserve">5493006RXIB5GVHWJS53</t>
  </si>
  <si>
    <t xml:space="preserve">CA0156581070</t>
  </si>
  <si>
    <t xml:space="preserve">MECHEL PAO</t>
  </si>
  <si>
    <t xml:space="preserve">253400C9GSPBSKERRP65</t>
  </si>
  <si>
    <t xml:space="preserve">US5838406081</t>
  </si>
  <si>
    <t xml:space="preserve">NATIONAL STEEL CO</t>
  </si>
  <si>
    <t xml:space="preserve">335800Y6L4X95L2FEF64</t>
  </si>
  <si>
    <t xml:space="preserve">INE088B01015</t>
  </si>
  <si>
    <t xml:space="preserve">NIPPON STEEL CORP</t>
  </si>
  <si>
    <t xml:space="preserve">35380065QWQ4U2V3PA33</t>
  </si>
  <si>
    <t xml:space="preserve">JP3381000003</t>
  </si>
  <si>
    <t xml:space="preserve">NUCOR CORP</t>
  </si>
  <si>
    <t xml:space="preserve">549300GGJCRSI2TIEJ46</t>
  </si>
  <si>
    <t xml:space="preserve">US6703461052</t>
  </si>
  <si>
    <t xml:space="preserve">OSSEN INNOVATION CO. LTD.</t>
  </si>
  <si>
    <t xml:space="preserve">LEI17</t>
  </si>
  <si>
    <t xml:space="preserve">US6884102087</t>
  </si>
  <si>
    <t xml:space="preserve">POSCO</t>
  </si>
  <si>
    <t xml:space="preserve">988400E5HRVX81AYLM04</t>
  </si>
  <si>
    <t xml:space="preserve">KR7005490008</t>
  </si>
  <si>
    <t xml:space="preserve">STEEL DYNAMICS INC</t>
  </si>
  <si>
    <t xml:space="preserve">549300HGGKEL4FYTTQ83</t>
  </si>
  <si>
    <t xml:space="preserve">US8581191009</t>
  </si>
  <si>
    <t xml:space="preserve">TENARIS SA</t>
  </si>
  <si>
    <t xml:space="preserve">549300Y7C05BKC4HZB40</t>
  </si>
  <si>
    <t xml:space="preserve">US88031M1099</t>
  </si>
  <si>
    <t xml:space="preserve">TERNIUM S.A.</t>
  </si>
  <si>
    <t xml:space="preserve">529900QG4KU23TEI2E46</t>
  </si>
  <si>
    <t xml:space="preserve">US8808901081</t>
  </si>
  <si>
    <t xml:space="preserve">TIMKENSTEEL CORP</t>
  </si>
  <si>
    <t xml:space="preserve">549300QZTZWHDE9HJL14</t>
  </si>
  <si>
    <t xml:space="preserve">US8873991033</t>
  </si>
  <si>
    <t xml:space="preserve">TITAN INTERNATIONAL INC</t>
  </si>
  <si>
    <t xml:space="preserve">254900CXRGBE7C4B5A06</t>
  </si>
  <si>
    <t xml:space="preserve">US88830M1027</t>
  </si>
  <si>
    <t xml:space="preserve">UNITED STATES STEEL CORP</t>
  </si>
  <si>
    <t xml:space="preserve">JNLUVFYJT1OZSIQ24U47</t>
  </si>
  <si>
    <t xml:space="preserve">US9129091081</t>
  </si>
  <si>
    <t xml:space="preserve">UNIVERSAL STAINLESS &amp; ALLOY PRODUCTS INC</t>
  </si>
  <si>
    <t xml:space="preserve">5493001OEIZDUGXZDE09</t>
  </si>
  <si>
    <t xml:space="preserve">US9138371003</t>
  </si>
  <si>
    <t xml:space="preserve">WORTHINGTON INDUSTRIES INC</t>
  </si>
  <si>
    <t xml:space="preserve">1WRCIANKYOIK6KYE5E82</t>
  </si>
  <si>
    <t xml:space="preserve">US9818111026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</si>
</sst>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37" activeCellId="0" sqref="A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68"/>
    <col collapsed="false" customWidth="true" hidden="false" outlineLevel="0" max="2" min="2" style="0" width="24"/>
    <col collapsed="false" customWidth="true" hidden="false" outlineLevel="0" max="3" min="3" style="0" width="14.28"/>
    <col collapsed="false" customWidth="true" hidden="false" outlineLevel="0" max="4" min="4" style="0" width="1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4351252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2228185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3829481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3829481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15917812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45520637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10049068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2804211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3086052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9153135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20394113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n">
        <v>33528082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0" t="n">
        <v>14329945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n">
        <v>73069652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2646941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0" t="n">
        <v>6631113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54</v>
      </c>
      <c r="D18" s="0" t="n">
        <v>29844269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57</v>
      </c>
      <c r="D19" s="0" t="n">
        <v>18254954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60</v>
      </c>
      <c r="D20" s="0" t="n">
        <v>18962480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27277340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66</v>
      </c>
      <c r="D22" s="0" t="n">
        <v>12428756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69</v>
      </c>
      <c r="D23" s="0" t="n">
        <v>1207049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72</v>
      </c>
      <c r="D24" s="0" t="n">
        <v>12281584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75</v>
      </c>
      <c r="D25" s="0" t="n">
        <v>2703150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78</v>
      </c>
      <c r="D26" s="0" t="n">
        <v>7251242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81</v>
      </c>
      <c r="D27" s="0" t="n">
        <v>1264277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0" t="s">
        <v>84</v>
      </c>
      <c r="D28" s="0" t="n">
        <v>12058547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87</v>
      </c>
      <c r="D29" s="0" t="n">
        <v>3326899</v>
      </c>
    </row>
    <row r="30" customFormat="false" ht="12.8" hidden="false" customHeight="false" outlineLevel="0" collapsed="false">
      <c r="A30" s="0" t="s">
        <v>88</v>
      </c>
      <c r="B30" s="0" t="s">
        <v>89</v>
      </c>
      <c r="C30" s="0" t="s">
        <v>90</v>
      </c>
      <c r="D30" s="0" t="n">
        <v>5770964</v>
      </c>
    </row>
    <row r="31" customFormat="false" ht="12.8" hidden="false" customHeight="false" outlineLevel="0" collapsed="false">
      <c r="A31" s="0" t="s">
        <v>91</v>
      </c>
      <c r="B31" s="0" t="s">
        <v>92</v>
      </c>
      <c r="C31" s="0" t="s">
        <v>93</v>
      </c>
      <c r="D31" s="0" t="n">
        <v>18146577</v>
      </c>
    </row>
    <row r="32" customFormat="false" ht="12.8" hidden="false" customHeight="false" outlineLevel="0" collapsed="false">
      <c r="A32" s="0" t="s">
        <v>94</v>
      </c>
      <c r="B32" s="0" t="s">
        <v>95</v>
      </c>
      <c r="C32" s="0" t="s">
        <v>96</v>
      </c>
      <c r="D32" s="0" t="n">
        <v>16912134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s">
        <v>99</v>
      </c>
      <c r="D33" s="0" t="n">
        <v>29579515</v>
      </c>
    </row>
    <row r="34" customFormat="false" ht="12.8" hidden="false" customHeight="false" outlineLevel="0" collapsed="false">
      <c r="A34" s="0" t="s">
        <v>100</v>
      </c>
      <c r="B34" s="0" t="s">
        <v>101</v>
      </c>
      <c r="C34" s="0" t="s">
        <v>102</v>
      </c>
      <c r="D34" s="0" t="n">
        <v>50294245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105</v>
      </c>
      <c r="D35" s="0" t="n">
        <v>11046675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108</v>
      </c>
      <c r="D36" s="0" t="n">
        <v>27475073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111</v>
      </c>
      <c r="D37" s="0" t="n">
        <v>10000000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n">
        <v>10000000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n">
        <v>10000000</v>
      </c>
    </row>
    <row r="40" customFormat="false" ht="12.8" hidden="false" customHeight="false" outlineLevel="0" collapsed="false">
      <c r="A40" s="0" t="s">
        <v>118</v>
      </c>
      <c r="B40" s="0" t="s">
        <v>119</v>
      </c>
      <c r="C40" s="0" t="s">
        <v>120</v>
      </c>
      <c r="D40" s="0" t="n">
        <v>10000000</v>
      </c>
    </row>
    <row r="41" customFormat="false" ht="12.8" hidden="false" customHeight="false" outlineLevel="0" collapsed="false">
      <c r="A41" s="0" t="s">
        <v>121</v>
      </c>
      <c r="B41" s="0" t="s">
        <v>122</v>
      </c>
      <c r="C41" s="0" t="s">
        <v>123</v>
      </c>
      <c r="D41" s="0" t="n">
        <v>10000000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126</v>
      </c>
      <c r="D42" s="0" t="n">
        <v>10000000</v>
      </c>
    </row>
    <row r="43" customFormat="false" ht="12.8" hidden="false" customHeight="false" outlineLevel="0" collapsed="false">
      <c r="A43" s="0" t="s">
        <v>127</v>
      </c>
      <c r="B43" s="0" t="s">
        <v>128</v>
      </c>
      <c r="C43" s="0" t="s">
        <v>129</v>
      </c>
      <c r="D43" s="0" t="n">
        <v>10000000</v>
      </c>
    </row>
    <row r="44" customFormat="false" ht="12.8" hidden="false" customHeight="false" outlineLevel="0" collapsed="false">
      <c r="A44" s="0" t="s">
        <v>130</v>
      </c>
      <c r="B44" s="0" t="s">
        <v>131</v>
      </c>
      <c r="C44" s="0" t="s">
        <v>132</v>
      </c>
      <c r="D44" s="0" t="n">
        <v>10000000</v>
      </c>
    </row>
    <row r="45" customFormat="false" ht="12.8" hidden="false" customHeight="false" outlineLevel="0" collapsed="false">
      <c r="A45" s="0" t="s">
        <v>133</v>
      </c>
      <c r="B45" s="0" t="s">
        <v>134</v>
      </c>
      <c r="C45" s="0" t="s">
        <v>135</v>
      </c>
      <c r="D45" s="0" t="n">
        <v>10000000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s">
        <v>138</v>
      </c>
      <c r="D46" s="0" t="n">
        <v>10000000</v>
      </c>
    </row>
    <row r="47" customFormat="false" ht="12.8" hidden="false" customHeight="false" outlineLevel="0" collapsed="false">
      <c r="A47" s="0" t="s">
        <v>139</v>
      </c>
      <c r="B47" s="0" t="s">
        <v>140</v>
      </c>
      <c r="C47" s="0" t="s">
        <v>141</v>
      </c>
      <c r="D47" s="0" t="n">
        <v>10000000</v>
      </c>
    </row>
    <row r="48" customFormat="false" ht="12.8" hidden="false" customHeight="false" outlineLevel="0" collapsed="false">
      <c r="A48" s="0" t="s">
        <v>142</v>
      </c>
      <c r="B48" s="0" t="s">
        <v>143</v>
      </c>
      <c r="C48" s="0" t="s">
        <v>144</v>
      </c>
      <c r="D48" s="0" t="n">
        <v>10000000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10000000</v>
      </c>
    </row>
    <row r="50" customFormat="false" ht="12.8" hidden="false" customHeight="false" outlineLevel="0" collapsed="false">
      <c r="A50" s="0" t="s">
        <v>148</v>
      </c>
      <c r="B50" s="0" t="s">
        <v>149</v>
      </c>
      <c r="C50" s="0" t="s">
        <v>150</v>
      </c>
      <c r="D50" s="0" t="n">
        <v>10000000</v>
      </c>
    </row>
    <row r="51" customFormat="false" ht="12.8" hidden="false" customHeight="false" outlineLevel="0" collapsed="false">
      <c r="A51" s="0" t="s">
        <v>151</v>
      </c>
      <c r="B51" s="0" t="s">
        <v>152</v>
      </c>
      <c r="C51" s="0" t="s">
        <v>153</v>
      </c>
      <c r="D51" s="0" t="n">
        <v>10000000</v>
      </c>
    </row>
    <row r="52" customFormat="false" ht="12.8" hidden="false" customHeight="false" outlineLevel="0" collapsed="false">
      <c r="A52" s="0" t="s">
        <v>154</v>
      </c>
      <c r="B52" s="0" t="s">
        <v>155</v>
      </c>
      <c r="C52" s="0" t="s">
        <v>156</v>
      </c>
      <c r="D52" s="0" t="n">
        <v>10000000</v>
      </c>
    </row>
    <row r="53" customFormat="false" ht="12.8" hidden="false" customHeight="false" outlineLevel="0" collapsed="false">
      <c r="A53" s="0" t="s">
        <v>157</v>
      </c>
      <c r="B53" s="0" t="s">
        <v>158</v>
      </c>
      <c r="C53" s="0" t="s">
        <v>159</v>
      </c>
      <c r="D53" s="0" t="n">
        <v>10000000</v>
      </c>
    </row>
    <row r="54" customFormat="false" ht="12.8" hidden="false" customHeight="false" outlineLevel="0" collapsed="false">
      <c r="A54" s="0" t="s">
        <v>160</v>
      </c>
      <c r="B54" s="0" t="s">
        <v>161</v>
      </c>
      <c r="C54" s="0" t="s">
        <v>162</v>
      </c>
      <c r="D54" s="0" t="n">
        <v>10000000</v>
      </c>
    </row>
    <row r="55" customFormat="false" ht="12.8" hidden="false" customHeight="false" outlineLevel="0" collapsed="false">
      <c r="A55" s="0" t="s">
        <v>163</v>
      </c>
      <c r="B55" s="0" t="s">
        <v>164</v>
      </c>
      <c r="C55" s="0" t="s">
        <v>165</v>
      </c>
      <c r="D55" s="0" t="n">
        <v>10000000</v>
      </c>
    </row>
    <row r="56" customFormat="false" ht="12.8" hidden="false" customHeight="false" outlineLevel="0" collapsed="false">
      <c r="A56" s="0" t="s">
        <v>166</v>
      </c>
      <c r="B56" s="0" t="s">
        <v>167</v>
      </c>
      <c r="C56" s="0" t="s">
        <v>168</v>
      </c>
      <c r="D56" s="0" t="n">
        <v>10000000</v>
      </c>
    </row>
    <row r="57" customFormat="false" ht="12.8" hidden="false" customHeight="false" outlineLevel="0" collapsed="false">
      <c r="A57" s="0" t="s">
        <v>169</v>
      </c>
      <c r="B57" s="0" t="s">
        <v>170</v>
      </c>
      <c r="C57" s="0" t="s">
        <v>171</v>
      </c>
      <c r="D57" s="0" t="n">
        <v>10000000</v>
      </c>
    </row>
    <row r="58" customFormat="false" ht="12.8" hidden="false" customHeight="false" outlineLevel="0" collapsed="false">
      <c r="A58" s="0" t="s">
        <v>172</v>
      </c>
      <c r="B58" s="0" t="s">
        <v>173</v>
      </c>
      <c r="C58" s="0" t="s">
        <v>174</v>
      </c>
      <c r="D58" s="0" t="n">
        <v>10000000</v>
      </c>
    </row>
    <row r="59" customFormat="false" ht="12.8" hidden="false" customHeight="false" outlineLevel="0" collapsed="false">
      <c r="A59" s="0" t="s">
        <v>175</v>
      </c>
      <c r="B59" s="0" t="s">
        <v>176</v>
      </c>
      <c r="C59" s="0" t="s">
        <v>177</v>
      </c>
      <c r="D59" s="0" t="n">
        <v>10000000</v>
      </c>
    </row>
    <row r="60" customFormat="false" ht="12.8" hidden="false" customHeight="false" outlineLevel="0" collapsed="false">
      <c r="A60" s="0" t="s">
        <v>178</v>
      </c>
      <c r="B60" s="0" t="s">
        <v>179</v>
      </c>
      <c r="C60" s="0" t="s">
        <v>180</v>
      </c>
      <c r="D60" s="0" t="n">
        <v>10000000</v>
      </c>
    </row>
    <row r="61" customFormat="false" ht="12.8" hidden="false" customHeight="false" outlineLevel="0" collapsed="false">
      <c r="A61" s="0" t="s">
        <v>181</v>
      </c>
      <c r="B61" s="0" t="s">
        <v>182</v>
      </c>
      <c r="C61" s="0" t="s">
        <v>183</v>
      </c>
      <c r="D61" s="0" t="n">
        <v>10000000</v>
      </c>
    </row>
    <row r="62" customFormat="false" ht="12.8" hidden="false" customHeight="false" outlineLevel="0" collapsed="false">
      <c r="A62" s="0" t="s">
        <v>184</v>
      </c>
      <c r="B62" s="0" t="s">
        <v>185</v>
      </c>
      <c r="C62" s="0" t="s">
        <v>186</v>
      </c>
      <c r="D62" s="0" t="n">
        <v>10000000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7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39" activeCellId="0" sqref="A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29"/>
    <col collapsed="false" customWidth="true" hidden="false" outlineLevel="0" max="2" min="2" style="0" width="23.49"/>
  </cols>
  <sheetData>
    <row r="1" customFormat="false" ht="12.8" hidden="false" customHeight="false" outlineLevel="0" collapsed="false">
      <c r="A1" s="0" t="str">
        <f aca="false">'rmi-20211120-portfolio'!A1</f>
        <v>company_name</v>
      </c>
      <c r="B1" s="0" t="str">
        <f aca="false">'rmi-20211120-portfolio'!B1</f>
        <v>company_lei</v>
      </c>
      <c r="C1" s="0" t="str">
        <f aca="false">'rmi-20211120-portfolio'!C1</f>
        <v>company_id</v>
      </c>
      <c r="E1" s="0" t="n">
        <v>2014</v>
      </c>
      <c r="F1" s="0" t="n">
        <f aca="false">E1+1</f>
        <v>2015</v>
      </c>
      <c r="G1" s="0" t="n">
        <f aca="false">F1+1</f>
        <v>2016</v>
      </c>
      <c r="H1" s="0" t="n">
        <f aca="false">G1+1</f>
        <v>2017</v>
      </c>
      <c r="I1" s="0" t="n">
        <f aca="false">H1+1</f>
        <v>2018</v>
      </c>
      <c r="J1" s="0" t="n">
        <f aca="false">I1+1</f>
        <v>2019</v>
      </c>
      <c r="K1" s="0" t="n">
        <f aca="false">J1+1</f>
        <v>2020</v>
      </c>
      <c r="L1" s="0" t="n">
        <f aca="false">K1+1</f>
        <v>2021</v>
      </c>
      <c r="M1" s="0" t="n">
        <f aca="false">L1+1</f>
        <v>2022</v>
      </c>
      <c r="N1" s="0" t="n">
        <f aca="false">M1+1</f>
        <v>2023</v>
      </c>
      <c r="O1" s="0" t="n">
        <f aca="false">N1+1</f>
        <v>2024</v>
      </c>
      <c r="P1" s="0" t="n">
        <f aca="false">O1+1</f>
        <v>2025</v>
      </c>
      <c r="Q1" s="0" t="n">
        <f aca="false">P1+1</f>
        <v>2026</v>
      </c>
      <c r="R1" s="0" t="n">
        <f aca="false">Q1+1</f>
        <v>2027</v>
      </c>
      <c r="S1" s="0" t="n">
        <f aca="false">R1+1</f>
        <v>2028</v>
      </c>
      <c r="T1" s="0" t="n">
        <f aca="false">S1+1</f>
        <v>2029</v>
      </c>
      <c r="U1" s="0" t="n">
        <f aca="false">T1+1</f>
        <v>2030</v>
      </c>
      <c r="V1" s="0" t="n">
        <f aca="false">U1+1</f>
        <v>2031</v>
      </c>
      <c r="W1" s="0" t="n">
        <f aca="false">V1+1</f>
        <v>2032</v>
      </c>
      <c r="X1" s="0" t="n">
        <f aca="false">W1+1</f>
        <v>2033</v>
      </c>
      <c r="Y1" s="0" t="n">
        <f aca="false">X1+1</f>
        <v>2034</v>
      </c>
      <c r="Z1" s="0" t="n">
        <f aca="false">Y1+1</f>
        <v>2035</v>
      </c>
      <c r="AA1" s="0" t="n">
        <f aca="false">Z1+1</f>
        <v>2036</v>
      </c>
      <c r="AB1" s="0" t="n">
        <f aca="false">AA1+1</f>
        <v>2037</v>
      </c>
      <c r="AC1" s="0" t="n">
        <f aca="false">AB1+1</f>
        <v>2038</v>
      </c>
      <c r="AD1" s="0" t="n">
        <f aca="false">AC1+1</f>
        <v>2039</v>
      </c>
      <c r="AE1" s="0" t="n">
        <f aca="false">AD1+1</f>
        <v>2040</v>
      </c>
      <c r="AF1" s="0" t="n">
        <f aca="false">AE1+1</f>
        <v>2041</v>
      </c>
      <c r="AG1" s="0" t="n">
        <f aca="false">AF1+1</f>
        <v>2042</v>
      </c>
      <c r="AH1" s="0" t="n">
        <f aca="false">AG1+1</f>
        <v>2043</v>
      </c>
      <c r="AI1" s="0" t="n">
        <f aca="false">AH1+1</f>
        <v>2044</v>
      </c>
      <c r="AJ1" s="0" t="n">
        <f aca="false">AI1+1</f>
        <v>2045</v>
      </c>
      <c r="AK1" s="0" t="n">
        <f aca="false">AJ1+1</f>
        <v>2046</v>
      </c>
      <c r="AL1" s="0" t="n">
        <f aca="false">AK1+1</f>
        <v>2047</v>
      </c>
      <c r="AM1" s="0" t="n">
        <f aca="false">AL1+1</f>
        <v>2048</v>
      </c>
      <c r="AN1" s="0" t="n">
        <f aca="false">AM1+1</f>
        <v>2049</v>
      </c>
      <c r="AO1" s="0" t="n">
        <f aca="false">AN1+1</f>
        <v>2050</v>
      </c>
    </row>
    <row r="2" customFormat="false" ht="12.8" hidden="false" customHeight="false" outlineLevel="0" collapsed="false">
      <c r="A2" s="0" t="s">
        <v>109</v>
      </c>
      <c r="B2" s="0" t="s">
        <v>110</v>
      </c>
      <c r="C2" s="0" t="s">
        <v>111</v>
      </c>
      <c r="H2" s="0" t="n">
        <f aca="false">'Steel CO2e'!H2/'Steel Fe_tons'!H2</f>
        <v>7.88062902072909</v>
      </c>
      <c r="I2" s="0" t="n">
        <f aca="false">($H2-$U2)*($U$1-I$1)/($U$1-$H$1)+$U2</f>
        <v>7.64822251538611</v>
      </c>
      <c r="J2" s="0" t="n">
        <f aca="false">($H2-$U2)*($U$1-J$1)/($U$1-$H$1)+$U2</f>
        <v>7.41581601004312</v>
      </c>
      <c r="K2" s="0" t="n">
        <f aca="false">($H2-$U2)*($U$1-K$1)/($U$1-$H$1)+$U2</f>
        <v>7.18340950470013</v>
      </c>
      <c r="L2" s="0" t="n">
        <f aca="false">($H2-$U2)*($U$1-L$1)/($U$1-$H$1)+$U2</f>
        <v>6.95100299935715</v>
      </c>
      <c r="M2" s="0" t="n">
        <f aca="false">($H2-$U2)*($U$1-M$1)/($U$1-$H$1)+$U2</f>
        <v>6.71859649401416</v>
      </c>
      <c r="N2" s="0" t="n">
        <f aca="false">($H2-$U2)*($U$1-N$1)/($U$1-$H$1)+$U2</f>
        <v>6.48618998867118</v>
      </c>
      <c r="O2" s="0" t="n">
        <f aca="false">($H2-$U2)*($U$1-O$1)/($U$1-$H$1)+$U2</f>
        <v>6.25378348332819</v>
      </c>
      <c r="P2" s="0" t="n">
        <f aca="false">($H2-$U2)*($U$1-P$1)/($U$1-$H$1)+$U2</f>
        <v>6.0213769779852</v>
      </c>
      <c r="Q2" s="0" t="n">
        <f aca="false">($H2-$U2)*($U$1-Q$1)/($U$1-$H$1)+$U2</f>
        <v>5.78897047264222</v>
      </c>
      <c r="R2" s="0" t="n">
        <f aca="false">($H2-$U2)*($U$1-R$1)/($U$1-$H$1)+$U2</f>
        <v>5.55656396729923</v>
      </c>
      <c r="S2" s="0" t="n">
        <f aca="false">($H2-$U2)*($U$1-S$1)/($U$1-$H$1)+$U2</f>
        <v>5.32415746195625</v>
      </c>
      <c r="T2" s="0" t="n">
        <f aca="false">($H2-$U2)*($U$1-T$1)/($U$1-$H$1)+$U2</f>
        <v>5.09175095661326</v>
      </c>
      <c r="U2" s="0" t="n">
        <f aca="false">'Steel CO2e'!U2/'Steel Fe_tons'!U2</f>
        <v>4.85934445127027</v>
      </c>
      <c r="V2" s="0" t="n">
        <f aca="false">$U2*($AO$1-V$1)/($AO$1-$U$1)</f>
        <v>4.61637722870676</v>
      </c>
      <c r="W2" s="0" t="n">
        <f aca="false">$U2*($AO$1-W$1)/($AO$1-$U$1)</f>
        <v>4.37341000614325</v>
      </c>
      <c r="X2" s="0" t="n">
        <f aca="false">$U2*($AO$1-X$1)/($AO$1-$U$1)</f>
        <v>4.13044278357973</v>
      </c>
      <c r="Y2" s="0" t="n">
        <f aca="false">$U2*($AO$1-Y$1)/($AO$1-$U$1)</f>
        <v>3.88747556101622</v>
      </c>
      <c r="Z2" s="0" t="n">
        <f aca="false">$U2*($AO$1-Z$1)/($AO$1-$U$1)</f>
        <v>3.6445083384527</v>
      </c>
      <c r="AA2" s="0" t="n">
        <f aca="false">$U2*($AO$1-AA$1)/($AO$1-$U$1)</f>
        <v>3.40154111588919</v>
      </c>
      <c r="AB2" s="0" t="n">
        <f aca="false">$U2*($AO$1-AB$1)/($AO$1-$U$1)</f>
        <v>3.15857389332568</v>
      </c>
      <c r="AC2" s="0" t="n">
        <f aca="false">$U2*($AO$1-AC$1)/($AO$1-$U$1)</f>
        <v>2.91560667076216</v>
      </c>
      <c r="AD2" s="0" t="n">
        <f aca="false">$U2*($AO$1-AD$1)/($AO$1-$U$1)</f>
        <v>2.67263944819865</v>
      </c>
      <c r="AE2" s="0" t="n">
        <f aca="false">$U2*($AO$1-AE$1)/($AO$1-$U$1)</f>
        <v>2.42967222563514</v>
      </c>
      <c r="AF2" s="0" t="n">
        <f aca="false">$U2*($AO$1-AF$1)/($AO$1-$U$1)</f>
        <v>2.18670500307162</v>
      </c>
      <c r="AG2" s="0" t="n">
        <f aca="false">$U2*($AO$1-AG$1)/($AO$1-$U$1)</f>
        <v>1.94373778050811</v>
      </c>
      <c r="AH2" s="0" t="n">
        <f aca="false">$U2*($AO$1-AH$1)/($AO$1-$U$1)</f>
        <v>1.7007705579446</v>
      </c>
      <c r="AI2" s="0" t="n">
        <f aca="false">$U2*($AO$1-AI$1)/($AO$1-$U$1)</f>
        <v>1.45780333538108</v>
      </c>
      <c r="AJ2" s="0" t="n">
        <f aca="false">$U2*($AO$1-AJ$1)/($AO$1-$U$1)</f>
        <v>1.21483611281757</v>
      </c>
      <c r="AK2" s="0" t="n">
        <f aca="false">$U2*($AO$1-AK$1)/($AO$1-$U$1)</f>
        <v>0.971868890254055</v>
      </c>
      <c r="AL2" s="0" t="n">
        <f aca="false">$U2*($AO$1-AL$1)/($AO$1-$U$1)</f>
        <v>0.728901667690541</v>
      </c>
      <c r="AM2" s="0" t="n">
        <f aca="false">$U2*($AO$1-AM$1)/($AO$1-$U$1)</f>
        <v>0.485934445127027</v>
      </c>
      <c r="AN2" s="0" t="n">
        <f aca="false">$U2*($AO$1-AN$1)/($AO$1-$U$1)</f>
        <v>0.242967222563514</v>
      </c>
      <c r="AO2" s="0" t="n">
        <v>0</v>
      </c>
    </row>
    <row r="3" customFormat="false" ht="12.8" hidden="false" customHeight="false" outlineLevel="0" collapsed="false">
      <c r="A3" s="0" t="s">
        <v>112</v>
      </c>
      <c r="B3" s="0" t="s">
        <v>113</v>
      </c>
      <c r="C3" s="0" t="s">
        <v>114</v>
      </c>
      <c r="H3" s="0" t="n">
        <f aca="false">'Steel CO2e'!H3/'Steel Fe_tons'!H3</f>
        <v>2.15492957746479</v>
      </c>
      <c r="I3" s="0" t="n">
        <f aca="false">($H3-$U3)*($U$1-I$1)/($U$1-$H$1)+$U3</f>
        <v>2.09161115943672</v>
      </c>
      <c r="J3" s="0" t="n">
        <f aca="false">($H3-$U3)*($U$1-J$1)/($U$1-$H$1)+$U3</f>
        <v>2.02829274140866</v>
      </c>
      <c r="K3" s="0" t="n">
        <f aca="false">($H3-$U3)*($U$1-K$1)/($U$1-$H$1)+$U3</f>
        <v>1.96497432338059</v>
      </c>
      <c r="L3" s="0" t="n">
        <f aca="false">($H3-$U3)*($U$1-L$1)/($U$1-$H$1)+$U3</f>
        <v>1.90165590535253</v>
      </c>
      <c r="M3" s="0" t="n">
        <f aca="false">($H3-$U3)*($U$1-M$1)/($U$1-$H$1)+$U3</f>
        <v>1.83833748732446</v>
      </c>
      <c r="N3" s="0" t="n">
        <f aca="false">($H3-$U3)*($U$1-N$1)/($U$1-$H$1)+$U3</f>
        <v>1.77501906929639</v>
      </c>
      <c r="O3" s="0" t="n">
        <f aca="false">($H3-$U3)*($U$1-O$1)/($U$1-$H$1)+$U3</f>
        <v>1.71170065126833</v>
      </c>
      <c r="P3" s="0" t="n">
        <f aca="false">($H3-$U3)*($U$1-P$1)/($U$1-$H$1)+$U3</f>
        <v>1.64838223324026</v>
      </c>
      <c r="Q3" s="0" t="n">
        <f aca="false">($H3-$U3)*($U$1-Q$1)/($U$1-$H$1)+$U3</f>
        <v>1.5850638152122</v>
      </c>
      <c r="R3" s="0" t="n">
        <f aca="false">($H3-$U3)*($U$1-R$1)/($U$1-$H$1)+$U3</f>
        <v>1.52174539718413</v>
      </c>
      <c r="S3" s="0" t="n">
        <f aca="false">($H3-$U3)*($U$1-S$1)/($U$1-$H$1)+$U3</f>
        <v>1.45842697915607</v>
      </c>
      <c r="T3" s="0" t="n">
        <f aca="false">($H3-$U3)*($U$1-T$1)/($U$1-$H$1)+$U3</f>
        <v>1.395108561128</v>
      </c>
      <c r="U3" s="0" t="n">
        <f aca="false">'Steel CO2e'!U3/'Steel Fe_tons'!U3</f>
        <v>1.33179014309993</v>
      </c>
      <c r="V3" s="0" t="n">
        <f aca="false">$U3*($AO$1-V$1)/($AO$1-$U$1)</f>
        <v>1.26520063594494</v>
      </c>
      <c r="W3" s="0" t="n">
        <f aca="false">$U3*($AO$1-W$1)/($AO$1-$U$1)</f>
        <v>1.19861112878994</v>
      </c>
      <c r="X3" s="0" t="n">
        <f aca="false">$U3*($AO$1-X$1)/($AO$1-$U$1)</f>
        <v>1.13202162163494</v>
      </c>
      <c r="Y3" s="0" t="n">
        <f aca="false">$U3*($AO$1-Y$1)/($AO$1-$U$1)</f>
        <v>1.06543211447995</v>
      </c>
      <c r="Z3" s="0" t="n">
        <f aca="false">$U3*($AO$1-Z$1)/($AO$1-$U$1)</f>
        <v>0.99884260732495</v>
      </c>
      <c r="AA3" s="0" t="n">
        <f aca="false">$U3*($AO$1-AA$1)/($AO$1-$U$1)</f>
        <v>0.932253100169953</v>
      </c>
      <c r="AB3" s="0" t="n">
        <f aca="false">$U3*($AO$1-AB$1)/($AO$1-$U$1)</f>
        <v>0.865663593014957</v>
      </c>
      <c r="AC3" s="0" t="n">
        <f aca="false">$U3*($AO$1-AC$1)/($AO$1-$U$1)</f>
        <v>0.79907408585996</v>
      </c>
      <c r="AD3" s="0" t="n">
        <f aca="false">$U3*($AO$1-AD$1)/($AO$1-$U$1)</f>
        <v>0.732484578704963</v>
      </c>
      <c r="AE3" s="0" t="n">
        <f aca="false">$U3*($AO$1-AE$1)/($AO$1-$U$1)</f>
        <v>0.665895071549967</v>
      </c>
      <c r="AF3" s="0" t="n">
        <f aca="false">$U3*($AO$1-AF$1)/($AO$1-$U$1)</f>
        <v>0.59930556439497</v>
      </c>
      <c r="AG3" s="0" t="n">
        <f aca="false">$U3*($AO$1-AG$1)/($AO$1-$U$1)</f>
        <v>0.532716057239973</v>
      </c>
      <c r="AH3" s="0" t="n">
        <f aca="false">$U3*($AO$1-AH$1)/($AO$1-$U$1)</f>
        <v>0.466126550084977</v>
      </c>
      <c r="AI3" s="0" t="n">
        <f aca="false">$U3*($AO$1-AI$1)/($AO$1-$U$1)</f>
        <v>0.39953704292998</v>
      </c>
      <c r="AJ3" s="0" t="n">
        <f aca="false">$U3*($AO$1-AJ$1)/($AO$1-$U$1)</f>
        <v>0.332947535774983</v>
      </c>
      <c r="AK3" s="0" t="n">
        <f aca="false">$U3*($AO$1-AK$1)/($AO$1-$U$1)</f>
        <v>0.266358028619987</v>
      </c>
      <c r="AL3" s="0" t="n">
        <f aca="false">$U3*($AO$1-AL$1)/($AO$1-$U$1)</f>
        <v>0.19976852146499</v>
      </c>
      <c r="AM3" s="0" t="n">
        <f aca="false">$U3*($AO$1-AM$1)/($AO$1-$U$1)</f>
        <v>0.133179014309993</v>
      </c>
      <c r="AN3" s="0" t="n">
        <f aca="false">$U3*($AO$1-AN$1)/($AO$1-$U$1)</f>
        <v>0.0665895071549967</v>
      </c>
      <c r="AO3" s="0" t="n">
        <v>0</v>
      </c>
    </row>
    <row r="4" customFormat="false" ht="12.8" hidden="false" customHeight="false" outlineLevel="0" collapsed="false">
      <c r="A4" s="0" t="s">
        <v>115</v>
      </c>
      <c r="B4" s="0" t="s">
        <v>116</v>
      </c>
      <c r="C4" s="0" t="s">
        <v>117</v>
      </c>
      <c r="J4" s="0" t="n">
        <f aca="false">'Steel CO2e'!J4/'Steel Fe_tons'!J4</f>
        <v>2.14689082409548</v>
      </c>
      <c r="K4" s="0" t="n">
        <f aca="false">$J4*($AO$1-K$1)/($AO$1-$J$1)</f>
        <v>2.07763628138273</v>
      </c>
      <c r="L4" s="0" t="n">
        <f aca="false">$J4*($AO$1-L$1)/($AO$1-$J$1)</f>
        <v>2.00838173866997</v>
      </c>
      <c r="M4" s="0" t="n">
        <f aca="false">$J4*($AO$1-M$1)/($AO$1-$J$1)</f>
        <v>1.93912719595721</v>
      </c>
      <c r="N4" s="0" t="n">
        <f aca="false">$J4*($AO$1-N$1)/($AO$1-$J$1)</f>
        <v>1.86987265324445</v>
      </c>
      <c r="O4" s="0" t="n">
        <f aca="false">$J4*($AO$1-O$1)/($AO$1-$J$1)</f>
        <v>1.8006181105317</v>
      </c>
      <c r="P4" s="0" t="n">
        <f aca="false">$J4*($AO$1-P$1)/($AO$1-$J$1)</f>
        <v>1.73136356781894</v>
      </c>
      <c r="Q4" s="0" t="n">
        <f aca="false">$J4*($AO$1-Q$1)/($AO$1-$J$1)</f>
        <v>1.66210902510618</v>
      </c>
      <c r="R4" s="0" t="n">
        <f aca="false">$J4*($AO$1-R$1)/($AO$1-$J$1)</f>
        <v>1.59285448239342</v>
      </c>
      <c r="S4" s="0" t="n">
        <f aca="false">$J4*($AO$1-S$1)/($AO$1-$J$1)</f>
        <v>1.52359993968067</v>
      </c>
      <c r="T4" s="0" t="n">
        <f aca="false">$J4*($AO$1-T$1)/($AO$1-$J$1)</f>
        <v>1.45434539696791</v>
      </c>
      <c r="U4" s="0" t="n">
        <f aca="false">$J4*($AO$1-U$1)/($AO$1-$J$1)</f>
        <v>1.38509085425515</v>
      </c>
      <c r="V4" s="0" t="n">
        <f aca="false">$J4*($AO$1-V$1)/($AO$1-$J$1)</f>
        <v>1.31583631154239</v>
      </c>
      <c r="W4" s="0" t="n">
        <f aca="false">$J4*($AO$1-W$1)/($AO$1-$J$1)</f>
        <v>1.24658176882964</v>
      </c>
      <c r="X4" s="0" t="n">
        <f aca="false">$J4*($AO$1-X$1)/($AO$1-$J$1)</f>
        <v>1.17732722611688</v>
      </c>
      <c r="Y4" s="0" t="n">
        <f aca="false">$J4*($AO$1-Y$1)/($AO$1-$J$1)</f>
        <v>1.10807268340412</v>
      </c>
      <c r="Z4" s="0" t="n">
        <f aca="false">$J4*($AO$1-Z$1)/($AO$1-$J$1)</f>
        <v>1.03881814069136</v>
      </c>
      <c r="AA4" s="0" t="n">
        <f aca="false">$J4*($AO$1-AA$1)/($AO$1-$J$1)</f>
        <v>0.969563597978605</v>
      </c>
      <c r="AB4" s="0" t="n">
        <f aca="false">$J4*($AO$1-AB$1)/($AO$1-$J$1)</f>
        <v>0.900309055265848</v>
      </c>
      <c r="AC4" s="0" t="n">
        <f aca="false">$J4*($AO$1-AC$1)/($AO$1-$J$1)</f>
        <v>0.83105451255309</v>
      </c>
      <c r="AD4" s="0" t="n">
        <f aca="false">$J4*($AO$1-AD$1)/($AO$1-$J$1)</f>
        <v>0.761799969840333</v>
      </c>
      <c r="AE4" s="0" t="n">
        <f aca="false">$J4*($AO$1-AE$1)/($AO$1-$J$1)</f>
        <v>0.692545427127575</v>
      </c>
      <c r="AF4" s="0" t="n">
        <f aca="false">$J4*($AO$1-AF$1)/($AO$1-$J$1)</f>
        <v>0.623290884414818</v>
      </c>
      <c r="AG4" s="0" t="n">
        <f aca="false">$J4*($AO$1-AG$1)/($AO$1-$J$1)</f>
        <v>0.55403634170206</v>
      </c>
      <c r="AH4" s="0" t="n">
        <f aca="false">$J4*($AO$1-AH$1)/($AO$1-$J$1)</f>
        <v>0.484781798989303</v>
      </c>
      <c r="AI4" s="0" t="n">
        <f aca="false">$J4*($AO$1-AI$1)/($AO$1-$J$1)</f>
        <v>0.415527256276545</v>
      </c>
      <c r="AJ4" s="0" t="n">
        <f aca="false">$J4*($AO$1-AJ$1)/($AO$1-$J$1)</f>
        <v>0.346272713563788</v>
      </c>
      <c r="AK4" s="0" t="n">
        <f aca="false">$J4*($AO$1-AK$1)/($AO$1-$J$1)</f>
        <v>0.27701817085103</v>
      </c>
      <c r="AL4" s="0" t="n">
        <f aca="false">$J4*($AO$1-AL$1)/($AO$1-$J$1)</f>
        <v>0.207763628138273</v>
      </c>
      <c r="AM4" s="0" t="n">
        <f aca="false">$J4*($AO$1-AM$1)/($AO$1-$J$1)</f>
        <v>0.138509085425515</v>
      </c>
      <c r="AN4" s="0" t="n">
        <f aca="false">$J4*($AO$1-AN$1)/($AO$1-$J$1)</f>
        <v>0.0692545427127575</v>
      </c>
      <c r="AO4" s="0" t="n">
        <v>0</v>
      </c>
    </row>
    <row r="5" customFormat="false" ht="12.8" hidden="false" customHeight="false" outlineLevel="0" collapsed="false">
      <c r="A5" s="0" t="s">
        <v>118</v>
      </c>
      <c r="B5" s="0" t="s">
        <v>119</v>
      </c>
      <c r="C5" s="0" t="s">
        <v>120</v>
      </c>
      <c r="J5" s="0" t="n">
        <f aca="false">'Steel CO2e'!J5/'Steel Fe_tons'!J5</f>
        <v>0.480726874739682</v>
      </c>
      <c r="K5" s="0" t="n">
        <f aca="false">'Steel CO2e'!K5/'Steel Fe_tons'!K5</f>
        <v>0.46412985460733</v>
      </c>
      <c r="L5" s="0" t="n">
        <f aca="false">'Steel CO2e'!L5/'Steel Fe_tons'!L5</f>
        <v>0.451172111984562</v>
      </c>
      <c r="M5" s="0" t="n">
        <f aca="false">($J5-$U5)*($U$1-M$1)/($U$1-$J$1)+$U5</f>
        <v>0.436876015151577</v>
      </c>
      <c r="N5" s="0" t="n">
        <f aca="false">($J5-$U5)*($U$1-N$1)/($U$1-$J$1)+$U5</f>
        <v>0.422259061955541</v>
      </c>
      <c r="O5" s="0" t="n">
        <f aca="false">($J5-$U5)*($U$1-O$1)/($U$1-$J$1)+$U5</f>
        <v>0.407642108759506</v>
      </c>
      <c r="P5" s="0" t="n">
        <f aca="false">($J5-$U5)*($U$1-P$1)/($U$1-$J$1)+$U5</f>
        <v>0.393025155563471</v>
      </c>
      <c r="Q5" s="0" t="n">
        <f aca="false">($J5-$U5)*($U$1-Q$1)/($U$1-$J$1)+$U5</f>
        <v>0.378408202367435</v>
      </c>
      <c r="R5" s="0" t="n">
        <f aca="false">($J5-$U5)*($U$1-R$1)/($U$1-$J$1)+$U5</f>
        <v>0.3637912491714</v>
      </c>
      <c r="S5" s="0" t="n">
        <f aca="false">($J5-$U5)*($U$1-S$1)/($U$1-$J$1)+$U5</f>
        <v>0.349174295975365</v>
      </c>
      <c r="T5" s="0" t="n">
        <f aca="false">($J5-$U5)*($U$1-T$1)/($U$1-$J$1)+$U5</f>
        <v>0.33455734277933</v>
      </c>
      <c r="U5" s="0" t="n">
        <f aca="false">'Steel CO2e'!U5/'Steel Fe_tons'!U5</f>
        <v>0.319940389583294</v>
      </c>
      <c r="V5" s="0" t="n">
        <f aca="false">$U5*($AO$1-V$1)/($AO$1-$U$1)</f>
        <v>0.30394337010413</v>
      </c>
      <c r="W5" s="0" t="n">
        <f aca="false">$U5*($AO$1-W$1)/($AO$1-$U$1)</f>
        <v>0.287946350624965</v>
      </c>
      <c r="X5" s="0" t="n">
        <f aca="false">$U5*($AO$1-X$1)/($AO$1-$U$1)</f>
        <v>0.2719493311458</v>
      </c>
      <c r="Y5" s="0" t="n">
        <f aca="false">$U5*($AO$1-Y$1)/($AO$1-$U$1)</f>
        <v>0.255952311666635</v>
      </c>
      <c r="Z5" s="0" t="n">
        <f aca="false">$U5*($AO$1-Z$1)/($AO$1-$U$1)</f>
        <v>0.239955292187471</v>
      </c>
      <c r="AA5" s="0" t="n">
        <f aca="false">$U5*($AO$1-AA$1)/($AO$1-$U$1)</f>
        <v>0.223958272708306</v>
      </c>
      <c r="AB5" s="0" t="n">
        <f aca="false">$U5*($AO$1-AB$1)/($AO$1-$U$1)</f>
        <v>0.207961253229141</v>
      </c>
      <c r="AC5" s="0" t="n">
        <f aca="false">$U5*($AO$1-AC$1)/($AO$1-$U$1)</f>
        <v>0.191964233749977</v>
      </c>
      <c r="AD5" s="0" t="n">
        <f aca="false">$U5*($AO$1-AD$1)/($AO$1-$U$1)</f>
        <v>0.175967214270812</v>
      </c>
      <c r="AE5" s="0" t="n">
        <f aca="false">$U5*($AO$1-AE$1)/($AO$1-$U$1)</f>
        <v>0.159970194791647</v>
      </c>
      <c r="AF5" s="0" t="n">
        <f aca="false">$U5*($AO$1-AF$1)/($AO$1-$U$1)</f>
        <v>0.143973175312482</v>
      </c>
      <c r="AG5" s="0" t="n">
        <f aca="false">$U5*($AO$1-AG$1)/($AO$1-$U$1)</f>
        <v>0.127976155833318</v>
      </c>
      <c r="AH5" s="0" t="n">
        <f aca="false">$U5*($AO$1-AH$1)/($AO$1-$U$1)</f>
        <v>0.111979136354153</v>
      </c>
      <c r="AI5" s="0" t="n">
        <f aca="false">$U5*($AO$1-AI$1)/($AO$1-$U$1)</f>
        <v>0.0959821168749883</v>
      </c>
      <c r="AJ5" s="0" t="n">
        <f aca="false">$U5*($AO$1-AJ$1)/($AO$1-$U$1)</f>
        <v>0.0799850973958236</v>
      </c>
      <c r="AK5" s="0" t="n">
        <f aca="false">$U5*($AO$1-AK$1)/($AO$1-$U$1)</f>
        <v>0.0639880779166589</v>
      </c>
      <c r="AL5" s="0" t="n">
        <f aca="false">$U5*($AO$1-AL$1)/($AO$1-$U$1)</f>
        <v>0.0479910584374942</v>
      </c>
      <c r="AM5" s="0" t="n">
        <f aca="false">$U5*($AO$1-AM$1)/($AO$1-$U$1)</f>
        <v>0.0319940389583294</v>
      </c>
      <c r="AN5" s="0" t="n">
        <f aca="false">$U5*($AO$1-AN$1)/($AO$1-$U$1)</f>
        <v>0.0159970194791647</v>
      </c>
      <c r="AO5" s="0" t="n">
        <v>0</v>
      </c>
    </row>
    <row r="6" customFormat="false" ht="12.8" hidden="false" customHeight="false" outlineLevel="0" collapsed="false">
      <c r="A6" s="0" t="s">
        <v>121</v>
      </c>
      <c r="B6" s="0" t="s">
        <v>122</v>
      </c>
      <c r="C6" s="0" t="s">
        <v>123</v>
      </c>
      <c r="AO6" s="0" t="n">
        <v>0</v>
      </c>
    </row>
    <row r="7" customFormat="false" ht="12.8" hidden="false" customHeight="false" outlineLevel="0" collapsed="false">
      <c r="A7" s="0" t="s">
        <v>124</v>
      </c>
      <c r="B7" s="0" t="s">
        <v>125</v>
      </c>
      <c r="C7" s="0" t="s">
        <v>126</v>
      </c>
      <c r="AO7" s="0" t="n">
        <v>0</v>
      </c>
    </row>
    <row r="8" customFormat="false" ht="12.8" hidden="false" customHeight="false" outlineLevel="0" collapsed="false">
      <c r="A8" s="0" t="s">
        <v>127</v>
      </c>
      <c r="B8" s="0" t="s">
        <v>128</v>
      </c>
      <c r="C8" s="0" t="s">
        <v>129</v>
      </c>
      <c r="J8" s="0" t="n">
        <v>0.96</v>
      </c>
      <c r="K8" s="0" t="n">
        <f aca="false">$J8*($AO$1-K$1)/($AO$1-$J$1)</f>
        <v>0.929032258064516</v>
      </c>
      <c r="L8" s="0" t="n">
        <f aca="false">$J8*($AO$1-L$1)/($AO$1-$J$1)</f>
        <v>0.898064516129032</v>
      </c>
      <c r="M8" s="0" t="n">
        <f aca="false">$J8*($AO$1-M$1)/($AO$1-$J$1)</f>
        <v>0.867096774193548</v>
      </c>
      <c r="N8" s="0" t="n">
        <f aca="false">$J8*($AO$1-N$1)/($AO$1-$J$1)</f>
        <v>0.836129032258064</v>
      </c>
      <c r="O8" s="0" t="n">
        <f aca="false">$J8*($AO$1-O$1)/($AO$1-$J$1)</f>
        <v>0.805161290322581</v>
      </c>
      <c r="P8" s="0" t="n">
        <f aca="false">$J8*($AO$1-P$1)/($AO$1-$J$1)</f>
        <v>0.774193548387097</v>
      </c>
      <c r="Q8" s="0" t="n">
        <f aca="false">$J8*($AO$1-Q$1)/($AO$1-$J$1)</f>
        <v>0.743225806451613</v>
      </c>
      <c r="R8" s="0" t="n">
        <f aca="false">$J8*($AO$1-R$1)/($AO$1-$J$1)</f>
        <v>0.712258064516129</v>
      </c>
      <c r="S8" s="0" t="n">
        <f aca="false">$J8*($AO$1-S$1)/($AO$1-$J$1)</f>
        <v>0.681290322580645</v>
      </c>
      <c r="T8" s="0" t="n">
        <f aca="false">$J8*($AO$1-T$1)/($AO$1-$J$1)</f>
        <v>0.650322580645161</v>
      </c>
      <c r="U8" s="0" t="n">
        <f aca="false">$J8*($AO$1-U$1)/($AO$1-$J$1)</f>
        <v>0.619354838709677</v>
      </c>
      <c r="V8" s="0" t="n">
        <f aca="false">$J8*($AO$1-V$1)/($AO$1-$J$1)</f>
        <v>0.588387096774194</v>
      </c>
      <c r="W8" s="0" t="n">
        <f aca="false">$J8*($AO$1-W$1)/($AO$1-$J$1)</f>
        <v>0.55741935483871</v>
      </c>
      <c r="X8" s="0" t="n">
        <f aca="false">$J8*($AO$1-X$1)/($AO$1-$J$1)</f>
        <v>0.526451612903226</v>
      </c>
      <c r="Y8" s="0" t="n">
        <f aca="false">$J8*($AO$1-Y$1)/($AO$1-$J$1)</f>
        <v>0.495483870967742</v>
      </c>
      <c r="Z8" s="0" t="n">
        <f aca="false">$J8*($AO$1-Z$1)/($AO$1-$J$1)</f>
        <v>0.464516129032258</v>
      </c>
      <c r="AA8" s="0" t="n">
        <f aca="false">$J8*($AO$1-AA$1)/($AO$1-$J$1)</f>
        <v>0.433548387096774</v>
      </c>
      <c r="AB8" s="0" t="n">
        <f aca="false">$J8*($AO$1-AB$1)/($AO$1-$J$1)</f>
        <v>0.40258064516129</v>
      </c>
      <c r="AC8" s="0" t="n">
        <f aca="false">$J8*($AO$1-AC$1)/($AO$1-$J$1)</f>
        <v>0.371612903225806</v>
      </c>
      <c r="AD8" s="0" t="n">
        <f aca="false">$J8*($AO$1-AD$1)/($AO$1-$J$1)</f>
        <v>0.340645161290323</v>
      </c>
      <c r="AE8" s="0" t="n">
        <f aca="false">$J8*($AO$1-AE$1)/($AO$1-$J$1)</f>
        <v>0.309677419354839</v>
      </c>
      <c r="AF8" s="0" t="n">
        <f aca="false">$J8*($AO$1-AF$1)/($AO$1-$J$1)</f>
        <v>0.278709677419355</v>
      </c>
      <c r="AG8" s="0" t="n">
        <f aca="false">$J8*($AO$1-AG$1)/($AO$1-$J$1)</f>
        <v>0.247741935483871</v>
      </c>
      <c r="AH8" s="0" t="n">
        <f aca="false">$J8*($AO$1-AH$1)/($AO$1-$J$1)</f>
        <v>0.216774193548387</v>
      </c>
      <c r="AI8" s="0" t="n">
        <f aca="false">$J8*($AO$1-AI$1)/($AO$1-$J$1)</f>
        <v>0.185806451612903</v>
      </c>
      <c r="AJ8" s="0" t="n">
        <f aca="false">$J8*($AO$1-AJ$1)/($AO$1-$J$1)</f>
        <v>0.154838709677419</v>
      </c>
      <c r="AK8" s="0" t="n">
        <f aca="false">$J8*($AO$1-AK$1)/($AO$1-$J$1)</f>
        <v>0.123870967741935</v>
      </c>
      <c r="AL8" s="0" t="n">
        <f aca="false">$J8*($AO$1-AL$1)/($AO$1-$J$1)</f>
        <v>0.0929032258064516</v>
      </c>
      <c r="AM8" s="0" t="n">
        <f aca="false">$J8*($AO$1-AM$1)/($AO$1-$J$1)</f>
        <v>0.0619354838709677</v>
      </c>
      <c r="AN8" s="0" t="n">
        <f aca="false">$J8*($AO$1-AN$1)/($AO$1-$J$1)</f>
        <v>0.0309677419354839</v>
      </c>
      <c r="AO8" s="0" t="n">
        <v>0</v>
      </c>
    </row>
    <row r="9" customFormat="false" ht="12.8" hidden="false" customHeight="false" outlineLevel="0" collapsed="false">
      <c r="A9" s="0" t="s">
        <v>130</v>
      </c>
      <c r="B9" s="0" t="s">
        <v>131</v>
      </c>
      <c r="C9" s="0" t="s">
        <v>132</v>
      </c>
      <c r="AO9" s="0" t="n">
        <v>0</v>
      </c>
    </row>
    <row r="10" customFormat="false" ht="12.8" hidden="false" customHeight="false" outlineLevel="0" collapsed="false">
      <c r="A10" s="0" t="s">
        <v>133</v>
      </c>
      <c r="B10" s="0" t="s">
        <v>134</v>
      </c>
      <c r="C10" s="0" t="s">
        <v>135</v>
      </c>
      <c r="AO10" s="0" t="n">
        <v>0</v>
      </c>
    </row>
    <row r="11" customFormat="false" ht="12.8" hidden="false" customHeight="false" outlineLevel="0" collapsed="false">
      <c r="A11" s="0" t="s">
        <v>136</v>
      </c>
      <c r="B11" s="0" t="s">
        <v>137</v>
      </c>
      <c r="C11" s="0" t="s">
        <v>138</v>
      </c>
      <c r="AO11" s="0" t="n">
        <v>0</v>
      </c>
    </row>
    <row r="12" customFormat="false" ht="12.8" hidden="false" customHeight="false" outlineLevel="0" collapsed="false">
      <c r="A12" s="0" t="s">
        <v>139</v>
      </c>
      <c r="B12" s="0" t="s">
        <v>140</v>
      </c>
      <c r="C12" s="0" t="s">
        <v>141</v>
      </c>
      <c r="AO12" s="0" t="n">
        <v>0</v>
      </c>
    </row>
    <row r="13" customFormat="false" ht="12.8" hidden="false" customHeight="false" outlineLevel="0" collapsed="false">
      <c r="A13" s="0" t="s">
        <v>142</v>
      </c>
      <c r="B13" s="0" t="s">
        <v>143</v>
      </c>
      <c r="C13" s="0" t="s">
        <v>144</v>
      </c>
      <c r="AO13" s="0" t="n">
        <v>0</v>
      </c>
    </row>
    <row r="14" customFormat="false" ht="12.8" hidden="false" customHeight="false" outlineLevel="0" collapsed="false">
      <c r="A14" s="0" t="s">
        <v>145</v>
      </c>
      <c r="B14" s="0" t="s">
        <v>146</v>
      </c>
      <c r="C14" s="0" t="s">
        <v>147</v>
      </c>
      <c r="AO14" s="0" t="n">
        <v>0</v>
      </c>
    </row>
    <row r="15" customFormat="false" ht="12.8" hidden="false" customHeight="false" outlineLevel="0" collapsed="false">
      <c r="A15" s="0" t="s">
        <v>148</v>
      </c>
      <c r="B15" s="0" t="s">
        <v>149</v>
      </c>
      <c r="C15" s="0" t="s">
        <v>150</v>
      </c>
      <c r="AO15" s="0" t="n">
        <v>0</v>
      </c>
    </row>
    <row r="16" customFormat="false" ht="12.8" hidden="false" customHeight="false" outlineLevel="0" collapsed="false">
      <c r="A16" s="0" t="s">
        <v>151</v>
      </c>
      <c r="B16" s="0" t="s">
        <v>152</v>
      </c>
      <c r="C16" s="0" t="s">
        <v>153</v>
      </c>
      <c r="H16" s="0" t="n">
        <v>2</v>
      </c>
      <c r="I16" s="0" t="n">
        <v>1.93</v>
      </c>
      <c r="J16" s="0" t="n">
        <v>1.97</v>
      </c>
      <c r="K16" s="0" t="n">
        <v>2.01</v>
      </c>
      <c r="L16" s="0" t="n">
        <f aca="false">($H16-$U16)*($U$1-L$1)/($U$1-$H$1)+$U16</f>
        <v>1.79167167596465</v>
      </c>
      <c r="M16" s="0" t="n">
        <f aca="false">($H16-$U16)*($U$1-M$1)/($U$1-$H$1)+$U16</f>
        <v>1.73958959495581</v>
      </c>
      <c r="N16" s="0" t="n">
        <f aca="false">($H16-$U16)*($U$1-N$1)/($U$1-$H$1)+$U16</f>
        <v>1.68750751394697</v>
      </c>
      <c r="O16" s="0" t="n">
        <f aca="false">($H16-$U16)*($U$1-O$1)/($U$1-$H$1)+$U16</f>
        <v>1.63542543293814</v>
      </c>
      <c r="P16" s="0" t="n">
        <f aca="false">($H16-$U16)*($U$1-P$1)/($U$1-$H$1)+$U16</f>
        <v>1.5833433519293</v>
      </c>
      <c r="Q16" s="0" t="n">
        <f aca="false">($H16-$U16)*($U$1-Q$1)/($U$1-$H$1)+$U16</f>
        <v>1.53126127092046</v>
      </c>
      <c r="R16" s="0" t="n">
        <f aca="false">($H16-$U16)*($U$1-R$1)/($U$1-$H$1)+$U16</f>
        <v>1.47917918991162</v>
      </c>
      <c r="S16" s="0" t="n">
        <f aca="false">($H16-$U16)*($U$1-S$1)/($U$1-$H$1)+$U16</f>
        <v>1.42709710890279</v>
      </c>
      <c r="T16" s="0" t="n">
        <f aca="false">($H16-$U16)*($U$1-T$1)/($U$1-$H$1)+$U16</f>
        <v>1.37501502789395</v>
      </c>
      <c r="U16" s="0" t="n">
        <f aca="false">'Steel CO2e'!U16/'Steel Fe_tons'!U16</f>
        <v>1.32293294688511</v>
      </c>
      <c r="V16" s="0" t="n">
        <f aca="false">$U16*($AO$1-V$1)/($AO$1-$U$1)</f>
        <v>1.25678629954086</v>
      </c>
      <c r="W16" s="0" t="n">
        <f aca="false">$U16*($AO$1-W$1)/($AO$1-$U$1)</f>
        <v>1.1906396521966</v>
      </c>
      <c r="X16" s="0" t="n">
        <f aca="false">$U16*($AO$1-X$1)/($AO$1-$U$1)</f>
        <v>1.12449300485235</v>
      </c>
      <c r="Y16" s="0" t="n">
        <f aca="false">$U16*($AO$1-Y$1)/($AO$1-$U$1)</f>
        <v>1.05834635750809</v>
      </c>
      <c r="Z16" s="0" t="n">
        <f aca="false">$U16*($AO$1-Z$1)/($AO$1-$U$1)</f>
        <v>0.992199710163834</v>
      </c>
      <c r="AA16" s="0" t="n">
        <f aca="false">$U16*($AO$1-AA$1)/($AO$1-$U$1)</f>
        <v>0.926053062819578</v>
      </c>
      <c r="AB16" s="0" t="n">
        <f aca="false">$U16*($AO$1-AB$1)/($AO$1-$U$1)</f>
        <v>0.859906415475323</v>
      </c>
      <c r="AC16" s="0" t="n">
        <f aca="false">$U16*($AO$1-AC$1)/($AO$1-$U$1)</f>
        <v>0.793759768131067</v>
      </c>
      <c r="AD16" s="0" t="n">
        <f aca="false">$U16*($AO$1-AD$1)/($AO$1-$U$1)</f>
        <v>0.727613120786811</v>
      </c>
      <c r="AE16" s="0" t="n">
        <f aca="false">$U16*($AO$1-AE$1)/($AO$1-$U$1)</f>
        <v>0.661466473442556</v>
      </c>
      <c r="AF16" s="0" t="n">
        <f aca="false">$U16*($AO$1-AF$1)/($AO$1-$U$1)</f>
        <v>0.5953198260983</v>
      </c>
      <c r="AG16" s="0" t="n">
        <f aca="false">$U16*($AO$1-AG$1)/($AO$1-$U$1)</f>
        <v>0.529173178754045</v>
      </c>
      <c r="AH16" s="0" t="n">
        <f aca="false">$U16*($AO$1-AH$1)/($AO$1-$U$1)</f>
        <v>0.463026531409789</v>
      </c>
      <c r="AI16" s="0" t="n">
        <f aca="false">$U16*($AO$1-AI$1)/($AO$1-$U$1)</f>
        <v>0.396879884065534</v>
      </c>
      <c r="AJ16" s="0" t="n">
        <f aca="false">$U16*($AO$1-AJ$1)/($AO$1-$U$1)</f>
        <v>0.330733236721278</v>
      </c>
      <c r="AK16" s="0" t="n">
        <f aca="false">$U16*($AO$1-AK$1)/($AO$1-$U$1)</f>
        <v>0.264586589377022</v>
      </c>
      <c r="AL16" s="0" t="n">
        <f aca="false">$U16*($AO$1-AL$1)/($AO$1-$U$1)</f>
        <v>0.198439942032767</v>
      </c>
      <c r="AM16" s="0" t="n">
        <f aca="false">$U16*($AO$1-AM$1)/($AO$1-$U$1)</f>
        <v>0.132293294688511</v>
      </c>
      <c r="AN16" s="0" t="n">
        <f aca="false">$U16*($AO$1-AN$1)/($AO$1-$U$1)</f>
        <v>0.0661466473442556</v>
      </c>
      <c r="AO16" s="0" t="n">
        <v>0</v>
      </c>
    </row>
    <row r="17" customFormat="false" ht="12.8" hidden="false" customHeight="false" outlineLevel="0" collapsed="false">
      <c r="A17" s="0" t="s">
        <v>154</v>
      </c>
      <c r="B17" s="0" t="s">
        <v>155</v>
      </c>
      <c r="C17" s="0" t="s">
        <v>156</v>
      </c>
      <c r="F17" s="0" t="n">
        <v>0.6</v>
      </c>
      <c r="G17" s="0" t="n">
        <v>0.575</v>
      </c>
      <c r="H17" s="0" t="n">
        <v>0.55</v>
      </c>
      <c r="I17" s="0" t="n">
        <v>0.525</v>
      </c>
      <c r="J17" s="0" t="n">
        <v>0.5</v>
      </c>
      <c r="K17" s="0" t="n">
        <v>0.47</v>
      </c>
      <c r="L17" s="0" t="n">
        <f aca="false">($H17-$U17)*($U$1-L$1)/($U$1-$H$1)+$U17</f>
        <v>0.500769230769231</v>
      </c>
      <c r="M17" s="0" t="n">
        <f aca="false">($H17-$U17)*($U$1-M$1)/($U$1-$H$1)+$U17</f>
        <v>0.488461538461539</v>
      </c>
      <c r="N17" s="0" t="n">
        <f aca="false">($H17-$U17)*($U$1-N$1)/($U$1-$H$1)+$U17</f>
        <v>0.476153846153846</v>
      </c>
      <c r="O17" s="0" t="n">
        <f aca="false">($H17-$U17)*($U$1-O$1)/($U$1-$H$1)+$U17</f>
        <v>0.463846153846154</v>
      </c>
      <c r="P17" s="0" t="n">
        <f aca="false">($H17-$U17)*($U$1-P$1)/($U$1-$H$1)+$U17</f>
        <v>0.451538461538462</v>
      </c>
      <c r="Q17" s="0" t="n">
        <f aca="false">($H17-$U17)*($U$1-Q$1)/($U$1-$H$1)+$U17</f>
        <v>0.439230769230769</v>
      </c>
      <c r="R17" s="0" t="n">
        <f aca="false">($H17-$U17)*($U$1-R$1)/($U$1-$H$1)+$U17</f>
        <v>0.426923076923077</v>
      </c>
      <c r="S17" s="0" t="n">
        <f aca="false">($H17-$U17)*($U$1-S$1)/($U$1-$H$1)+$U17</f>
        <v>0.414615384615385</v>
      </c>
      <c r="T17" s="0" t="n">
        <f aca="false">($H17-$U17)*($U$1-T$1)/($U$1-$H$1)+$U17</f>
        <v>0.402307692307692</v>
      </c>
      <c r="U17" s="0" t="n">
        <f aca="false">0.6*0.65</f>
        <v>0.39</v>
      </c>
      <c r="V17" s="0" t="n">
        <f aca="false">$U17*($AO$1-V$1)/($AO$1-$U$1)</f>
        <v>0.3705</v>
      </c>
      <c r="W17" s="0" t="n">
        <f aca="false">$U17*($AO$1-W$1)/($AO$1-$U$1)</f>
        <v>0.351</v>
      </c>
      <c r="X17" s="0" t="n">
        <f aca="false">$U17*($AO$1-X$1)/($AO$1-$U$1)</f>
        <v>0.3315</v>
      </c>
      <c r="Y17" s="0" t="n">
        <f aca="false">$U17*($AO$1-Y$1)/($AO$1-$U$1)</f>
        <v>0.312</v>
      </c>
      <c r="Z17" s="0" t="n">
        <f aca="false">$U17*($AO$1-Z$1)/($AO$1-$U$1)</f>
        <v>0.2925</v>
      </c>
      <c r="AA17" s="0" t="n">
        <f aca="false">$U17*($AO$1-AA$1)/($AO$1-$U$1)</f>
        <v>0.273</v>
      </c>
      <c r="AB17" s="0" t="n">
        <f aca="false">$U17*($AO$1-AB$1)/($AO$1-$U$1)</f>
        <v>0.2535</v>
      </c>
      <c r="AC17" s="0" t="n">
        <f aca="false">$U17*($AO$1-AC$1)/($AO$1-$U$1)</f>
        <v>0.234</v>
      </c>
      <c r="AD17" s="0" t="n">
        <f aca="false">$U17*($AO$1-AD$1)/($AO$1-$U$1)</f>
        <v>0.2145</v>
      </c>
      <c r="AE17" s="0" t="n">
        <f aca="false">$U17*($AO$1-AE$1)/($AO$1-$U$1)</f>
        <v>0.195</v>
      </c>
      <c r="AF17" s="0" t="n">
        <f aca="false">$U17*($AO$1-AF$1)/($AO$1-$U$1)</f>
        <v>0.1755</v>
      </c>
      <c r="AG17" s="0" t="n">
        <f aca="false">$U17*($AO$1-AG$1)/($AO$1-$U$1)</f>
        <v>0.156</v>
      </c>
      <c r="AH17" s="0" t="n">
        <f aca="false">$U17*($AO$1-AH$1)/($AO$1-$U$1)</f>
        <v>0.1365</v>
      </c>
      <c r="AI17" s="0" t="n">
        <f aca="false">$U17*($AO$1-AI$1)/($AO$1-$U$1)</f>
        <v>0.117</v>
      </c>
      <c r="AJ17" s="0" t="n">
        <f aca="false">$U17*($AO$1-AJ$1)/($AO$1-$U$1)</f>
        <v>0.0975</v>
      </c>
      <c r="AK17" s="0" t="n">
        <f aca="false">$U17*($AO$1-AK$1)/($AO$1-$U$1)</f>
        <v>0.078</v>
      </c>
      <c r="AL17" s="0" t="n">
        <f aca="false">$U17*($AO$1-AL$1)/($AO$1-$U$1)</f>
        <v>0.0585</v>
      </c>
      <c r="AM17" s="0" t="n">
        <f aca="false">$U17*($AO$1-AM$1)/($AO$1-$U$1)</f>
        <v>0.039</v>
      </c>
      <c r="AN17" s="0" t="n">
        <f aca="false">$U17*($AO$1-AN$1)/($AO$1-$U$1)</f>
        <v>0.0195</v>
      </c>
      <c r="AO17" s="0" t="n">
        <v>0</v>
      </c>
    </row>
    <row r="18" customFormat="false" ht="12.8" hidden="false" customHeight="false" outlineLevel="0" collapsed="false">
      <c r="A18" s="0" t="s">
        <v>157</v>
      </c>
      <c r="B18" s="0" t="s">
        <v>158</v>
      </c>
      <c r="C18" s="0" t="s">
        <v>159</v>
      </c>
      <c r="AO18" s="0" t="n">
        <v>0</v>
      </c>
    </row>
    <row r="19" customFormat="false" ht="12.8" hidden="false" customHeight="false" outlineLevel="0" collapsed="false">
      <c r="A19" s="0" t="s">
        <v>160</v>
      </c>
      <c r="B19" s="0" t="s">
        <v>161</v>
      </c>
      <c r="C19" s="0" t="s">
        <v>162</v>
      </c>
      <c r="E19" s="0" t="n">
        <v>2</v>
      </c>
      <c r="F19" s="0" t="n">
        <v>1.91</v>
      </c>
      <c r="G19" s="0" t="n">
        <v>1.88</v>
      </c>
      <c r="H19" s="0" t="n">
        <v>1.9</v>
      </c>
      <c r="I19" s="0" t="n">
        <v>1.92</v>
      </c>
      <c r="J19" s="0" t="n">
        <v>1.96</v>
      </c>
      <c r="K19" s="0" t="n">
        <v>2</v>
      </c>
      <c r="L19" s="0" t="n">
        <f aca="false">($H19-$U19)*($U$1-L$1)/($U$1-$H$1)+$U19</f>
        <v>1.77692307692308</v>
      </c>
      <c r="M19" s="0" t="n">
        <f aca="false">($H19-$U19)*($U$1-M$1)/($U$1-$H$1)+$U19</f>
        <v>1.74615384615385</v>
      </c>
      <c r="N19" s="0" t="n">
        <f aca="false">($H19-$U19)*($U$1-N$1)/($U$1-$H$1)+$U19</f>
        <v>1.71538461538462</v>
      </c>
      <c r="O19" s="0" t="n">
        <f aca="false">($H19-$U19)*($U$1-O$1)/($U$1-$H$1)+$U19</f>
        <v>1.68461538461538</v>
      </c>
      <c r="P19" s="0" t="n">
        <f aca="false">($H19-$U19)*($U$1-P$1)/($U$1-$H$1)+$U19</f>
        <v>1.65384615384615</v>
      </c>
      <c r="Q19" s="0" t="n">
        <f aca="false">($H19-$U19)*($U$1-Q$1)/($U$1-$H$1)+$U19</f>
        <v>1.62307692307692</v>
      </c>
      <c r="R19" s="0" t="n">
        <f aca="false">($H19-$U19)*($U$1-R$1)/($U$1-$H$1)+$U19</f>
        <v>1.59230769230769</v>
      </c>
      <c r="S19" s="0" t="n">
        <f aca="false">($H19-$U19)*($U$1-S$1)/($U$1-$H$1)+$U19</f>
        <v>1.56153846153846</v>
      </c>
      <c r="T19" s="0" t="n">
        <f aca="false">($H19-$U19)*($U$1-T$1)/($U$1-$H$1)+$U19</f>
        <v>1.53076923076923</v>
      </c>
      <c r="U19" s="0" t="n">
        <f aca="false">K19*0.75</f>
        <v>1.5</v>
      </c>
      <c r="V19" s="0" t="n">
        <f aca="false">$U19*($AO$1-V$1)/($AO$1-$U$1)</f>
        <v>1.425</v>
      </c>
      <c r="W19" s="0" t="n">
        <f aca="false">$U19*($AO$1-W$1)/($AO$1-$U$1)</f>
        <v>1.35</v>
      </c>
      <c r="X19" s="0" t="n">
        <f aca="false">$U19*($AO$1-X$1)/($AO$1-$U$1)</f>
        <v>1.275</v>
      </c>
      <c r="Y19" s="0" t="n">
        <f aca="false">$U19*($AO$1-Y$1)/($AO$1-$U$1)</f>
        <v>1.2</v>
      </c>
      <c r="Z19" s="0" t="n">
        <f aca="false">$U19*($AO$1-Z$1)/($AO$1-$U$1)</f>
        <v>1.125</v>
      </c>
      <c r="AA19" s="0" t="n">
        <f aca="false">$U19*($AO$1-AA$1)/($AO$1-$U$1)</f>
        <v>1.05</v>
      </c>
      <c r="AB19" s="0" t="n">
        <f aca="false">$U19*($AO$1-AB$1)/($AO$1-$U$1)</f>
        <v>0.975</v>
      </c>
      <c r="AC19" s="0" t="n">
        <f aca="false">$U19*($AO$1-AC$1)/($AO$1-$U$1)</f>
        <v>0.9</v>
      </c>
      <c r="AD19" s="0" t="n">
        <f aca="false">$U19*($AO$1-AD$1)/($AO$1-$U$1)</f>
        <v>0.825</v>
      </c>
      <c r="AE19" s="0" t="n">
        <f aca="false">$U19*($AO$1-AE$1)/($AO$1-$U$1)</f>
        <v>0.75</v>
      </c>
      <c r="AF19" s="0" t="n">
        <f aca="false">$U19*($AO$1-AF$1)/($AO$1-$U$1)</f>
        <v>0.675</v>
      </c>
      <c r="AG19" s="0" t="n">
        <f aca="false">$U19*($AO$1-AG$1)/($AO$1-$U$1)</f>
        <v>0.6</v>
      </c>
      <c r="AH19" s="0" t="n">
        <f aca="false">$U19*($AO$1-AH$1)/($AO$1-$U$1)</f>
        <v>0.525</v>
      </c>
      <c r="AI19" s="0" t="n">
        <f aca="false">$U19*($AO$1-AI$1)/($AO$1-$U$1)</f>
        <v>0.45</v>
      </c>
      <c r="AJ19" s="0" t="n">
        <f aca="false">$U19*($AO$1-AJ$1)/($AO$1-$U$1)</f>
        <v>0.375</v>
      </c>
      <c r="AK19" s="0" t="n">
        <f aca="false">$U19*($AO$1-AK$1)/($AO$1-$U$1)</f>
        <v>0.3</v>
      </c>
      <c r="AL19" s="0" t="n">
        <f aca="false">$U19*($AO$1-AL$1)/($AO$1-$U$1)</f>
        <v>0.225</v>
      </c>
      <c r="AM19" s="0" t="n">
        <f aca="false">$U19*($AO$1-AM$1)/($AO$1-$U$1)</f>
        <v>0.15</v>
      </c>
      <c r="AN19" s="0" t="n">
        <f aca="false">$U19*($AO$1-AN$1)/($AO$1-$U$1)</f>
        <v>0.075</v>
      </c>
      <c r="AO19" s="0" t="n">
        <v>0</v>
      </c>
    </row>
    <row r="20" customFormat="false" ht="12.8" hidden="false" customHeight="false" outlineLevel="0" collapsed="false">
      <c r="A20" s="0" t="s">
        <v>163</v>
      </c>
      <c r="B20" s="0" t="s">
        <v>164</v>
      </c>
      <c r="C20" s="0" t="s">
        <v>165</v>
      </c>
      <c r="AO20" s="0" t="n">
        <v>0</v>
      </c>
    </row>
    <row r="21" customFormat="false" ht="12.8" hidden="false" customHeight="false" outlineLevel="0" collapsed="false">
      <c r="A21" s="0" t="s">
        <v>166</v>
      </c>
      <c r="B21" s="0" t="s">
        <v>167</v>
      </c>
      <c r="C21" s="0" t="s">
        <v>168</v>
      </c>
      <c r="AO21" s="0" t="n">
        <v>0</v>
      </c>
    </row>
    <row r="22" customFormat="false" ht="12.8" hidden="false" customHeight="false" outlineLevel="0" collapsed="false">
      <c r="A22" s="0" t="s">
        <v>169</v>
      </c>
      <c r="B22" s="0" t="s">
        <v>170</v>
      </c>
      <c r="C22" s="0" t="s">
        <v>171</v>
      </c>
      <c r="AO22" s="0" t="n">
        <v>0</v>
      </c>
    </row>
    <row r="23" customFormat="false" ht="12.8" hidden="false" customHeight="false" outlineLevel="0" collapsed="false">
      <c r="A23" s="0" t="s">
        <v>172</v>
      </c>
      <c r="B23" s="0" t="s">
        <v>173</v>
      </c>
      <c r="C23" s="0" t="s">
        <v>174</v>
      </c>
      <c r="AO23" s="0" t="n">
        <v>0</v>
      </c>
    </row>
    <row r="24" customFormat="false" ht="12.8" hidden="false" customHeight="false" outlineLevel="0" collapsed="false">
      <c r="A24" s="0" t="s">
        <v>175</v>
      </c>
      <c r="B24" s="0" t="s">
        <v>176</v>
      </c>
      <c r="C24" s="0" t="s">
        <v>177</v>
      </c>
      <c r="AO24" s="0" t="n">
        <v>0</v>
      </c>
    </row>
    <row r="25" customFormat="false" ht="13.8" hidden="false" customHeight="false" outlineLevel="0" collapsed="false">
      <c r="A25" s="0" t="s">
        <v>178</v>
      </c>
      <c r="B25" s="0" t="s">
        <v>179</v>
      </c>
      <c r="C25" s="0" t="s">
        <v>180</v>
      </c>
      <c r="G25" s="1" t="n">
        <v>2.28</v>
      </c>
      <c r="H25" s="0" t="n">
        <v>2.29</v>
      </c>
      <c r="I25" s="0" t="n">
        <v>2.31</v>
      </c>
      <c r="J25" s="0" t="n">
        <v>2.38</v>
      </c>
      <c r="K25" s="0" t="n">
        <v>2.34</v>
      </c>
      <c r="L25" s="0" t="n">
        <f aca="false">($I25-$U25)*($U$1-L$1)/($U$1-$I$1)+$U25</f>
        <v>2.1945</v>
      </c>
      <c r="M25" s="0" t="n">
        <f aca="false">($I25-$U25)*($U$1-M$1)/($U$1-$I$1)+$U25</f>
        <v>2.156</v>
      </c>
      <c r="N25" s="0" t="n">
        <f aca="false">($I25-$U25)*($U$1-N$1)/($U$1-$I$1)+$U25</f>
        <v>2.1175</v>
      </c>
      <c r="O25" s="0" t="n">
        <f aca="false">($I25-$U25)*($U$1-O$1)/($U$1-$I$1)+$U25</f>
        <v>2.079</v>
      </c>
      <c r="P25" s="0" t="n">
        <f aca="false">($I25-$U25)*($U$1-P$1)/($U$1-$I$1)+$U25</f>
        <v>2.0405</v>
      </c>
      <c r="Q25" s="0" t="n">
        <f aca="false">($I25-$U25)*($U$1-Q$1)/($U$1-$I$1)+$U25</f>
        <v>2.002</v>
      </c>
      <c r="R25" s="0" t="n">
        <f aca="false">($I25-$U25)*($U$1-R$1)/($U$1-$I$1)+$U25</f>
        <v>1.9635</v>
      </c>
      <c r="S25" s="0" t="n">
        <f aca="false">($I25-$U25)*($U$1-S$1)/($U$1-$I$1)+$U25</f>
        <v>1.925</v>
      </c>
      <c r="T25" s="0" t="n">
        <f aca="false">($I25-$U25)*($U$1-T$1)/($U$1-$I$1)+$U25</f>
        <v>1.8865</v>
      </c>
      <c r="U25" s="0" t="n">
        <f aca="false">I25*0.8</f>
        <v>1.848</v>
      </c>
      <c r="V25" s="0" t="n">
        <f aca="false">$U25*($AO$1-V$1)/($AO$1-$U$1)</f>
        <v>1.7556</v>
      </c>
      <c r="W25" s="0" t="n">
        <f aca="false">$U25*($AO$1-W$1)/($AO$1-$U$1)</f>
        <v>1.6632</v>
      </c>
      <c r="X25" s="0" t="n">
        <f aca="false">$U25*($AO$1-X$1)/($AO$1-$U$1)</f>
        <v>1.5708</v>
      </c>
      <c r="Y25" s="0" t="n">
        <f aca="false">$U25*($AO$1-Y$1)/($AO$1-$U$1)</f>
        <v>1.4784</v>
      </c>
      <c r="Z25" s="0" t="n">
        <f aca="false">$U25*($AO$1-Z$1)/($AO$1-$U$1)</f>
        <v>1.386</v>
      </c>
      <c r="AA25" s="0" t="n">
        <f aca="false">$U25*($AO$1-AA$1)/($AO$1-$U$1)</f>
        <v>1.2936</v>
      </c>
      <c r="AB25" s="0" t="n">
        <f aca="false">$U25*($AO$1-AB$1)/($AO$1-$U$1)</f>
        <v>1.2012</v>
      </c>
      <c r="AC25" s="0" t="n">
        <f aca="false">$U25*($AO$1-AC$1)/($AO$1-$U$1)</f>
        <v>1.1088</v>
      </c>
      <c r="AD25" s="0" t="n">
        <f aca="false">$U25*($AO$1-AD$1)/($AO$1-$U$1)</f>
        <v>1.0164</v>
      </c>
      <c r="AE25" s="0" t="n">
        <f aca="false">$U25*($AO$1-AE$1)/($AO$1-$U$1)</f>
        <v>0.924</v>
      </c>
      <c r="AF25" s="0" t="n">
        <f aca="false">$U25*($AO$1-AF$1)/($AO$1-$U$1)</f>
        <v>0.8316</v>
      </c>
      <c r="AG25" s="0" t="n">
        <f aca="false">$U25*($AO$1-AG$1)/($AO$1-$U$1)</f>
        <v>0.7392</v>
      </c>
      <c r="AH25" s="0" t="n">
        <f aca="false">$U25*($AO$1-AH$1)/($AO$1-$U$1)</f>
        <v>0.6468</v>
      </c>
      <c r="AI25" s="0" t="n">
        <f aca="false">$U25*($AO$1-AI$1)/($AO$1-$U$1)</f>
        <v>0.5544</v>
      </c>
      <c r="AJ25" s="0" t="n">
        <f aca="false">$U25*($AO$1-AJ$1)/($AO$1-$U$1)</f>
        <v>0.462</v>
      </c>
      <c r="AK25" s="0" t="n">
        <f aca="false">$U25*($AO$1-AK$1)/($AO$1-$U$1)</f>
        <v>0.3696</v>
      </c>
      <c r="AL25" s="0" t="n">
        <f aca="false">$U25*($AO$1-AL$1)/($AO$1-$U$1)</f>
        <v>0.2772</v>
      </c>
      <c r="AM25" s="0" t="n">
        <f aca="false">$U25*($AO$1-AM$1)/($AO$1-$U$1)</f>
        <v>0.1848</v>
      </c>
      <c r="AN25" s="0" t="n">
        <f aca="false">$U25*($AO$1-AN$1)/($AO$1-$U$1)</f>
        <v>0.0924</v>
      </c>
      <c r="AO25" s="0" t="n">
        <v>0</v>
      </c>
    </row>
    <row r="26" customFormat="false" ht="12.8" hidden="false" customHeight="false" outlineLevel="0" collapsed="false">
      <c r="A26" s="0" t="s">
        <v>181</v>
      </c>
      <c r="B26" s="0" t="s">
        <v>182</v>
      </c>
      <c r="C26" s="0" t="s">
        <v>183</v>
      </c>
      <c r="AO26" s="0" t="n">
        <v>0</v>
      </c>
    </row>
    <row r="27" customFormat="false" ht="12.8" hidden="false" customHeight="false" outlineLevel="0" collapsed="false">
      <c r="A27" s="0" t="s">
        <v>184</v>
      </c>
      <c r="B27" s="0" t="s">
        <v>185</v>
      </c>
      <c r="C27" s="0" t="s">
        <v>186</v>
      </c>
      <c r="AO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M16" activeCellId="0" sqref="M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29"/>
    <col collapsed="false" customWidth="true" hidden="false" outlineLevel="0" max="2" min="2" style="0" width="23.49"/>
  </cols>
  <sheetData>
    <row r="1" customFormat="false" ht="12.8" hidden="false" customHeight="false" outlineLevel="0" collapsed="false">
      <c r="A1" s="0" t="str">
        <f aca="false">'rmi-20211120-portfolio'!A1</f>
        <v>company_name</v>
      </c>
      <c r="B1" s="0" t="str">
        <f aca="false">'rmi-20211120-portfolio'!B1</f>
        <v>company_lei</v>
      </c>
      <c r="C1" s="0" t="str">
        <f aca="false">'rmi-20211120-portfolio'!C1</f>
        <v>company_id</v>
      </c>
      <c r="E1" s="0" t="n">
        <v>2014</v>
      </c>
      <c r="F1" s="0" t="n">
        <f aca="false">E1+1</f>
        <v>2015</v>
      </c>
      <c r="G1" s="0" t="n">
        <f aca="false">F1+1</f>
        <v>2016</v>
      </c>
      <c r="H1" s="0" t="n">
        <f aca="false">G1+1</f>
        <v>2017</v>
      </c>
      <c r="I1" s="0" t="n">
        <f aca="false">H1+1</f>
        <v>2018</v>
      </c>
      <c r="J1" s="0" t="n">
        <f aca="false">I1+1</f>
        <v>2019</v>
      </c>
      <c r="K1" s="0" t="n">
        <f aca="false">J1+1</f>
        <v>2020</v>
      </c>
      <c r="L1" s="0" t="n">
        <f aca="false">K1+1</f>
        <v>2021</v>
      </c>
      <c r="M1" s="0" t="n">
        <f aca="false">L1+1</f>
        <v>2022</v>
      </c>
      <c r="N1" s="0" t="n">
        <f aca="false">M1+1</f>
        <v>2023</v>
      </c>
      <c r="O1" s="0" t="n">
        <f aca="false">N1+1</f>
        <v>2024</v>
      </c>
      <c r="P1" s="0" t="n">
        <f aca="false">O1+1</f>
        <v>2025</v>
      </c>
      <c r="Q1" s="0" t="n">
        <f aca="false">P1+1</f>
        <v>2026</v>
      </c>
      <c r="R1" s="0" t="n">
        <f aca="false">Q1+1</f>
        <v>2027</v>
      </c>
      <c r="S1" s="0" t="n">
        <f aca="false">R1+1</f>
        <v>2028</v>
      </c>
      <c r="T1" s="0" t="n">
        <f aca="false">S1+1</f>
        <v>2029</v>
      </c>
      <c r="U1" s="0" t="n">
        <f aca="false">T1+1</f>
        <v>2030</v>
      </c>
      <c r="V1" s="0" t="n">
        <f aca="false">U1+1</f>
        <v>2031</v>
      </c>
      <c r="W1" s="0" t="n">
        <f aca="false">V1+1</f>
        <v>2032</v>
      </c>
      <c r="X1" s="0" t="n">
        <f aca="false">W1+1</f>
        <v>2033</v>
      </c>
      <c r="Y1" s="0" t="n">
        <f aca="false">X1+1</f>
        <v>2034</v>
      </c>
      <c r="Z1" s="0" t="n">
        <f aca="false">Y1+1</f>
        <v>2035</v>
      </c>
      <c r="AA1" s="0" t="n">
        <f aca="false">Z1+1</f>
        <v>2036</v>
      </c>
      <c r="AB1" s="0" t="n">
        <f aca="false">AA1+1</f>
        <v>2037</v>
      </c>
      <c r="AC1" s="0" t="n">
        <f aca="false">AB1+1</f>
        <v>2038</v>
      </c>
      <c r="AD1" s="0" t="n">
        <f aca="false">AC1+1</f>
        <v>2039</v>
      </c>
      <c r="AE1" s="0" t="n">
        <f aca="false">AD1+1</f>
        <v>2040</v>
      </c>
      <c r="AF1" s="0" t="n">
        <f aca="false">AE1+1</f>
        <v>2041</v>
      </c>
      <c r="AG1" s="0" t="n">
        <f aca="false">AF1+1</f>
        <v>2042</v>
      </c>
      <c r="AH1" s="0" t="n">
        <f aca="false">AG1+1</f>
        <v>2043</v>
      </c>
      <c r="AI1" s="0" t="n">
        <f aca="false">AH1+1</f>
        <v>2044</v>
      </c>
      <c r="AJ1" s="0" t="n">
        <f aca="false">AI1+1</f>
        <v>2045</v>
      </c>
      <c r="AK1" s="0" t="n">
        <f aca="false">AJ1+1</f>
        <v>2046</v>
      </c>
      <c r="AL1" s="0" t="n">
        <f aca="false">AK1+1</f>
        <v>2047</v>
      </c>
      <c r="AM1" s="0" t="n">
        <f aca="false">AL1+1</f>
        <v>2048</v>
      </c>
      <c r="AN1" s="0" t="n">
        <f aca="false">AM1+1</f>
        <v>2049</v>
      </c>
      <c r="AO1" s="0" t="n">
        <f aca="false">AN1+1</f>
        <v>2050</v>
      </c>
    </row>
    <row r="2" customFormat="false" ht="12.8" hidden="false" customHeight="false" outlineLevel="0" collapsed="false">
      <c r="A2" s="0" t="s">
        <v>109</v>
      </c>
      <c r="B2" s="0" t="s">
        <v>110</v>
      </c>
      <c r="C2" s="0" t="s">
        <v>111</v>
      </c>
      <c r="H2" s="0" t="n">
        <v>5596000</v>
      </c>
      <c r="M2" s="0" t="n">
        <f aca="false">$H2*1.015^(M$1-$H$1)</f>
        <v>6028481.28573696</v>
      </c>
      <c r="N2" s="0" t="n">
        <f aca="false">$H2*1.015^(N$1-$H$1)</f>
        <v>6118908.50502301</v>
      </c>
      <c r="O2" s="0" t="n">
        <f aca="false">$H2*1.015^(O$1-$H$1)</f>
        <v>6210692.13259836</v>
      </c>
      <c r="P2" s="0" t="n">
        <f aca="false">$H2*1.015^(P$1-$H$1)</f>
        <v>6303852.51458733</v>
      </c>
      <c r="Q2" s="0" t="n">
        <f aca="false">$H2*1.015^(Q$1-$H$1)</f>
        <v>6398410.30230614</v>
      </c>
      <c r="R2" s="0" t="n">
        <f aca="false">$H2*1.015^(R$1-$H$1)</f>
        <v>6494386.45684073</v>
      </c>
      <c r="S2" s="0" t="n">
        <f aca="false">$H2*1.015^(S$1-$H$1)</f>
        <v>6591802.25369334</v>
      </c>
      <c r="T2" s="0" t="n">
        <f aca="false">$H2*1.015^(T$1-$H$1)</f>
        <v>6690679.28749874</v>
      </c>
      <c r="U2" s="0" t="n">
        <f aca="false">$H2*1.015^(U$1-$H$1)</f>
        <v>6791039.47681123</v>
      </c>
      <c r="V2" s="0" t="n">
        <f aca="false">$U2*1.015^(V$1-$U$1)</f>
        <v>6892905.06896339</v>
      </c>
      <c r="W2" s="0" t="n">
        <f aca="false">$U2*1.015^(W$1-$U$1)</f>
        <v>6996298.64499784</v>
      </c>
      <c r="X2" s="0" t="n">
        <f aca="false">$U2*1.015^(X$1-$U$1)</f>
        <v>7101243.12467281</v>
      </c>
      <c r="Y2" s="0" t="n">
        <f aca="false">$U2*1.015^(Y$1-$U$1)</f>
        <v>7207761.7715429</v>
      </c>
      <c r="Z2" s="0" t="n">
        <f aca="false">$U2*1.015^(Z$1-$U$1)</f>
        <v>7315878.19811604</v>
      </c>
      <c r="AA2" s="0" t="n">
        <f aca="false">$U2*1.015^(AA$1-$U$1)</f>
        <v>7425616.37108778</v>
      </c>
      <c r="AB2" s="0" t="n">
        <f aca="false">$U2*1.015^(AB$1-$U$1)</f>
        <v>7537000.6166541</v>
      </c>
      <c r="AC2" s="0" t="n">
        <f aca="false">$U2*1.015^(AC$1-$U$1)</f>
        <v>7650055.62590391</v>
      </c>
      <c r="AD2" s="0" t="n">
        <f aca="false">$U2*1.015^(AD$1-$U$1)</f>
        <v>7764806.46029247</v>
      </c>
      <c r="AE2" s="0" t="n">
        <f aca="false">$U2*1.015^(AE$1-$U$1)</f>
        <v>7881278.55719686</v>
      </c>
      <c r="AF2" s="0" t="n">
        <f aca="false">$U2*1.015^(AF$1-$U$1)</f>
        <v>7999497.73555481</v>
      </c>
      <c r="AG2" s="0" t="n">
        <f aca="false">$U2*1.015^(AG$1-$U$1)</f>
        <v>8119490.20158813</v>
      </c>
      <c r="AH2" s="0" t="n">
        <f aca="false">$U2*1.015^(AH$1-$U$1)</f>
        <v>8241282.55461195</v>
      </c>
      <c r="AI2" s="0" t="n">
        <f aca="false">$U2*1.015^(AI$1-$U$1)</f>
        <v>8364901.79293113</v>
      </c>
      <c r="AJ2" s="0" t="n">
        <f aca="false">$U2*1.015^(AJ$1-$U$1)</f>
        <v>8490375.31982509</v>
      </c>
      <c r="AK2" s="0" t="n">
        <f aca="false">$U2*1.015^(AK$1-$U$1)</f>
        <v>8617730.94962247</v>
      </c>
      <c r="AL2" s="0" t="n">
        <f aca="false">$U2*1.015^(AL$1-$U$1)</f>
        <v>8746996.91386681</v>
      </c>
      <c r="AM2" s="0" t="n">
        <f aca="false">$U2*1.015^(AM$1-$U$1)</f>
        <v>8878201.86757481</v>
      </c>
      <c r="AN2" s="0" t="n">
        <f aca="false">$U2*1.015^(AN$1-$U$1)</f>
        <v>9011374.89558843</v>
      </c>
      <c r="AO2" s="0" t="n">
        <f aca="false">$U2*1.015^(AO$1-$U$1)</f>
        <v>9146545.51902225</v>
      </c>
    </row>
    <row r="3" customFormat="false" ht="12.8" hidden="false" customHeight="false" outlineLevel="0" collapsed="false">
      <c r="A3" s="0" t="s">
        <v>112</v>
      </c>
      <c r="B3" s="0" t="s">
        <v>113</v>
      </c>
      <c r="C3" s="0" t="s">
        <v>114</v>
      </c>
      <c r="H3" s="0" t="n">
        <v>85200000</v>
      </c>
      <c r="M3" s="0" t="n">
        <f aca="false">$H3*1.015^(M$1-$H$1)</f>
        <v>91784597.1309487</v>
      </c>
      <c r="N3" s="0" t="n">
        <f aca="false">$H3*1.015^(N$1-$H$1)</f>
        <v>93161366.0879129</v>
      </c>
      <c r="O3" s="0" t="n">
        <f aca="false">$H3*1.015^(O$1-$H$1)</f>
        <v>94558786.5792316</v>
      </c>
      <c r="P3" s="0" t="n">
        <f aca="false">$H3*1.015^(P$1-$H$1)</f>
        <v>95977168.3779201</v>
      </c>
      <c r="Q3" s="0" t="n">
        <f aca="false">$H3*1.015^(Q$1-$H$1)</f>
        <v>97416825.9035889</v>
      </c>
      <c r="R3" s="0" t="n">
        <f aca="false">$H3*1.015^(R$1-$H$1)</f>
        <v>98878078.2921427</v>
      </c>
      <c r="S3" s="0" t="n">
        <f aca="false">$H3*1.015^(S$1-$H$1)</f>
        <v>100361249.466525</v>
      </c>
      <c r="T3" s="0" t="n">
        <f aca="false">$H3*1.015^(T$1-$H$1)</f>
        <v>101866668.208523</v>
      </c>
      <c r="U3" s="0" t="n">
        <f aca="false">$H3*1.015^(U$1-$H$1)</f>
        <v>103394668.231651</v>
      </c>
      <c r="V3" s="0" t="n">
        <f aca="false">$U3*1.015^(V$1-$U$1)</f>
        <v>104945588.255125</v>
      </c>
      <c r="W3" s="0" t="n">
        <f aca="false">$U3*1.015^(W$1-$U$1)</f>
        <v>106519772.078952</v>
      </c>
      <c r="X3" s="0" t="n">
        <f aca="false">$U3*1.015^(X$1-$U$1)</f>
        <v>108117568.660136</v>
      </c>
      <c r="Y3" s="0" t="n">
        <f aca="false">$U3*1.015^(Y$1-$U$1)</f>
        <v>109739332.190038</v>
      </c>
      <c r="Z3" s="0" t="n">
        <f aca="false">$U3*1.015^(Z$1-$U$1)</f>
        <v>111385422.172889</v>
      </c>
      <c r="AA3" s="0" t="n">
        <f aca="false">$U3*1.015^(AA$1-$U$1)</f>
        <v>113056203.505482</v>
      </c>
      <c r="AB3" s="0" t="n">
        <f aca="false">$U3*1.015^(AB$1-$U$1)</f>
        <v>114752046.558065</v>
      </c>
      <c r="AC3" s="0" t="n">
        <f aca="false">$U3*1.015^(AC$1-$U$1)</f>
        <v>116473327.256436</v>
      </c>
      <c r="AD3" s="0" t="n">
        <f aca="false">$U3*1.015^(AD$1-$U$1)</f>
        <v>118220427.165282</v>
      </c>
      <c r="AE3" s="0" t="n">
        <f aca="false">$U3*1.015^(AE$1-$U$1)</f>
        <v>119993733.572761</v>
      </c>
      <c r="AF3" s="0" t="n">
        <f aca="false">$U3*1.015^(AF$1-$U$1)</f>
        <v>121793639.576353</v>
      </c>
      <c r="AG3" s="0" t="n">
        <f aca="false">$U3*1.015^(AG$1-$U$1)</f>
        <v>123620544.169998</v>
      </c>
      <c r="AH3" s="0" t="n">
        <f aca="false">$U3*1.015^(AH$1-$U$1)</f>
        <v>125474852.332548</v>
      </c>
      <c r="AI3" s="0" t="n">
        <f aca="false">$U3*1.015^(AI$1-$U$1)</f>
        <v>127356975.117536</v>
      </c>
      <c r="AJ3" s="0" t="n">
        <f aca="false">$U3*1.015^(AJ$1-$U$1)</f>
        <v>129267329.744299</v>
      </c>
      <c r="AK3" s="0" t="n">
        <f aca="false">$U3*1.015^(AK$1-$U$1)</f>
        <v>131206339.690464</v>
      </c>
      <c r="AL3" s="0" t="n">
        <f aca="false">$U3*1.015^(AL$1-$U$1)</f>
        <v>133174434.785821</v>
      </c>
      <c r="AM3" s="0" t="n">
        <f aca="false">$U3*1.015^(AM$1-$U$1)</f>
        <v>135172051.307608</v>
      </c>
      <c r="AN3" s="0" t="n">
        <f aca="false">$U3*1.015^(AN$1-$U$1)</f>
        <v>137199632.077222</v>
      </c>
      <c r="AO3" s="0" t="n">
        <f aca="false">$U3*1.015^(AO$1-$U$1)</f>
        <v>139257626.55838</v>
      </c>
    </row>
    <row r="4" customFormat="false" ht="12.8" hidden="false" customHeight="false" outlineLevel="0" collapsed="false">
      <c r="A4" s="0" t="s">
        <v>115</v>
      </c>
      <c r="B4" s="0" t="s">
        <v>116</v>
      </c>
      <c r="C4" s="0" t="s">
        <v>117</v>
      </c>
      <c r="J4" s="0" t="n">
        <v>138831</v>
      </c>
      <c r="M4" s="0" t="n">
        <f aca="false">$J4*1.015^(M$1-$J$1)</f>
        <v>145172.574479625</v>
      </c>
      <c r="N4" s="0" t="n">
        <f aca="false">$J4*1.015^(N$1-$J$1)</f>
        <v>147350.163096819</v>
      </c>
      <c r="O4" s="0" t="n">
        <f aca="false">$J4*1.015^(O$1-$J$1)</f>
        <v>149560.415543272</v>
      </c>
      <c r="P4" s="0" t="n">
        <f aca="false">$J4*1.015^(P$1-$J$1)</f>
        <v>151803.821776421</v>
      </c>
      <c r="Q4" s="0" t="n">
        <f aca="false">$J4*1.015^(Q$1-$J$1)</f>
        <v>154080.879103067</v>
      </c>
      <c r="R4" s="0" t="n">
        <f aca="false">$J4*1.015^(R$1-$J$1)</f>
        <v>156392.092289613</v>
      </c>
      <c r="S4" s="0" t="n">
        <f aca="false">$J4*1.015^(S$1-$J$1)</f>
        <v>158737.973673957</v>
      </c>
      <c r="T4" s="0" t="n">
        <f aca="false">$J4*1.015^(T$1-$J$1)</f>
        <v>161119.043279066</v>
      </c>
      <c r="U4" s="0" t="n">
        <f aca="false">$J4*1.015^(U$1-$J$1)</f>
        <v>163535.828928252</v>
      </c>
      <c r="V4" s="0" t="n">
        <f aca="false">$U4*1.015^(V$1-$U$1)</f>
        <v>165988.866362176</v>
      </c>
      <c r="W4" s="0" t="n">
        <f aca="false">$U4*1.015^(W$1-$U$1)</f>
        <v>168478.699357609</v>
      </c>
      <c r="X4" s="0" t="n">
        <f aca="false">$U4*1.015^(X$1-$U$1)</f>
        <v>171005.879847973</v>
      </c>
      <c r="Y4" s="0" t="n">
        <f aca="false">$U4*1.015^(Y$1-$U$1)</f>
        <v>173570.968045693</v>
      </c>
      <c r="Z4" s="0" t="n">
        <f aca="false">$U4*1.015^(Z$1-$U$1)</f>
        <v>176174.532566378</v>
      </c>
      <c r="AA4" s="0" t="n">
        <f aca="false">$U4*1.015^(AA$1-$U$1)</f>
        <v>178817.150554874</v>
      </c>
      <c r="AB4" s="0" t="n">
        <f aca="false">$U4*1.015^(AB$1-$U$1)</f>
        <v>181499.407813197</v>
      </c>
      <c r="AC4" s="0" t="n">
        <f aca="false">$U4*1.015^(AC$1-$U$1)</f>
        <v>184221.898930395</v>
      </c>
      <c r="AD4" s="0" t="n">
        <f aca="false">$U4*1.015^(AD$1-$U$1)</f>
        <v>186985.22741435</v>
      </c>
      <c r="AE4" s="0" t="n">
        <f aca="false">$U4*1.015^(AE$1-$U$1)</f>
        <v>189790.005825566</v>
      </c>
      <c r="AF4" s="0" t="n">
        <f aca="false">$U4*1.015^(AF$1-$U$1)</f>
        <v>192636.855912949</v>
      </c>
      <c r="AG4" s="0" t="n">
        <f aca="false">$U4*1.015^(AG$1-$U$1)</f>
        <v>195526.408751643</v>
      </c>
      <c r="AH4" s="0" t="n">
        <f aca="false">$U4*1.015^(AH$1-$U$1)</f>
        <v>198459.304882918</v>
      </c>
      <c r="AI4" s="0" t="n">
        <f aca="false">$U4*1.015^(AI$1-$U$1)</f>
        <v>201436.194456162</v>
      </c>
      <c r="AJ4" s="0" t="n">
        <f aca="false">$U4*1.015^(AJ$1-$U$1)</f>
        <v>204457.737373004</v>
      </c>
      <c r="AK4" s="0" t="n">
        <f aca="false">$U4*1.015^(AK$1-$U$1)</f>
        <v>207524.603433599</v>
      </c>
      <c r="AL4" s="0" t="n">
        <f aca="false">$U4*1.015^(AL$1-$U$1)</f>
        <v>210637.472485103</v>
      </c>
      <c r="AM4" s="0" t="n">
        <f aca="false">$U4*1.015^(AM$1-$U$1)</f>
        <v>213797.03457238</v>
      </c>
      <c r="AN4" s="0" t="n">
        <f aca="false">$U4*1.015^(AN$1-$U$1)</f>
        <v>217003.990090965</v>
      </c>
      <c r="AO4" s="0" t="n">
        <f aca="false">$U4*1.015^(AO$1-$U$1)</f>
        <v>220259.04994233</v>
      </c>
    </row>
    <row r="5" customFormat="false" ht="13.8" hidden="false" customHeight="false" outlineLevel="0" collapsed="false">
      <c r="A5" s="0" t="s">
        <v>118</v>
      </c>
      <c r="B5" s="0" t="s">
        <v>119</v>
      </c>
      <c r="C5" s="0" t="s">
        <v>120</v>
      </c>
      <c r="J5" s="1" t="n">
        <v>5301216</v>
      </c>
      <c r="K5" s="1" t="n">
        <v>5543677</v>
      </c>
      <c r="L5" s="1" t="n">
        <v>5661959</v>
      </c>
      <c r="M5" s="0" t="n">
        <f aca="false">$K5*1.015^(M$1-$K$1)</f>
        <v>5711234.637325</v>
      </c>
      <c r="N5" s="0" t="n">
        <f aca="false">$K5*1.015^(N$1-$K$1)</f>
        <v>5796903.15688487</v>
      </c>
      <c r="O5" s="0" t="n">
        <f aca="false">$K5*1.015^(O$1-$K$1)</f>
        <v>5883856.70423815</v>
      </c>
      <c r="P5" s="0" t="n">
        <f aca="false">$K5*1.015^(P$1-$K$1)</f>
        <v>5972114.55480172</v>
      </c>
      <c r="Q5" s="0" t="n">
        <f aca="false">$K5*1.015^(Q$1-$K$1)</f>
        <v>6061696.27312374</v>
      </c>
      <c r="R5" s="0" t="n">
        <f aca="false">$K5*1.015^(R$1-$K$1)</f>
        <v>6152621.7172206</v>
      </c>
      <c r="S5" s="0" t="n">
        <f aca="false">$K5*1.015^(S$1-$K$1)</f>
        <v>6244911.04297891</v>
      </c>
      <c r="T5" s="0" t="n">
        <f aca="false">$K5*1.015^(T$1-$K$1)</f>
        <v>6338584.70862359</v>
      </c>
      <c r="U5" s="0" t="n">
        <f aca="false">$K5*1.015^(U$1-$K$1)</f>
        <v>6433663.47925294</v>
      </c>
      <c r="V5" s="0" t="n">
        <f aca="false">$U5*1.015^(V$1-$U$1)</f>
        <v>6530168.43144174</v>
      </c>
      <c r="W5" s="0" t="n">
        <f aca="false">$U5*1.015^(W$1-$U$1)</f>
        <v>6628120.95791336</v>
      </c>
      <c r="X5" s="0" t="n">
        <f aca="false">$U5*1.015^(X$1-$U$1)</f>
        <v>6727542.77228206</v>
      </c>
      <c r="Y5" s="0" t="n">
        <f aca="false">$U5*1.015^(Y$1-$U$1)</f>
        <v>6828455.91386629</v>
      </c>
      <c r="Z5" s="0" t="n">
        <f aca="false">$U5*1.015^(Z$1-$U$1)</f>
        <v>6930882.75257429</v>
      </c>
      <c r="AA5" s="0" t="n">
        <f aca="false">$U5*1.015^(AA$1-$U$1)</f>
        <v>7034845.9938629</v>
      </c>
      <c r="AB5" s="0" t="n">
        <f aca="false">$U5*1.015^(AB$1-$U$1)</f>
        <v>7140368.68377084</v>
      </c>
      <c r="AC5" s="0" t="n">
        <f aca="false">$U5*1.015^(AC$1-$U$1)</f>
        <v>7247474.21402741</v>
      </c>
      <c r="AD5" s="0" t="n">
        <f aca="false">$U5*1.015^(AD$1-$U$1)</f>
        <v>7356186.32723782</v>
      </c>
      <c r="AE5" s="0" t="n">
        <f aca="false">$U5*1.015^(AE$1-$U$1)</f>
        <v>7466529.12214638</v>
      </c>
      <c r="AF5" s="0" t="n">
        <f aca="false">$U5*1.015^(AF$1-$U$1)</f>
        <v>7578527.05897858</v>
      </c>
      <c r="AG5" s="0" t="n">
        <f aca="false">$U5*1.015^(AG$1-$U$1)</f>
        <v>7692204.96486325</v>
      </c>
      <c r="AH5" s="0" t="n">
        <f aca="false">$U5*1.015^(AH$1-$U$1)</f>
        <v>7807588.0393362</v>
      </c>
      <c r="AI5" s="0" t="n">
        <f aca="false">$U5*1.015^(AI$1-$U$1)</f>
        <v>7924701.85992624</v>
      </c>
      <c r="AJ5" s="0" t="n">
        <f aca="false">$U5*1.015^(AJ$1-$U$1)</f>
        <v>8043572.38782514</v>
      </c>
      <c r="AK5" s="0" t="n">
        <f aca="false">$U5*1.015^(AK$1-$U$1)</f>
        <v>8164225.97364251</v>
      </c>
      <c r="AL5" s="0" t="n">
        <f aca="false">$U5*1.015^(AL$1-$U$1)</f>
        <v>8286689.36324715</v>
      </c>
      <c r="AM5" s="0" t="n">
        <f aca="false">$U5*1.015^(AM$1-$U$1)</f>
        <v>8410989.70369586</v>
      </c>
      <c r="AN5" s="0" t="n">
        <f aca="false">$U5*1.015^(AN$1-$U$1)</f>
        <v>8537154.54925129</v>
      </c>
      <c r="AO5" s="0" t="n">
        <f aca="false">$U5*1.015^(AO$1-$U$1)</f>
        <v>8665211.86749006</v>
      </c>
    </row>
    <row r="6" customFormat="false" ht="12.8" hidden="false" customHeight="false" outlineLevel="0" collapsed="false">
      <c r="A6" s="0" t="s">
        <v>121</v>
      </c>
      <c r="B6" s="0" t="s">
        <v>122</v>
      </c>
      <c r="C6" s="0" t="s">
        <v>123</v>
      </c>
    </row>
    <row r="7" customFormat="false" ht="12.8" hidden="false" customHeight="false" outlineLevel="0" collapsed="false">
      <c r="A7" s="0" t="s">
        <v>124</v>
      </c>
      <c r="B7" s="0" t="s">
        <v>125</v>
      </c>
      <c r="C7" s="0" t="s">
        <v>126</v>
      </c>
    </row>
    <row r="8" customFormat="false" ht="12.8" hidden="false" customHeight="false" outlineLevel="0" collapsed="false">
      <c r="A8" s="0" t="s">
        <v>127</v>
      </c>
      <c r="B8" s="0" t="s">
        <v>128</v>
      </c>
      <c r="C8" s="0" t="s">
        <v>129</v>
      </c>
      <c r="J8" s="0" t="n">
        <f aca="false">'Steel CO2e'!J8/'Steel EI_per_Fe_Ton'!J8</f>
        <v>12445317.7083333</v>
      </c>
      <c r="M8" s="0" t="n">
        <f aca="false">$J8*1.015^(M$1-$J$1)</f>
        <v>13013799.5976087</v>
      </c>
      <c r="N8" s="0" t="n">
        <f aca="false">$J8*1.015^(N$1-$J$1)</f>
        <v>13209006.5915729</v>
      </c>
      <c r="O8" s="0" t="n">
        <f aca="false">$J8*1.015^(O$1-$J$1)</f>
        <v>13407141.6904464</v>
      </c>
      <c r="P8" s="0" t="n">
        <f aca="false">$J8*1.015^(P$1-$J$1)</f>
        <v>13608248.8158031</v>
      </c>
      <c r="Q8" s="0" t="n">
        <f aca="false">$J8*1.015^(Q$1-$J$1)</f>
        <v>13812372.5480402</v>
      </c>
      <c r="R8" s="0" t="n">
        <f aca="false">$J8*1.015^(R$1-$J$1)</f>
        <v>14019558.1362608</v>
      </c>
      <c r="S8" s="0" t="n">
        <f aca="false">$J8*1.015^(S$1-$J$1)</f>
        <v>14229851.5083047</v>
      </c>
      <c r="T8" s="0" t="n">
        <f aca="false">$J8*1.015^(T$1-$J$1)</f>
        <v>14443299.2809293</v>
      </c>
      <c r="U8" s="0" t="n">
        <f aca="false">$J8*1.015^(U$1-$J$1)</f>
        <v>14659948.7701432</v>
      </c>
      <c r="V8" s="0" t="n">
        <f aca="false">$U8*1.015^(V$1-$U$1)</f>
        <v>14879848.0016953</v>
      </c>
      <c r="W8" s="0" t="n">
        <f aca="false">$U8*1.015^(W$1-$U$1)</f>
        <v>15103045.7217208</v>
      </c>
      <c r="X8" s="0" t="n">
        <f aca="false">$U8*1.015^(X$1-$U$1)</f>
        <v>15329591.4075466</v>
      </c>
      <c r="Y8" s="0" t="n">
        <f aca="false">$U8*1.015^(Y$1-$U$1)</f>
        <v>15559535.2786598</v>
      </c>
      <c r="Z8" s="0" t="n">
        <f aca="false">$U8*1.015^(Z$1-$U$1)</f>
        <v>15792928.3078397</v>
      </c>
      <c r="AA8" s="0" t="n">
        <f aca="false">$U8*1.015^(AA$1-$U$1)</f>
        <v>16029822.2324573</v>
      </c>
      <c r="AB8" s="0" t="n">
        <f aca="false">$U8*1.015^(AB$1-$U$1)</f>
        <v>16270269.5659441</v>
      </c>
      <c r="AC8" s="0" t="n">
        <f aca="false">$U8*1.015^(AC$1-$U$1)</f>
        <v>16514323.6094333</v>
      </c>
      <c r="AD8" s="0" t="n">
        <f aca="false">$U8*1.015^(AD$1-$U$1)</f>
        <v>16762038.4635748</v>
      </c>
      <c r="AE8" s="0" t="n">
        <f aca="false">$U8*1.015^(AE$1-$U$1)</f>
        <v>17013469.0405284</v>
      </c>
      <c r="AF8" s="0" t="n">
        <f aca="false">$U8*1.015^(AF$1-$U$1)</f>
        <v>17268671.0761363</v>
      </c>
      <c r="AG8" s="0" t="n">
        <f aca="false">$U8*1.015^(AG$1-$U$1)</f>
        <v>17527701.1422784</v>
      </c>
      <c r="AH8" s="0" t="n">
        <f aca="false">$U8*1.015^(AH$1-$U$1)</f>
        <v>17790616.6594126</v>
      </c>
      <c r="AI8" s="0" t="n">
        <f aca="false">$U8*1.015^(AI$1-$U$1)</f>
        <v>18057475.9093037</v>
      </c>
      <c r="AJ8" s="0" t="n">
        <f aca="false">$U8*1.015^(AJ$1-$U$1)</f>
        <v>18328338.0479433</v>
      </c>
      <c r="AK8" s="0" t="n">
        <f aca="false">$U8*1.015^(AK$1-$U$1)</f>
        <v>18603263.1186624</v>
      </c>
      <c r="AL8" s="0" t="n">
        <f aca="false">$U8*1.015^(AL$1-$U$1)</f>
        <v>18882312.0654424</v>
      </c>
      <c r="AM8" s="0" t="n">
        <f aca="false">$U8*1.015^(AM$1-$U$1)</f>
        <v>19165546.746424</v>
      </c>
      <c r="AN8" s="0" t="n">
        <f aca="false">$U8*1.015^(AN$1-$U$1)</f>
        <v>19453029.9476204</v>
      </c>
      <c r="AO8" s="0" t="n">
        <f aca="false">$U8*1.015^(AO$1-$U$1)</f>
        <v>19744825.3968347</v>
      </c>
    </row>
    <row r="9" customFormat="false" ht="12.8" hidden="false" customHeight="false" outlineLevel="0" collapsed="false">
      <c r="A9" s="0" t="s">
        <v>130</v>
      </c>
      <c r="B9" s="0" t="s">
        <v>131</v>
      </c>
      <c r="C9" s="0" t="s">
        <v>132</v>
      </c>
    </row>
    <row r="10" customFormat="false" ht="12.8" hidden="false" customHeight="false" outlineLevel="0" collapsed="false">
      <c r="A10" s="0" t="s">
        <v>133</v>
      </c>
      <c r="B10" s="0" t="s">
        <v>134</v>
      </c>
      <c r="C10" s="0" t="s">
        <v>135</v>
      </c>
    </row>
    <row r="11" customFormat="false" ht="12.8" hidden="false" customHeight="false" outlineLevel="0" collapsed="false">
      <c r="A11" s="0" t="s">
        <v>136</v>
      </c>
      <c r="B11" s="0" t="s">
        <v>137</v>
      </c>
      <c r="C11" s="0" t="s">
        <v>138</v>
      </c>
    </row>
    <row r="12" customFormat="false" ht="12.8" hidden="false" customHeight="false" outlineLevel="0" collapsed="false">
      <c r="A12" s="0" t="s">
        <v>139</v>
      </c>
      <c r="B12" s="0" t="s">
        <v>140</v>
      </c>
      <c r="C12" s="0" t="s">
        <v>141</v>
      </c>
    </row>
    <row r="13" customFormat="false" ht="12.8" hidden="false" customHeight="false" outlineLevel="0" collapsed="false">
      <c r="A13" s="0" t="s">
        <v>142</v>
      </c>
      <c r="B13" s="0" t="s">
        <v>143</v>
      </c>
      <c r="C13" s="0" t="s">
        <v>144</v>
      </c>
    </row>
    <row r="14" customFormat="false" ht="12.8" hidden="false" customHeight="false" outlineLevel="0" collapsed="false">
      <c r="A14" s="0" t="s">
        <v>145</v>
      </c>
      <c r="B14" s="0" t="s">
        <v>146</v>
      </c>
      <c r="C14" s="0" t="s">
        <v>147</v>
      </c>
    </row>
    <row r="15" customFormat="false" ht="12.8" hidden="false" customHeight="false" outlineLevel="0" collapsed="false">
      <c r="A15" s="0" t="s">
        <v>148</v>
      </c>
      <c r="B15" s="0" t="s">
        <v>149</v>
      </c>
      <c r="C15" s="0" t="s">
        <v>150</v>
      </c>
    </row>
    <row r="16" customFormat="false" ht="12.8" hidden="false" customHeight="false" outlineLevel="0" collapsed="false">
      <c r="A16" s="0" t="s">
        <v>151</v>
      </c>
      <c r="B16" s="0" t="s">
        <v>152</v>
      </c>
      <c r="C16" s="0" t="s">
        <v>153</v>
      </c>
      <c r="I16" s="0" t="n">
        <f aca="false">'Steel CO2e'!I16/'Steel EI_per_Fe_Ton'!I16</f>
        <v>48529533.6787565</v>
      </c>
      <c r="J16" s="0" t="n">
        <f aca="false">'Steel CO2e'!J16/'Steel EI_per_Fe_Ton'!J16</f>
        <v>45817766.4974619</v>
      </c>
      <c r="K16" s="0" t="n">
        <f aca="false">'Steel CO2e'!K16/'Steel EI_per_Fe_Ton'!K16</f>
        <v>36669651.7412935</v>
      </c>
      <c r="M16" s="0" t="n">
        <f aca="false">$J16*1.015^(M$1-$J$1)</f>
        <v>47910647.6171954</v>
      </c>
      <c r="N16" s="0" t="n">
        <f aca="false">$J16*1.015^(N$1-$J$1)</f>
        <v>48629307.3314533</v>
      </c>
      <c r="O16" s="0" t="n">
        <f aca="false">$J16*1.015^(O$1-$J$1)</f>
        <v>49358746.9414251</v>
      </c>
      <c r="P16" s="0" t="n">
        <f aca="false">$J16*1.015^(P$1-$J$1)</f>
        <v>50099128.1455465</v>
      </c>
      <c r="Q16" s="0" t="n">
        <f aca="false">$J16*1.015^(Q$1-$J$1)</f>
        <v>50850615.0677297</v>
      </c>
      <c r="R16" s="0" t="n">
        <f aca="false">$J16*1.015^(R$1-$J$1)</f>
        <v>51613374.2937457</v>
      </c>
      <c r="S16" s="0" t="n">
        <f aca="false">$J16*1.015^(S$1-$J$1)</f>
        <v>52387574.9081518</v>
      </c>
      <c r="T16" s="0" t="n">
        <f aca="false">$J16*1.015^(T$1-$J$1)</f>
        <v>53173388.5317741</v>
      </c>
      <c r="U16" s="0" t="n">
        <f aca="false">$J16*1.015^(U$1-$J$1)</f>
        <v>53970989.3597507</v>
      </c>
      <c r="V16" s="0" t="n">
        <f aca="false">$U16*1.015^(V$1-$U$1)</f>
        <v>54780554.200147</v>
      </c>
      <c r="W16" s="0" t="n">
        <f aca="false">$U16*1.015^(W$1-$U$1)</f>
        <v>55602262.5131492</v>
      </c>
      <c r="X16" s="0" t="n">
        <f aca="false">$U16*1.015^(X$1-$U$1)</f>
        <v>56436296.4508464</v>
      </c>
      <c r="Y16" s="0" t="n">
        <f aca="false">$U16*1.015^(Y$1-$U$1)</f>
        <v>57282840.8976091</v>
      </c>
      <c r="Z16" s="0" t="n">
        <f aca="false">$U16*1.015^(Z$1-$U$1)</f>
        <v>58142083.5110732</v>
      </c>
      <c r="AA16" s="0" t="n">
        <f aca="false">$U16*1.015^(AA$1-$U$1)</f>
        <v>59014214.7637393</v>
      </c>
      <c r="AB16" s="0" t="n">
        <f aca="false">$U16*1.015^(AB$1-$U$1)</f>
        <v>59899427.9851954</v>
      </c>
      <c r="AC16" s="0" t="n">
        <f aca="false">$U16*1.015^(AC$1-$U$1)</f>
        <v>60797919.4049733</v>
      </c>
      <c r="AD16" s="0" t="n">
        <f aca="false">$U16*1.015^(AD$1-$U$1)</f>
        <v>61709888.1960479</v>
      </c>
      <c r="AE16" s="0" t="n">
        <f aca="false">$U16*1.015^(AE$1-$U$1)</f>
        <v>62635536.5189886</v>
      </c>
      <c r="AF16" s="0" t="n">
        <f aca="false">$U16*1.015^(AF$1-$U$1)</f>
        <v>63575069.5667734</v>
      </c>
      <c r="AG16" s="0" t="n">
        <f aca="false">$U16*1.015^(AG$1-$U$1)</f>
        <v>64528695.610275</v>
      </c>
      <c r="AH16" s="0" t="n">
        <f aca="false">$U16*1.015^(AH$1-$U$1)</f>
        <v>65496626.0444292</v>
      </c>
      <c r="AI16" s="0" t="n">
        <f aca="false">$U16*1.015^(AI$1-$U$1)</f>
        <v>66479075.4350956</v>
      </c>
      <c r="AJ16" s="0" t="n">
        <f aca="false">$U16*1.015^(AJ$1-$U$1)</f>
        <v>67476261.566622</v>
      </c>
      <c r="AK16" s="0" t="n">
        <f aca="false">$U16*1.015^(AK$1-$U$1)</f>
        <v>68488405.4901213</v>
      </c>
      <c r="AL16" s="0" t="n">
        <f aca="false">$U16*1.015^(AL$1-$U$1)</f>
        <v>69515731.5724732</v>
      </c>
      <c r="AM16" s="0" t="n">
        <f aca="false">$U16*1.015^(AM$1-$U$1)</f>
        <v>70558467.5460602</v>
      </c>
      <c r="AN16" s="0" t="n">
        <f aca="false">$U16*1.015^(AN$1-$U$1)</f>
        <v>71616844.5592511</v>
      </c>
      <c r="AO16" s="0" t="n">
        <f aca="false">$U16*1.015^(AO$1-$U$1)</f>
        <v>72691097.2276399</v>
      </c>
    </row>
    <row r="17" customFormat="false" ht="12.8" hidden="false" customHeight="false" outlineLevel="0" collapsed="false">
      <c r="A17" s="0" t="s">
        <v>154</v>
      </c>
      <c r="B17" s="0" t="s">
        <v>155</v>
      </c>
      <c r="C17" s="0" t="s">
        <v>156</v>
      </c>
      <c r="K17" s="0" t="n">
        <f aca="false">'Steel CO2e'!K17/'Steel EI_per_Fe_Ton'!K17</f>
        <v>21489361.7021277</v>
      </c>
      <c r="M17" s="0" t="n">
        <f aca="false">$K17*1.015^(M$1-$K$1)</f>
        <v>22138877.6595745</v>
      </c>
      <c r="N17" s="0" t="n">
        <f aca="false">$K17*1.015^(N$1-$K$1)</f>
        <v>22470960.8244681</v>
      </c>
      <c r="O17" s="0" t="n">
        <f aca="false">$K17*1.015^(O$1-$K$1)</f>
        <v>22808025.2368351</v>
      </c>
      <c r="P17" s="0" t="n">
        <f aca="false">$K17*1.015^(P$1-$K$1)</f>
        <v>23150145.6153876</v>
      </c>
      <c r="Q17" s="0" t="n">
        <f aca="false">$K17*1.015^(Q$1-$K$1)</f>
        <v>23497397.7996184</v>
      </c>
      <c r="R17" s="0" t="n">
        <f aca="false">$K17*1.015^(R$1-$K$1)</f>
        <v>23849858.7666127</v>
      </c>
      <c r="S17" s="0" t="n">
        <f aca="false">$K17*1.015^(S$1-$K$1)</f>
        <v>24207606.6481119</v>
      </c>
      <c r="T17" s="0" t="n">
        <f aca="false">$K17*1.015^(T$1-$K$1)</f>
        <v>24570720.7478336</v>
      </c>
      <c r="U17" s="0" t="n">
        <f aca="false">$K17*1.015^(U$1-$K$1)</f>
        <v>24939281.5590511</v>
      </c>
      <c r="V17" s="0" t="n">
        <f aca="false">$U17*1.015^(V$1-$U$1)</f>
        <v>25313370.7824368</v>
      </c>
      <c r="W17" s="0" t="n">
        <f aca="false">$U17*1.015^(W$1-$U$1)</f>
        <v>25693071.3441734</v>
      </c>
      <c r="X17" s="0" t="n">
        <f aca="false">$U17*1.015^(X$1-$U$1)</f>
        <v>26078467.414336</v>
      </c>
      <c r="Y17" s="0" t="n">
        <f aca="false">$U17*1.015^(Y$1-$U$1)</f>
        <v>26469644.425551</v>
      </c>
      <c r="Z17" s="0" t="n">
        <f aca="false">$U17*1.015^(Z$1-$U$1)</f>
        <v>26866689.0919343</v>
      </c>
      <c r="AA17" s="0" t="n">
        <f aca="false">$U17*1.015^(AA$1-$U$1)</f>
        <v>27269689.4283133</v>
      </c>
      <c r="AB17" s="0" t="n">
        <f aca="false">$U17*1.015^(AB$1-$U$1)</f>
        <v>27678734.769738</v>
      </c>
      <c r="AC17" s="0" t="n">
        <f aca="false">$U17*1.015^(AC$1-$U$1)</f>
        <v>28093915.7912841</v>
      </c>
      <c r="AD17" s="0" t="n">
        <f aca="false">$U17*1.015^(AD$1-$U$1)</f>
        <v>28515324.5281533</v>
      </c>
      <c r="AE17" s="0" t="n">
        <f aca="false">$U17*1.015^(AE$1-$U$1)</f>
        <v>28943054.3960756</v>
      </c>
      <c r="AF17" s="0" t="n">
        <f aca="false">$U17*1.015^(AF$1-$U$1)</f>
        <v>29377200.2120167</v>
      </c>
      <c r="AG17" s="0" t="n">
        <f aca="false">$U17*1.015^(AG$1-$U$1)</f>
        <v>29817858.215197</v>
      </c>
      <c r="AH17" s="0" t="n">
        <f aca="false">$U17*1.015^(AH$1-$U$1)</f>
        <v>30265126.0884249</v>
      </c>
      <c r="AI17" s="0" t="n">
        <f aca="false">$U17*1.015^(AI$1-$U$1)</f>
        <v>30719102.9797513</v>
      </c>
      <c r="AJ17" s="0" t="n">
        <f aca="false">$U17*1.015^(AJ$1-$U$1)</f>
        <v>31179889.5244476</v>
      </c>
      <c r="AK17" s="0" t="n">
        <f aca="false">$U17*1.015^(AK$1-$U$1)</f>
        <v>31647587.8673143</v>
      </c>
      <c r="AL17" s="0" t="n">
        <f aca="false">$U17*1.015^(AL$1-$U$1)</f>
        <v>32122301.685324</v>
      </c>
      <c r="AM17" s="0" t="n">
        <f aca="false">$U17*1.015^(AM$1-$U$1)</f>
        <v>32604136.2106039</v>
      </c>
      <c r="AN17" s="0" t="n">
        <f aca="false">$U17*1.015^(AN$1-$U$1)</f>
        <v>33093198.2537629</v>
      </c>
      <c r="AO17" s="0" t="n">
        <f aca="false">$U17*1.015^(AO$1-$U$1)</f>
        <v>33589596.2275694</v>
      </c>
    </row>
    <row r="18" customFormat="false" ht="12.8" hidden="false" customHeight="false" outlineLevel="0" collapsed="false">
      <c r="A18" s="0" t="s">
        <v>157</v>
      </c>
      <c r="B18" s="0" t="s">
        <v>158</v>
      </c>
      <c r="C18" s="0" t="s">
        <v>159</v>
      </c>
    </row>
    <row r="19" customFormat="false" ht="13.8" hidden="false" customHeight="false" outlineLevel="0" collapsed="false">
      <c r="A19" s="0" t="s">
        <v>160</v>
      </c>
      <c r="B19" s="0" t="s">
        <v>161</v>
      </c>
      <c r="C19" s="0" t="s">
        <v>162</v>
      </c>
      <c r="I19" s="1" t="n">
        <v>35991000</v>
      </c>
      <c r="J19" s="0" t="n">
        <v>35898000</v>
      </c>
      <c r="K19" s="0" t="n">
        <v>34437000</v>
      </c>
      <c r="M19" s="0" t="n">
        <f aca="false">$J19*1.015^(M$1-$J$1)</f>
        <v>37537762.30575</v>
      </c>
      <c r="N19" s="0" t="n">
        <f aca="false">$J19*1.015^(N$1-$J$1)</f>
        <v>38100828.7403362</v>
      </c>
      <c r="O19" s="0" t="n">
        <f aca="false">$J19*1.015^(O$1-$J$1)</f>
        <v>38672341.1714413</v>
      </c>
      <c r="P19" s="0" t="n">
        <f aca="false">$J19*1.015^(P$1-$J$1)</f>
        <v>39252426.2890129</v>
      </c>
      <c r="Q19" s="0" t="n">
        <f aca="false">$J19*1.015^(Q$1-$J$1)</f>
        <v>39841212.6833481</v>
      </c>
      <c r="R19" s="0" t="n">
        <f aca="false">$J19*1.015^(R$1-$J$1)</f>
        <v>40438830.8735983</v>
      </c>
      <c r="S19" s="0" t="n">
        <f aca="false">$J19*1.015^(S$1-$J$1)</f>
        <v>41045413.3367023</v>
      </c>
      <c r="T19" s="0" t="n">
        <f aca="false">$J19*1.015^(T$1-$J$1)</f>
        <v>41661094.5367528</v>
      </c>
      <c r="U19" s="0" t="n">
        <f aca="false">$J19*1.015^(U$1-$J$1)</f>
        <v>42286010.9548041</v>
      </c>
      <c r="V19" s="0" t="n">
        <f aca="false">$U19*1.015^(V$1-$U$1)</f>
        <v>42920301.1191261</v>
      </c>
      <c r="W19" s="0" t="n">
        <f aca="false">$U19*1.015^(W$1-$U$1)</f>
        <v>43564105.635913</v>
      </c>
      <c r="X19" s="0" t="n">
        <f aca="false">$U19*1.015^(X$1-$U$1)</f>
        <v>44217567.2204517</v>
      </c>
      <c r="Y19" s="0" t="n">
        <f aca="false">$U19*1.015^(Y$1-$U$1)</f>
        <v>44880830.7287585</v>
      </c>
      <c r="Z19" s="0" t="n">
        <f aca="false">$U19*1.015^(Z$1-$U$1)</f>
        <v>45554043.1896899</v>
      </c>
      <c r="AA19" s="0" t="n">
        <f aca="false">$U19*1.015^(AA$1-$U$1)</f>
        <v>46237353.8375352</v>
      </c>
      <c r="AB19" s="0" t="n">
        <f aca="false">$U19*1.015^(AB$1-$U$1)</f>
        <v>46930914.1450982</v>
      </c>
      <c r="AC19" s="0" t="n">
        <f aca="false">$U19*1.015^(AC$1-$U$1)</f>
        <v>47634877.8572747</v>
      </c>
      <c r="AD19" s="0" t="n">
        <f aca="false">$U19*1.015^(AD$1-$U$1)</f>
        <v>48349401.0251338</v>
      </c>
      <c r="AE19" s="0" t="n">
        <f aca="false">$U19*1.015^(AE$1-$U$1)</f>
        <v>49074642.0405108</v>
      </c>
      <c r="AF19" s="0" t="n">
        <f aca="false">$U19*1.015^(AF$1-$U$1)</f>
        <v>49810761.6711185</v>
      </c>
      <c r="AG19" s="0" t="n">
        <f aca="false">$U19*1.015^(AG$1-$U$1)</f>
        <v>50557923.0961853</v>
      </c>
      <c r="AH19" s="0" t="n">
        <f aca="false">$U19*1.015^(AH$1-$U$1)</f>
        <v>51316291.942628</v>
      </c>
      <c r="AI19" s="0" t="n">
        <f aca="false">$U19*1.015^(AI$1-$U$1)</f>
        <v>52086036.3217674</v>
      </c>
      <c r="AJ19" s="0" t="n">
        <f aca="false">$U19*1.015^(AJ$1-$U$1)</f>
        <v>52867326.866594</v>
      </c>
      <c r="AK19" s="0" t="n">
        <f aca="false">$U19*1.015^(AK$1-$U$1)</f>
        <v>53660336.7695929</v>
      </c>
      <c r="AL19" s="0" t="n">
        <f aca="false">$U19*1.015^(AL$1-$U$1)</f>
        <v>54465241.8211367</v>
      </c>
      <c r="AM19" s="0" t="n">
        <f aca="false">$U19*1.015^(AM$1-$U$1)</f>
        <v>55282220.4484538</v>
      </c>
      <c r="AN19" s="0" t="n">
        <f aca="false">$U19*1.015^(AN$1-$U$1)</f>
        <v>56111453.7551806</v>
      </c>
      <c r="AO19" s="0" t="n">
        <f aca="false">$U19*1.015^(AO$1-$U$1)</f>
        <v>56953125.5615083</v>
      </c>
    </row>
    <row r="20" customFormat="false" ht="12.8" hidden="false" customHeight="false" outlineLevel="0" collapsed="false">
      <c r="A20" s="0" t="s">
        <v>163</v>
      </c>
      <c r="B20" s="0" t="s">
        <v>164</v>
      </c>
      <c r="C20" s="0" t="s">
        <v>165</v>
      </c>
    </row>
    <row r="21" customFormat="false" ht="12.8" hidden="false" customHeight="false" outlineLevel="0" collapsed="false">
      <c r="A21" s="0" t="s">
        <v>166</v>
      </c>
      <c r="B21" s="0" t="s">
        <v>167</v>
      </c>
      <c r="C21" s="0" t="s">
        <v>168</v>
      </c>
    </row>
    <row r="22" customFormat="false" ht="12.8" hidden="false" customHeight="false" outlineLevel="0" collapsed="false">
      <c r="A22" s="0" t="s">
        <v>169</v>
      </c>
      <c r="B22" s="0" t="s">
        <v>170</v>
      </c>
      <c r="C22" s="0" t="s">
        <v>171</v>
      </c>
    </row>
    <row r="23" customFormat="false" ht="12.8" hidden="false" customHeight="false" outlineLevel="0" collapsed="false">
      <c r="A23" s="0" t="s">
        <v>172</v>
      </c>
      <c r="B23" s="0" t="s">
        <v>173</v>
      </c>
      <c r="C23" s="0" t="s">
        <v>174</v>
      </c>
    </row>
    <row r="24" customFormat="false" ht="12.8" hidden="false" customHeight="false" outlineLevel="0" collapsed="false">
      <c r="A24" s="0" t="s">
        <v>175</v>
      </c>
      <c r="B24" s="0" t="s">
        <v>176</v>
      </c>
      <c r="C24" s="0" t="s">
        <v>177</v>
      </c>
    </row>
    <row r="25" customFormat="false" ht="12.8" hidden="false" customHeight="false" outlineLevel="0" collapsed="false">
      <c r="A25" s="0" t="s">
        <v>178</v>
      </c>
      <c r="B25" s="0" t="s">
        <v>179</v>
      </c>
      <c r="C25" s="0" t="s">
        <v>180</v>
      </c>
      <c r="G25" s="0" t="n">
        <v>14220000</v>
      </c>
      <c r="H25" s="0" t="n">
        <v>14440000</v>
      </c>
      <c r="I25" s="0" t="n">
        <v>15350000</v>
      </c>
      <c r="J25" s="0" t="n">
        <v>13890000</v>
      </c>
      <c r="K25" s="0" t="n">
        <v>11540000</v>
      </c>
      <c r="M25" s="0" t="n">
        <f aca="false">$H25*1.015^(M$1-$H$1)</f>
        <v>15555981.0160904</v>
      </c>
      <c r="N25" s="0" t="n">
        <f aca="false">$H25*1.015^(N$1-$H$1)</f>
        <v>15789320.7313317</v>
      </c>
      <c r="O25" s="0" t="n">
        <f aca="false">$H25*1.015^(O$1-$H$1)</f>
        <v>16026160.5423017</v>
      </c>
      <c r="P25" s="0" t="n">
        <f aca="false">$H25*1.015^(P$1-$H$1)</f>
        <v>16266552.9504362</v>
      </c>
      <c r="Q25" s="0" t="n">
        <f aca="false">$H25*1.015^(Q$1-$H$1)</f>
        <v>16510551.2446928</v>
      </c>
      <c r="R25" s="0" t="n">
        <f aca="false">$H25*1.015^(R$1-$H$1)</f>
        <v>16758209.5133632</v>
      </c>
      <c r="S25" s="0" t="n">
        <f aca="false">$H25*1.015^(S$1-$H$1)</f>
        <v>17009582.6560636</v>
      </c>
      <c r="T25" s="0" t="n">
        <f aca="false">$H25*1.015^(T$1-$H$1)</f>
        <v>17264726.3959045</v>
      </c>
      <c r="U25" s="0" t="n">
        <f aca="false">$H25*1.015^(U$1-$H$1)</f>
        <v>17523697.2918431</v>
      </c>
      <c r="V25" s="0" t="n">
        <f aca="false">$U25*1.015^(V$1-$U$1)</f>
        <v>17786552.7512208</v>
      </c>
      <c r="W25" s="0" t="n">
        <f aca="false">$U25*1.015^(W$1-$U$1)</f>
        <v>18053351.0424891</v>
      </c>
      <c r="X25" s="0" t="n">
        <f aca="false">$U25*1.015^(X$1-$U$1)</f>
        <v>18324151.3081264</v>
      </c>
      <c r="Y25" s="0" t="n">
        <f aca="false">$U25*1.015^(Y$1-$U$1)</f>
        <v>18599013.5777483</v>
      </c>
      <c r="Z25" s="0" t="n">
        <f aca="false">$U25*1.015^(Z$1-$U$1)</f>
        <v>18877998.7814145</v>
      </c>
      <c r="AA25" s="0" t="n">
        <f aca="false">$U25*1.015^(AA$1-$U$1)</f>
        <v>19161168.7631357</v>
      </c>
      <c r="AB25" s="0" t="n">
        <f aca="false">$U25*1.015^(AB$1-$U$1)</f>
        <v>19448586.2945828</v>
      </c>
      <c r="AC25" s="0" t="n">
        <f aca="false">$U25*1.015^(AC$1-$U$1)</f>
        <v>19740315.0890015</v>
      </c>
      <c r="AD25" s="0" t="n">
        <f aca="false">$U25*1.015^(AD$1-$U$1)</f>
        <v>20036419.8153365</v>
      </c>
      <c r="AE25" s="0" t="n">
        <f aca="false">$U25*1.015^(AE$1-$U$1)</f>
        <v>20336966.1125666</v>
      </c>
      <c r="AF25" s="0" t="n">
        <f aca="false">$U25*1.015^(AF$1-$U$1)</f>
        <v>20642020.6042551</v>
      </c>
      <c r="AG25" s="0" t="n">
        <f aca="false">$U25*1.015^(AG$1-$U$1)</f>
        <v>20951650.9133189</v>
      </c>
      <c r="AH25" s="0" t="n">
        <f aca="false">$U25*1.015^(AH$1-$U$1)</f>
        <v>21265925.6770187</v>
      </c>
      <c r="AI25" s="0" t="n">
        <f aca="false">$U25*1.015^(AI$1-$U$1)</f>
        <v>21584914.562174</v>
      </c>
      <c r="AJ25" s="0" t="n">
        <f aca="false">$U25*1.015^(AJ$1-$U$1)</f>
        <v>21908688.2806066</v>
      </c>
      <c r="AK25" s="0" t="n">
        <f aca="false">$U25*1.015^(AK$1-$U$1)</f>
        <v>22237318.6048157</v>
      </c>
      <c r="AL25" s="0" t="n">
        <f aca="false">$U25*1.015^(AL$1-$U$1)</f>
        <v>22570878.3838879</v>
      </c>
      <c r="AM25" s="0" t="n">
        <f aca="false">$U25*1.015^(AM$1-$U$1)</f>
        <v>22909441.5596462</v>
      </c>
      <c r="AN25" s="0" t="n">
        <f aca="false">$U25*1.015^(AN$1-$U$1)</f>
        <v>23253083.1830409</v>
      </c>
      <c r="AO25" s="0" t="n">
        <f aca="false">$U25*1.015^(AO$1-$U$1)</f>
        <v>23601879.4307865</v>
      </c>
    </row>
    <row r="26" customFormat="false" ht="12.8" hidden="false" customHeight="false" outlineLevel="0" collapsed="false">
      <c r="A26" s="0" t="s">
        <v>181</v>
      </c>
      <c r="B26" s="0" t="s">
        <v>182</v>
      </c>
      <c r="C26" s="0" t="s">
        <v>183</v>
      </c>
    </row>
    <row r="27" customFormat="false" ht="12.8" hidden="false" customHeight="false" outlineLevel="0" collapsed="false">
      <c r="A27" s="0" t="s">
        <v>184</v>
      </c>
      <c r="B27" s="0" t="s">
        <v>185</v>
      </c>
      <c r="C27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M16" activeCellId="0" sqref="M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29"/>
    <col collapsed="false" customWidth="true" hidden="false" outlineLevel="0" max="2" min="2" style="0" width="23.49"/>
  </cols>
  <sheetData>
    <row r="1" customFormat="false" ht="12.8" hidden="false" customHeight="false" outlineLevel="0" collapsed="false">
      <c r="A1" s="0" t="str">
        <f aca="false">'rmi-20211120-portfolio'!A1</f>
        <v>company_name</v>
      </c>
      <c r="B1" s="0" t="str">
        <f aca="false">'rmi-20211120-portfolio'!B1</f>
        <v>company_lei</v>
      </c>
      <c r="C1" s="0" t="str">
        <f aca="false">'rmi-20211120-portfolio'!C1</f>
        <v>company_id</v>
      </c>
      <c r="E1" s="0" t="n">
        <v>2014</v>
      </c>
      <c r="F1" s="0" t="n">
        <f aca="false">E1+1</f>
        <v>2015</v>
      </c>
      <c r="G1" s="0" t="n">
        <f aca="false">F1+1</f>
        <v>2016</v>
      </c>
      <c r="H1" s="0" t="n">
        <f aca="false">G1+1</f>
        <v>2017</v>
      </c>
      <c r="I1" s="0" t="n">
        <f aca="false">H1+1</f>
        <v>2018</v>
      </c>
      <c r="J1" s="0" t="n">
        <f aca="false">I1+1</f>
        <v>2019</v>
      </c>
      <c r="K1" s="0" t="n">
        <f aca="false">J1+1</f>
        <v>2020</v>
      </c>
      <c r="L1" s="0" t="n">
        <f aca="false">K1+1</f>
        <v>2021</v>
      </c>
      <c r="M1" s="0" t="n">
        <f aca="false">L1+1</f>
        <v>2022</v>
      </c>
      <c r="N1" s="0" t="n">
        <f aca="false">M1+1</f>
        <v>2023</v>
      </c>
      <c r="O1" s="0" t="n">
        <f aca="false">N1+1</f>
        <v>2024</v>
      </c>
      <c r="P1" s="0" t="n">
        <f aca="false">O1+1</f>
        <v>2025</v>
      </c>
      <c r="Q1" s="0" t="n">
        <f aca="false">P1+1</f>
        <v>2026</v>
      </c>
      <c r="R1" s="0" t="n">
        <f aca="false">Q1+1</f>
        <v>2027</v>
      </c>
      <c r="S1" s="0" t="n">
        <f aca="false">R1+1</f>
        <v>2028</v>
      </c>
      <c r="T1" s="0" t="n">
        <f aca="false">S1+1</f>
        <v>2029</v>
      </c>
      <c r="U1" s="0" t="n">
        <f aca="false">T1+1</f>
        <v>2030</v>
      </c>
      <c r="V1" s="0" t="n">
        <f aca="false">U1+1</f>
        <v>2031</v>
      </c>
      <c r="W1" s="0" t="n">
        <f aca="false">V1+1</f>
        <v>2032</v>
      </c>
      <c r="X1" s="0" t="n">
        <f aca="false">W1+1</f>
        <v>2033</v>
      </c>
      <c r="Y1" s="0" t="n">
        <f aca="false">X1+1</f>
        <v>2034</v>
      </c>
      <c r="Z1" s="0" t="n">
        <f aca="false">Y1+1</f>
        <v>2035</v>
      </c>
      <c r="AA1" s="0" t="n">
        <f aca="false">Z1+1</f>
        <v>2036</v>
      </c>
      <c r="AB1" s="0" t="n">
        <f aca="false">AA1+1</f>
        <v>2037</v>
      </c>
      <c r="AC1" s="0" t="n">
        <f aca="false">AB1+1</f>
        <v>2038</v>
      </c>
      <c r="AD1" s="0" t="n">
        <f aca="false">AC1+1</f>
        <v>2039</v>
      </c>
      <c r="AE1" s="0" t="n">
        <f aca="false">AD1+1</f>
        <v>2040</v>
      </c>
      <c r="AF1" s="0" t="n">
        <f aca="false">AE1+1</f>
        <v>2041</v>
      </c>
      <c r="AG1" s="0" t="n">
        <f aca="false">AF1+1</f>
        <v>2042</v>
      </c>
      <c r="AH1" s="0" t="n">
        <f aca="false">AG1+1</f>
        <v>2043</v>
      </c>
      <c r="AI1" s="0" t="n">
        <f aca="false">AH1+1</f>
        <v>2044</v>
      </c>
      <c r="AJ1" s="0" t="n">
        <f aca="false">AI1+1</f>
        <v>2045</v>
      </c>
      <c r="AK1" s="0" t="n">
        <f aca="false">AJ1+1</f>
        <v>2046</v>
      </c>
      <c r="AL1" s="0" t="n">
        <f aca="false">AK1+1</f>
        <v>2047</v>
      </c>
      <c r="AM1" s="0" t="n">
        <f aca="false">AL1+1</f>
        <v>2048</v>
      </c>
      <c r="AN1" s="0" t="n">
        <f aca="false">AM1+1</f>
        <v>2049</v>
      </c>
      <c r="AO1" s="0" t="n">
        <f aca="false">AN1+1</f>
        <v>2050</v>
      </c>
    </row>
    <row r="2" customFormat="false" ht="12.8" hidden="false" customHeight="false" outlineLevel="0" collapsed="false">
      <c r="A2" s="0" t="s">
        <v>109</v>
      </c>
      <c r="B2" s="0" t="s">
        <v>110</v>
      </c>
      <c r="C2" s="0" t="s">
        <v>111</v>
      </c>
      <c r="H2" s="0" t="n">
        <f aca="false">44.1*1000000</f>
        <v>44100000</v>
      </c>
      <c r="M2" s="0" t="n">
        <f aca="false">'Steel EI_per_Fe_Ton'!M2*'Steel Fe_tons'!M2</f>
        <v>40502933.2305823</v>
      </c>
      <c r="N2" s="0" t="n">
        <f aca="false">'Steel EI_per_Fe_Ton'!N2*'Steel Fe_tons'!N2</f>
        <v>39688403.0868752</v>
      </c>
      <c r="O2" s="0" t="n">
        <f aca="false">'Steel EI_per_Fe_Ton'!O2*'Steel Fe_tons'!O2</f>
        <v>38840323.8788799</v>
      </c>
      <c r="P2" s="0" t="n">
        <f aca="false">'Steel EI_per_Fe_Ton'!P2*'Steel Fe_tons'!P2</f>
        <v>37957872.4039503</v>
      </c>
      <c r="Q2" s="0" t="n">
        <f aca="false">'Steel EI_per_Fe_Ton'!Q2*'Steel Fe_tons'!Q2</f>
        <v>37040208.3119</v>
      </c>
      <c r="R2" s="0" t="n">
        <f aca="false">'Steel EI_per_Fe_Ton'!R2*'Steel Fe_tons'!R2</f>
        <v>36086473.7757973</v>
      </c>
      <c r="S2" s="0" t="n">
        <f aca="false">'Steel EI_per_Fe_Ton'!S2*'Steel Fe_tons'!S2</f>
        <v>35095793.1567414</v>
      </c>
      <c r="T2" s="0" t="n">
        <f aca="false">'Steel EI_per_Fe_Ton'!T2*'Steel Fe_tons'!T2</f>
        <v>34067272.6625142</v>
      </c>
      <c r="U2" s="0" t="n">
        <v>33000000</v>
      </c>
      <c r="V2" s="0" t="n">
        <f aca="false">'Steel EI_per_Fe_Ton'!V2*'Steel Fe_tons'!V2</f>
        <v>31820250</v>
      </c>
      <c r="W2" s="0" t="n">
        <f aca="false">'Steel EI_per_Fe_Ton'!W2*'Steel Fe_tons'!W2</f>
        <v>30597682.5</v>
      </c>
      <c r="X2" s="0" t="n">
        <f aca="false">'Steel EI_per_Fe_Ton'!X2*'Steel Fe_tons'!X2</f>
        <v>29331278.41875</v>
      </c>
      <c r="Y2" s="0" t="n">
        <f aca="false">'Steel EI_per_Fe_Ton'!Y2*'Steel Fe_tons'!Y2</f>
        <v>28019997.7365</v>
      </c>
      <c r="Z2" s="0" t="n">
        <f aca="false">'Steel EI_per_Fe_Ton'!Z2*'Steel Fe_tons'!Z2</f>
        <v>26662779.0961383</v>
      </c>
      <c r="AA2" s="0" t="n">
        <f aca="false">'Steel EI_per_Fe_Ton'!AA2*'Steel Fe_tons'!AA2</f>
        <v>25258539.397075</v>
      </c>
      <c r="AB2" s="0" t="n">
        <f aca="false">'Steel EI_per_Fe_Ton'!AB2*'Steel Fe_tons'!AB2</f>
        <v>23806173.3817432</v>
      </c>
      <c r="AC2" s="0" t="n">
        <f aca="false">'Steel EI_per_Fe_Ton'!AC2*'Steel Fe_tons'!AC2</f>
        <v>22304553.2145871</v>
      </c>
      <c r="AD2" s="0" t="n">
        <f aca="false">'Steel EI_per_Fe_Ton'!AD2*'Steel Fe_tons'!AD2</f>
        <v>20752528.0534054</v>
      </c>
      <c r="AE2" s="0" t="n">
        <f aca="false">'Steel EI_per_Fe_Ton'!AE2*'Steel Fe_tons'!AE2</f>
        <v>19148923.612915</v>
      </c>
      <c r="AF2" s="0" t="n">
        <f aca="false">'Steel EI_per_Fe_Ton'!AF2*'Steel Fe_tons'!AF2</f>
        <v>17492541.7203978</v>
      </c>
      <c r="AG2" s="0" t="n">
        <f aca="false">'Steel EI_per_Fe_Ton'!AG2*'Steel Fe_tons'!AG2</f>
        <v>15782159.8632922</v>
      </c>
      <c r="AH2" s="0" t="n">
        <f aca="false">'Steel EI_per_Fe_Ton'!AH2*'Steel Fe_tons'!AH2</f>
        <v>14016530.7285864</v>
      </c>
      <c r="AI2" s="0" t="n">
        <f aca="false">'Steel EI_per_Fe_Ton'!AI2*'Steel Fe_tons'!AI2</f>
        <v>12194381.7338702</v>
      </c>
      <c r="AJ2" s="0" t="n">
        <f aca="false">'Steel EI_per_Fe_Ton'!AJ2*'Steel Fe_tons'!AJ2</f>
        <v>10314414.5498985</v>
      </c>
      <c r="AK2" s="0" t="n">
        <f aca="false">'Steel EI_per_Fe_Ton'!AK2*'Steel Fe_tons'!AK2</f>
        <v>8375304.61451761</v>
      </c>
      <c r="AL2" s="0" t="n">
        <f aca="false">'Steel EI_per_Fe_Ton'!AL2*'Steel Fe_tons'!AL2</f>
        <v>6375700.63780153</v>
      </c>
      <c r="AM2" s="0" t="n">
        <f aca="false">'Steel EI_per_Fe_Ton'!AM2*'Steel Fe_tons'!AM2</f>
        <v>4314224.0982457</v>
      </c>
      <c r="AN2" s="0" t="n">
        <f aca="false">'Steel EI_per_Fe_Ton'!AN2*'Steel Fe_tons'!AN2</f>
        <v>2189468.72985969</v>
      </c>
      <c r="AO2" s="0" t="n">
        <f aca="false">'Steel EI_per_Fe_Ton'!AO2*'Steel Fe_tons'!AO2</f>
        <v>0</v>
      </c>
    </row>
    <row r="3" customFormat="false" ht="12.8" hidden="false" customHeight="false" outlineLevel="0" collapsed="false">
      <c r="A3" s="0" t="s">
        <v>112</v>
      </c>
      <c r="B3" s="0" t="s">
        <v>113</v>
      </c>
      <c r="C3" s="0" t="s">
        <v>114</v>
      </c>
      <c r="H3" s="0" t="n">
        <f aca="false">(170.4+13.2)*1000000</f>
        <v>183600000</v>
      </c>
      <c r="M3" s="0" t="n">
        <f aca="false">'Steel EI_per_Fe_Ton'!M3*'Steel Fe_tons'!M3</f>
        <v>168731065.664796</v>
      </c>
      <c r="N3" s="0" t="n">
        <f aca="false">'Steel EI_per_Fe_Ton'!N3*'Steel Fe_tons'!N3</f>
        <v>165363201.327748</v>
      </c>
      <c r="O3" s="0" t="n">
        <f aca="false">'Steel EI_per_Fe_Ton'!O3*'Steel Fe_tons'!O3</f>
        <v>161856336.570814</v>
      </c>
      <c r="P3" s="0" t="n">
        <f aca="false">'Steel EI_per_Fe_Ton'!P3*'Steel Fe_tons'!P3</f>
        <v>158207059.150873</v>
      </c>
      <c r="Q3" s="0" t="n">
        <f aca="false">'Steel EI_per_Fe_Ton'!Q3*'Steel Fe_tons'!Q3</f>
        <v>154411885.732605</v>
      </c>
      <c r="R3" s="0" t="n">
        <f aca="false">'Steel EI_per_Fe_Ton'!R3*'Steel Fe_tons'!R3</f>
        <v>150467260.52348</v>
      </c>
      <c r="S3" s="0" t="n">
        <f aca="false">'Steel EI_per_Fe_Ton'!S3*'Steel Fe_tons'!S3</f>
        <v>146369553.883792</v>
      </c>
      <c r="T3" s="0" t="n">
        <f aca="false">'Steel EI_per_Fe_Ton'!T3*'Steel Fe_tons'!T3</f>
        <v>142115060.911295</v>
      </c>
      <c r="U3" s="0" t="n">
        <f aca="false">H3*0.75</f>
        <v>137700000</v>
      </c>
      <c r="V3" s="0" t="n">
        <f aca="false">'Steel EI_per_Fe_Ton'!V3*'Steel Fe_tons'!V3</f>
        <v>132777225</v>
      </c>
      <c r="W3" s="0" t="n">
        <f aca="false">'Steel EI_per_Fe_Ton'!W3*'Steel Fe_tons'!W3</f>
        <v>127675784.25</v>
      </c>
      <c r="X3" s="0" t="n">
        <f aca="false">'Steel EI_per_Fe_Ton'!X3*'Steel Fe_tons'!X3</f>
        <v>122391425.401875</v>
      </c>
      <c r="Y3" s="0" t="n">
        <f aca="false">'Steel EI_per_Fe_Ton'!Y3*'Steel Fe_tons'!Y3</f>
        <v>116919808.73685</v>
      </c>
      <c r="Z3" s="0" t="n">
        <f aca="false">'Steel EI_per_Fe_Ton'!Z3*'Steel Fe_tons'!Z3</f>
        <v>111256505.501159</v>
      </c>
      <c r="AA3" s="0" t="n">
        <f aca="false">'Steel EI_per_Fe_Ton'!AA3*'Steel Fe_tons'!AA3</f>
        <v>105396996.211431</v>
      </c>
      <c r="AB3" s="0" t="n">
        <f aca="false">'Steel EI_per_Fe_Ton'!AB3*'Steel Fe_tons'!AB3</f>
        <v>99336668.9292738</v>
      </c>
      <c r="AC3" s="0" t="n">
        <f aca="false">'Steel EI_per_Fe_Ton'!AC3*'Steel Fe_tons'!AC3</f>
        <v>93070817.5045042</v>
      </c>
      <c r="AD3" s="0" t="n">
        <f aca="false">'Steel EI_per_Fe_Ton'!AD3*'Steel Fe_tons'!AD3</f>
        <v>86594639.7864824</v>
      </c>
      <c r="AE3" s="0" t="n">
        <f aca="false">'Steel EI_per_Fe_Ton'!AE3*'Steel Fe_tons'!AE3</f>
        <v>79903235.8029815</v>
      </c>
      <c r="AF3" s="0" t="n">
        <f aca="false">'Steel EI_per_Fe_Ton'!AF3*'Steel Fe_tons'!AF3</f>
        <v>72991605.9060236</v>
      </c>
      <c r="AG3" s="0" t="n">
        <f aca="false">'Steel EI_per_Fe_Ton'!AG3*'Steel Fe_tons'!AG3</f>
        <v>65854648.8841013</v>
      </c>
      <c r="AH3" s="0" t="n">
        <f aca="false">'Steel EI_per_Fe_Ton'!AH3*'Steel Fe_tons'!AH3</f>
        <v>58487160.0401925</v>
      </c>
      <c r="AI3" s="0" t="n">
        <f aca="false">'Steel EI_per_Fe_Ton'!AI3*'Steel Fe_tons'!AI3</f>
        <v>50883829.2349674</v>
      </c>
      <c r="AJ3" s="0" t="n">
        <f aca="false">'Steel EI_per_Fe_Ton'!AJ3*'Steel Fe_tons'!AJ3</f>
        <v>43039238.8945766</v>
      </c>
      <c r="AK3" s="0" t="n">
        <f aca="false">'Steel EI_per_Fe_Ton'!AK3*'Steel Fe_tons'!AK3</f>
        <v>34947861.9823962</v>
      </c>
      <c r="AL3" s="0" t="n">
        <f aca="false">'Steel EI_per_Fe_Ton'!AL3*'Steel Fe_tons'!AL3</f>
        <v>26604059.9340991</v>
      </c>
      <c r="AM3" s="0" t="n">
        <f aca="false">'Steel EI_per_Fe_Ton'!AM3*'Steel Fe_tons'!AM3</f>
        <v>18002080.5554071</v>
      </c>
      <c r="AN3" s="0" t="n">
        <f aca="false">'Steel EI_per_Fe_Ton'!AN3*'Steel Fe_tons'!AN3</f>
        <v>9136055.88186908</v>
      </c>
      <c r="AO3" s="0" t="n">
        <f aca="false">'Steel EI_per_Fe_Ton'!AO3*'Steel Fe_tons'!AO3</f>
        <v>0</v>
      </c>
    </row>
    <row r="4" customFormat="false" ht="12.8" hidden="false" customHeight="false" outlineLevel="0" collapsed="false">
      <c r="A4" s="0" t="s">
        <v>115</v>
      </c>
      <c r="B4" s="0" t="s">
        <v>116</v>
      </c>
      <c r="C4" s="0" t="s">
        <v>117</v>
      </c>
      <c r="J4" s="0" t="n">
        <v>298055</v>
      </c>
      <c r="M4" s="0" t="n">
        <f aca="false">'Steel EI_per_Fe_Ton'!M4*'Steel Fe_tons'!M4</f>
        <v>281508.087280564</v>
      </c>
      <c r="N4" s="0" t="n">
        <f aca="false">'Steel EI_per_Fe_Ton'!N4*'Steel Fe_tons'!N4</f>
        <v>275526.040425852</v>
      </c>
      <c r="O4" s="0" t="n">
        <f aca="false">'Steel EI_per_Fe_Ton'!O4*'Steel Fe_tons'!O4</f>
        <v>269301.192845861</v>
      </c>
      <c r="P4" s="0" t="n">
        <f aca="false">'Steel EI_per_Fe_Ton'!P4*'Steel Fe_tons'!P4</f>
        <v>262827.606479374</v>
      </c>
      <c r="Q4" s="0" t="n">
        <f aca="false">'Steel EI_per_Fe_Ton'!Q4*'Steel Fe_tons'!Q4</f>
        <v>256099.219753502</v>
      </c>
      <c r="R4" s="0" t="n">
        <f aca="false">'Steel EI_per_Fe_Ton'!R4*'Steel Fe_tons'!R4</f>
        <v>249109.845214396</v>
      </c>
      <c r="S4" s="0" t="n">
        <f aca="false">'Steel EI_per_Fe_Ton'!S4*'Steel Fe_tons'!S4</f>
        <v>241853.167114672</v>
      </c>
      <c r="T4" s="0" t="n">
        <f aca="false">'Steel EI_per_Fe_Ton'!T4*'Steel Fe_tons'!T4</f>
        <v>234322.738956783</v>
      </c>
      <c r="V4" s="0" t="n">
        <f aca="false">'Steel EI_per_Fe_Ton'!V4*'Steel Fe_tons'!V4</f>
        <v>218414.177671109</v>
      </c>
      <c r="W4" s="0" t="n">
        <f aca="false">'Steel EI_per_Fe_Ton'!W4*'Steel Fe_tons'!W4</f>
        <v>210022.475055324</v>
      </c>
      <c r="X4" s="0" t="n">
        <f aca="false">'Steel EI_per_Fe_Ton'!X4*'Steel Fe_tons'!X4</f>
        <v>201329.87817109</v>
      </c>
      <c r="Y4" s="0" t="n">
        <f aca="false">'Steel EI_per_Fe_Ton'!Y4*'Steel Fe_tons'!Y4</f>
        <v>192329.248323441</v>
      </c>
      <c r="Z4" s="0" t="n">
        <f aca="false">'Steel EI_per_Fe_Ton'!Z4*'Steel Fe_tons'!Z4</f>
        <v>183013.300357775</v>
      </c>
      <c r="AA4" s="0" t="n">
        <f aca="false">'Steel EI_per_Fe_Ton'!AA4*'Steel Fe_tons'!AA4</f>
        <v>173374.599872265</v>
      </c>
      <c r="AB4" s="0" t="n">
        <f aca="false">'Steel EI_per_Fe_Ton'!AB4*'Steel Fe_tons'!AB4</f>
        <v>163405.56037961</v>
      </c>
      <c r="AC4" s="0" t="n">
        <f aca="false">'Steel EI_per_Fe_Ton'!AC4*'Steel Fe_tons'!AC4</f>
        <v>153098.440417204</v>
      </c>
      <c r="AD4" s="0" t="n">
        <f aca="false">'Steel EI_per_Fe_Ton'!AD4*'Steel Fe_tons'!AD4</f>
        <v>142445.34060484</v>
      </c>
      <c r="AE4" s="0" t="n">
        <f aca="false">'Steel EI_per_Fe_Ton'!AE4*'Steel Fe_tons'!AE4</f>
        <v>131438.200649011</v>
      </c>
      <c r="AF4" s="0" t="n">
        <f aca="false">'Steel EI_per_Fe_Ton'!AF4*'Steel Fe_tons'!AF4</f>
        <v>120068.796292872</v>
      </c>
      <c r="AG4" s="0" t="n">
        <f aca="false">'Steel EI_per_Fe_Ton'!AG4*'Steel Fe_tons'!AG4</f>
        <v>108328.736210902</v>
      </c>
      <c r="AH4" s="0" t="n">
        <f aca="false">'Steel EI_per_Fe_Ton'!AH4*'Steel Fe_tons'!AH4</f>
        <v>96209.4588473075</v>
      </c>
      <c r="AI4" s="0" t="n">
        <f aca="false">'Steel EI_per_Fe_Ton'!AI4*'Steel Fe_tons'!AI4</f>
        <v>83702.2291971575</v>
      </c>
      <c r="AJ4" s="0" t="n">
        <f aca="false">'Steel EI_per_Fe_Ton'!AJ4*'Steel Fe_tons'!AJ4</f>
        <v>70798.1355292624</v>
      </c>
      <c r="AK4" s="0" t="n">
        <f aca="false">'Steel EI_per_Fe_Ton'!AK4*'Steel Fe_tons'!AK4</f>
        <v>57488.0860497611</v>
      </c>
      <c r="AL4" s="0" t="n">
        <f aca="false">'Steel EI_per_Fe_Ton'!AL4*'Steel Fe_tons'!AL4</f>
        <v>43762.8055053806</v>
      </c>
      <c r="AM4" s="0" t="n">
        <f aca="false">'Steel EI_per_Fe_Ton'!AM4*'Steel Fe_tons'!AM4</f>
        <v>29612.8317253075</v>
      </c>
      <c r="AN4" s="0" t="n">
        <f aca="false">'Steel EI_per_Fe_Ton'!AN4*'Steel Fe_tons'!AN4</f>
        <v>15028.5121005936</v>
      </c>
      <c r="AO4" s="0" t="n">
        <f aca="false">'Steel EI_per_Fe_Ton'!AO4*'Steel Fe_tons'!AO4</f>
        <v>0</v>
      </c>
    </row>
    <row r="5" customFormat="false" ht="12.8" hidden="false" customHeight="false" outlineLevel="0" collapsed="false">
      <c r="A5" s="0" t="s">
        <v>118</v>
      </c>
      <c r="B5" s="0" t="s">
        <v>119</v>
      </c>
      <c r="C5" s="0" t="s">
        <v>120</v>
      </c>
      <c r="J5" s="2" t="n">
        <v>2548437</v>
      </c>
      <c r="K5" s="0" t="n">
        <v>2572986</v>
      </c>
      <c r="L5" s="2" t="n">
        <v>2554518</v>
      </c>
      <c r="M5" s="0" t="n">
        <f aca="false">'Steel EI_per_Fe_Ton'!M5*'Steel Fe_tons'!M5</f>
        <v>2495101.4299502</v>
      </c>
      <c r="N5" s="0" t="n">
        <f aca="false">'Steel EI_per_Fe_Ton'!N5*'Steel Fe_tons'!N5</f>
        <v>2447794.88927332</v>
      </c>
      <c r="O5" s="0" t="n">
        <f aca="false">'Steel EI_per_Fe_Ton'!O5*'Steel Fe_tons'!O5</f>
        <v>2398507.75455439</v>
      </c>
      <c r="P5" s="0" t="n">
        <f aca="false">'Steel EI_per_Fe_Ton'!P5*'Steel Fe_tons'!P5</f>
        <v>2347191.25194381</v>
      </c>
      <c r="Q5" s="0" t="n">
        <f aca="false">'Steel EI_per_Fe_Ton'!Q5*'Steel Fe_tons'!Q5</f>
        <v>2293795.59001014</v>
      </c>
      <c r="R5" s="0" t="n">
        <f aca="false">'Steel EI_per_Fe_Ton'!R5*'Steel Fe_tons'!R5</f>
        <v>2238269.94018677</v>
      </c>
      <c r="S5" s="0" t="n">
        <f aca="false">'Steel EI_per_Fe_Ton'!S5*'Steel Fe_tons'!S5</f>
        <v>2180562.41686094</v>
      </c>
      <c r="T5" s="0" t="n">
        <f aca="false">'Steel EI_per_Fe_Ton'!T5*'Steel Fe_tons'!T5</f>
        <v>2120620.0570988</v>
      </c>
      <c r="U5" s="0" t="n">
        <f aca="false">K5*0.8</f>
        <v>2058388.8</v>
      </c>
      <c r="V5" s="0" t="n">
        <f aca="false">'Steel EI_per_Fe_Ton'!V5*'Steel Fe_tons'!V5</f>
        <v>1984801.4004</v>
      </c>
      <c r="W5" s="0" t="n">
        <f aca="false">'Steel EI_per_Fe_Ton'!W5*'Steel Fe_tons'!W5</f>
        <v>1908543.241332</v>
      </c>
      <c r="X5" s="0" t="n">
        <f aca="false">'Steel EI_per_Fe_Ton'!X5*'Steel Fe_tons'!X5</f>
        <v>1829550.75717687</v>
      </c>
      <c r="Y5" s="0" t="n">
        <f aca="false">'Steel EI_per_Fe_Ton'!Y5*'Steel Fe_tons'!Y5</f>
        <v>1747759.07626779</v>
      </c>
      <c r="Z5" s="0" t="n">
        <f aca="false">'Steel EI_per_Fe_Ton'!Z5*'Steel Fe_tons'!Z5</f>
        <v>1663101.99601106</v>
      </c>
      <c r="AA5" s="0" t="n">
        <f aca="false">'Steel EI_per_Fe_Ton'!AA5*'Steel Fe_tons'!AA5</f>
        <v>1575511.95755448</v>
      </c>
      <c r="AB5" s="0" t="n">
        <f aca="false">'Steel EI_per_Fe_Ton'!AB5*'Steel Fe_tons'!AB5</f>
        <v>1484920.0199951</v>
      </c>
      <c r="AC5" s="0" t="n">
        <f aca="false">'Steel EI_per_Fe_Ton'!AC5*'Steel Fe_tons'!AC5</f>
        <v>1391255.83411849</v>
      </c>
      <c r="AD5" s="0" t="n">
        <f aca="false">'Steel EI_per_Fe_Ton'!AD5*'Steel Fe_tons'!AD5</f>
        <v>1294447.61566107</v>
      </c>
      <c r="AE5" s="0" t="n">
        <f aca="false">'Steel EI_per_Fe_Ton'!AE5*'Steel Fe_tons'!AE5</f>
        <v>1194422.11808726</v>
      </c>
      <c r="AF5" s="0" t="n">
        <f aca="false">'Steel EI_per_Fe_Ton'!AF5*'Steel Fe_tons'!AF5</f>
        <v>1091104.60487271</v>
      </c>
      <c r="AG5" s="0" t="n">
        <f aca="false">'Steel EI_per_Fe_Ton'!AG5*'Steel Fe_tons'!AG5</f>
        <v>984418.82128516</v>
      </c>
      <c r="AH5" s="0" t="n">
        <f aca="false">'Steel EI_per_Fe_Ton'!AH5*'Steel Fe_tons'!AH5</f>
        <v>874286.965653883</v>
      </c>
      <c r="AI5" s="0" t="n">
        <f aca="false">'Steel EI_per_Fe_Ton'!AI5*'Steel Fe_tons'!AI5</f>
        <v>760629.660118878</v>
      </c>
      <c r="AJ5" s="0" t="n">
        <f aca="false">'Steel EI_per_Fe_Ton'!AJ5*'Steel Fe_tons'!AJ5</f>
        <v>643365.920850551</v>
      </c>
      <c r="AK5" s="0" t="n">
        <f aca="false">'Steel EI_per_Fe_Ton'!AK5*'Steel Fe_tons'!AK5</f>
        <v>522413.127730647</v>
      </c>
      <c r="AL5" s="0" t="n">
        <f aca="false">'Steel EI_per_Fe_Ton'!AL5*'Steel Fe_tons'!AL5</f>
        <v>397686.993484955</v>
      </c>
      <c r="AM5" s="0" t="n">
        <f aca="false">'Steel EI_per_Fe_Ton'!AM5*'Steel Fe_tons'!AM5</f>
        <v>269101.532258153</v>
      </c>
      <c r="AN5" s="0" t="n">
        <f aca="false">'Steel EI_per_Fe_Ton'!AN5*'Steel Fe_tons'!AN5</f>
        <v>136569.027621013</v>
      </c>
      <c r="AO5" s="0" t="n">
        <f aca="false">'Steel EI_per_Fe_Ton'!AO5*'Steel Fe_tons'!AO5</f>
        <v>0</v>
      </c>
    </row>
    <row r="6" customFormat="false" ht="12.8" hidden="false" customHeight="false" outlineLevel="0" collapsed="false">
      <c r="A6" s="0" t="s">
        <v>121</v>
      </c>
      <c r="B6" s="0" t="s">
        <v>122</v>
      </c>
      <c r="C6" s="0" t="s">
        <v>123</v>
      </c>
    </row>
    <row r="7" customFormat="false" ht="12.8" hidden="false" customHeight="false" outlineLevel="0" collapsed="false">
      <c r="A7" s="0" t="s">
        <v>124</v>
      </c>
      <c r="B7" s="0" t="s">
        <v>125</v>
      </c>
      <c r="C7" s="0" t="s">
        <v>126</v>
      </c>
    </row>
    <row r="8" customFormat="false" ht="12.8" hidden="false" customHeight="false" outlineLevel="0" collapsed="false">
      <c r="A8" s="0" t="s">
        <v>127</v>
      </c>
      <c r="B8" s="0" t="s">
        <v>128</v>
      </c>
      <c r="C8" s="0" t="s">
        <v>129</v>
      </c>
      <c r="J8" s="0" t="n">
        <v>11947505</v>
      </c>
      <c r="M8" s="0" t="n">
        <f aca="false">'Steel EI_per_Fe_Ton'!M8*'Steel Fe_tons'!M8</f>
        <v>11284223.6510878</v>
      </c>
      <c r="N8" s="0" t="n">
        <f aca="false">'Steel EI_per_Fe_Ton'!N8*'Steel Fe_tons'!N8</f>
        <v>11044433.8985022</v>
      </c>
      <c r="O8" s="0" t="n">
        <f aca="false">'Steel EI_per_Fe_Ton'!O8*'Steel Fe_tons'!O8</f>
        <v>10794911.5030175</v>
      </c>
      <c r="P8" s="0" t="n">
        <f aca="false">'Steel EI_per_Fe_Ton'!P8*'Steel Fe_tons'!P8</f>
        <v>10535418.4380411</v>
      </c>
      <c r="Q8" s="0" t="n">
        <f aca="false">'Steel EI_per_Fe_Ton'!Q8*'Steel Fe_tons'!Q8</f>
        <v>10265711.7260273</v>
      </c>
      <c r="R8" s="0" t="n">
        <f aca="false">'Steel EI_per_Fe_Ton'!R8*'Steel Fe_tons'!R8</f>
        <v>9985543.34350446</v>
      </c>
      <c r="S8" s="0" t="n">
        <f aca="false">'Steel EI_per_Fe_Ton'!S8*'Steel Fe_tons'!S8</f>
        <v>9694660.12436758</v>
      </c>
      <c r="T8" s="0" t="n">
        <f aca="false">'Steel EI_per_Fe_Ton'!T8*'Steel Fe_tons'!T8</f>
        <v>9392803.66140432</v>
      </c>
      <c r="U8" s="0" t="n">
        <f aca="false">'Steel EI_per_Fe_Ton'!U8*'Steel Fe_tons'!U8</f>
        <v>9079710.20602418</v>
      </c>
      <c r="V8" s="0" t="n">
        <f aca="false">'Steel EI_per_Fe_Ton'!V8*'Steel Fe_tons'!V8</f>
        <v>8755110.56615881</v>
      </c>
      <c r="W8" s="0" t="n">
        <f aca="false">'Steel EI_per_Fe_Ton'!W8*'Steel Fe_tons'!W8</f>
        <v>8418730.00230113</v>
      </c>
      <c r="X8" s="0" t="n">
        <f aca="false">'Steel EI_per_Fe_Ton'!X8*'Steel Fe_tons'!X8</f>
        <v>8070288.12165033</v>
      </c>
      <c r="Y8" s="0" t="n">
        <f aca="false">'Steel EI_per_Fe_Ton'!Y8*'Steel Fe_tons'!Y8</f>
        <v>7709498.77032949</v>
      </c>
      <c r="Z8" s="0" t="n">
        <f aca="false">'Steel EI_per_Fe_Ton'!Z8*'Steel Fe_tons'!Z8</f>
        <v>7336069.92364166</v>
      </c>
      <c r="AA8" s="0" t="n">
        <f aca="false">'Steel EI_per_Fe_Ton'!AA8*'Steel Fe_tons'!AA8</f>
        <v>6949703.57432986</v>
      </c>
      <c r="AB8" s="0" t="n">
        <f aca="false">'Steel EI_per_Fe_Ton'!AB8*'Steel Fe_tons'!AB8</f>
        <v>6550095.6188059</v>
      </c>
      <c r="AC8" s="0" t="n">
        <f aca="false">'Steel EI_per_Fe_Ton'!AC8*'Steel Fe_tons'!AC8</f>
        <v>6136935.74131199</v>
      </c>
      <c r="AD8" s="0" t="n">
        <f aca="false">'Steel EI_per_Fe_Ton'!AD8*'Steel Fe_tons'!AD8</f>
        <v>5709907.29597902</v>
      </c>
      <c r="AE8" s="0" t="n">
        <f aca="false">'Steel EI_per_Fe_Ton'!AE8*'Steel Fe_tons'!AE8</f>
        <v>5268687.18674428</v>
      </c>
      <c r="AF8" s="0" t="n">
        <f aca="false">'Steel EI_per_Fe_Ton'!AF8*'Steel Fe_tons'!AF8</f>
        <v>4812945.7450909</v>
      </c>
      <c r="AG8" s="0" t="n">
        <f aca="false">'Steel EI_per_Fe_Ton'!AG8*'Steel Fe_tons'!AG8</f>
        <v>4342346.6055709</v>
      </c>
      <c r="AH8" s="0" t="n">
        <f aca="false">'Steel EI_per_Fe_Ton'!AH8*'Steel Fe_tons'!AH8</f>
        <v>3856546.57907266</v>
      </c>
      <c r="AI8" s="0" t="n">
        <f aca="false">'Steel EI_per_Fe_Ton'!AI8*'Steel Fe_tons'!AI8</f>
        <v>3355195.52379321</v>
      </c>
      <c r="AJ8" s="0" t="n">
        <f aca="false">'Steel EI_per_Fe_Ton'!AJ8*'Steel Fe_tons'!AJ8</f>
        <v>2837936.21387509</v>
      </c>
      <c r="AK8" s="0" t="n">
        <f aca="false">'Steel EI_per_Fe_Ton'!AK8*'Steel Fe_tons'!AK8</f>
        <v>2304404.20566657</v>
      </c>
      <c r="AL8" s="0" t="n">
        <f aca="false">'Steel EI_per_Fe_Ton'!AL8*'Steel Fe_tons'!AL8</f>
        <v>1754227.70156368</v>
      </c>
      <c r="AM8" s="0" t="n">
        <f aca="false">'Steel EI_per_Fe_Ton'!AM8*'Steel Fe_tons'!AM8</f>
        <v>1187027.41139142</v>
      </c>
      <c r="AN8" s="0" t="n">
        <f aca="false">'Steel EI_per_Fe_Ton'!AN8*'Steel Fe_tons'!AN8</f>
        <v>602416.411281147</v>
      </c>
      <c r="AO8" s="0" t="n">
        <f aca="false">'Steel EI_per_Fe_Ton'!AO8*'Steel Fe_tons'!AO8</f>
        <v>0</v>
      </c>
    </row>
    <row r="9" customFormat="false" ht="12.8" hidden="false" customHeight="false" outlineLevel="0" collapsed="false">
      <c r="A9" s="0" t="s">
        <v>130</v>
      </c>
      <c r="B9" s="0" t="s">
        <v>131</v>
      </c>
      <c r="C9" s="0" t="s">
        <v>132</v>
      </c>
    </row>
    <row r="10" customFormat="false" ht="12.8" hidden="false" customHeight="false" outlineLevel="0" collapsed="false">
      <c r="A10" s="0" t="s">
        <v>133</v>
      </c>
      <c r="B10" s="0" t="s">
        <v>134</v>
      </c>
      <c r="C10" s="0" t="s">
        <v>135</v>
      </c>
    </row>
    <row r="11" customFormat="false" ht="12.8" hidden="false" customHeight="false" outlineLevel="0" collapsed="false">
      <c r="A11" s="0" t="s">
        <v>136</v>
      </c>
      <c r="B11" s="0" t="s">
        <v>137</v>
      </c>
      <c r="C11" s="0" t="s">
        <v>138</v>
      </c>
    </row>
    <row r="12" customFormat="false" ht="12.8" hidden="false" customHeight="false" outlineLevel="0" collapsed="false">
      <c r="A12" s="0" t="s">
        <v>139</v>
      </c>
      <c r="B12" s="0" t="s">
        <v>140</v>
      </c>
      <c r="C12" s="0" t="s">
        <v>141</v>
      </c>
    </row>
    <row r="13" customFormat="false" ht="12.8" hidden="false" customHeight="false" outlineLevel="0" collapsed="false">
      <c r="A13" s="0" t="s">
        <v>142</v>
      </c>
      <c r="B13" s="0" t="s">
        <v>143</v>
      </c>
      <c r="C13" s="0" t="s">
        <v>144</v>
      </c>
    </row>
    <row r="14" customFormat="false" ht="12.8" hidden="false" customHeight="false" outlineLevel="0" collapsed="false">
      <c r="A14" s="0" t="s">
        <v>145</v>
      </c>
      <c r="B14" s="0" t="s">
        <v>146</v>
      </c>
      <c r="C14" s="0" t="s">
        <v>147</v>
      </c>
    </row>
    <row r="15" customFormat="false" ht="12.8" hidden="false" customHeight="false" outlineLevel="0" collapsed="false">
      <c r="A15" s="0" t="s">
        <v>148</v>
      </c>
      <c r="B15" s="0" t="s">
        <v>149</v>
      </c>
      <c r="C15" s="0" t="s">
        <v>150</v>
      </c>
    </row>
    <row r="16" customFormat="false" ht="12.8" hidden="false" customHeight="false" outlineLevel="0" collapsed="false">
      <c r="A16" s="0" t="s">
        <v>151</v>
      </c>
      <c r="B16" s="0" t="s">
        <v>152</v>
      </c>
      <c r="C16" s="0" t="s">
        <v>153</v>
      </c>
      <c r="I16" s="0" t="n">
        <v>93662000</v>
      </c>
      <c r="J16" s="0" t="n">
        <v>90261000</v>
      </c>
      <c r="K16" s="0" t="n">
        <v>73706000</v>
      </c>
      <c r="M16" s="0" t="n">
        <f aca="false">'Steel EI_per_Fe_Ton'!M16*'Steel Fe_tons'!M16</f>
        <v>83344864.0824676</v>
      </c>
      <c r="N16" s="0" t="n">
        <f aca="false">'Steel EI_per_Fe_Ton'!N16*'Steel Fe_tons'!N16</f>
        <v>82062321.5198642</v>
      </c>
      <c r="O16" s="0" t="n">
        <f aca="false">'Steel EI_per_Fe_Ton'!O16*'Steel Fe_tons'!O16</f>
        <v>80722550.0859642</v>
      </c>
      <c r="P16" s="0" t="n">
        <f aca="false">'Steel EI_per_Fe_Ton'!P16*'Steel Fe_tons'!P16</f>
        <v>79324121.4867051</v>
      </c>
      <c r="Q16" s="0" t="n">
        <f aca="false">'Steel EI_per_Fe_Ton'!Q16*'Steel Fe_tons'!Q16</f>
        <v>77865577.455699</v>
      </c>
      <c r="R16" s="0" t="n">
        <f aca="false">'Steel EI_per_Fe_Ton'!R16*'Steel Fe_tons'!R16</f>
        <v>76345429.1764282</v>
      </c>
      <c r="S16" s="0" t="n">
        <f aca="false">'Steel EI_per_Fe_Ton'!S16*'Steel Fe_tons'!S16</f>
        <v>74762156.6938517</v>
      </c>
      <c r="T16" s="0" t="n">
        <f aca="false">'Steel EI_per_Fe_Ton'!T16*'Steel Fe_tons'!T16</f>
        <v>73114208.3152332</v>
      </c>
      <c r="U16" s="0" t="n">
        <f aca="false">102000000*0.7</f>
        <v>71400000</v>
      </c>
      <c r="V16" s="0" t="n">
        <f aca="false">'Steel EI_per_Fe_Ton'!V16*'Steel Fe_tons'!V16</f>
        <v>68847450</v>
      </c>
      <c r="W16" s="0" t="n">
        <f aca="false">'Steel EI_per_Fe_Ton'!W16*'Steel Fe_tons'!W16</f>
        <v>66202258.5</v>
      </c>
      <c r="X16" s="0" t="n">
        <f aca="false">'Steel EI_per_Fe_Ton'!X16*'Steel Fe_tons'!X16</f>
        <v>63462220.57875</v>
      </c>
      <c r="Y16" s="0" t="n">
        <f aca="false">'Steel EI_per_Fe_Ton'!Y16*'Steel Fe_tons'!Y16</f>
        <v>60625086.0117</v>
      </c>
      <c r="Z16" s="0" t="n">
        <f aca="false">'Steel EI_per_Fe_Ton'!Z16*'Steel Fe_tons'!Z16</f>
        <v>57688558.4080083</v>
      </c>
      <c r="AA16" s="0" t="n">
        <f aca="false">'Steel EI_per_Fe_Ton'!AA16*'Steel Fe_tons'!AA16</f>
        <v>54650294.3318531</v>
      </c>
      <c r="AB16" s="0" t="n">
        <f aca="false">'Steel EI_per_Fe_Ton'!AB16*'Steel Fe_tons'!AB16</f>
        <v>51507902.4077716</v>
      </c>
      <c r="AC16" s="0" t="n">
        <f aca="false">'Steel EI_per_Fe_Ton'!AC16*'Steel Fe_tons'!AC16</f>
        <v>48258942.4097429</v>
      </c>
      <c r="AD16" s="0" t="n">
        <f aca="false">'Steel EI_per_Fe_Ton'!AD16*'Steel Fe_tons'!AD16</f>
        <v>44900924.3337316</v>
      </c>
      <c r="AE16" s="0" t="n">
        <f aca="false">'Steel EI_per_Fe_Ton'!AE16*'Steel Fe_tons'!AE16</f>
        <v>41431307.4533978</v>
      </c>
      <c r="AF16" s="0" t="n">
        <f aca="false">'Steel EI_per_Fe_Ton'!AF16*'Steel Fe_tons'!AF16</f>
        <v>37847499.3586789</v>
      </c>
      <c r="AG16" s="0" t="n">
        <f aca="false">'Steel EI_per_Fe_Ton'!AG16*'Steel Fe_tons'!AG16</f>
        <v>34146854.9769414</v>
      </c>
      <c r="AH16" s="0" t="n">
        <f aca="false">'Steel EI_per_Fe_Ton'!AH16*'Steel Fe_tons'!AH16</f>
        <v>30326675.5763961</v>
      </c>
      <c r="AI16" s="0" t="n">
        <f aca="false">'Steel EI_per_Fe_Ton'!AI16*'Steel Fe_tons'!AI16</f>
        <v>26384207.7514646</v>
      </c>
      <c r="AJ16" s="0" t="n">
        <f aca="false">'Steel EI_per_Fe_Ton'!AJ16*'Steel Fe_tons'!AJ16</f>
        <v>22316642.3897805</v>
      </c>
      <c r="AK16" s="0" t="n">
        <f aca="false">'Steel EI_per_Fe_Ton'!AK16*'Steel Fe_tons'!AK16</f>
        <v>18121113.6205017</v>
      </c>
      <c r="AL16" s="0" t="n">
        <f aca="false">'Steel EI_per_Fe_Ton'!AL16*'Steel Fe_tons'!AL16</f>
        <v>13794697.7436069</v>
      </c>
      <c r="AM16" s="0" t="n">
        <f aca="false">'Steel EI_per_Fe_Ton'!AM16*'Steel Fe_tons'!AM16</f>
        <v>9334412.1398407</v>
      </c>
      <c r="AN16" s="0" t="n">
        <f aca="false">'Steel EI_per_Fe_Ton'!AN16*'Steel Fe_tons'!AN16</f>
        <v>4737214.16096915</v>
      </c>
      <c r="AO16" s="0" t="n">
        <f aca="false">'Steel EI_per_Fe_Ton'!AO16*'Steel Fe_tons'!AO16</f>
        <v>0</v>
      </c>
    </row>
    <row r="17" customFormat="false" ht="12.8" hidden="false" customHeight="false" outlineLevel="0" collapsed="false">
      <c r="A17" s="0" t="s">
        <v>154</v>
      </c>
      <c r="B17" s="0" t="s">
        <v>155</v>
      </c>
      <c r="C17" s="0" t="s">
        <v>156</v>
      </c>
      <c r="K17" s="0" t="n">
        <v>10100000</v>
      </c>
      <c r="M17" s="0" t="n">
        <f aca="false">'Steel EI_per_Fe_Ton'!M17*'Steel Fe_tons'!M17</f>
        <v>10813990.2414075</v>
      </c>
      <c r="N17" s="0" t="n">
        <f aca="false">'Steel EI_per_Fe_Ton'!N17*'Steel Fe_tons'!N17</f>
        <v>10699634.4233429</v>
      </c>
      <c r="O17" s="0" t="n">
        <f aca="false">'Steel EI_per_Fe_Ton'!O17*'Steel Fe_tons'!O17</f>
        <v>10579414.782932</v>
      </c>
      <c r="P17" s="0" t="n">
        <f aca="false">'Steel EI_per_Fe_Ton'!P17*'Steel Fe_tons'!P17</f>
        <v>10453181.1355635</v>
      </c>
      <c r="Q17" s="0" t="n">
        <f aca="false">'Steel EI_per_Fe_Ton'!Q17*'Steel Fe_tons'!Q17</f>
        <v>10320780.1104478</v>
      </c>
      <c r="R17" s="0" t="n">
        <f aca="false">'Steel EI_per_Fe_Ton'!R17*'Steel Fe_tons'!R17</f>
        <v>10182055.0888231</v>
      </c>
      <c r="S17" s="0" t="n">
        <f aca="false">'Steel EI_per_Fe_Ton'!S17*'Steel Fe_tons'!S17</f>
        <v>10036846.1410249</v>
      </c>
      <c r="T17" s="0" t="n">
        <f aca="false">'Steel EI_per_Fe_Ton'!T17*'Steel Fe_tons'!T17</f>
        <v>9884989.96239766</v>
      </c>
      <c r="U17" s="0" t="n">
        <f aca="false">'Steel EI_per_Fe_Ton'!U17*'Steel Fe_tons'!U17</f>
        <v>9726319.80802992</v>
      </c>
      <c r="V17" s="0" t="n">
        <f aca="false">'Steel EI_per_Fe_Ton'!V17*'Steel Fe_tons'!V17</f>
        <v>9378603.87489285</v>
      </c>
      <c r="W17" s="0" t="n">
        <f aca="false">'Steel EI_per_Fe_Ton'!W17*'Steel Fe_tons'!W17</f>
        <v>9018268.04180486</v>
      </c>
      <c r="X17" s="0" t="n">
        <f aca="false">'Steel EI_per_Fe_Ton'!X17*'Steel Fe_tons'!X17</f>
        <v>8645011.94785238</v>
      </c>
      <c r="Y17" s="0" t="n">
        <f aca="false">'Steel EI_per_Fe_Ton'!Y17*'Steel Fe_tons'!Y17</f>
        <v>8258529.06077192</v>
      </c>
      <c r="Z17" s="0" t="n">
        <f aca="false">'Steel EI_per_Fe_Ton'!Z17*'Steel Fe_tons'!Z17</f>
        <v>7858506.55939078</v>
      </c>
      <c r="AA17" s="0" t="n">
        <f aca="false">'Steel EI_per_Fe_Ton'!AA17*'Steel Fe_tons'!AA17</f>
        <v>7444625.21392953</v>
      </c>
      <c r="AB17" s="0" t="n">
        <f aca="false">'Steel EI_per_Fe_Ton'!AB17*'Steel Fe_tons'!AB17</f>
        <v>7016559.26412858</v>
      </c>
      <c r="AC17" s="0" t="n">
        <f aca="false">'Steel EI_per_Fe_Ton'!AC17*'Steel Fe_tons'!AC17</f>
        <v>6573976.29516047</v>
      </c>
      <c r="AD17" s="0" t="n">
        <f aca="false">'Steel EI_per_Fe_Ton'!AD17*'Steel Fe_tons'!AD17</f>
        <v>6116537.11128889</v>
      </c>
      <c r="AE17" s="0" t="n">
        <f aca="false">'Steel EI_per_Fe_Ton'!AE17*'Steel Fe_tons'!AE17</f>
        <v>5643895.60723475</v>
      </c>
      <c r="AF17" s="0" t="n">
        <f aca="false">'Steel EI_per_Fe_Ton'!AF17*'Steel Fe_tons'!AF17</f>
        <v>5155698.63720894</v>
      </c>
      <c r="AG17" s="0" t="n">
        <f aca="false">'Steel EI_per_Fe_Ton'!AG17*'Steel Fe_tons'!AG17</f>
        <v>4651585.88157073</v>
      </c>
      <c r="AH17" s="0" t="n">
        <f aca="false">'Steel EI_per_Fe_Ton'!AH17*'Steel Fe_tons'!AH17</f>
        <v>4131189.71107001</v>
      </c>
      <c r="AI17" s="0" t="n">
        <f aca="false">'Steel EI_per_Fe_Ton'!AI17*'Steel Fe_tons'!AI17</f>
        <v>3594135.0486309</v>
      </c>
      <c r="AJ17" s="0" t="n">
        <f aca="false">'Steel EI_per_Fe_Ton'!AJ17*'Steel Fe_tons'!AJ17</f>
        <v>3040039.22863364</v>
      </c>
      <c r="AK17" s="0" t="n">
        <f aca="false">'Steel EI_per_Fe_Ton'!AK17*'Steel Fe_tons'!AK17</f>
        <v>2468511.85365052</v>
      </c>
      <c r="AL17" s="0" t="n">
        <f aca="false">'Steel EI_per_Fe_Ton'!AL17*'Steel Fe_tons'!AL17</f>
        <v>1879154.64859145</v>
      </c>
      <c r="AM17" s="0" t="n">
        <f aca="false">'Steel EI_per_Fe_Ton'!AM17*'Steel Fe_tons'!AM17</f>
        <v>1271561.31221355</v>
      </c>
      <c r="AN17" s="0" t="n">
        <f aca="false">'Steel EI_per_Fe_Ton'!AN17*'Steel Fe_tons'!AN17</f>
        <v>645317.365948377</v>
      </c>
      <c r="AO17" s="0" t="n">
        <f aca="false">'Steel EI_per_Fe_Ton'!AO17*'Steel Fe_tons'!AO17</f>
        <v>0</v>
      </c>
    </row>
    <row r="18" customFormat="false" ht="12.8" hidden="false" customHeight="false" outlineLevel="0" collapsed="false">
      <c r="A18" s="0" t="s">
        <v>157</v>
      </c>
      <c r="B18" s="0" t="s">
        <v>158</v>
      </c>
      <c r="C18" s="0" t="s">
        <v>159</v>
      </c>
    </row>
    <row r="19" customFormat="false" ht="12.8" hidden="false" customHeight="false" outlineLevel="0" collapsed="false">
      <c r="A19" s="0" t="s">
        <v>160</v>
      </c>
      <c r="B19" s="0" t="s">
        <v>161</v>
      </c>
      <c r="C19" s="0" t="s">
        <v>162</v>
      </c>
    </row>
    <row r="20" customFormat="false" ht="12.8" hidden="false" customHeight="false" outlineLevel="0" collapsed="false">
      <c r="A20" s="0" t="s">
        <v>163</v>
      </c>
      <c r="B20" s="0" t="s">
        <v>164</v>
      </c>
      <c r="C20" s="0" t="s">
        <v>165</v>
      </c>
    </row>
    <row r="21" customFormat="false" ht="12.8" hidden="false" customHeight="false" outlineLevel="0" collapsed="false">
      <c r="A21" s="0" t="s">
        <v>166</v>
      </c>
      <c r="B21" s="0" t="s">
        <v>167</v>
      </c>
      <c r="C21" s="0" t="s">
        <v>168</v>
      </c>
    </row>
    <row r="22" customFormat="false" ht="12.8" hidden="false" customHeight="false" outlineLevel="0" collapsed="false">
      <c r="A22" s="0" t="s">
        <v>169</v>
      </c>
      <c r="B22" s="0" t="s">
        <v>170</v>
      </c>
      <c r="C22" s="0" t="s">
        <v>171</v>
      </c>
    </row>
    <row r="23" customFormat="false" ht="12.8" hidden="false" customHeight="false" outlineLevel="0" collapsed="false">
      <c r="A23" s="0" t="s">
        <v>172</v>
      </c>
      <c r="B23" s="0" t="s">
        <v>173</v>
      </c>
      <c r="C23" s="0" t="s">
        <v>174</v>
      </c>
    </row>
    <row r="24" customFormat="false" ht="12.8" hidden="false" customHeight="false" outlineLevel="0" collapsed="false">
      <c r="A24" s="0" t="s">
        <v>175</v>
      </c>
      <c r="B24" s="0" t="s">
        <v>176</v>
      </c>
      <c r="C24" s="0" t="s">
        <v>177</v>
      </c>
    </row>
    <row r="25" customFormat="false" ht="12.8" hidden="false" customHeight="false" outlineLevel="0" collapsed="false">
      <c r="A25" s="0" t="s">
        <v>178</v>
      </c>
      <c r="B25" s="0" t="s">
        <v>179</v>
      </c>
      <c r="C25" s="0" t="s">
        <v>180</v>
      </c>
      <c r="G25" s="0" t="n">
        <f aca="false">'Steel EI_per_Fe_Ton'!G25*'Steel Fe_tons'!G25</f>
        <v>32421600</v>
      </c>
      <c r="H25" s="0" t="n">
        <f aca="false">'Steel EI_per_Fe_Ton'!H25*'Steel Fe_tons'!H25</f>
        <v>33067600</v>
      </c>
      <c r="I25" s="0" t="n">
        <f aca="false">'Steel EI_per_Fe_Ton'!I25*'Steel Fe_tons'!I25</f>
        <v>35458500</v>
      </c>
      <c r="J25" s="0" t="n">
        <f aca="false">'Steel EI_per_Fe_Ton'!J25*'Steel Fe_tons'!J25</f>
        <v>33058200</v>
      </c>
      <c r="K25" s="0" t="n">
        <f aca="false">'Steel EI_per_Fe_Ton'!K25*'Steel Fe_tons'!K25</f>
        <v>27003600</v>
      </c>
      <c r="M25" s="0" t="n">
        <f aca="false">'Steel EI_per_Fe_Ton'!M25*'Steel Fe_tons'!M25</f>
        <v>33538695.0706908</v>
      </c>
      <c r="N25" s="0" t="n">
        <f aca="false">'Steel EI_per_Fe_Ton'!N25*'Steel Fe_tons'!N25</f>
        <v>33433886.6485949</v>
      </c>
      <c r="O25" s="0" t="n">
        <f aca="false">'Steel EI_per_Fe_Ton'!O25*'Steel Fe_tons'!O25</f>
        <v>33318387.7674452</v>
      </c>
      <c r="P25" s="0" t="n">
        <f aca="false">'Steel EI_per_Fe_Ton'!P25*'Steel Fe_tons'!P25</f>
        <v>33191901.2953651</v>
      </c>
      <c r="Q25" s="0" t="n">
        <f aca="false">'Steel EI_per_Fe_Ton'!Q25*'Steel Fe_tons'!Q25</f>
        <v>33054123.5918749</v>
      </c>
      <c r="R25" s="0" t="n">
        <f aca="false">'Steel EI_per_Fe_Ton'!R25*'Steel Fe_tons'!R25</f>
        <v>32904744.3794885</v>
      </c>
      <c r="S25" s="0" t="n">
        <f aca="false">'Steel EI_per_Fe_Ton'!S25*'Steel Fe_tons'!S25</f>
        <v>32743446.6129224</v>
      </c>
      <c r="T25" s="0" t="n">
        <f aca="false">'Steel EI_per_Fe_Ton'!T25*'Steel Fe_tons'!T25</f>
        <v>32569906.3458739</v>
      </c>
      <c r="U25" s="0" t="n">
        <f aca="false">I25*0.8</f>
        <v>28366800</v>
      </c>
      <c r="V25" s="0" t="n">
        <f aca="false">'Steel EI_per_Fe_Ton'!V25*'Steel Fe_tons'!V25</f>
        <v>31226072.0100432</v>
      </c>
      <c r="W25" s="0" t="n">
        <f aca="false">'Steel EI_per_Fe_Ton'!W25*'Steel Fe_tons'!W25</f>
        <v>30026333.4538678</v>
      </c>
      <c r="X25" s="0" t="n">
        <f aca="false">'Steel EI_per_Fe_Ton'!X25*'Steel Fe_tons'!X25</f>
        <v>28783576.874805</v>
      </c>
      <c r="Y25" s="0" t="n">
        <f aca="false">'Steel EI_per_Fe_Ton'!Y25*'Steel Fe_tons'!Y25</f>
        <v>27496781.6733431</v>
      </c>
      <c r="Z25" s="0" t="n">
        <f aca="false">'Steel EI_per_Fe_Ton'!Z25*'Steel Fe_tons'!Z25</f>
        <v>26164906.3110405</v>
      </c>
      <c r="AA25" s="0" t="n">
        <f aca="false">'Steel EI_per_Fe_Ton'!AA25*'Steel Fe_tons'!AA25</f>
        <v>24786887.9119924</v>
      </c>
      <c r="AB25" s="0" t="n">
        <f aca="false">'Steel EI_per_Fe_Ton'!AB25*'Steel Fe_tons'!AB25</f>
        <v>23361641.8570528</v>
      </c>
      <c r="AC25" s="0" t="n">
        <f aca="false">'Steel EI_per_Fe_Ton'!AC25*'Steel Fe_tons'!AC25</f>
        <v>21888061.3706849</v>
      </c>
      <c r="AD25" s="0" t="n">
        <f aca="false">'Steel EI_per_Fe_Ton'!AD25*'Steel Fe_tons'!AD25</f>
        <v>20365017.1003081</v>
      </c>
      <c r="AE25" s="0" t="n">
        <f aca="false">'Steel EI_per_Fe_Ton'!AE25*'Steel Fe_tons'!AE25</f>
        <v>18791356.6880115</v>
      </c>
      <c r="AF25" s="0" t="n">
        <f aca="false">'Steel EI_per_Fe_Ton'!AF25*'Steel Fe_tons'!AF25</f>
        <v>17165904.3344985</v>
      </c>
      <c r="AG25" s="0" t="n">
        <f aca="false">'Steel EI_per_Fe_Ton'!AG25*'Steel Fe_tons'!AG25</f>
        <v>15487460.3551253</v>
      </c>
      <c r="AH25" s="0" t="n">
        <f aca="false">'Steel EI_per_Fe_Ton'!AH25*'Steel Fe_tons'!AH25</f>
        <v>13754800.7278957</v>
      </c>
      <c r="AI25" s="0" t="n">
        <f aca="false">'Steel EI_per_Fe_Ton'!AI25*'Steel Fe_tons'!AI25</f>
        <v>11966676.6332692</v>
      </c>
      <c r="AJ25" s="0" t="n">
        <f aca="false">'Steel EI_per_Fe_Ton'!AJ25*'Steel Fe_tons'!AJ25</f>
        <v>10121813.9856402</v>
      </c>
      <c r="AK25" s="0" t="n">
        <f aca="false">'Steel EI_per_Fe_Ton'!AK25*'Steel Fe_tons'!AK25</f>
        <v>8218912.95633987</v>
      </c>
      <c r="AL25" s="0" t="n">
        <f aca="false">'Steel EI_per_Fe_Ton'!AL25*'Steel Fe_tons'!AL25</f>
        <v>6256647.48801372</v>
      </c>
      <c r="AM25" s="0" t="n">
        <f aca="false">'Steel EI_per_Fe_Ton'!AM25*'Steel Fe_tons'!AM25</f>
        <v>4233664.80022262</v>
      </c>
      <c r="AN25" s="0" t="n">
        <f aca="false">'Steel EI_per_Fe_Ton'!AN25*'Steel Fe_tons'!AN25</f>
        <v>2148584.88611298</v>
      </c>
      <c r="AO25" s="0" t="n">
        <f aca="false">'Steel EI_per_Fe_Ton'!AO25*'Steel Fe_tons'!AO25</f>
        <v>0</v>
      </c>
    </row>
    <row r="26" customFormat="false" ht="12.8" hidden="false" customHeight="false" outlineLevel="0" collapsed="false">
      <c r="A26" s="0" t="s">
        <v>181</v>
      </c>
      <c r="B26" s="0" t="s">
        <v>182</v>
      </c>
      <c r="C26" s="0" t="s">
        <v>183</v>
      </c>
    </row>
    <row r="27" customFormat="false" ht="12.8" hidden="false" customHeight="false" outlineLevel="0" collapsed="false">
      <c r="A27" s="0" t="s">
        <v>184</v>
      </c>
      <c r="B27" s="0" t="s">
        <v>185</v>
      </c>
      <c r="C27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2022-01-18T05:20:24Z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