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822F5B0E-4B5B-44E4-A229-9565790FB63A}" xr6:coauthVersionLast="46" xr6:coauthVersionMax="46" xr10:uidLastSave="{00000000-0000-0000-0000-000000000000}"/>
  <bookViews>
    <workbookView xWindow="20" yWindow="0" windowWidth="19180" windowHeight="10200" firstSheet="10" activeTab="11"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 hidden="1">all_grants[]</definedName>
    <definedName name="_xlcn.WorksheetConnection_live_grants.xlsxgg_payments_scheduled_and_actual" hidden="1">gg_payments_scheduled_and_actual[]</definedName>
    <definedName name="_xlcn.WorksheetConnection_live_grants.xlsxgrantee_reports" hidden="1">grantee_reports[]</definedName>
    <definedName name="_xlcn.WorksheetConnection_live_grants.xlsxs2s_actuals" hidden="1">s2s_actuals[]</definedName>
    <definedName name="_xlcn.WorksheetConnection_live_grants.xlsxs2s_targets" hidden="1">s2s_targets[]</definedName>
    <definedName name="ExternalData_1" localSheetId="4" hidden="1">all_grants!$A$1:$X$126</definedName>
    <definedName name="ExternalData_1" localSheetId="5" hidden="1">'ccc_live_grants'!$A$1:$H$29</definedName>
    <definedName name="ExternalData_1" localSheetId="14" hidden="1">payments!$A$1:$V$480</definedName>
    <definedName name="ExternalData_1" localSheetId="13" hidden="1">reporting!$A$1:$T$500</definedName>
    <definedName name="ExternalData_1" localSheetId="12" hidden="1">s2s_actuals!$A$1:$BE$1245</definedName>
    <definedName name="ExternalData_1" localSheetId="8" hidden="1">s2s_targets!$A$1:$BE$1245</definedName>
    <definedName name="ExternalData_1" localSheetId="19" hidden="1">Sheet5!$A$1:$M$23</definedName>
    <definedName name="ExternalData_2" localSheetId="6" hidden="1">ggf_live_grants!$A$1:$H$24</definedName>
    <definedName name="ExternalData_2" localSheetId="3" hidden="1">nongg_bookroyalties_grants!$A$1:$X$5</definedName>
    <definedName name="ExternalData_2" localSheetId="11" hidden="1">PwD_Report!$A$1:$H$30</definedName>
    <definedName name="ExternalData_2" localSheetId="7" hidden="1">s2s_all!$A$1:$AW$1245</definedName>
    <definedName name="ExternalData_3" localSheetId="10" hidden="1">EmployedAccn_Report!$A$1:$E$17</definedName>
    <definedName name="ExternalData_3" localSheetId="2" hidden="1">non_gg_grants!$A$1:$X$6</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3"/>
    <pivotCache cacheId="14" r:id="rId34"/>
    <pivotCache cacheId="19" r:id="rId35"/>
    <pivotCache cacheId="23" r:id="rId36"/>
    <pivotCache cacheId="31" r:id="rId37"/>
    <pivotCache cacheId="38" r:id="rId38"/>
    <pivotCache cacheId="43" r:id="rId39"/>
    <pivotCache cacheId="48" r:id="rId40"/>
    <pivotCache cacheId="53"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E387" i="20"/>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55" i="47"/>
  <c r="A34" i="47"/>
  <c r="A71" i="47"/>
  <c r="A77" i="47"/>
  <c r="A82" i="47"/>
  <c r="A66" i="47"/>
  <c r="A70" i="47"/>
  <c r="A11" i="47"/>
  <c r="A58" i="47"/>
  <c r="A78" i="47"/>
  <c r="A84" i="47"/>
  <c r="A8" i="47"/>
  <c r="A47" i="47"/>
  <c r="A18" i="47"/>
  <c r="A4" i="47"/>
  <c r="A86" i="47"/>
  <c r="C3" i="47"/>
  <c r="C8" i="47" s="1"/>
  <c r="A75" i="47"/>
  <c r="A80" i="47"/>
  <c r="A38" i="47"/>
  <c r="C58" i="47"/>
  <c r="A59" i="47"/>
  <c r="A28" i="47"/>
  <c r="A62" i="47"/>
  <c r="C82" i="47"/>
  <c r="C28" i="47"/>
  <c r="C62" i="47"/>
  <c r="A6" i="47"/>
  <c r="C6" i="47"/>
  <c r="A20" i="47"/>
  <c r="A7" i="47"/>
  <c r="A56" i="47"/>
  <c r="C75" i="47"/>
  <c r="A43" i="47"/>
  <c r="A41" i="47"/>
  <c r="A83" i="47"/>
  <c r="C83" i="47" s="1"/>
  <c r="A25" i="47"/>
  <c r="A85" i="47"/>
  <c r="A45" i="47"/>
  <c r="A67" i="47"/>
  <c r="A69" i="47"/>
  <c r="A26" i="47"/>
  <c r="C45" i="47"/>
  <c r="A79" i="47"/>
  <c r="C79" i="47" s="1"/>
  <c r="A24" i="47"/>
  <c r="A54" i="47"/>
  <c r="A22" i="47"/>
  <c r="A36" i="47"/>
  <c r="A17" i="47"/>
  <c r="A49" i="47"/>
  <c r="A33" i="47"/>
  <c r="A9" i="47"/>
  <c r="C70" i="47"/>
  <c r="A27" i="47"/>
  <c r="C24" i="47"/>
  <c r="A61" i="47"/>
  <c r="C61" i="47" s="1"/>
  <c r="A16" i="47"/>
  <c r="A5" i="47"/>
  <c r="A73" i="47"/>
  <c r="C73" i="47" s="1"/>
  <c r="A13" i="47"/>
  <c r="C56" i="47"/>
  <c r="D3" i="47"/>
  <c r="A35" i="47"/>
  <c r="A65" i="47"/>
  <c r="D65" i="47" s="1"/>
  <c r="A48" i="47"/>
  <c r="A57" i="47"/>
  <c r="D57" i="47" s="1"/>
  <c r="C86" i="47"/>
  <c r="A53" i="47"/>
  <c r="C13" i="47"/>
  <c r="C69" i="47"/>
  <c r="A68" i="47"/>
  <c r="D85" i="47"/>
  <c r="A60" i="47"/>
  <c r="C55" i="47"/>
  <c r="A23" i="47"/>
  <c r="C34" i="47"/>
  <c r="A81" i="47"/>
  <c r="A14" i="47"/>
  <c r="C71" i="47"/>
  <c r="C59" i="47"/>
  <c r="D60" i="47"/>
  <c r="D84" i="47"/>
  <c r="D7" i="47"/>
  <c r="D43" i="47"/>
  <c r="A46" i="47"/>
  <c r="D46" i="47" s="1"/>
  <c r="A50" i="47"/>
  <c r="A52" i="47"/>
  <c r="A76" i="47"/>
  <c r="A64" i="47"/>
  <c r="A21" i="47"/>
  <c r="A39" i="47"/>
  <c r="C85" i="47"/>
  <c r="D55" i="47"/>
  <c r="A40" i="47"/>
  <c r="C54" i="47"/>
  <c r="C18" i="47"/>
  <c r="C25" i="47"/>
  <c r="D82" i="47"/>
  <c r="C66" i="47"/>
  <c r="D48" i="47"/>
  <c r="A15" i="47"/>
  <c r="D66" i="47"/>
  <c r="C49" i="47"/>
  <c r="C57" i="47"/>
  <c r="A31" i="47"/>
  <c r="D61" i="47"/>
  <c r="D21" i="47"/>
  <c r="C4" i="47"/>
  <c r="C53" i="47"/>
  <c r="D79" i="47"/>
  <c r="C60" i="47"/>
  <c r="C84" i="47"/>
  <c r="C50" i="47"/>
  <c r="C47" i="47"/>
  <c r="A63" i="47"/>
  <c r="D35" i="47"/>
  <c r="A44" i="47"/>
  <c r="A51" i="47"/>
  <c r="A12" i="47"/>
  <c r="A74" i="47"/>
  <c r="D54" i="47"/>
  <c r="C46" i="47"/>
  <c r="C44" i="47"/>
  <c r="A32" i="47"/>
  <c r="C77" i="47"/>
  <c r="C38" i="47"/>
  <c r="A72" i="47"/>
  <c r="A29" i="47"/>
  <c r="A37" i="47"/>
  <c r="D18" i="47"/>
  <c r="D11" i="47"/>
  <c r="B3" i="47"/>
  <c r="B56" i="47"/>
  <c r="D67" i="47"/>
  <c r="C14" i="47"/>
  <c r="A42" i="47"/>
  <c r="C51" i="47"/>
  <c r="C35" i="47"/>
  <c r="D53" i="47"/>
  <c r="B79" i="47"/>
  <c r="D15" i="47"/>
  <c r="B28" i="47"/>
  <c r="B8" i="47"/>
  <c r="B84" i="47"/>
  <c r="B18" i="47"/>
  <c r="B38" i="47"/>
  <c r="B73" i="47"/>
  <c r="C42" i="47"/>
  <c r="B82" i="47"/>
  <c r="B35" i="47"/>
  <c r="A30" i="47"/>
  <c r="A10" i="47"/>
  <c r="C48" i="47"/>
  <c r="D73" i="47"/>
  <c r="A19" i="47"/>
  <c r="C65" i="47"/>
  <c r="B24" i="47"/>
  <c r="B46" i="47"/>
  <c r="B43" i="47"/>
  <c r="C43" i="47"/>
  <c r="D41" i="47"/>
  <c r="C41" i="47"/>
  <c r="B67" i="47"/>
  <c r="B26" i="47"/>
  <c r="D26" i="47"/>
  <c r="C26" i="47"/>
  <c r="C22" i="47"/>
  <c r="D22" i="47"/>
  <c r="D36" i="47"/>
  <c r="C36" i="47"/>
  <c r="C33" i="47"/>
  <c r="D33" i="47"/>
  <c r="C9" i="47"/>
  <c r="D9" i="47"/>
  <c r="B16" i="47"/>
  <c r="C16" i="47"/>
  <c r="B5" i="47"/>
  <c r="B13" i="47"/>
  <c r="D13" i="47"/>
  <c r="D62" i="47"/>
  <c r="D17" i="47"/>
  <c r="D77" i="47"/>
  <c r="D80" i="47"/>
  <c r="D27" i="47"/>
  <c r="D49" i="47"/>
  <c r="D45" i="47"/>
  <c r="D56" i="47"/>
  <c r="D24" i="47"/>
  <c r="D75" i="47"/>
  <c r="D86" i="47"/>
  <c r="D70" i="47"/>
  <c r="D78" i="47"/>
  <c r="D25" i="47"/>
  <c r="D20" i="47"/>
  <c r="D47" i="47"/>
  <c r="D71" i="47"/>
  <c r="D28" i="47"/>
  <c r="D34" i="47"/>
  <c r="D8" i="47"/>
  <c r="D68" i="47"/>
  <c r="B68" i="47"/>
  <c r="C68" i="47"/>
  <c r="C23" i="47"/>
  <c r="D23" i="47"/>
  <c r="D81" i="47"/>
  <c r="B81" i="47"/>
  <c r="C81" i="47"/>
  <c r="D14" i="47"/>
  <c r="B14" i="47"/>
  <c r="D50" i="47"/>
  <c r="B50" i="47"/>
  <c r="D52" i="47"/>
  <c r="C52" i="47"/>
  <c r="B52" i="47"/>
  <c r="C76" i="47"/>
  <c r="B76" i="47"/>
  <c r="D64" i="47"/>
  <c r="B64" i="47"/>
  <c r="C64" i="47"/>
  <c r="B21" i="47"/>
  <c r="C21" i="47"/>
  <c r="D39" i="47"/>
  <c r="C39" i="47"/>
  <c r="D40" i="47"/>
  <c r="B40" i="47"/>
  <c r="C40" i="47"/>
  <c r="B15" i="47"/>
  <c r="C15" i="47"/>
  <c r="B31" i="47"/>
  <c r="D31" i="47"/>
  <c r="C31" i="47"/>
  <c r="D63" i="47"/>
  <c r="C63" i="47"/>
  <c r="B63" i="47"/>
  <c r="B44" i="47"/>
  <c r="B51" i="47"/>
  <c r="D51" i="47"/>
  <c r="B12" i="47"/>
  <c r="C12" i="47"/>
  <c r="D74" i="47"/>
  <c r="C74" i="47"/>
  <c r="B74" i="47"/>
  <c r="B32" i="47"/>
  <c r="C32" i="47"/>
  <c r="D32" i="47"/>
  <c r="B72" i="47"/>
  <c r="D72" i="47"/>
  <c r="C72" i="47"/>
  <c r="D29" i="47"/>
  <c r="B29" i="47"/>
  <c r="C29" i="47"/>
  <c r="B37" i="47"/>
  <c r="D37" i="47"/>
  <c r="C37" i="47"/>
  <c r="B22" i="47"/>
  <c r="B69" i="47"/>
  <c r="B65" i="47"/>
  <c r="B80" i="47"/>
  <c r="B39" i="47"/>
  <c r="B6" i="47"/>
  <c r="B23" i="47"/>
  <c r="B33" i="47"/>
  <c r="B47" i="47"/>
  <c r="B34" i="47"/>
  <c r="B25" i="47"/>
  <c r="B53" i="47"/>
  <c r="B78" i="47"/>
  <c r="B57" i="47"/>
  <c r="B60" i="47"/>
  <c r="B48" i="47"/>
  <c r="B7" i="47"/>
  <c r="B61" i="47"/>
  <c r="B58" i="47"/>
  <c r="B27" i="47"/>
  <c r="B86" i="47"/>
  <c r="B49" i="47"/>
  <c r="B17" i="47"/>
  <c r="B62" i="47"/>
  <c r="B20" i="47"/>
  <c r="B83" i="47"/>
  <c r="B45" i="47"/>
  <c r="B85" i="47"/>
  <c r="B59" i="47"/>
  <c r="B70" i="47"/>
  <c r="B71" i="47"/>
  <c r="B66" i="47"/>
  <c r="B75" i="47"/>
  <c r="B4" i="47"/>
  <c r="B11" i="47"/>
  <c r="B42" i="47"/>
  <c r="D42" i="47"/>
  <c r="B30" i="47"/>
  <c r="C30" i="47"/>
  <c r="D10" i="47"/>
  <c r="B10" i="47"/>
  <c r="C10" i="47"/>
  <c r="B19" i="47"/>
  <c r="C19" i="47"/>
  <c r="I25" i="32" l="1"/>
  <c r="I10" i="32"/>
  <c r="I16" i="32"/>
  <c r="I21" i="32"/>
  <c r="I12" i="32"/>
  <c r="I14" i="32"/>
  <c r="I6" i="32"/>
  <c r="I30" i="32"/>
  <c r="I9" i="32"/>
  <c r="I20" i="32"/>
  <c r="I4" i="32"/>
  <c r="I2" i="32"/>
  <c r="I22" i="32"/>
  <c r="I3" i="32"/>
  <c r="I11" i="32"/>
  <c r="I26" i="32"/>
  <c r="I7" i="32"/>
  <c r="I8" i="32"/>
  <c r="I24" i="32"/>
  <c r="I31" i="32"/>
  <c r="I17" i="32"/>
  <c r="I27" i="32"/>
  <c r="I15" i="32"/>
  <c r="I28" i="32"/>
  <c r="I18" i="32"/>
  <c r="I5" i="32"/>
  <c r="I23" i="32"/>
  <c r="D30" i="47"/>
  <c r="C78" i="47"/>
  <c r="C5" i="47"/>
  <c r="D12" i="47"/>
  <c r="C11" i="47"/>
  <c r="D44" i="47"/>
  <c r="D5" i="47"/>
  <c r="C27" i="47"/>
  <c r="D19" i="47"/>
  <c r="B36" i="47"/>
  <c r="B77" i="47"/>
  <c r="D69" i="47"/>
  <c r="C67" i="47"/>
  <c r="D38" i="47"/>
  <c r="B55" i="47"/>
  <c r="D58" i="47"/>
  <c r="B41" i="47"/>
  <c r="C80" i="47"/>
  <c r="D6" i="47"/>
  <c r="D16" i="47"/>
  <c r="B54" i="47"/>
  <c r="D59" i="47"/>
  <c r="C17" i="47"/>
  <c r="D76" i="47"/>
  <c r="B9" i="47"/>
  <c r="C20" i="47"/>
  <c r="D83" i="47"/>
  <c r="C7" i="47"/>
  <c r="D4" i="47"/>
  <c r="I19" i="32" l="1"/>
  <c r="I29" i="32"/>
  <c r="I13"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7">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FE 6 Single Step]"/>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5">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m">
      <t c="1">
        <n x="86"/>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8"/>
      </t>
    </mdx>
    <mdx n="0" f="v">
      <t c="2">
        <n x="44"/>
        <n x="25"/>
      </t>
    </mdx>
    <mdx n="0" f="v">
      <t c="2">
        <n x="62"/>
        <n x="78"/>
      </t>
    </mdx>
    <mdx n="0" f="v">
      <t c="2">
        <n x="1"/>
        <n x="72"/>
      </t>
    </mdx>
    <mdx n="0" f="v">
      <t c="2">
        <n x="45"/>
        <n x="25"/>
      </t>
    </mdx>
    <mdx n="0" f="v">
      <t c="2">
        <n x="63"/>
        <n x="78"/>
      </t>
    </mdx>
    <mdx n="0" f="v">
      <t c="2">
        <n x="2"/>
        <n x="72"/>
      </t>
    </mdx>
    <mdx n="0" f="v">
      <t c="2">
        <n x="46"/>
        <n x="25"/>
      </t>
    </mdx>
    <mdx n="0" f="v">
      <t c="2">
        <n x="64"/>
        <n x="78"/>
      </t>
    </mdx>
    <mdx n="0" f="v">
      <t c="2">
        <n x="3"/>
        <n x="72"/>
      </t>
    </mdx>
    <mdx n="0" f="v">
      <t c="2">
        <n x="47"/>
        <n x="25"/>
      </t>
    </mdx>
    <mdx n="0" f="v">
      <t c="2">
        <n x="65"/>
        <n x="78"/>
      </t>
    </mdx>
    <mdx n="0" f="v">
      <t c="2">
        <n x="4"/>
        <n x="72"/>
      </t>
    </mdx>
    <mdx n="0" f="v">
      <t c="2">
        <n x="66"/>
        <n x="78"/>
      </t>
    </mdx>
    <mdx n="0" f="v">
      <t c="2">
        <n x="5"/>
        <n x="72"/>
      </t>
    </mdx>
    <mdx n="0" f="v">
      <t c="2">
        <n x="49"/>
        <n x="25"/>
      </t>
    </mdx>
    <mdx n="0" f="v">
      <t c="2">
        <n x="6"/>
        <n x="72"/>
      </t>
    </mdx>
    <mdx n="0" f="v">
      <t c="2">
        <n x="68"/>
        <n x="78"/>
      </t>
    </mdx>
    <mdx n="0" f="v">
      <t c="2">
        <n x="7"/>
        <n x="72"/>
      </t>
    </mdx>
    <mdx n="0" f="v">
      <t c="2">
        <n x="69"/>
        <n x="78"/>
      </t>
    </mdx>
    <mdx n="0" f="v">
      <t c="2">
        <n x="8"/>
        <n x="72"/>
      </t>
    </mdx>
    <mdx n="0" f="v">
      <t c="2">
        <n x="70"/>
        <n x="78"/>
      </t>
    </mdx>
    <mdx n="0" f="v">
      <t c="2">
        <n x="53"/>
        <n x="25"/>
      </t>
    </mdx>
    <mdx n="0" f="v">
      <t c="2">
        <n x="10"/>
        <n x="72"/>
      </t>
    </mdx>
    <mdx n="0" f="v">
      <t c="2">
        <n x="73"/>
        <n x="25"/>
      </t>
    </mdx>
    <mdx n="0" f="v">
      <t c="2">
        <n x="74"/>
        <n x="25"/>
      </t>
    </mdx>
    <mdx n="0" f="v">
      <t c="2">
        <n x="83"/>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8"/>
      </t>
    </mdx>
    <mdx n="0" f="v">
      <t c="2">
        <n x="43"/>
        <n x="25"/>
      </t>
    </mdx>
    <mdx n="0" f="v">
      <t c="2">
        <n x="44"/>
        <n x="72"/>
      </t>
    </mdx>
    <mdx n="0" f="v">
      <t c="2">
        <n x="44"/>
        <n x="78"/>
      </t>
    </mdx>
    <mdx n="0" f="v">
      <t c="2">
        <n x="49"/>
        <n x="72"/>
      </t>
    </mdx>
    <mdx n="0" f="v">
      <t c="2">
        <n x="49"/>
        <n x="78"/>
      </t>
    </mdx>
    <mdx n="0" f="v">
      <t c="2">
        <n x="51"/>
        <n x="72"/>
      </t>
    </mdx>
    <mdx n="0" f="v">
      <t c="2">
        <n x="51"/>
        <n x="78"/>
      </t>
    </mdx>
    <mdx n="0" f="v">
      <t c="2">
        <n x="55"/>
        <n x="78"/>
      </t>
    </mdx>
    <mdx n="0" f="v">
      <t c="2">
        <n x="55"/>
        <n x="72"/>
      </t>
    </mdx>
    <mdx n="0" f="v">
      <t c="2">
        <n x="55"/>
        <n x="25"/>
      </t>
    </mdx>
    <mdx n="0" f="v">
      <t c="2">
        <n x="56"/>
        <n x="78"/>
      </t>
    </mdx>
    <mdx n="0" f="v">
      <t c="2">
        <n x="56"/>
        <n x="72"/>
      </t>
    </mdx>
    <mdx n="0" f="v">
      <t c="2">
        <n x="56"/>
        <n x="25"/>
      </t>
    </mdx>
    <mdx n="0" f="v">
      <t c="2">
        <n x="57"/>
        <n x="72"/>
      </t>
    </mdx>
    <mdx n="0" f="v">
      <t c="2">
        <n x="57"/>
        <n x="25"/>
      </t>
    </mdx>
    <mdx n="0" f="v">
      <t c="2">
        <n x="58"/>
        <n x="78"/>
      </t>
    </mdx>
    <mdx n="0" f="v">
      <t c="2">
        <n x="58"/>
        <n x="72"/>
      </t>
    </mdx>
    <mdx n="0" f="v">
      <t c="2">
        <n x="58"/>
        <n x="25"/>
      </t>
    </mdx>
    <mdx n="0" f="v">
      <t c="2">
        <n x="59"/>
        <n x="78"/>
      </t>
    </mdx>
    <mdx n="0" f="v">
      <t c="2">
        <n x="59"/>
        <n x="72"/>
      </t>
    </mdx>
    <mdx n="0" f="v">
      <t c="2">
        <n x="59"/>
        <n x="25"/>
      </t>
    </mdx>
    <mdx n="0" f="v">
      <t c="2">
        <n x="60"/>
        <n x="72"/>
      </t>
    </mdx>
    <mdx n="0" f="v">
      <t c="2">
        <n x="60"/>
        <n x="25"/>
      </t>
    </mdx>
    <mdx n="0" f="v">
      <t c="2">
        <n x="60"/>
        <n x="78"/>
      </t>
    </mdx>
    <mdx n="0" f="v">
      <t c="2">
        <n x="61"/>
        <n x="78"/>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8"/>
      </t>
    </mdx>
    <mdx n="0" f="v">
      <t c="2">
        <n x="73"/>
        <n x="72"/>
      </t>
    </mdx>
    <mdx n="0" f="v">
      <t c="2">
        <n x="74"/>
        <n x="78"/>
      </t>
    </mdx>
    <mdx n="0" f="v">
      <t c="2">
        <n x="74"/>
        <n x="72"/>
      </t>
    </mdx>
    <mdx n="0" f="v">
      <t c="2">
        <n x="75"/>
        <n x="78"/>
      </t>
    </mdx>
    <mdx n="0" f="v">
      <t c="2">
        <n x="75"/>
        <n x="72"/>
      </t>
    </mdx>
    <mdx n="0" f="v">
      <t c="2">
        <n x="76"/>
        <n x="25"/>
      </t>
    </mdx>
    <mdx n="0" f="v">
      <t c="2">
        <n x="76"/>
        <n x="78"/>
      </t>
    </mdx>
    <mdx n="0" f="v">
      <t c="2">
        <n x="76"/>
        <n x="72"/>
      </t>
    </mdx>
    <mdx n="0" f="v">
      <t c="2">
        <n x="77"/>
        <n x="25"/>
      </t>
    </mdx>
    <mdx n="0" f="v">
      <t c="2">
        <n x="77"/>
        <n x="78"/>
      </t>
    </mdx>
    <mdx n="0" f="v">
      <t c="2">
        <n x="77"/>
        <n x="72"/>
      </t>
    </mdx>
    <mdx n="0" f="v">
      <t c="2">
        <n x="79"/>
        <n x="78"/>
      </t>
    </mdx>
    <mdx n="0" f="v">
      <t c="2">
        <n x="79"/>
        <n x="72"/>
      </t>
    </mdx>
    <mdx n="0" f="v">
      <t c="2">
        <n x="79"/>
        <n x="25"/>
      </t>
    </mdx>
    <mdx n="0" f="v">
      <t c="2">
        <n x="80"/>
        <n x="72"/>
      </t>
    </mdx>
    <mdx n="0" f="v">
      <t c="2">
        <n x="80"/>
        <n x="25"/>
      </t>
    </mdx>
    <mdx n="0" f="v">
      <t c="2">
        <n x="80"/>
        <n x="78"/>
      </t>
    </mdx>
    <mdx n="0" f="v">
      <t c="2">
        <n x="81"/>
        <n x="25"/>
      </t>
    </mdx>
    <mdx n="0" f="v">
      <t c="2">
        <n x="81"/>
        <n x="78"/>
      </t>
    </mdx>
    <mdx n="0" f="v">
      <t c="2">
        <n x="81"/>
        <n x="72"/>
      </t>
    </mdx>
    <mdx n="0" f="v">
      <t c="2">
        <n x="82"/>
        <n x="25"/>
      </t>
    </mdx>
    <mdx n="0" f="v">
      <t c="2">
        <n x="82"/>
        <n x="78"/>
      </t>
    </mdx>
    <mdx n="0" f="v">
      <t c="2">
        <n x="82"/>
        <n x="72"/>
      </t>
    </mdx>
    <mdx n="0" f="v">
      <t c="2">
        <n x="83"/>
        <n x="78"/>
      </t>
    </mdx>
    <mdx n="0" f="v">
      <t c="2">
        <n x="83"/>
        <n x="72"/>
      </t>
    </mdx>
    <mdx n="0" f="v">
      <t c="2">
        <n x="84"/>
        <n x="25"/>
      </t>
    </mdx>
    <mdx n="0" f="v">
      <t c="2">
        <n x="84"/>
        <n x="78"/>
      </t>
    </mdx>
    <mdx n="0" f="v">
      <t c="2">
        <n x="84"/>
        <n x="72"/>
      </t>
    </mdx>
    <mdx n="0" f="v">
      <t c="2">
        <n x="85"/>
        <n x="25"/>
      </t>
    </mdx>
    <mdx n="0" f="v">
      <t c="2">
        <n x="85"/>
        <n x="78"/>
      </t>
    </mdx>
    <mdx n="0" f="v">
      <t c="2">
        <n x="85"/>
        <n x="72"/>
      </t>
    </mdx>
    <mdx n="0" f="v">
      <t c="2">
        <n x="86"/>
        <n x="78"/>
      </t>
    </mdx>
    <mdx n="0" f="v">
      <t c="2">
        <n x="86"/>
        <n x="72"/>
      </t>
    </mdx>
    <mdx n="0" f="v">
      <t c="2">
        <n x="86"/>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8"/>
      </t>
    </mdx>
    <mdx n="0" f="v">
      <t c="2">
        <n x="67"/>
        <n x="78"/>
      </t>
    </mdx>
    <mdx n="0" f="v">
      <t c="2">
        <n x="37"/>
        <n x="78"/>
      </t>
    </mdx>
    <mdx n="0" f="v">
      <t c="2">
        <n x="36"/>
        <n x="78"/>
      </t>
    </mdx>
    <mdx n="0" f="v">
      <t c="2">
        <n x="35"/>
        <n x="78"/>
      </t>
    </mdx>
    <mdx n="0" f="v">
      <t c="2">
        <n x="34"/>
        <n x="78"/>
      </t>
    </mdx>
    <mdx n="0" f="v">
      <t c="2">
        <n x="33"/>
        <n x="78"/>
      </t>
    </mdx>
    <mdx n="0" f="v">
      <t c="2">
        <n x="32"/>
        <n x="78"/>
      </t>
    </mdx>
    <mdx n="0" f="v">
      <t c="2">
        <n x="31"/>
        <n x="78"/>
      </t>
    </mdx>
    <mdx n="0" f="v">
      <t c="2">
        <n x="30"/>
        <n x="78"/>
      </t>
    </mdx>
    <mdx n="0" f="v">
      <t c="2">
        <n x="29"/>
        <n x="78"/>
      </t>
    </mdx>
    <mdx n="0" f="v">
      <t c="2">
        <n x="28"/>
        <n x="78"/>
      </t>
    </mdx>
    <mdx n="0" f="v">
      <t c="2">
        <n x="27"/>
        <n x="78"/>
      </t>
    </mdx>
    <mdx n="0" f="v">
      <t c="2">
        <n x="7"/>
        <n x="78"/>
      </t>
    </mdx>
    <mdx n="0" f="v">
      <t c="2">
        <n x="6"/>
        <n x="78"/>
      </t>
    </mdx>
    <mdx n="0" f="v">
      <t c="2">
        <n x="2"/>
        <n x="78"/>
      </t>
    </mdx>
    <mdx n="0" f="v">
      <t c="2">
        <n x="11"/>
        <n x="78"/>
      </t>
    </mdx>
    <mdx n="0" f="v">
      <t c="2">
        <n x="57"/>
        <n x="78"/>
      </t>
    </mdx>
    <mdx n="0" f="v">
      <t c="2">
        <n x="9"/>
        <n x="78"/>
      </t>
    </mdx>
    <mdx n="0" f="v">
      <t c="2">
        <n x="5"/>
        <n x="78"/>
      </t>
    </mdx>
    <mdx n="0" f="v">
      <t c="2">
        <n x="42"/>
        <n x="78"/>
      </t>
    </mdx>
    <mdx n="0" f="v">
      <t c="2">
        <n x="54"/>
        <n x="78"/>
      </t>
    </mdx>
    <mdx n="0" f="v">
      <t c="2">
        <n x="53"/>
        <n x="78"/>
      </t>
    </mdx>
    <mdx n="0" f="v">
      <t c="2">
        <n x="52"/>
        <n x="78"/>
      </t>
    </mdx>
    <mdx n="0" f="v">
      <t c="2">
        <n x="50"/>
        <n x="78"/>
      </t>
    </mdx>
    <mdx n="0" f="v">
      <t c="2">
        <n x="48"/>
        <n x="78"/>
      </t>
    </mdx>
    <mdx n="0" f="v">
      <t c="2">
        <n x="47"/>
        <n x="78"/>
      </t>
    </mdx>
    <mdx n="0" f="v">
      <t c="2">
        <n x="46"/>
        <n x="78"/>
      </t>
    </mdx>
    <mdx n="0" f="v">
      <t c="2">
        <n x="45"/>
        <n x="78"/>
      </t>
    </mdx>
    <mdx n="0" f="v">
      <t c="2">
        <n x="41"/>
        <n x="78"/>
      </t>
    </mdx>
    <mdx n="0" f="v">
      <t c="2">
        <n x="24"/>
        <n x="78"/>
      </t>
    </mdx>
    <mdx n="0" f="v">
      <t c="2">
        <n x="40"/>
        <n x="78"/>
      </t>
    </mdx>
    <mdx n="0" f="v">
      <t c="2">
        <n x="39"/>
        <n x="78"/>
      </t>
    </mdx>
    <mdx n="0" f="v">
      <t c="2">
        <n x="23"/>
        <n x="78"/>
      </t>
    </mdx>
    <mdx n="0" f="v">
      <t c="2">
        <n x="38"/>
        <n x="78"/>
      </t>
    </mdx>
    <mdx n="0" f="v">
      <t c="2">
        <n x="8"/>
        <n x="78"/>
      </t>
    </mdx>
    <mdx n="0" f="v">
      <t c="2">
        <n x="3"/>
        <n x="78"/>
      </t>
    </mdx>
    <mdx n="0" f="v">
      <t c="2">
        <n x="1"/>
        <n x="78"/>
      </t>
    </mdx>
    <mdx n="0" f="v">
      <t c="2">
        <n x="26"/>
        <n x="78"/>
      </t>
    </mdx>
    <mdx n="0" f="v">
      <t c="2">
        <n x="22"/>
        <n x="78"/>
      </t>
    </mdx>
    <mdx n="0" f="v">
      <t c="2">
        <n x="21"/>
        <n x="78"/>
      </t>
    </mdx>
    <mdx n="0" f="v">
      <t c="2">
        <n x="20"/>
        <n x="78"/>
      </t>
    </mdx>
    <mdx n="0" f="v">
      <t c="2">
        <n x="19"/>
        <n x="78"/>
      </t>
    </mdx>
    <mdx n="0" f="v">
      <t c="2">
        <n x="18"/>
        <n x="78"/>
      </t>
    </mdx>
    <mdx n="0" f="v">
      <t c="2">
        <n x="17"/>
        <n x="78"/>
      </t>
    </mdx>
    <mdx n="0" f="v">
      <t c="2">
        <n x="16"/>
        <n x="78"/>
      </t>
    </mdx>
    <mdx n="0" f="v">
      <t c="2">
        <n x="15"/>
        <n x="78"/>
      </t>
    </mdx>
    <mdx n="0" f="v">
      <t c="2">
        <n x="14"/>
        <n x="78"/>
      </t>
    </mdx>
    <mdx n="0" f="v">
      <t c="2">
        <n x="13"/>
        <n x="78"/>
      </t>
    </mdx>
    <mdx n="0" f="v">
      <t c="2">
        <n x="12"/>
        <n x="78"/>
      </t>
    </mdx>
    <mdx n="0" f="v">
      <t c="2">
        <n x="4"/>
        <n x="78"/>
      </t>
    </mdx>
  </mdxMetadata>
  <valueMetadata count="3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valueMetadata>
</metadata>
</file>

<file path=xl/sharedStrings.xml><?xml version="1.0" encoding="utf-8"?>
<sst xmlns="http://schemas.openxmlformats.org/spreadsheetml/2006/main" count="52438" uniqueCount="5380">
  <si>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</si>
  <si>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</si>
  <si>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</si>
  <si>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</si>
  <si>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</si>
  <si>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</si>
  <si>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</si>
  <si>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</si>
  <si>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</si>
  <si>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</si>
  <si>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</si>
  <si>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</si>
  <si>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</si>
  <si>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</si>
  <si>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</si>
  <si>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</si>
  <si>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</si>
  <si>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</si>
  <si>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</si>
  <si>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</si>
  <si>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</si>
  <si>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</si>
  <si>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</si>
  <si>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</si>
  <si>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</si>
  <si>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</si>
  <si>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</si>
  <si>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</si>
  <si>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</si>
  <si>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</si>
  <si>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</si>
  <si>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</si>
  <si>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</si>
  <si>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</si>
  <si>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</si>
  <si>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</si>
  <si>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</si>
  <si>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</si>
  <si>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</si>
  <si>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</si>
  <si>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</si>
  <si>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</si>
  <si>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</si>
  <si>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</si>
  <si>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</si>
  <si>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</si>
  <si>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</si>
  <si>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</si>
  <si>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</si>
  <si>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</si>
  <si>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</si>
  <si>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</si>
  <si>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</si>
  <si>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</si>
  <si>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</si>
  <si>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</si>
  <si>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</si>
  <si>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</si>
  <si>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</si>
  <si>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</si>
  <si>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</si>
  <si>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</si>
  <si>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</si>
  <si>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</si>
  <si>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</si>
  <si>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</si>
  <si>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</si>
  <si>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</si>
  <si>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</si>
  <si>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</si>
  <si>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</si>
  <si>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</si>
  <si>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</si>
  <si>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</si>
  <si>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</si>
  <si>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</si>
  <si>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</si>
  <si>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</si>
  <si>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</si>
  <si>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</si>
  <si>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</si>
  <si>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</si>
  <si>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</si>
  <si>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</si>
  <si>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</si>
  <si>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</si>
  <si>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</si>
  <si>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</si>
  <si>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</si>
  <si>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</si>
  <si>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</si>
  <si>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</si>
  <si>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</si>
  <si>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</si>
  <si>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</si>
  <si>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</si>
  <si>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</si>
  <si>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</si>
  <si>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</si>
  <si>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</si>
  <si>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</si>
  <si>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</si>
  <si>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</si>
  <si>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</si>
  <si>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</si>
  <si>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</si>
  <si>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</si>
  <si>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</si>
  <si>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</si>
  <si>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</si>
  <si>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</si>
  <si>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</si>
  <si>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</si>
  <si>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</si>
  <si>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</si>
  <si>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</si>
  <si>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</si>
  <si>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</si>
  <si>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</si>
  <si>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</si>
  <si>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</si>
  <si>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</si>
  <si>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</si>
  <si>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</si>
  <si>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</si>
  <si>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</si>
  <si>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</si>
  <si>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</si>
  <si>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</si>
  <si>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</si>
  <si>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</si>
  <si>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</si>
  <si>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</si>
  <si>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</si>
  <si>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</si>
  <si>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</si>
  <si>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</si>
  <si>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</si>
  <si>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</si>
  <si>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</si>
  <si>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</si>
  <si>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</si>
  <si>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</si>
  <si>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</si>
  <si>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</si>
  <si>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</si>
  <si>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</si>
  <si>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</si>
  <si>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</si>
  <si>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</si>
  <si>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</si>
  <si>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</si>
  <si>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</si>
  <si>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</si>
  <si>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</si>
  <si>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</si>
  <si>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</si>
  <si>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</si>
  <si>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</si>
  <si>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</si>
  <si>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</si>
  <si>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</si>
  <si>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</si>
  <si>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</si>
  <si>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</si>
  <si>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</si>
  <si>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</si>
  <si>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</si>
  <si>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</si>
  <si>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</si>
  <si>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</si>
  <si>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</si>
  <si>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</si>
  <si>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</si>
  <si>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</si>
  <si>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</si>
  <si>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</si>
  <si>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</si>
  <si>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</si>
  <si>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</si>
  <si>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</si>
  <si>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</si>
  <si>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</si>
  <si>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</si>
  <si>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</si>
  <si>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</si>
  <si>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</si>
  <si>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</si>
  <si>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</si>
  <si>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</si>
  <si>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</si>
  <si>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</si>
  <si>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</si>
  <si>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</si>
  <si>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</si>
  <si>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</si>
  <si>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</si>
  <si>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</si>
  <si>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</si>
  <si>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</si>
  <si>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</si>
  <si>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</si>
  <si>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</si>
  <si>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</si>
  <si>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</si>
  <si>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</si>
  <si>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</si>
  <si>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</si>
  <si>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</si>
  <si>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</si>
  <si>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</si>
  <si>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</si>
  <si>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</si>
  <si>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</si>
  <si>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</si>
  <si>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</si>
  <si>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</si>
  <si>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</si>
  <si>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</si>
  <si>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</si>
  <si>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</si>
  <si>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</si>
  <si>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</si>
  <si>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</si>
  <si>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</si>
  <si>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</si>
  <si>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</si>
  <si>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</si>
  <si>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</si>
  <si>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</si>
  <si>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</si>
  <si>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</si>
  <si>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</si>
  <si>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</si>
  <si>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</si>
  <si>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</si>
  <si>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</si>
  <si>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</si>
  <si>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</si>
  <si>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</si>
  <si>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</si>
  <si>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</si>
  <si>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</si>
  <si>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</si>
  <si>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</si>
  <si>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</si>
  <si>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</si>
  <si>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</si>
  <si>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</si>
  <si>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</si>
  <si>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</si>
  <si>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</si>
  <si>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</si>
  <si>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</si>
  <si>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</si>
  <si>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</si>
  <si>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</si>
  <si>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</si>
  <si>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</si>
  <si>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</si>
  <si>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</si>
  <si>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</si>
  <si>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</si>
  <si>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</si>
  <si>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</si>
  <si>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</si>
  <si>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</si>
  <si>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</si>
  <si>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</si>
  <si>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</si>
  <si>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</si>
  <si>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</si>
  <si>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</si>
  <si>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</si>
  <si>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</si>
  <si>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</si>
  <si>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</si>
  <si>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</si>
  <si>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</si>
  <si>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</si>
  <si>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</si>
  <si>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</si>
  <si>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</si>
  <si>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</si>
  <si>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</si>
  <si>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</si>
  <si>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</si>
  <si>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</si>
  <si>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</si>
  <si>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</si>
  <si>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</si>
  <si>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</si>
  <si>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</si>
  <si>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</si>
  <si>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</si>
  <si>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</si>
  <si>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</si>
  <si>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</si>
  <si>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</si>
  <si>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</si>
  <si>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</si>
  <si>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</si>
  <si>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</si>
  <si>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</si>
  <si>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</si>
  <si>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</si>
  <si>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</si>
  <si>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</si>
  <si>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</si>
  <si>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</si>
  <si>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</si>
  <si>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</si>
  <si>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</si>
  <si>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</si>
  <si>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</si>
  <si>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</si>
  <si>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</si>
  <si>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</si>
  <si>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</si>
  <si>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</si>
  <si>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</si>
  <si>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</si>
  <si>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</si>
  <si>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</si>
  <si>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</si>
  <si>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</si>
  <si>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</si>
  <si>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</si>
  <si>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</si>
  <si>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</si>
  <si>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</si>
  <si>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</si>
  <si>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</si>
  <si>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</si>
  <si>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</si>
  <si>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</si>
  <si>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</si>
  <si>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</si>
  <si>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</si>
  <si>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</si>
  <si>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</si>
  <si>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</si>
  <si>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</si>
  <si>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</si>
  <si>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</si>
  <si>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</si>
  <si>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</si>
  <si>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</si>
  <si>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</si>
  <si>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</si>
  <si>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</si>
  <si>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</si>
  <si>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</si>
  <si>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</si>
  <si>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</si>
  <si>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</si>
  <si>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</si>
  <si>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</si>
  <si>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</si>
  <si>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</si>
  <si>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</si>
  <si>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</si>
  <si>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</si>
  <si>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</si>
  <si>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</si>
  <si>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</si>
  <si>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</si>
  <si>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</si>
  <si>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</si>
  <si>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</si>
  <si>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</si>
  <si>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</si>
  <si>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</si>
  <si>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</si>
  <si>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</si>
  <si>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</si>
  <si>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</si>
  <si>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</si>
  <si>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</si>
  <si>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</si>
  <si>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</si>
  <si>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</si>
  <si>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</si>
  <si>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</si>
  <si>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</si>
  <si>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</si>
  <si>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</si>
  <si>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</si>
  <si>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</si>
  <si>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</si>
  <si>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</si>
  <si>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</si>
  <si>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</si>
  <si>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</si>
  <si>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</si>
  <si>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</si>
  <si>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</si>
  <si>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</si>
  <si>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</si>
  <si>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</si>
  <si>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</si>
  <si>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</si>
  <si>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</si>
  <si>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</si>
  <si>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</si>
  <si>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</si>
  <si>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</si>
  <si>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</si>
  <si>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</si>
  <si>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</si>
  <si>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</si>
  <si>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</si>
  <si>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</si>
  <si>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</si>
  <si>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</si>
  <si>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</si>
  <si>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</si>
  <si>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</si>
  <si>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</si>
  <si>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</si>
  <si>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</si>
  <si>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</si>
  <si>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</si>
  <si>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</si>
  <si>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</si>
  <si>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</si>
  <si>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</si>
  <si>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</si>
  <si>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</si>
  <si>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</si>
  <si>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</si>
  <si>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</si>
  <si>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</si>
  <si>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</si>
  <si>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</si>
  <si>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</si>
  <si>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</si>
  <si>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</si>
  <si>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</si>
  <si>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</si>
  <si>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</si>
  <si>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</si>
  <si>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</si>
  <si>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</si>
  <si>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</si>
  <si>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</si>
  <si>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</si>
  <si>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</si>
  <si>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</si>
  <si>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</si>
  <si>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</si>
  <si>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</si>
  <si>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</si>
  <si>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</si>
  <si>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</si>
  <si>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</si>
  <si>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</si>
  <si>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</si>
  <si>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</si>
  <si>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</si>
  <si>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</si>
  <si>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</si>
  <si>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</si>
  <si>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</si>
  <si>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</si>
  <si>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</si>
  <si>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</si>
  <si>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</si>
  <si>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</si>
  <si>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</si>
  <si>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</si>
  <si>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</si>
  <si>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</si>
  <si>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</si>
  <si>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</si>
  <si>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</si>
  <si>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</si>
  <si>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</si>
  <si>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</si>
  <si>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</si>
  <si>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</si>
  <si>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</si>
  <si>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</si>
  <si>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</si>
  <si>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</si>
  <si>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</si>
  <si>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</si>
  <si>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</si>
  <si>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</si>
  <si>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</si>
  <si>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</si>
  <si>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</si>
  <si>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</si>
  <si>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</si>
  <si>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</si>
  <si>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</si>
  <si>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</si>
  <si>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</si>
  <si>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</si>
  <si>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</si>
  <si>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</si>
  <si>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</si>
  <si>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</si>
  <si>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</si>
  <si>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</si>
  <si>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</si>
  <si>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</si>
  <si>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</si>
  <si>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</si>
  <si>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</si>
  <si>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</si>
  <si>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</si>
  <si>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</si>
  <si>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</si>
  <si>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</si>
  <si>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</si>
  <si>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</si>
  <si>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</si>
  <si>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</si>
  <si>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</si>
  <si>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</si>
  <si>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</si>
  <si>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</si>
  <si>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</si>
  <si>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</si>
  <si>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</si>
  <si>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</si>
  <si>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</si>
  <si>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</si>
  <si>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</si>
  <si>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</si>
  <si>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</si>
  <si>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</si>
  <si>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</si>
  <si>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</si>
  <si>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</si>
  <si>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</si>
  <si>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</si>
  <si>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</si>
  <si>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</si>
  <si>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</si>
  <si>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</si>
  <si>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</si>
  <si>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</si>
  <si>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</si>
  <si>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</si>
  <si>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</si>
  <si>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</si>
  <si>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</si>
  <si>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</si>
  <si>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</si>
  <si>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</si>
  <si>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</si>
  <si>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</si>
  <si>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</si>
  <si>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</si>
  <si>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</si>
  <si>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</si>
  <si>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</si>
  <si>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</si>
  <si>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</si>
  <si>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</si>
  <si>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</si>
  <si>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</si>
  <si>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</si>
  <si>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</si>
  <si>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</si>
  <si>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</si>
  <si>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</si>
  <si>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</si>
  <si>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</si>
  <si>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</si>
  <si>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</si>
  <si>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</si>
  <si>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</si>
  <si>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</si>
  <si>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</si>
  <si>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</si>
  <si>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</si>
  <si>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</si>
  <si>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</si>
  <si>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</si>
  <si>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</si>
  <si>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</si>
  <si>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</si>
  <si>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</si>
  <si>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</si>
  <si>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</si>
  <si>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</si>
  <si>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</si>
  <si>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</si>
  <si>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</si>
  <si>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</si>
  <si>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</si>
  <si>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</si>
  <si>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</si>
  <si>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</si>
  <si>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</si>
  <si>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</si>
  <si>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</si>
  <si>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</si>
  <si>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</si>
  <si>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</si>
  <si>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</si>
  <si>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</si>
  <si>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</si>
  <si>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</si>
  <si>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</si>
  <si>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</si>
  <si>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</si>
  <si>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</si>
  <si>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</si>
  <si>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</si>
  <si>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</si>
  <si>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</si>
  <si>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</si>
  <si>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</si>
  <si>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</si>
  <si>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</si>
  <si>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</si>
  <si>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</si>
  <si>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</si>
  <si>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</si>
  <si>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</si>
  <si>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</si>
  <si>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</si>
  <si>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</si>
  <si>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</si>
  <si>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</si>
  <si>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</si>
  <si>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</si>
  <si>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</si>
  <si>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</si>
  <si>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</si>
  <si>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</si>
  <si>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</si>
  <si>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</si>
  <si>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</si>
  <si>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</si>
  <si>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</si>
  <si>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</si>
  <si>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</si>
  <si>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</si>
  <si>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</si>
  <si>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</si>
  <si>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</si>
  <si>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</si>
  <si>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</si>
  <si>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</si>
  <si>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</si>
  <si>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</si>
  <si>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</si>
  <si>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</si>
  <si>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</si>
  <si>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</si>
  <si>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</si>
  <si>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</si>
  <si>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</si>
  <si>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</si>
  <si>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</si>
  <si>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</si>
  <si>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</si>
  <si>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</si>
  <si>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</si>
  <si>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</si>
  <si>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</si>
  <si>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</si>
  <si>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</si>
  <si>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</si>
  <si>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</si>
  <si>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</si>
  <si>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</si>
  <si>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</si>
  <si>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</si>
  <si>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</si>
  <si>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</si>
  <si>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</si>
  <si>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</si>
  <si>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</si>
  <si>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</si>
  <si>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</si>
  <si>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</si>
  <si>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</si>
  <si>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</si>
  <si>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</si>
  <si>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</si>
  <si>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</si>
  <si>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</si>
  <si>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</si>
  <si>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</si>
  <si>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</si>
  <si>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</si>
  <si>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</si>
  <si>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</si>
  <si>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</si>
  <si>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</si>
  <si>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</si>
  <si>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</si>
  <si>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</si>
  <si>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</si>
  <si>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</si>
  <si>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</si>
  <si>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</si>
  <si>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</si>
  <si>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</si>
  <si>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</si>
  <si>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</si>
  <si>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</si>
  <si>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</si>
  <si>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</si>
  <si>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</si>
  <si>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</si>
  <si>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</si>
  <si>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</si>
  <si>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</si>
  <si>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</si>
  <si>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</si>
  <si>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</si>
  <si>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</si>
  <si>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</si>
  <si>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</si>
  <si>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</si>
  <si>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</si>
  <si>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</si>
  <si>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</si>
  <si>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</si>
  <si>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</si>
  <si>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</si>
  <si>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</si>
  <si>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</si>
  <si>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</si>
  <si>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</si>
  <si>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</si>
  <si>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</si>
  <si>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</si>
  <si>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</si>
  <si>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</si>
  <si>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</si>
  <si>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</si>
  <si>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</si>
  <si>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</si>
  <si>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</si>
  <si>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</si>
  <si>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</si>
  <si>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</si>
  <si>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</si>
  <si>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Target % PwD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</si>
  <si>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</si>
  <si>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</si>
  <si>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</si>
  <si>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</si>
  <si>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</si>
  <si>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</si>
  <si>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</si>
  <si>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</si>
  <si>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</si>
  <si>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</si>
  <si>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</si>
  <si>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</si>
  <si>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</si>
  <si>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</si>
  <si>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</si>
  <si>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</si>
  <si>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</si>
  <si>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</si>
  <si>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</si>
  <si>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</si>
  <si>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</si>
  <si>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</si>
  <si>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</si>
  <si>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</si>
  <si>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</si>
  <si>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</si>
  <si>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</si>
  <si>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</si>
  <si>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</si>
  <si>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</si>
  <si>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</si>
  <si>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</si>
  <si>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</si>
  <si>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</si>
  <si>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</si>
  <si>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</si>
  <si>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</si>
  <si>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</si>
  <si>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</si>
  <si>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</si>
  <si>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</si>
  <si>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</si>
  <si>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</si>
  <si>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</si>
  <si>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</si>
  <si>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</si>
  <si>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</si>
  <si>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</si>
  <si>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</si>
  <si>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</si>
  <si>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</si>
  <si>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</si>
  <si>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</si>
  <si>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</si>
  <si>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</si>
  <si>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</si>
  <si>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</si>
  <si>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</si>
  <si>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</si>
  <si>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</si>
  <si>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</si>
  <si>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</si>
  <si>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</si>
  <si>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</si>
  <si>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</si>
  <si>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</si>
  <si>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</si>
  <si>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</si>
  <si>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</si>
  <si>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</si>
  <si>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</si>
  <si>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</si>
  <si>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</si>
  <si>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</si>
  <si>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</si>
  <si>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</si>
  <si>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</si>
  <si>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</si>
  <si>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</si>
  <si>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</si>
  <si>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</si>
  <si>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</si>
  <si>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</si>
  <si>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</si>
  <si>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</si>
  <si>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</si>
  <si>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</si>
  <si>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</si>
  <si>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</si>
  <si>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</si>
  <si>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</si>
  <si>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</si>
  <si>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</si>
  <si>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</si>
  <si>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</si>
  <si>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</si>
  <si>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</si>
  <si>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</si>
  <si>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</si>
  <si>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</si>
  <si>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</si>
  <si>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</si>
  <si>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</si>
  <si>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</si>
  <si>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</si>
  <si>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</si>
  <si>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</si>
  <si>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</si>
  <si>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</si>
  <si>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</si>
  <si>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</si>
  <si>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</si>
  <si>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</si>
  <si>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</si>
  <si>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</si>
  <si>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</si>
  <si>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</si>
  <si>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</si>
  <si>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</si>
  <si>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</si>
  <si>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</si>
  <si>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</si>
  <si>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</si>
  <si>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</si>
  <si>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</si>
  <si>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</si>
  <si>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</si>
  <si>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</si>
  <si>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</si>
  <si>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</si>
  <si>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</si>
  <si>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</si>
  <si>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</si>
  <si>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</si>
  <si>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</si>
  <si>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</si>
  <si>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</si>
  <si>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</si>
  <si>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</si>
  <si>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</si>
  <si>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</si>
  <si>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</si>
  <si>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</si>
  <si>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</si>
  <si>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</si>
  <si>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</si>
  <si>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</si>
  <si>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</si>
  <si>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</si>
  <si>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</si>
  <si>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</si>
  <si>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</si>
  <si>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</si>
  <si>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</si>
  <si>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</si>
  <si>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</si>
  <si>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</si>
  <si>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</si>
  <si>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</si>
  <si>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</si>
  <si>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</si>
  <si>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</si>
  <si>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</si>
  <si>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</si>
  <si>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</si>
  <si>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</si>
  <si>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</si>
  <si>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</si>
  <si>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</si>
  <si>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</si>
  <si>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</si>
  <si>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</si>
  <si>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</si>
  <si>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</si>
  <si>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</si>
  <si>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</si>
  <si>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</si>
  <si>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</si>
  <si>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</si>
  <si>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</si>
  <si>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</si>
  <si>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</si>
  <si>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</si>
  <si>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</si>
  <si>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</si>
  <si>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</si>
  <si>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</si>
  <si>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</si>
  <si>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</si>
  <si>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</si>
  <si>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</si>
  <si>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</si>
  <si>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</si>
  <si>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</si>
  <si>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</si>
  <si>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</si>
  <si>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</si>
  <si>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</si>
  <si>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</si>
  <si>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</si>
  <si>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</si>
  <si>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</si>
  <si>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</si>
  <si>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</si>
  <si>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</si>
  <si>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</si>
  <si>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</si>
  <si>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</si>
  <si>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</si>
  <si>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</si>
  <si>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</si>
  <si>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</si>
  <si>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</si>
  <si>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</si>
  <si>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</si>
  <si>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</si>
  <si>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</si>
  <si>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</si>
  <si>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</si>
  <si>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</si>
  <si>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</si>
  <si>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</si>
  <si>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</si>
  <si>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</si>
  <si>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</si>
  <si>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</si>
  <si>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</si>
  <si>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</si>
  <si>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</si>
  <si>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</si>
  <si>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</si>
  <si>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</si>
  <si>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</si>
  <si>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</si>
  <si>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</si>
  <si>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</si>
  <si>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</si>
  <si>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</si>
  <si>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</si>
  <si>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</si>
  <si>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</si>
  <si>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</si>
  <si>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</si>
  <si>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</si>
  <si>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</si>
  <si>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</si>
  <si>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</si>
  <si>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</si>
  <si>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</si>
  <si>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</si>
  <si>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</si>
  <si>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</si>
  <si>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</si>
  <si>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</si>
  <si>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</si>
  <si>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</si>
  <si>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</si>
  <si>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</si>
  <si>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</si>
  <si>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</si>
  <si>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</si>
  <si>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</si>
  <si>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</si>
  <si>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</si>
  <si>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</si>
  <si>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</si>
  <si>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</si>
  <si>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</si>
  <si>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</si>
  <si>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</si>
  <si>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</si>
  <si>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</si>
  <si>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</si>
  <si>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</si>
  <si>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</si>
  <si>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</si>
  <si>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</si>
  <si>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</si>
  <si>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</si>
  <si>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</si>
  <si>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</si>
  <si>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</si>
  <si>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</si>
  <si>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</si>
  <si>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</si>
  <si>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</si>
  <si>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</si>
  <si>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</si>
  <si>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</si>
  <si>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</si>
  <si>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</si>
  <si>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</si>
  <si>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</si>
  <si>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</si>
  <si>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</si>
  <si>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</si>
  <si>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</si>
  <si>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</si>
  <si>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</si>
  <si>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</si>
  <si>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</si>
  <si>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</si>
  <si>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</si>
  <si>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</si>
  <si>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</si>
  <si>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</si>
  <si>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</si>
  <si>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</si>
  <si>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</si>
  <si>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</si>
  <si>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</si>
  <si>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</si>
  <si>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</si>
  <si>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</si>
  <si>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</si>
  <si>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</si>
  <si>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</si>
  <si>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</si>
  <si>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</si>
  <si>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</si>
  <si>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</si>
  <si>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</si>
  <si>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</si>
  <si>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</si>
  <si>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</si>
  <si>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</si>
  <si>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</si>
  <si>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</si>
  <si>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</si>
  <si>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</si>
  <si>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</si>
  <si>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</si>
  <si>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</si>
  <si>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</si>
  <si>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</si>
  <si>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</si>
  <si>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</si>
  <si>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</si>
  <si>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</si>
  <si>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</si>
  <si>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</si>
  <si>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</si>
  <si>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</si>
  <si>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</si>
  <si>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</si>
  <si>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</si>
  <si>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</si>
  <si>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</si>
  <si>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</si>
  <si>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</si>
  <si>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</si>
  <si>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</si>
  <si>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</si>
  <si>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</si>
  <si>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</si>
  <si>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</si>
  <si>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</si>
  <si>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</si>
  <si>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</si>
  <si>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</si>
  <si>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</si>
  <si>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</si>
  <si>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</si>
  <si>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</si>
  <si>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</si>
  <si>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</si>
  <si>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</si>
  <si>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</si>
  <si>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</si>
  <si>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</si>
  <si>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</si>
  <si>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</si>
  <si>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</si>
  <si>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</si>
  <si>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</si>
  <si>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</si>
  <si>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</si>
  <si>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</si>
  <si>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</si>
  <si>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</si>
  <si>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</si>
  <si>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</si>
  <si>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</si>
  <si>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</si>
  <si>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</si>
  <si>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</si>
  <si>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</si>
  <si>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</si>
  <si>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</si>
  <si>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</si>
  <si>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</si>
  <si>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</si>
  <si>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</si>
  <si>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</si>
  <si>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</si>
  <si>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</si>
  <si>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</si>
  <si>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</si>
  <si>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</si>
  <si>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</si>
  <si>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</si>
  <si>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</si>
  <si>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</si>
  <si>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</si>
  <si>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</si>
  <si>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</si>
  <si>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</si>
  <si>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</si>
  <si>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</si>
  <si>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</si>
  <si>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</si>
  <si>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</si>
  <si>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</si>
  <si>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</si>
  <si>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</si>
  <si>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</si>
  <si>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</si>
  <si>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</si>
  <si>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</si>
  <si>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</si>
  <si>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</si>
  <si>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</si>
  <si>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</si>
  <si>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</si>
  <si>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</si>
  <si>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</si>
  <si>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</si>
  <si>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</si>
  <si>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</si>
  <si>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</si>
  <si>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</si>
  <si>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</si>
  <si>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</si>
  <si>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</si>
  <si>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</si>
  <si>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</si>
  <si>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</si>
  <si>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</si>
  <si>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</si>
  <si>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</si>
  <si>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</si>
  <si>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</si>
  <si>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</si>
  <si>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</si>
  <si>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</si>
  <si>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</si>
  <si>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</si>
  <si>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</si>
  <si>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</si>
  <si>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</si>
  <si>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</si>
  <si>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</si>
  <si>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</si>
  <si>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</si>
  <si>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</si>
  <si>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</si>
  <si>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</si>
  <si>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</si>
  <si>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</si>
  <si>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</si>
  <si>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</si>
  <si>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</si>
  <si>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</si>
  <si>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</si>
  <si>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</si>
  <si>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</si>
  <si>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</si>
  <si>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</si>
  <si>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</si>
  <si>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</si>
  <si>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</si>
  <si>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</si>
  <si>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</si>
  <si>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</si>
  <si>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</si>
  <si>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</si>
  <si>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</si>
  <si>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</si>
  <si>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</si>
  <si>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</si>
  <si>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</si>
  <si>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</si>
  <si>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</si>
  <si>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</si>
  <si>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</si>
  <si>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</si>
  <si>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</si>
  <si>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</si>
  <si>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</si>
  <si>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</si>
  <si>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</si>
  <si>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</si>
  <si>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</si>
  <si>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</si>
  <si>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</si>
  <si>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</si>
  <si>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</si>
  <si>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</si>
  <si>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</si>
  <si>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</si>
  <si>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</si>
  <si>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</si>
  <si>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</si>
  <si>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</si>
  <si>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</si>
  <si>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</si>
  <si>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</si>
  <si>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</si>
  <si>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</si>
  <si>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</si>
  <si>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</si>
  <si>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</si>
  <si>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</si>
  <si>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</si>
  <si>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</si>
  <si>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</si>
  <si>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</si>
  <si>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</si>
  <si>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</si>
  <si>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</si>
  <si>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</si>
  <si>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</si>
  <si>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</si>
  <si>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</si>
  <si>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</si>
  <si>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</si>
  <si>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</si>
  <si>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</si>
  <si>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</si>
  <si>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</si>
  <si>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</si>
  <si>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</si>
  <si>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</si>
  <si>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</si>
  <si>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</si>
  <si>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</si>
  <si>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</si>
  <si>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</si>
  <si>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</si>
  <si>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</si>
  <si>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</si>
  <si>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</si>
  <si>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</si>
  <si>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</si>
  <si>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</si>
  <si>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</si>
  <si>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</si>
  <si>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</si>
  <si>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</si>
  <si>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</si>
  <si>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</si>
  <si>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</si>
  <si>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</si>
  <si>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</si>
  <si>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</si>
  <si>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</si>
  <si>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</si>
  <si>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</si>
  <si>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</si>
  <si>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</si>
  <si>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</si>
  <si>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</si>
  <si>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</si>
  <si>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</si>
  <si>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</si>
  <si>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</si>
  <si>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</si>
  <si>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</si>
  <si>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</si>
  <si>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</si>
  <si>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</si>
  <si>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</si>
  <si>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</si>
  <si>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</si>
  <si>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</si>
  <si>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</si>
  <si>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</si>
  <si>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</si>
  <si>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</si>
  <si>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</si>
  <si>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</si>
  <si>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</si>
  <si>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</si>
  <si>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</si>
  <si>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</si>
  <si>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</si>
  <si>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</si>
  <si>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</si>
  <si>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</si>
  <si>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</si>
  <si>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</si>
  <si>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</si>
  <si>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</si>
  <si>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</si>
  <si>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</si>
  <si>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</si>
  <si>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</si>
  <si>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</si>
  <si>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</si>
  <si>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</si>
  <si>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</si>
  <si>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</si>
  <si>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</si>
  <si>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</si>
  <si>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</si>
  <si>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</si>
  <si>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</si>
  <si>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</si>
  <si>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</si>
  <si>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</si>
  <si>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</si>
  <si>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</si>
  <si>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</si>
  <si>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</si>
  <si>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</si>
  <si>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</si>
  <si>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</si>
  <si>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</si>
  <si>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</si>
  <si>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</si>
  <si>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</si>
  <si>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</si>
  <si>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</si>
  <si>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</si>
  <si>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</si>
  <si>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</si>
  <si>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</si>
  <si>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</si>
  <si>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</si>
  <si>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</si>
  <si>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</si>
  <si>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</si>
  <si>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</si>
  <si>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</si>
  <si>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</si>
  <si>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</si>
  <si>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</si>
  <si>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</si>
  <si>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</si>
  <si>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</si>
  <si>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</si>
  <si>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</si>
  <si>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</si>
  <si>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</si>
  <si>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</si>
  <si>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</si>
  <si>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</si>
  <si>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</si>
  <si>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</si>
  <si>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</si>
  <si>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</si>
  <si>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</si>
  <si>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</si>
  <si>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</si>
  <si>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</si>
  <si>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</si>
  <si>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</si>
  <si>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</si>
  <si>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</si>
  <si>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</si>
  <si>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</si>
  <si>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</si>
  <si>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</si>
  <si>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</si>
  <si>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</si>
  <si>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</si>
  <si>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</si>
  <si>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</si>
  <si>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</si>
  <si>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</si>
  <si>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</si>
  <si>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</si>
  <si>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</si>
  <si>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</si>
  <si>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</si>
  <si>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</si>
  <si>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</si>
  <si>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</si>
  <si>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</si>
  <si>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</si>
  <si>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</si>
  <si>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</si>
  <si>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</si>
  <si>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</si>
  <si>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</si>
  <si>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</si>
  <si>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</si>
  <si>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</si>
  <si>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</si>
  <si>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</si>
  <si>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</si>
  <si>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</si>
  <si>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</si>
  <si>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</si>
  <si>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</si>
  <si>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</si>
  <si>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</si>
  <si>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</si>
  <si>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</si>
  <si>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</si>
  <si>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</si>
  <si>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</si>
  <si>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</si>
  <si>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</si>
  <si>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</si>
  <si>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</si>
  <si>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</si>
  <si>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</si>
  <si>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</si>
  <si>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</si>
  <si>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</si>
  <si>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</si>
  <si>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</si>
  <si>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</si>
  <si>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</si>
  <si>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</si>
  <si>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</si>
  <si>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</si>
  <si>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</si>
  <si>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</si>
  <si>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</si>
  <si>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</si>
  <si>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</si>
  <si>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</si>
  <si>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</si>
  <si>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</si>
  <si>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</si>
  <si>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</si>
  <si>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</si>
  <si>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</si>
  <si>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</si>
  <si>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</si>
  <si>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</si>
  <si>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</si>
  <si>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</si>
  <si>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</si>
  <si>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</si>
  <si>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</si>
  <si>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</si>
  <si>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</si>
  <si>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</si>
  <si>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</si>
  <si>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</si>
  <si>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</si>
  <si>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</si>
  <si>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</si>
  <si>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</si>
  <si>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</si>
  <si>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</si>
  <si>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</si>
  <si>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</si>
  <si>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</si>
  <si>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</si>
  <si>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</si>
  <si>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</si>
  <si>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</si>
  <si>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</si>
  <si>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</si>
  <si>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</si>
  <si>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</si>
  <si>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</si>
  <si>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</si>
  <si>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</si>
  <si>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</si>
  <si>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</si>
  <si>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</si>
  <si>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</si>
  <si>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</si>
  <si>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</si>
  <si>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</si>
  <si>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</si>
  <si>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</si>
  <si>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</si>
  <si>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</si>
  <si>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</si>
  <si>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</si>
  <si>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</si>
  <si>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</si>
  <si>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</si>
  <si>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</si>
  <si>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</si>
  <si>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</si>
  <si>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</si>
  <si>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</si>
  <si>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</si>
  <si>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</si>
  <si>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</si>
  <si>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</si>
  <si>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</si>
  <si>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</si>
  <si>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</si>
  <si>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</si>
  <si>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</si>
  <si>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</si>
  <si>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</si>
  <si>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</si>
  <si>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</si>
  <si>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</si>
  <si>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</si>
  <si>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</si>
  <si>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</si>
  <si>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</si>
  <si>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</si>
  <si>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</si>
  <si>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</si>
  <si>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</si>
  <si>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</si>
  <si>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</si>
  <si>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</si>
  <si>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</si>
  <si>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</si>
  <si>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</si>
  <si>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</si>
  <si>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</si>
  <si>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</si>
  <si>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</si>
  <si>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</si>
  <si>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</si>
  <si>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</si>
  <si>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</si>
  <si>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</si>
  <si>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</si>
  <si>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</si>
  <si>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</si>
  <si>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</si>
  <si>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</si>
  <si>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</si>
  <si>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</si>
  <si>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</si>
  <si>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</si>
  <si>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</si>
  <si>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</si>
  <si>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</si>
  <si>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</si>
  <si>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</si>
  <si>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</si>
  <si>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</si>
  <si>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</si>
  <si>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</si>
  <si>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</si>
  <si>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</si>
  <si>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</si>
  <si>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</si>
  <si>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</si>
  <si>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</si>
  <si>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</si>
  <si>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</si>
  <si>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</si>
  <si>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</si>
  <si>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</si>
  <si>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</si>
  <si>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</si>
  <si>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</si>
  <si>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</si>
  <si>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</si>
  <si>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</si>
  <si>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</si>
  <si>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</si>
  <si>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</si>
  <si>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</si>
  <si>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</si>
  <si>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</si>
  <si>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</si>
  <si>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</si>
  <si>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</si>
  <si>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</si>
  <si>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</si>
  <si>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</si>
  <si>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</si>
  <si>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</si>
  <si>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</si>
  <si>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</si>
  <si>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</si>
  <si>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</si>
  <si>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</si>
  <si>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</si>
  <si>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</si>
  <si>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</si>
  <si>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</si>
  <si>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</si>
  <si>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</si>
  <si>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</si>
  <si>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</si>
  <si>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</si>
  <si>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</si>
  <si>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</si>
  <si>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</si>
  <si>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</si>
  <si>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</si>
  <si>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</si>
  <si>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</si>
  <si>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</si>
  <si>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</si>
  <si>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</si>
  <si>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</si>
  <si>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</si>
  <si>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</si>
  <si>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</si>
  <si>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</si>
  <si>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</si>
  <si>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</si>
  <si>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</si>
  <si>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</si>
  <si>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</si>
  <si>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</si>
  <si>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</si>
  <si>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</si>
  <si>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</si>
  <si>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</si>
  <si>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</si>
  <si>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</si>
  <si>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</si>
  <si>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</si>
  <si>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</si>
  <si>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</si>
  <si>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</si>
  <si>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</si>
  <si>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</si>
  <si>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</si>
  <si>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</si>
  <si>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</si>
  <si>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</si>
  <si>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</si>
  <si>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</si>
  <si>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</si>
  <si>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</si>
  <si>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</si>
  <si>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</si>
  <si>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</si>
  <si>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</si>
  <si>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</si>
  <si>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</si>
  <si>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</si>
  <si>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</si>
  <si>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</si>
  <si>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</si>
  <si>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</si>
  <si>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</si>
  <si>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</si>
  <si>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</si>
  <si>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</si>
  <si>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</si>
  <si>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</si>
  <si>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</si>
  <si>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</si>
  <si>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</si>
  <si>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</si>
  <si>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</si>
  <si>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</si>
  <si>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</si>
  <si>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</si>
  <si>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</si>
  <si>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</si>
  <si>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</si>
  <si>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</si>
  <si>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</si>
  <si>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</si>
  <si>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</si>
  <si>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</si>
  <si>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</si>
  <si>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</si>
  <si>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</si>
  <si>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</si>
  <si>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</si>
  <si>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</si>
  <si>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</si>
  <si>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</si>
  <si>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</si>
  <si>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</si>
  <si>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</si>
  <si>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</si>
  <si>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</si>
  <si>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</si>
  <si>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</si>
  <si>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</si>
  <si>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</si>
  <si>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</si>
  <si>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</si>
  <si>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</si>
  <si>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</si>
  <si>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</si>
  <si>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</si>
  <si>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</si>
  <si>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</si>
  <si>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</si>
  <si>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</si>
  <si>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</si>
  <si>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</si>
  <si>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</si>
  <si>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</si>
  <si>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</si>
  <si>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</si>
  <si>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</si>
  <si>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</si>
  <si>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</si>
  <si>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</si>
  <si>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</si>
  <si>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</si>
  <si>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</si>
  <si>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</si>
  <si>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</si>
  <si>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</si>
  <si>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</si>
  <si>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</si>
  <si>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</si>
  <si>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</si>
  <si>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</si>
  <si>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</si>
  <si>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</si>
  <si>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</si>
  <si>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</si>
  <si>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</si>
  <si>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</si>
  <si>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</si>
  <si>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</si>
  <si>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</si>
  <si>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</si>
  <si>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</si>
  <si>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</si>
  <si>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</si>
  <si>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</si>
  <si>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</si>
  <si>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</si>
  <si>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</si>
  <si>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</si>
  <si>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</si>
  <si>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</si>
  <si>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</si>
  <si>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</si>
  <si>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</si>
  <si>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</si>
  <si>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</si>
  <si>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</si>
  <si>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</si>
  <si>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</si>
  <si>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</si>
  <si>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</si>
  <si>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</si>
  <si>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</si>
  <si>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</si>
  <si>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</si>
  <si>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</si>
  <si>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</si>
  <si>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</si>
  <si>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</si>
  <si>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</si>
  <si>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</si>
  <si>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</si>
  <si>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</si>
  <si>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</si>
  <si>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</si>
  <si>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</si>
  <si>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</si>
  <si>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</si>
  <si>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</si>
  <si>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</si>
  <si>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</si>
  <si>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</si>
  <si>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</si>
  <si>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</si>
  <si>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</si>
  <si>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</si>
  <si>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</si>
  <si>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</si>
  <si>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</si>
  <si>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</si>
  <si>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</si>
  <si>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</si>
  <si>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</si>
  <si>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</si>
  <si>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</si>
  <si>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</si>
  <si>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</si>
  <si>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</si>
  <si>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</si>
  <si>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</si>
  <si>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</si>
  <si>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</si>
  <si>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</si>
  <si>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</si>
  <si>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</si>
  <si>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</si>
  <si>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</si>
  <si>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</si>
  <si>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</si>
  <si>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</si>
  <si>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</si>
  <si>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</si>
  <si>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</si>
  <si>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</si>
  <si>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</si>
  <si>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</si>
  <si>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</si>
  <si>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</si>
  <si>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</si>
  <si>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</si>
  <si>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</si>
  <si>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</si>
  <si>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</si>
  <si>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</si>
  <si>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</si>
  <si>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</si>
  <si>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</si>
  <si>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</si>
  <si>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</si>
  <si>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</si>
  <si>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</si>
  <si>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</si>
  <si>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</si>
  <si>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</si>
  <si>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</si>
  <si>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</si>
  <si>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</si>
  <si>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</si>
  <si>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</si>
  <si>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</si>
  <si>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</si>
  <si>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</si>
  <si>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</si>
  <si>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</si>
  <si>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</si>
  <si>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</si>
  <si>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</si>
  <si>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</si>
  <si>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</si>
  <si>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</si>
  <si>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</si>
  <si>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</si>
  <si>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</si>
  <si>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</si>
  <si>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</si>
  <si>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</si>
  <si>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</si>
  <si>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</si>
  <si>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</si>
  <si>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</si>
  <si>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</si>
  <si>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</si>
  <si>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</si>
  <si>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</si>
  <si>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</si>
  <si>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</si>
  <si>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</si>
  <si>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</si>
  <si>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</si>
  <si>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</si>
  <si>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</si>
  <si>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</si>
  <si>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</si>
  <si>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</si>
  <si>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</si>
  <si>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</si>
  <si>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</si>
  <si>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</si>
  <si>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</si>
  <si>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</si>
  <si>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</si>
  <si>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</si>
  <si>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</si>
  <si>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</si>
  <si>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</si>
  <si>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</si>
  <si>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</si>
  <si>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</si>
  <si>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</si>
  <si>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</si>
  <si>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</si>
  <si>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</si>
  <si>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</si>
  <si>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</si>
  <si>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</si>
  <si>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</si>
  <si>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</si>
  <si>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</si>
  <si>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</si>
  <si>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</si>
  <si>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</si>
  <si>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</si>
  <si>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</si>
  <si>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</si>
  <si>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</si>
  <si>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</si>
  <si>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</si>
  <si>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</si>
  <si>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</si>
  <si>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</si>
  <si>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</si>
  <si>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</si>
  <si>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</si>
  <si>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</si>
  <si>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</si>
  <si>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</si>
  <si>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</si>
  <si>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</si>
  <si>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</si>
  <si>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</si>
  <si>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</si>
  <si>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</si>
  <si>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</si>
  <si>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</si>
  <si>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</si>
  <si>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</si>
  <si>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</si>
  <si>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</si>
  <si>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</si>
  <si>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</si>
  <si>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</si>
  <si>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</si>
  <si>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</si>
  <si>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</si>
  <si>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</si>
  <si>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</si>
  <si>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</si>
  <si>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</si>
  <si>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</si>
  <si>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</si>
  <si>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</si>
  <si>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</si>
  <si>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</si>
  <si>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</si>
  <si>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</si>
  <si>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</si>
  <si>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</si>
  <si>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</si>
  <si>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</si>
  <si>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</si>
  <si>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</si>
  <si>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</si>
  <si>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</si>
  <si>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</si>
  <si>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</si>
  <si>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</si>
  <si>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</si>
  <si>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</si>
  <si>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</si>
  <si>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</si>
  <si>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</si>
  <si>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</si>
  <si>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</si>
  <si>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</si>
  <si>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</si>
  <si>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</si>
  <si>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</si>
  <si>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</si>
  <si>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</si>
  <si>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</si>
  <si>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</si>
  <si>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</si>
  <si>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</si>
  <si>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</si>
  <si>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</si>
  <si>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</si>
  <si>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</si>
  <si>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</si>
  <si>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</si>
  <si>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</si>
  <si>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</si>
  <si>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</si>
  <si>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</si>
  <si>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</si>
  <si>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</si>
  <si>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</si>
  <si>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</si>
  <si>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</si>
  <si>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</si>
  <si>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</si>
  <si>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</si>
  <si>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</si>
  <si>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</si>
  <si>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</si>
  <si>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</si>
  <si>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</si>
  <si>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</si>
  <si>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</si>
  <si>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</si>
  <si>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</si>
  <si>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</si>
  <si>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</si>
  <si>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</si>
  <si>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</si>
  <si>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</si>
  <si>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</si>
  <si>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</si>
  <si>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</si>
  <si>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</si>
  <si>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</si>
  <si>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</si>
  <si>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</si>
  <si>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</si>
  <si>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</si>
  <si>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</si>
  <si>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</si>
  <si>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</si>
  <si>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</si>
  <si>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</si>
  <si>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</si>
  <si>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</si>
  <si>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</si>
  <si>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</si>
  <si>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</si>
  <si>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</si>
  <si>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</si>
  <si>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</si>
  <si>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</si>
  <si>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</si>
  <si>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</si>
  <si>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</si>
  <si>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</si>
  <si>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</si>
  <si>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</si>
  <si>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</si>
  <si>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</si>
  <si>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</si>
  <si>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</si>
  <si>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</si>
  <si>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</si>
  <si>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</si>
  <si>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</si>
  <si>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</si>
  <si>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</si>
  <si>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</si>
  <si>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</si>
  <si>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</si>
  <si>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</si>
  <si>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</si>
  <si>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</si>
  <si>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</si>
  <si>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</si>
  <si>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</si>
  <si>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</si>
  <si>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</si>
  <si>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</si>
  <si>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</si>
  <si>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</si>
  <si>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</si>
  <si>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</si>
  <si>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</si>
  <si>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</si>
  <si>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</si>
  <si>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</si>
  <si>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</si>
  <si>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</si>
  <si>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</si>
  <si>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</si>
  <si>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</si>
  <si>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</si>
  <si>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</si>
  <si>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</si>
  <si>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</si>
  <si>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</si>
  <si>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</si>
  <si>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</si>
  <si>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</si>
  <si>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</si>
  <si>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</si>
  <si>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</si>
  <si>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</si>
  <si>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</si>
  <si>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</si>
  <si>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</si>
  <si>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</si>
  <si>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</si>
  <si>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</si>
  <si>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</si>
  <si>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</si>
  <si>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</si>
  <si>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</si>
  <si>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</si>
  <si>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</si>
  <si>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</si>
  <si>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</si>
  <si>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</si>
  <si>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</si>
  <si>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</si>
  <si>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</si>
  <si>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</si>
  <si>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</si>
  <si>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</si>
  <si>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</si>
  <si>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</si>
  <si>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</si>
  <si>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</si>
  <si>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</si>
  <si>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</si>
  <si>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</si>
  <si>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</si>
  <si>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</si>
  <si>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</si>
  <si>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</si>
  <si>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</si>
  <si>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</si>
  <si>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</si>
  <si>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</si>
  <si>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</si>
  <si>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</si>
  <si>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</si>
  <si>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</si>
  <si>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</si>
  <si>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</si>
  <si>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</si>
  <si>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</si>
  <si>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</si>
  <si>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</si>
  <si>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</si>
  <si>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</si>
  <si>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</si>
  <si>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</si>
  <si>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</si>
  <si>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</si>
  <si>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</si>
  <si>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</si>
  <si>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</si>
  <si>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</si>
  <si>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</si>
  <si>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</si>
  <si>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</si>
  <si>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</si>
  <si>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</si>
  <si>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</si>
  <si>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</si>
  <si>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</si>
  <si>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</si>
  <si>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</si>
  <si>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</si>
  <si>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</si>
  <si>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</si>
  <si>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</si>
  <si>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</si>
  <si>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</si>
  <si>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</si>
  <si>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</si>
  <si>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</si>
  <si>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</si>
  <si>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</si>
  <si>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</si>
  <si>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</si>
  <si>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</si>
  <si>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</si>
  <si>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</si>
  <si>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</si>
  <si>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</si>
  <si>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</si>
  <si>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</si>
  <si>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</si>
  <si>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</si>
  <si>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</si>
  <si>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</si>
  <si>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</si>
  <si>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</si>
  <si>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</si>
  <si>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</si>
  <si>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</si>
  <si>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</si>
  <si>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</si>
  <si>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</si>
  <si>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</si>
  <si>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</si>
  <si>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</si>
  <si>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</si>
  <si>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</si>
  <si>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</si>
  <si>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</si>
  <si>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</si>
  <si>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</si>
  <si>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</si>
  <si>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</si>
  <si>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</si>
  <si>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</si>
  <si>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</si>
  <si>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</si>
  <si>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</si>
  <si>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</si>
  <si>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</si>
  <si>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</si>
  <si>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</si>
  <si>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</si>
  <si>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</si>
  <si>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</si>
  <si>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</si>
  <si>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</si>
  <si>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</si>
  <si>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</si>
  <si>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</si>
  <si>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</si>
  <si>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</si>
  <si>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</si>
  <si>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</si>
  <si>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</si>
  <si>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</si>
  <si>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</si>
  <si>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</si>
  <si>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</si>
  <si>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</si>
  <si>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</si>
  <si>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</si>
  <si>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</si>
  <si>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</si>
  <si>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</si>
  <si>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</si>
  <si>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</si>
  <si>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</si>
  <si>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</si>
  <si>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</si>
  <si>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</si>
  <si>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</si>
  <si>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</si>
  <si>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</si>
  <si>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</si>
  <si>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</si>
  <si>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</si>
  <si>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</si>
  <si>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</si>
  <si>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</si>
  <si>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</si>
  <si>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</si>
  <si>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</si>
  <si>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</si>
  <si>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</si>
  <si>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</si>
  <si>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</si>
  <si>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</si>
  <si>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</si>
  <si>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</si>
  <si>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</si>
  <si>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</si>
  <si>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</si>
  <si>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</si>
  <si>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</si>
  <si>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</si>
  <si>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</si>
  <si>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</si>
  <si>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</si>
  <si>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</si>
  <si>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</si>
  <si>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</si>
  <si>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</si>
  <si>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</si>
  <si>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</si>
  <si>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</si>
  <si>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</si>
  <si>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</si>
  <si>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</si>
  <si>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</si>
  <si>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</si>
  <si>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</si>
  <si>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</si>
  <si>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</si>
  <si>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</si>
  <si>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</si>
  <si>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</si>
  <si>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</si>
  <si>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</si>
  <si>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</si>
  <si>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</si>
  <si>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</si>
  <si>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</si>
  <si>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</si>
  <si>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</si>
  <si>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</si>
  <si>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</si>
  <si>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</si>
  <si>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</si>
  <si>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</si>
  <si>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</si>
  <si>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</si>
  <si>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</si>
  <si>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</si>
  <si>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</si>
  <si>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</si>
  <si>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</si>
  <si>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</si>
  <si>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</si>
  <si>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</si>
  <si>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</si>
  <si>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</si>
  <si>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</si>
  <si>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</si>
  <si>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</si>
  <si>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</si>
  <si>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</si>
  <si>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</si>
  <si>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</si>
  <si>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</si>
  <si>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</si>
  <si>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</si>
  <si>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</si>
  <si>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</si>
  <si>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</si>
  <si>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</si>
  <si>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</si>
  <si>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</si>
  <si>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</si>
  <si>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</si>
  <si>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</si>
  <si>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</si>
  <si>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</si>
  <si>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</si>
  <si>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</si>
  <si>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</si>
  <si>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</si>
  <si>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</si>
  <si>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</si>
  <si>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</si>
  <si>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</si>
  <si>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</si>
  <si>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</si>
  <si>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</si>
  <si>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</si>
  <si>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</si>
  <si>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</si>
  <si>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</si>
  <si>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</si>
  <si>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</si>
  <si>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</si>
  <si>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</si>
  <si>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</si>
  <si>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</si>
  <si>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</si>
  <si>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</si>
  <si>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</si>
  <si>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</si>
  <si>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</si>
  <si>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</si>
  <si>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</si>
  <si>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</si>
  <si>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</si>
  <si>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</si>
  <si>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</si>
  <si>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</si>
  <si>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</si>
  <si>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</si>
  <si>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</si>
  <si>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</si>
  <si>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</si>
  <si>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</si>
  <si>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</si>
  <si>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</si>
  <si>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</si>
  <si>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</si>
  <si>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</si>
  <si>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</si>
  <si>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</si>
  <si>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</si>
  <si>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</si>
  <si>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</si>
  <si>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</si>
  <si>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</si>
  <si>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</si>
  <si>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</si>
  <si>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</si>
  <si>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</si>
  <si>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</si>
  <si>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</si>
  <si>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</si>
  <si>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</si>
  <si>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</si>
  <si>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</si>
  <si>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</si>
  <si>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</si>
  <si>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</si>
  <si>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</si>
  <si>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</si>
  <si>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</si>
  <si>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</si>
  <si>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</si>
  <si>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</si>
  <si>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</si>
  <si>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</si>
  <si>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</si>
  <si>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</si>
  <si>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</si>
  <si>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</si>
  <si>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</si>
  <si>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</si>
  <si>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</si>
  <si>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</si>
  <si>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</si>
  <si>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</si>
  <si>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</si>
  <si>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</si>
  <si>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</si>
  <si>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</si>
  <si>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</si>
  <si>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</si>
  <si>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</si>
  <si>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</si>
  <si>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</si>
  <si>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</si>
  <si>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</si>
  <si>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</si>
  <si>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</si>
  <si>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</si>
  <si>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</si>
  <si>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</si>
  <si>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</si>
  <si>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</si>
  <si>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</si>
  <si>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</si>
  <si>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</si>
  <si>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</si>
  <si>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</si>
  <si>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</si>
  <si>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</si>
  <si>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</si>
  <si>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</si>
  <si>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</si>
  <si>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</si>
  <si>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</si>
  <si>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</si>
  <si>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</si>
  <si>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</si>
  <si>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</si>
  <si>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</si>
  <si>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</si>
  <si>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</si>
  <si>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</si>
  <si>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</si>
  <si>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</si>
  <si>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</si>
  <si>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</si>
  <si>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</si>
  <si>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</si>
  <si>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</si>
  <si>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</si>
  <si>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</si>
  <si>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</si>
  <si>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</si>
  <si>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</si>
  <si>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</si>
  <si>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</si>
  <si>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</si>
  <si>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</si>
  <si>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</si>
  <si>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</si>
  <si>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</si>
  <si>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</si>
  <si>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</si>
  <si>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</si>
  <si>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</si>
  <si>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</si>
  <si>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</si>
  <si>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</si>
  <si>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</si>
  <si>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</si>
  <si>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</si>
  <si>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</si>
  <si>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</si>
  <si>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</si>
  <si>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</si>
  <si>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</si>
  <si>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</si>
  <si>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</si>
  <si>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</si>
  <si>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</si>
  <si>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</si>
  <si>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</si>
  <si>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</si>
  <si>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</si>
  <si>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</si>
  <si>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</si>
  <si>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</si>
  <si>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</si>
  <si>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</si>
  <si>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</si>
  <si>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</si>
  <si>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</si>
  <si>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</si>
  <si>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</si>
  <si>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</si>
  <si>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</si>
  <si>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</si>
  <si>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</si>
  <si>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</si>
  <si>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</si>
  <si>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</si>
  <si>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</si>
  <si>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</si>
  <si>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</si>
  <si>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</si>
  <si>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</si>
  <si>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</si>
  <si>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</si>
  <si>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</si>
  <si>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</si>
  <si>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</si>
  <si>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</si>
  <si>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</si>
  <si>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</si>
  <si>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</si>
  <si>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</si>
  <si>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</si>
  <si>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</si>
  <si>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</si>
  <si>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</si>
  <si>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</si>
  <si>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</si>
  <si>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</si>
  <si>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</si>
  <si>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</si>
  <si>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</si>
  <si>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</si>
  <si>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</si>
  <si>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</si>
  <si>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</si>
  <si>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</si>
  <si>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</si>
  <si>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</si>
  <si>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</si>
  <si>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</si>
  <si>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</si>
  <si>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</si>
  <si>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</si>
  <si>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</si>
  <si>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</si>
  <si>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</si>
  <si>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</si>
  <si>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</si>
  <si>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</si>
  <si>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</si>
  <si>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</si>
  <si>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</si>
  <si>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</si>
  <si>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</si>
  <si>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</si>
  <si>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</si>
  <si>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</si>
  <si>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</si>
  <si>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</si>
  <si>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</si>
  <si>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</si>
  <si>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</si>
  <si>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</si>
  <si>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</si>
  <si>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</si>
  <si>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</si>
  <si>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</si>
  <si>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</si>
  <si>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</si>
  <si>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</si>
  <si>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</si>
  <si>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</si>
  <si>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</si>
  <si>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</si>
  <si>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</si>
  <si>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</si>
  <si>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</si>
  <si>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</si>
  <si>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</si>
  <si>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</si>
  <si>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</si>
  <si>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</si>
  <si>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</si>
  <si>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</si>
  <si>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</si>
  <si>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</si>
  <si>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</si>
  <si>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</si>
  <si>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</si>
  <si>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</si>
  <si>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</si>
  <si>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</si>
  <si>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</si>
  <si>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</si>
  <si>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</si>
  <si>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</si>
  <si>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</si>
  <si>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</si>
  <si>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</si>
  <si>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</si>
  <si>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</si>
  <si>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</si>
  <si>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</si>
  <si>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</si>
  <si>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</si>
  <si>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</si>
  <si>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</si>
  <si>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</si>
  <si>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</si>
  <si>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</si>
  <si>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</si>
  <si>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</si>
  <si>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</si>
  <si>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</si>
  <si>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</si>
  <si>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</si>
  <si>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</si>
  <si>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</si>
  <si>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</si>
  <si>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</si>
  <si>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</si>
  <si>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</si>
  <si>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</si>
  <si>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</si>
  <si>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</si>
  <si>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</si>
  <si>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</si>
  <si>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</si>
  <si>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</si>
  <si>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</si>
  <si>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</si>
  <si>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</si>
  <si>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</si>
  <si>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</si>
  <si>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</si>
  <si>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</si>
  <si>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</si>
  <si>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</si>
  <si>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</si>
  <si>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</si>
  <si>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</si>
  <si>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</si>
  <si>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</si>
  <si>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</si>
  <si>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</si>
  <si>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</si>
  <si>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</si>
  <si>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</si>
  <si>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</si>
  <si>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</si>
  <si>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</si>
  <si>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</si>
  <si>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</si>
  <si>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</si>
  <si>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</si>
  <si>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</si>
  <si>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</si>
  <si>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</si>
  <si>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</si>
  <si>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</si>
  <si>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</si>
  <si>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</si>
  <si>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</si>
  <si>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</si>
  <si>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</si>
  <si>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</si>
  <si>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</si>
  <si>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</si>
  <si>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</si>
  <si>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</si>
  <si>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</si>
  <si>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</si>
  <si>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</si>
  <si>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</si>
  <si>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</si>
  <si>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</si>
  <si>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</si>
  <si>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</si>
  <si>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</si>
  <si>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</si>
  <si>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</si>
  <si>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</si>
  <si>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</si>
  <si>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</si>
  <si>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</si>
  <si>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</si>
  <si>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</si>
  <si>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</si>
  <si>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</si>
  <si>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</si>
  <si>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</si>
  <si>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</si>
  <si>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</si>
  <si>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</si>
  <si>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</si>
  <si>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</si>
  <si>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</si>
  <si>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</si>
  <si>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</si>
  <si>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</si>
  <si>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</si>
  <si>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</si>
  <si>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</si>
  <si>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</si>
  <si>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</si>
  <si>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</si>
  <si>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</si>
  <si>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</si>
  <si>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</si>
  <si>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</si>
  <si>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</si>
  <si>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</si>
  <si>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</si>
  <si>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</si>
  <si>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</si>
  <si>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</si>
  <si>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</si>
  <si>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</si>
  <si>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</si>
  <si>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</si>
  <si>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</si>
  <si>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</si>
  <si>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</si>
  <si>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</si>
  <si>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</si>
  <si>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</si>
  <si>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</si>
  <si>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</si>
  <si>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</si>
  <si>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</si>
  <si>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</si>
  <si>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</si>
  <si>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</si>
  <si>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</si>
  <si>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</si>
  <si>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</si>
  <si>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</si>
  <si>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</si>
  <si>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</si>
  <si>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</si>
  <si>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</si>
  <si>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</si>
  <si>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</si>
  <si>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</si>
  <si>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</si>
  <si>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</si>
  <si>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</si>
  <si>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</si>
  <si>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</si>
  <si>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</si>
  <si>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</si>
  <si>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</si>
  <si>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</si>
  <si>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</si>
  <si>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</si>
  <si>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</si>
  <si>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</si>
  <si>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</si>
  <si>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</si>
  <si>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</si>
  <si>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</si>
  <si>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</si>
  <si>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</si>
  <si>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</si>
  <si>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</si>
  <si>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</si>
  <si>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</si>
  <si>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</si>
  <si>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</si>
  <si>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</si>
  <si>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</si>
  <si>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</si>
  <si>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</si>
  <si>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</si>
  <si>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</si>
  <si>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</si>
  <si>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</si>
  <si>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</si>
  <si>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</si>
  <si>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</si>
  <si>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</si>
  <si>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</si>
  <si>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</si>
  <si>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</si>
  <si>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</si>
  <si>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</si>
  <si>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</si>
  <si>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</si>
  <si>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</si>
  <si>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</si>
  <si>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</si>
  <si>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</si>
  <si>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</si>
  <si>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</si>
  <si>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</si>
  <si>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</si>
  <si>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</si>
  <si>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</si>
  <si>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</si>
  <si>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</si>
  <si>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</si>
  <si>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</si>
  <si>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</si>
  <si>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</si>
  <si>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</si>
  <si>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</si>
  <si>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</si>
  <si>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</si>
  <si>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</si>
  <si>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</si>
  <si>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</si>
  <si>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</si>
  <si>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</si>
  <si>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</si>
  <si>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</si>
  <si>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</si>
  <si>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</si>
  <si>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</si>
  <si>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</si>
  <si>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</si>
  <si>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</si>
  <si>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</si>
  <si>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</si>
  <si>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</si>
  <si>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</si>
  <si>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</si>
  <si>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</si>
  <si>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</si>
  <si>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</si>
  <si>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</si>
  <si>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</si>
  <si>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</si>
  <si>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</si>
  <si>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</si>
  <si>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</si>
  <si>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</si>
  <si>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</si>
  <si>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</si>
  <si>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</si>
  <si>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</si>
  <si>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</si>
  <si>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</si>
  <si>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</si>
  <si>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</si>
  <si>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</si>
  <si>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</si>
  <si>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</si>
  <si>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</si>
  <si>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</si>
  <si>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</si>
  <si>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</si>
  <si>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</si>
  <si>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</si>
  <si>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</si>
  <si>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</si>
  <si>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</si>
  <si>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</si>
  <si>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</si>
  <si>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</si>
  <si>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</si>
  <si>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</si>
  <si>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</si>
  <si>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</si>
  <si>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</si>
  <si>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</si>
  <si>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</si>
  <si>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</si>
  <si>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</si>
  <si>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</si>
  <si>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</si>
  <si>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</si>
  <si>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</si>
  <si>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</si>
  <si>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</si>
  <si>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</si>
  <si>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</si>
  <si>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</si>
  <si>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</si>
  <si>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</si>
  <si>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</si>
  <si>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</si>
  <si>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</si>
  <si>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</si>
  <si>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</si>
  <si>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</si>
  <si>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</si>
  <si>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</si>
  <si>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</si>
  <si>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</si>
  <si>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</si>
  <si>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</si>
  <si>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</si>
  <si>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</si>
  <si>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</si>
  <si>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</si>
  <si>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</si>
  <si>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</si>
  <si>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</si>
  <si>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</si>
  <si>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</si>
  <si>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</si>
  <si>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</si>
  <si>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</si>
  <si>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</si>
  <si>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</si>
  <si>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</si>
  <si>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</si>
  <si>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</si>
  <si>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</si>
  <si>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</si>
  <si>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</si>
  <si>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</si>
  <si>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</si>
  <si>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</si>
  <si>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</si>
  <si>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</si>
  <si>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</si>
  <si>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</si>
  <si>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</si>
  <si>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</si>
  <si>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</si>
  <si>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</si>
  <si>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</si>
  <si>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</si>
  <si>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</si>
  <si>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</si>
  <si>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</si>
  <si>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</si>
  <si>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</si>
  <si>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</si>
  <si>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</si>
  <si>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</si>
  <si>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</si>
  <si>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</si>
  <si>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</si>
  <si>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</si>
  <si>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</si>
  <si>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</si>
  <si>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</si>
  <si>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</si>
  <si>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</si>
  <si>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</si>
  <si>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</si>
  <si>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</si>
  <si>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</si>
  <si>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</si>
  <si>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</si>
  <si>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</si>
  <si>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</si>
  <si>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</si>
  <si>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</si>
  <si>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</si>
  <si>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</si>
  <si>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</si>
  <si>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</si>
  <si>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</si>
  <si>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</si>
  <si>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</si>
  <si>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</si>
  <si>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</si>
  <si>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</si>
  <si>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</si>
  <si>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</si>
  <si>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</si>
  <si>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</si>
  <si>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</si>
  <si>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</si>
  <si>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</si>
  <si>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</si>
  <si>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</si>
  <si>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</si>
  <si>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</si>
  <si>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</si>
  <si>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</si>
  <si>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</si>
  <si>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</si>
  <si>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</si>
  <si>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</si>
  <si>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</si>
  <si>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</si>
  <si>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</si>
  <si>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</si>
  <si>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</si>
  <si>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</si>
  <si>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</si>
  <si>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</si>
  <si>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</si>
  <si>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</si>
  <si>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</si>
  <si>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</si>
  <si>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</si>
  <si>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</si>
  <si>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</si>
  <si>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</si>
  <si>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</si>
  <si>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</si>
  <si>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</si>
  <si>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</si>
  <si>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</si>
  <si>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</si>
  <si>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</si>
  <si>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</si>
  <si>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</si>
  <si>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</si>
  <si>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</si>
  <si>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</si>
  <si>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</si>
  <si>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</si>
  <si>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</si>
  <si>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</si>
  <si>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</si>
  <si>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</si>
  <si>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</si>
  <si>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</si>
  <si>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</si>
  <si>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</si>
  <si>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</si>
  <si>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</si>
  <si>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</si>
  <si>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</si>
  <si>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</si>
  <si>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</si>
  <si>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</si>
  <si>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</si>
  <si>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</si>
  <si>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</si>
  <si>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</si>
  <si>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</si>
  <si>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</si>
  <si>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</si>
  <si>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</si>
  <si>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</si>
  <si>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</si>
  <si>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</si>
  <si>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</si>
  <si>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</si>
  <si>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</si>
  <si>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</si>
  <si>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</si>
  <si>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</si>
  <si>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</si>
  <si>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</si>
  <si>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</si>
  <si>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</si>
  <si>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</si>
  <si>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</si>
  <si>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</si>
  <si>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</si>
  <si>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</si>
  <si>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</si>
  <si>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</si>
  <si>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</si>
  <si>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</si>
  <si>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</si>
  <si>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</si>
  <si>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</si>
  <si>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</si>
  <si>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</si>
  <si>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</si>
  <si>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</si>
  <si>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</si>
  <si>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</si>
  <si>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</si>
  <si>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</si>
  <si>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</si>
  <si>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</si>
  <si>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</si>
  <si>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</si>
  <si>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</si>
  <si>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</si>
  <si>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</si>
  <si>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</si>
  <si>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</si>
  <si>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</si>
  <si>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</si>
  <si>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</si>
  <si>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</si>
  <si>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</si>
  <si>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</si>
  <si>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</si>
  <si>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</si>
  <si>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</si>
  <si>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</si>
  <si>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</si>
  <si>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</si>
  <si>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</si>
  <si>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</si>
  <si>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</si>
  <si>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</si>
  <si>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</si>
  <si>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</si>
  <si>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</si>
  <si>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</si>
  <si>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</si>
  <si>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</si>
  <si>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</si>
  <si>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</si>
  <si>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</si>
  <si>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</si>
  <si>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</si>
  <si>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</si>
  <si>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</si>
  <si>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</si>
  <si>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</si>
  <si>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</si>
  <si>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</si>
  <si>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</si>
  <si>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</si>
  <si>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</si>
  <si>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</si>
  <si>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</si>
  <si>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</si>
  <si>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</si>
  <si>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</si>
  <si>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</si>
  <si>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</si>
  <si>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</si>
  <si>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</si>
  <si>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</si>
  <si>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</si>
  <si>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</si>
  <si>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</si>
  <si>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</si>
  <si>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</si>
  <si>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</si>
  <si>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</si>
  <si>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</si>
  <si>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</si>
  <si>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</si>
  <si>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</si>
  <si>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</si>
  <si>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</si>
  <si>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</si>
  <si>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</si>
  <si>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</si>
  <si>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</si>
  <si>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</si>
  <si>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</si>
  <si>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</si>
  <si>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</si>
  <si>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</si>
  <si>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</si>
  <si>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</si>
  <si>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</si>
  <si>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</si>
  <si>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</si>
  <si>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</si>
  <si>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</si>
  <si>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</si>
  <si>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</si>
  <si>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</si>
  <si>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</si>
  <si>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</si>
  <si>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</si>
  <si>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</si>
  <si>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</si>
  <si>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</si>
  <si>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</si>
  <si>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</si>
  <si>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</si>
  <si>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</si>
  <si>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</si>
  <si>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</si>
  <si>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</si>
  <si>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</si>
  <si>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</si>
  <si>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</si>
  <si>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</si>
  <si>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</si>
  <si>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</si>
  <si>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</si>
  <si>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</si>
  <si>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</si>
  <si>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</si>
  <si>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</si>
  <si>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</si>
  <si>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</si>
  <si>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</si>
  <si>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</si>
  <si>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</si>
  <si>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</si>
  <si>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</si>
  <si>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</si>
  <si>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</si>
  <si>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</si>
  <si>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</si>
  <si>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</si>
  <si>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</si>
  <si>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</si>
  <si>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</si>
  <si>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</si>
  <si>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</si>
  <si>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</si>
  <si>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</si>
  <si>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</si>
  <si>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</si>
  <si>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</si>
  <si>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</si>
  <si>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</si>
  <si>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</si>
  <si>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</si>
  <si>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</si>
  <si>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</si>
  <si>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</si>
  <si>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</si>
  <si>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</si>
  <si>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</si>
  <si>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</si>
  <si>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</si>
  <si>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</si>
  <si>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</si>
  <si>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</si>
  <si>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</si>
  <si>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</si>
  <si>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</si>
  <si>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</si>
  <si>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</si>
  <si>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</si>
  <si>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</si>
  <si>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</si>
  <si>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</si>
  <si>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</si>
  <si>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</si>
  <si>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</si>
  <si>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</si>
  <si>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</si>
  <si>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</si>
  <si>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</si>
  <si>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</si>
  <si>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</si>
  <si>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</si>
  <si>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</si>
  <si>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</si>
  <si>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</si>
  <si>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</si>
  <si>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</si>
  <si>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</si>
  <si>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</si>
  <si>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</si>
  <si>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</si>
  <si>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</si>
  <si>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</si>
  <si>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</si>
  <si>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</si>
  <si>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</si>
  <si>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</si>
  <si>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</si>
  <si>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</si>
  <si>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</si>
  <si>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</si>
  <si>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</si>
  <si>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</si>
  <si>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</si>
  <si>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</si>
  <si>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</si>
  <si>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</si>
  <si>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</si>
  <si>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</si>
  <si>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</si>
  <si>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</si>
  <si>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</si>
  <si>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</si>
  <si>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</si>
  <si>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</si>
  <si>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</si>
  <si>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</si>
  <si>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</si>
  <si>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</si>
  <si>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</si>
  <si>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</si>
  <si>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</si>
  <si>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</si>
  <si>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</si>
  <si>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</si>
  <si>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</si>
  <si>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</si>
  <si>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</si>
  <si>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</si>
  <si>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</si>
  <si>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</si>
  <si>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</si>
  <si>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</si>
  <si>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</si>
  <si>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</si>
  <si>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</si>
  <si>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</si>
  <si>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</si>
  <si>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</si>
  <si>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</si>
  <si>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</si>
  <si>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</si>
  <si>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</si>
  <si>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</si>
  <si>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</si>
  <si>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</si>
  <si>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</si>
  <si>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</si>
  <si>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</si>
  <si>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</si>
  <si>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</si>
  <si>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</si>
  <si>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</si>
  <si>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</si>
  <si>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</si>
  <si>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</si>
  <si>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</si>
  <si>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</si>
  <si>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</si>
  <si>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</si>
  <si>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</si>
  <si>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</si>
  <si>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</si>
  <si>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</si>
  <si>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</si>
  <si>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</si>
  <si>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</si>
  <si>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</si>
  <si>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</si>
  <si>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</si>
  <si>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</si>
  <si>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</si>
  <si>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</si>
  <si>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</si>
  <si>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</si>
  <si>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</si>
  <si>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</si>
  <si>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</si>
  <si>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</si>
  <si>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</si>
  <si>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</si>
  <si>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</si>
  <si>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</si>
  <si>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</si>
  <si>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</si>
  <si>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</si>
  <si>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</si>
  <si>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</si>
  <si>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</si>
  <si>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</si>
  <si>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</si>
  <si>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</si>
  <si>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</si>
  <si>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</si>
  <si>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</si>
  <si>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</si>
  <si>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</si>
  <si>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</si>
  <si>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</si>
  <si>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</si>
  <si>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</si>
  <si>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</si>
  <si>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</si>
  <si>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</si>
  <si>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</si>
  <si>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</si>
  <si>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</si>
  <si>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</si>
  <si>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</si>
  <si>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</si>
  <si>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</si>
  <si>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</si>
  <si>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</si>
  <si>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</si>
  <si>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</si>
  <si>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</si>
  <si>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</si>
  <si>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</si>
  <si>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</si>
  <si>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</si>
  <si>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</si>
  <si>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</si>
  <si>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</si>
  <si>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</si>
  <si>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</si>
  <si>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</si>
  <si>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</si>
  <si>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</si>
  <si>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</si>
  <si>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</si>
  <si>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</si>
  <si>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</si>
  <si>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</si>
  <si>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</si>
  <si>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</si>
  <si>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</si>
  <si>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</si>
  <si>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</si>
  <si>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</si>
  <si>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</si>
  <si>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</si>
  <si>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</si>
  <si>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</si>
  <si>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</si>
  <si>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</si>
  <si>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</si>
  <si>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</si>
  <si>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</si>
  <si>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</si>
  <si>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</si>
  <si>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</si>
  <si>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</si>
  <si>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</si>
  <si>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</si>
  <si>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</si>
  <si>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</si>
  <si>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</si>
  <si>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</si>
  <si>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</si>
  <si>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</si>
  <si>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</si>
  <si>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</si>
  <si>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</si>
  <si>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</si>
  <si>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</si>
  <si>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</si>
  <si>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</si>
  <si>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</si>
  <si>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</si>
  <si>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</si>
  <si>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</si>
  <si>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</si>
  <si>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</si>
  <si>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</si>
  <si>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</si>
  <si>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</si>
  <si>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</si>
  <si>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</si>
  <si>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</si>
  <si>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</si>
  <si>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</si>
  <si>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</si>
  <si>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</si>
  <si>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</si>
  <si>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</si>
  <si>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</si>
  <si>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</si>
  <si>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</si>
  <si>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</si>
  <si>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</si>
  <si>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</si>
  <si>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</si>
  <si>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</si>
  <si>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</si>
  <si>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</si>
  <si>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</si>
  <si>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</si>
  <si>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</si>
  <si>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</si>
  <si>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</si>
  <si>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</si>
  <si>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</si>
  <si>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</si>
  <si>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</si>
  <si>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</si>
  <si>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</si>
  <si>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</si>
  <si>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</si>
  <si>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</si>
  <si>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</si>
  <si>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</si>
  <si>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</si>
  <si>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</si>
  <si>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</si>
  <si>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</si>
  <si>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</si>
  <si>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</si>
  <si>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</si>
  <si>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</si>
  <si>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</si>
  <si>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</si>
  <si>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</si>
  <si>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</si>
  <si>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</si>
  <si>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</si>
  <si>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</si>
  <si>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</si>
  <si>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</si>
  <si>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</si>
  <si>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</si>
  <si>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</si>
  <si>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</si>
  <si>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</si>
  <si>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</si>
  <si>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</si>
  <si>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</si>
  <si>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</si>
  <si>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</si>
  <si>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</si>
  <si>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</si>
  <si>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</si>
  <si>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</si>
  <si>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</si>
  <si>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</si>
  <si>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</si>
  <si>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</si>
  <si>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</si>
  <si>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</si>
  <si>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</si>
  <si>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</si>
  <si>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</si>
  <si>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</si>
  <si>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</si>
  <si>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</si>
  <si>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</si>
  <si>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</si>
  <si>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</si>
  <si>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</si>
  <si>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</si>
  <si>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</si>
  <si>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</si>
  <si>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</si>
  <si>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</si>
  <si>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</si>
  <si>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</si>
  <si>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</si>
  <si>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</si>
  <si>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</si>
  <si>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</si>
  <si>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</si>
  <si>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</si>
  <si>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</si>
  <si>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</si>
  <si>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</si>
  <si>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</si>
  <si>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</si>
  <si>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</si>
  <si>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</si>
  <si>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</si>
  <si>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</si>
  <si>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</si>
  <si>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</si>
  <si>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</si>
  <si>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</si>
  <si>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</si>
  <si>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</si>
  <si>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</si>
  <si>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</si>
  <si>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</si>
  <si>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</si>
  <si>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</si>
  <si>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</si>
  <si>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</si>
  <si>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</si>
  <si>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</si>
  <si>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</si>
  <si>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</si>
  <si>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</si>
  <si>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</si>
  <si>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</si>
  <si>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</si>
  <si>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</si>
  <si>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</si>
  <si>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</si>
  <si>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</si>
  <si>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</si>
  <si>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</si>
  <si>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</si>
  <si>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</si>
  <si>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</si>
  <si>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</si>
  <si>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</si>
  <si>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</si>
  <si>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</si>
  <si>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</si>
  <si>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</si>
  <si>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</si>
  <si>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</si>
  <si>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</si>
  <si>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</si>
  <si>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</si>
  <si>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</si>
  <si>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</si>
  <si>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</si>
  <si>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</si>
  <si>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</si>
  <si>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</si>
  <si>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</si>
  <si>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</si>
  <si>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</si>
  <si>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</si>
  <si>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</si>
  <si>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</si>
  <si>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</si>
  <si>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</si>
  <si>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</si>
  <si>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</si>
  <si>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</si>
  <si>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</si>
  <si>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</si>
  <si>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</si>
  <si>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</si>
  <si>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</si>
  <si>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</si>
  <si>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</si>
  <si>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</si>
  <si>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</si>
  <si>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</si>
  <si>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</si>
  <si>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</si>
  <si>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</si>
  <si>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</si>
  <si>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</si>
  <si>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</si>
  <si>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</si>
  <si>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</si>
  <si>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</si>
  <si>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</si>
  <si>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</si>
  <si>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</si>
  <si>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</si>
  <si>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</si>
  <si>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</si>
  <si>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</si>
  <si>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</si>
  <si>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</si>
  <si>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</si>
  <si>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</si>
  <si>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</si>
  <si>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</si>
  <si>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</si>
  <si>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</si>
  <si>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</si>
  <si>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</si>
  <si>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</si>
  <si>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</si>
  <si>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</si>
  <si>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</si>
  <si>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</si>
  <si>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</si>
  <si>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</si>
  <si>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</si>
  <si>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</si>
  <si>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</si>
  <si>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</si>
  <si>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</si>
  <si>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</si>
  <si>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</si>
  <si>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</si>
  <si>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</si>
  <si>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</si>
  <si>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</si>
  <si>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</si>
  <si>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</si>
  <si>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</si>
  <si>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</si>
  <si>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</si>
  <si>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</si>
  <si>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</si>
  <si>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</si>
  <si>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</si>
  <si>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</si>
  <si>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</si>
  <si>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</si>
  <si>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</si>
  <si>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</si>
  <si>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</si>
  <si>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</si>
  <si>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</si>
  <si>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</si>
  <si>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</si>
  <si>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</si>
  <si>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</si>
  <si>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</si>
  <si>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</si>
  <si>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</si>
  <si>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</si>
  <si>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</si>
  <si>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</si>
  <si>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</si>
  <si>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</si>
  <si>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</si>
  <si>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</si>
  <si>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</si>
  <si>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</si>
  <si>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</si>
  <si>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</si>
  <si>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</si>
  <si>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</si>
  <si>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</si>
  <si>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</si>
  <si>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</si>
  <si>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</si>
  <si>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</si>
  <si>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</si>
  <si>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</si>
  <si>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</si>
  <si>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</si>
  <si>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</si>
  <si>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</si>
  <si>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</si>
  <si>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</si>
  <si>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</si>
  <si>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</si>
  <si>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</si>
  <si>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</si>
  <si>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</si>
  <si>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</si>
  <si>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</si>
  <si>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</si>
  <si>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</si>
  <si>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</si>
  <si>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</si>
  <si>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</si>
  <si>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</si>
  <si>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</si>
  <si>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</si>
  <si>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</si>
  <si>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</si>
  <si>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</si>
  <si>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</si>
  <si>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</si>
  <si>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</si>
  <si>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</si>
  <si>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</si>
  <si>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</si>
  <si>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</si>
  <si>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</si>
  <si>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</si>
  <si>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</si>
  <si>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</si>
  <si>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</si>
  <si>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</si>
  <si>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</si>
  <si>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</si>
  <si>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</si>
  <si>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</si>
  <si>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</si>
  <si>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</si>
  <si>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</si>
  <si>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</si>
  <si>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</si>
  <si>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</si>
  <si>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</si>
  <si>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</si>
  <si>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</si>
  <si>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</si>
  <si>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</si>
  <si>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</si>
  <si>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</si>
  <si>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</si>
  <si>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</si>
  <si>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</si>
  <si>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</si>
  <si>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</si>
  <si>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</si>
  <si>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</si>
  <si>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</si>
  <si>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</si>
  <si>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</si>
  <si>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</si>
  <si>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</si>
  <si>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</si>
  <si>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</si>
  <si>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</si>
  <si>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</si>
  <si>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</si>
  <si>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</si>
  <si>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</si>
  <si>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</si>
  <si>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</si>
  <si>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</si>
  <si>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</si>
  <si>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</si>
  <si>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</si>
  <si>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</si>
  <si>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</si>
  <si>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</si>
  <si>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</si>
  <si>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</si>
  <si>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</si>
  <si>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</si>
  <si>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</si>
  <si>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</si>
  <si>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</si>
  <si>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</si>
  <si>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</si>
  <si>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</si>
  <si>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</si>
  <si>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</si>
  <si>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</si>
  <si>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</si>
  <si>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</si>
  <si>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</si>
  <si>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</si>
  <si>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</si>
  <si>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</si>
  <si>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</si>
  <si>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</si>
  <si>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</si>
  <si>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</si>
  <si>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</si>
  <si>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</si>
  <si>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</si>
  <si>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</si>
  <si>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</si>
  <si>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</si>
  <si>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</si>
  <si>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</si>
  <si>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</si>
  <si>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</si>
  <si>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</si>
  <si>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</si>
  <si>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</si>
  <si>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</si>
  <si>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</si>
  <si>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</si>
  <si>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</si>
  <si>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</si>
  <si>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</si>
  <si>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</si>
  <si>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</si>
  <si>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</si>
  <si>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</si>
  <si>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</si>
  <si>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</si>
  <si>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</si>
  <si>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</si>
  <si>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</si>
  <si>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</si>
  <si>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</si>
  <si>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</si>
  <si>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</si>
  <si>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</si>
  <si>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</si>
  <si>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</si>
  <si>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</si>
  <si>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</si>
  <si>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</si>
  <si>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</si>
  <si>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</si>
  <si>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</si>
  <si>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</si>
  <si>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</si>
  <si>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</si>
  <si>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</si>
  <si>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</si>
  <si>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</si>
  <si>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</si>
  <si>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</si>
  <si>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</si>
  <si>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</si>
  <si>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</si>
  <si>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</si>
  <si>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</si>
  <si>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</si>
  <si>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</si>
  <si>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</si>
  <si>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</si>
  <si>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</si>
  <si>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</si>
  <si>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</si>
  <si>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</si>
  <si>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</si>
  <si>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</si>
  <si>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</si>
  <si>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</si>
  <si>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</si>
  <si>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</si>
  <si>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</si>
  <si>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</si>
  <si>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</si>
  <si>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</si>
  <si>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</si>
  <si>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</si>
  <si>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</si>
  <si>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</si>
  <si>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</si>
  <si>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</si>
  <si>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</si>
  <si>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</si>
  <si>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</si>
  <si>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</si>
  <si>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</si>
  <si>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</si>
  <si>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</si>
  <si>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</si>
  <si>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</si>
  <si>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</si>
  <si>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</si>
  <si>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</si>
  <si>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</si>
  <si>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</si>
  <si>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</si>
  <si>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</si>
  <si>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</si>
  <si>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</si>
  <si>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</si>
  <si>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</si>
  <si>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</si>
  <si>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</si>
  <si>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</si>
  <si>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</si>
  <si>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</si>
  <si>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</si>
  <si>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</si>
  <si>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</si>
  <si>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</si>
  <si>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</si>
  <si>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</si>
  <si>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</si>
  <si>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</si>
  <si>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</si>
  <si>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</si>
  <si>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</si>
  <si>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</si>
  <si>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</si>
  <si>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</si>
  <si>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</si>
  <si>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</si>
  <si>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</si>
  <si>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</si>
  <si>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</si>
  <si>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</si>
  <si>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</si>
  <si>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</si>
  <si>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</si>
  <si>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</si>
  <si>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</si>
  <si>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</si>
  <si>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</si>
  <si>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</si>
  <si>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</si>
  <si>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</si>
  <si>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</si>
  <si>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</si>
  <si>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</si>
  <si>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</si>
  <si>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</si>
  <si>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</si>
  <si>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</si>
  <si>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</si>
  <si>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</si>
  <si>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</si>
  <si>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</si>
  <si>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</si>
  <si>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</si>
  <si>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</si>
  <si>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</si>
  <si>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</si>
  <si>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</si>
  <si>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</si>
  <si>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</si>
  <si>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</si>
  <si>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</si>
  <si>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</si>
  <si>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</si>
  <si>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</si>
  <si>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</si>
  <si>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</si>
  <si>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</si>
  <si>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</si>
  <si>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</si>
  <si>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</si>
  <si>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</si>
  <si>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</si>
  <si>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</si>
  <si>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</si>
  <si>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</si>
  <si>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</si>
  <si>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</si>
  <si>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</si>
  <si>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</si>
  <si>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</si>
  <si>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</si>
  <si>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</si>
  <si>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</si>
  <si>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</si>
  <si>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</si>
  <si>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</si>
  <si>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</si>
  <si>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</si>
  <si>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</si>
  <si>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</si>
  <si>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</si>
  <si>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</si>
  <si>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</si>
  <si>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</si>
  <si>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</si>
  <si>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</si>
  <si>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</si>
  <si>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</si>
  <si>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</si>
  <si>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</si>
  <si>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</si>
  <si>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</si>
  <si>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</si>
  <si>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</si>
  <si>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</si>
  <si>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</si>
  <si>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</si>
  <si>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</si>
  <si>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</si>
  <si>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</si>
  <si>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</si>
  <si>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</si>
  <si>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</si>
  <si>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</si>
  <si>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</si>
  <si>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</si>
  <si>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</si>
  <si>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</si>
  <si>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</si>
  <si>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</si>
  <si>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</si>
  <si>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</si>
  <si>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</si>
  <si>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</si>
  <si>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</si>
  <si>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</si>
  <si>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</si>
  <si>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</si>
  <si>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</si>
  <si>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</si>
  <si>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</si>
  <si>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</si>
  <si>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</si>
  <si>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</si>
  <si>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</si>
  <si>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</si>
  <si>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</si>
  <si>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</si>
  <si>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</si>
  <si>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</si>
  <si>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</si>
  <si>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</si>
  <si>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</si>
  <si>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</si>
  <si>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</si>
  <si>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</si>
  <si>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</si>
  <si>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</si>
  <si>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</si>
  <si>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</si>
  <si>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</si>
  <si>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</si>
  <si>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</si>
  <si>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</si>
  <si>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</si>
  <si>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</si>
  <si>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</si>
  <si>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</si>
  <si>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</si>
  <si>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</si>
  <si>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</si>
  <si>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</si>
  <si>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</si>
  <si>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</si>
  <si>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</si>
  <si>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</si>
  <si>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</si>
  <si>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</si>
  <si>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</si>
  <si>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</si>
  <si>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</si>
  <si>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</si>
  <si>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</si>
  <si>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</si>
  <si>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</si>
  <si>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</si>
  <si>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</si>
  <si>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</si>
  <si>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</si>
  <si>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</si>
  <si>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</si>
  <si>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</si>
  <si>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</si>
  <si>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</si>
  <si>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</si>
  <si>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</si>
  <si>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</si>
  <si>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</si>
  <si>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</si>
  <si>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</si>
  <si>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</si>
  <si>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</si>
  <si>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</si>
  <si>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</si>
  <si>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</si>
  <si>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</si>
  <si>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</si>
  <si>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</si>
  <si>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</si>
  <si>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</si>
  <si>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</si>
  <si>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</si>
  <si>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</si>
  <si>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</si>
  <si>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</si>
  <si>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</si>
  <si>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</si>
  <si>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</si>
  <si>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</si>
  <si>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</si>
  <si>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</si>
  <si>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</si>
  <si>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</si>
  <si>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</si>
  <si>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</si>
  <si>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</si>
  <si>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</si>
  <si>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</si>
  <si>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</si>
  <si>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</si>
  <si>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</si>
  <si>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</si>
  <si>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</si>
  <si>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</si>
  <si>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</si>
  <si>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</si>
  <si>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</si>
  <si>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</si>
  <si>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</si>
  <si>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</si>
  <si>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</si>
  <si>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</si>
  <si>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</si>
  <si>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</si>
  <si>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</si>
  <si>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</si>
  <si>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</si>
  <si>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</si>
  <si>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</si>
  <si>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</si>
  <si>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</si>
  <si>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</si>
  <si>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</si>
  <si>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</si>
  <si>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</si>
  <si>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</si>
  <si>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</si>
  <si>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</si>
  <si>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</si>
  <si>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</si>
  <si>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</si>
  <si>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</si>
  <si>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</si>
  <si>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</si>
  <si>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</si>
  <si>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</si>
  <si>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</si>
  <si>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</si>
  <si>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</si>
  <si>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</si>
  <si>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</si>
  <si>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</si>
  <si>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</si>
  <si>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</si>
  <si>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</si>
  <si>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</si>
  <si>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</si>
  <si>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</si>
  <si>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</si>
  <si>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</si>
  <si>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</si>
  <si>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</si>
  <si>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</si>
  <si>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</si>
  <si>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</si>
  <si>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</si>
  <si>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</si>
  <si>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</si>
  <si>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</si>
  <si>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</si>
  <si>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</si>
  <si>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</si>
  <si>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</si>
  <si>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</si>
  <si>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</si>
  <si>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</si>
  <si>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</si>
  <si>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</si>
  <si>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</si>
  <si>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</si>
  <si>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</si>
  <si>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</si>
  <si>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</si>
  <si>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</si>
  <si>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</si>
  <si>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</si>
  <si>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</si>
  <si>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</si>
  <si>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</si>
  <si>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</si>
  <si>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</si>
  <si>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</si>
  <si>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</si>
  <si>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</si>
  <si>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</si>
  <si>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</si>
  <si>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</si>
  <si>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</si>
  <si>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</si>
  <si>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</si>
  <si>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</si>
  <si>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</si>
  <si>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</si>
  <si>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</si>
  <si>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</si>
  <si>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</si>
  <si>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</si>
  <si>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</si>
  <si>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</si>
  <si>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</si>
  <si>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</si>
  <si>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</si>
  <si>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</si>
  <si>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</si>
  <si>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</si>
  <si>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</si>
  <si>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</si>
  <si>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</si>
  <si>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</si>
  <si>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</si>
  <si>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</si>
  <si>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</si>
  <si>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</si>
  <si>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</si>
  <si>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</si>
  <si>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</si>
  <si>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</si>
  <si>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</si>
  <si>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</si>
  <si>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</si>
  <si>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</si>
  <si>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</si>
  <si>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</si>
  <si>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</si>
  <si>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</si>
  <si>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</si>
  <si>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</si>
  <si>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</si>
  <si>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</si>
  <si>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</si>
  <si>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</si>
  <si>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</si>
  <si>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</si>
  <si>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</si>
  <si>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</si>
  <si>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</si>
  <si>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</si>
  <si>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</si>
  <si>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</si>
  <si>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</si>
  <si>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</si>
  <si>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</si>
  <si>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</si>
  <si>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</si>
  <si>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</si>
  <si>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</si>
  <si>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</si>
  <si>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</si>
  <si>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</si>
  <si>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</si>
  <si>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</si>
  <si>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</si>
  <si>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</si>
  <si>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</si>
  <si>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</si>
  <si>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</si>
  <si>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</si>
  <si>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</si>
  <si>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</si>
  <si>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</si>
  <si>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</si>
  <si>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</si>
  <si>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</si>
  <si>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</si>
  <si>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</si>
  <si>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</si>
  <si>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</si>
  <si>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</si>
  <si>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</si>
  <si>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</si>
  <si>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</si>
  <si>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</si>
  <si>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</si>
  <si>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</si>
  <si>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</si>
  <si>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</si>
  <si>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</si>
  <si>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</si>
  <si>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</si>
  <si>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</si>
  <si>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</si>
  <si>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</si>
  <si>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</si>
  <si>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</si>
  <si>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</si>
  <si>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</si>
  <si>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</si>
  <si>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</si>
  <si>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</si>
  <si>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</si>
  <si>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</si>
  <si>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</si>
  <si>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</si>
  <si>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</si>
  <si>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</si>
  <si>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</si>
  <si>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</si>
  <si>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</si>
  <si>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</si>
  <si>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</si>
  <si>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</si>
  <si>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</si>
  <si>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</si>
  <si>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</si>
  <si>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</si>
  <si>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</si>
  <si>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</si>
  <si>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</si>
  <si>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</si>
  <si>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</si>
  <si>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</si>
  <si>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</si>
  <si>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</si>
  <si>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</si>
  <si>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</si>
  <si>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</si>
  <si>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</si>
  <si>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</si>
  <si>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</si>
  <si>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</si>
  <si>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</si>
  <si>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</si>
  <si>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</si>
  <si>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</si>
  <si>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</si>
  <si>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</si>
  <si>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</si>
  <si>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</si>
  <si>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</si>
  <si>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</si>
  <si>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</si>
  <si>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</si>
  <si>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</si>
  <si>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</si>
  <si>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</si>
  <si>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</si>
  <si>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</si>
  <si>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</si>
  <si>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</si>
  <si>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</si>
  <si>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</si>
  <si>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</si>
  <si>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</si>
  <si>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</si>
  <si>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</si>
  <si>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</si>
  <si>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</si>
  <si>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</si>
  <si>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</si>
  <si>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</si>
  <si>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</si>
  <si>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</si>
  <si>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</si>
  <si>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</si>
  <si>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</si>
  <si>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</si>
  <si>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</si>
  <si>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</si>
  <si>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</si>
  <si>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</si>
  <si>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</si>
  <si>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</si>
  <si>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</si>
  <si>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</si>
  <si>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</si>
  <si>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</si>
  <si>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</si>
  <si>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</si>
  <si>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</si>
  <si>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</si>
  <si>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</si>
  <si>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</si>
  <si>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</si>
  <si>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</si>
  <si>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</si>
  <si>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</si>
  <si>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</si>
  <si>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</si>
  <si>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</si>
  <si>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</si>
  <si>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</si>
  <si>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</si>
  <si>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</si>
  <si>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</si>
  <si>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</si>
  <si>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</si>
  <si>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</si>
  <si>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</si>
  <si>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</si>
  <si>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</si>
  <si>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</si>
  <si>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</si>
  <si>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</si>
  <si>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</si>
  <si>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</si>
  <si>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</si>
  <si>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</si>
  <si>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</si>
  <si>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</si>
  <si>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</si>
  <si>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</si>
  <si>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</si>
  <si>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</si>
  <si>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</si>
  <si>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</si>
  <si>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</si>
  <si>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</si>
  <si>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</si>
  <si>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</si>
  <si>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</si>
  <si>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</si>
  <si>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</si>
  <si>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</si>
  <si>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</si>
  <si>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</si>
  <si>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</si>
  <si>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</si>
  <si>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</si>
  <si>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</si>
  <si>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</si>
  <si>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</si>
  <si>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</si>
  <si>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</si>
  <si>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</si>
  <si>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</si>
  <si>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</si>
  <si>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</si>
  <si>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</si>
  <si>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</si>
  <si>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</si>
  <si>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</si>
  <si>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</si>
  <si>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</si>
  <si>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</si>
  <si>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</si>
  <si>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</si>
  <si>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</si>
  <si>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</si>
  <si>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</si>
  <si>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</si>
  <si>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</si>
  <si>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</si>
  <si>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</si>
  <si>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</si>
  <si>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</si>
  <si>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</si>
  <si>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</si>
  <si>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</si>
  <si>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</si>
  <si>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</si>
  <si>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</si>
  <si>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</si>
  <si>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</si>
  <si>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</si>
  <si>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</si>
  <si>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</si>
  <si>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</si>
  <si>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</si>
  <si>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</si>
  <si>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</si>
  <si>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</si>
  <si>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</si>
  <si>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</si>
  <si>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</si>
  <si>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</si>
  <si>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</si>
  <si>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</si>
  <si>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</si>
  <si>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</si>
  <si>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</si>
  <si>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</si>
  <si>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</si>
  <si>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</si>
  <si>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</si>
  <si>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</si>
  <si>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</si>
  <si>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</si>
  <si>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</si>
  <si>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</si>
  <si>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</si>
  <si>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</si>
  <si>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</si>
  <si>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</si>
  <si>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</si>
  <si>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</si>
  <si>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</si>
  <si>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</si>
  <si>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</si>
  <si>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</si>
  <si>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</si>
  <si>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</si>
  <si>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</si>
  <si>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</si>
  <si>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</si>
  <si>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</si>
  <si>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</si>
  <si>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</si>
  <si>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</si>
  <si>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</si>
  <si>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</si>
  <si>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</si>
  <si>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</si>
  <si>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</si>
  <si>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</si>
  <si>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</si>
  <si>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</si>
  <si>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</si>
  <si>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</si>
  <si>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</si>
  <si>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</si>
  <si>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</si>
  <si>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</si>
  <si>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</si>
  <si>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</si>
  <si>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</si>
  <si>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</si>
  <si>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</si>
  <si>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</si>
  <si>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</si>
  <si>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</si>
  <si>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</si>
  <si>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</si>
  <si>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</si>
  <si>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</si>
  <si>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</si>
  <si>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</si>
  <si>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</si>
  <si>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</si>
  <si>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</si>
  <si>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</si>
  <si>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</si>
  <si>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</si>
  <si>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</si>
  <si>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</si>
  <si>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</si>
  <si>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</si>
  <si>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</si>
  <si>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</si>
  <si>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</si>
  <si>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</si>
  <si>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</si>
  <si>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</si>
  <si>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</si>
  <si>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</si>
  <si>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</si>
  <si>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</si>
  <si>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</si>
  <si>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</si>
  <si>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</si>
  <si>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</si>
  <si>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</si>
  <si>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</si>
  <si>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</si>
  <si>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</si>
  <si>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</si>
  <si>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</si>
  <si>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</si>
  <si>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</si>
  <si>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</si>
  <si>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</si>
  <si>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</si>
  <si>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</si>
  <si>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</si>
  <si>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</si>
  <si>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</si>
  <si>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</si>
  <si>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</si>
  <si>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</si>
  <si>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</si>
  <si>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</si>
  <si>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</si>
  <si>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</si>
  <si>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</si>
  <si>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</si>
  <si>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</si>
  <si>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</si>
  <si>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</si>
  <si>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</si>
  <si>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</si>
  <si>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</si>
  <si>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</si>
  <si>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</si>
  <si>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</si>
  <si>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</si>
  <si>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</si>
  <si>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</si>
  <si>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</si>
  <si>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</si>
  <si>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</si>
  <si>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</si>
  <si>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</si>
  <si>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</si>
  <si>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</si>
  <si>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</si>
  <si>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</si>
  <si>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</si>
  <si>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</si>
  <si>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</si>
  <si>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</si>
  <si>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</si>
  <si>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</si>
  <si>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</si>
  <si>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</si>
  <si>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</si>
  <si>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</si>
  <si>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</si>
  <si>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</si>
  <si>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</si>
  <si>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</si>
  <si>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</si>
  <si>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</si>
  <si>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</si>
  <si>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</si>
  <si>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</si>
  <si>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</si>
  <si>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</si>
  <si>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</si>
  <si>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</si>
  <si>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</si>
  <si>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</si>
  <si>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</si>
  <si>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</si>
  <si>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</si>
  <si>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</si>
  <si>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</si>
  <si>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</si>
  <si>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</si>
  <si>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</si>
  <si>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</si>
  <si>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</si>
  <si>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</si>
  <si>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</si>
  <si>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</si>
  <si>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</si>
  <si>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</si>
  <si>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</si>
  <si>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</si>
  <si>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</si>
  <si>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</si>
  <si>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</si>
  <si>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</si>
  <si>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</si>
  <si>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</si>
  <si>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</si>
  <si>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</si>
  <si>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</si>
  <si>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</si>
  <si>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</si>
  <si>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</si>
  <si>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</si>
  <si>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</si>
  <si>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</si>
  <si>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</si>
  <si>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</si>
  <si>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</si>
  <si>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</si>
  <si>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</si>
  <si>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</si>
  <si>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</si>
  <si>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</si>
  <si>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</si>
  <si>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</si>
  <si>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</si>
  <si>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</si>
  <si>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</si>
  <si>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</si>
  <si>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</si>
  <si>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</si>
  <si>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</si>
  <si>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</si>
  <si>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</si>
  <si>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</si>
  <si>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</si>
  <si>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</si>
  <si>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</si>
  <si>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</si>
  <si>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</si>
  <si>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</si>
  <si>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</si>
  <si>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</si>
  <si>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</si>
  <si>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</si>
  <si>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</si>
  <si>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</si>
  <si>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</si>
  <si>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</si>
  <si>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</si>
  <si>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</si>
  <si>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</si>
  <si>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</si>
  <si>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</si>
  <si>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</si>
  <si>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</si>
  <si>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</si>
  <si>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</si>
  <si>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</si>
  <si>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</si>
  <si>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</si>
  <si>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</si>
  <si>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</si>
  <si>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</si>
  <si>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</si>
  <si>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</si>
  <si>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</si>
  <si>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</si>
  <si>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</si>
  <si>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</si>
  <si>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</si>
  <si>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</si>
  <si>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</si>
  <si>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</si>
  <si>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</si>
  <si>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</si>
  <si>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</si>
  <si>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</si>
  <si>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</si>
  <si>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</si>
  <si>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</si>
  <si>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</si>
  <si>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</si>
  <si>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</si>
  <si>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</si>
  <si>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</si>
  <si>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</si>
  <si>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</si>
  <si>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</si>
  <si>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</si>
  <si>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</si>
  <si>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</si>
  <si>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</si>
  <si>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</si>
  <si>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</si>
  <si>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</si>
  <si>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</si>
  <si>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</si>
  <si>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</si>
  <si>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</si>
  <si>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</si>
  <si>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</si>
  <si>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</si>
  <si>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</si>
  <si>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</si>
  <si>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</si>
  <si>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</si>
  <si>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</si>
  <si>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</si>
  <si>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</si>
  <si>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</si>
  <si>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</si>
  <si>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</si>
  <si>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</si>
  <si>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</si>
  <si>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</si>
  <si>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</si>
  <si>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</si>
  <si>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</si>
  <si>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</si>
  <si>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</si>
  <si>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</si>
  <si>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</si>
  <si>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</si>
  <si>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</si>
  <si>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</si>
  <si>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</si>
  <si>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</si>
  <si>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</si>
  <si>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</si>
  <si>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</si>
  <si>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</si>
  <si>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</si>
  <si>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</si>
  <si>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</si>
  <si>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</si>
  <si>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</si>
  <si>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</si>
  <si>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</si>
  <si>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</si>
  <si>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</si>
  <si>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</si>
  <si>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</si>
  <si>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</si>
  <si>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</si>
  <si>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</si>
  <si>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</si>
  <si>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</si>
  <si>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</si>
  <si>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</si>
  <si>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</si>
  <si>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</si>
  <si>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</si>
  <si>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</si>
  <si>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</si>
  <si>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</si>
  <si>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</si>
  <si>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</si>
  <si>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</si>
  <si>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</si>
  <si>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</si>
  <si>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</si>
  <si>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</si>
  <si>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</si>
  <si>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</si>
  <si>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</si>
  <si>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</si>
  <si>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</si>
  <si>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</si>
  <si>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</si>
  <si>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</si>
  <si>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</si>
  <si>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</si>
  <si>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</si>
  <si>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</si>
  <si>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</si>
  <si>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</si>
  <si>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</si>
  <si>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</si>
  <si>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</si>
  <si>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</si>
  <si>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</si>
  <si>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</si>
  <si>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</si>
  <si>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</si>
  <si>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</si>
  <si>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</si>
  <si>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</si>
  <si>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</si>
  <si>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</si>
  <si>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</si>
  <si>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</si>
  <si>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</si>
  <si>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</si>
  <si>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</si>
  <si>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</si>
  <si>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</si>
  <si>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</si>
  <si>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</si>
  <si>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</si>
  <si>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</si>
  <si>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</si>
  <si>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</si>
  <si>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</si>
  <si>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</si>
  <si>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</si>
  <si>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</si>
  <si>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</si>
  <si>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</si>
  <si>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</si>
  <si>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</si>
  <si>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</si>
  <si>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</si>
  <si>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</si>
  <si>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</si>
  <si>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</si>
  <si>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</si>
  <si>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</si>
  <si>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</si>
  <si>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</si>
  <si>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</si>
  <si>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</si>
  <si>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</si>
  <si>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</si>
  <si>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</si>
  <si>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</si>
  <si>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</si>
  <si>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</si>
  <si>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</si>
  <si>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</si>
  <si>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</si>
  <si>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</si>
  <si>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</si>
  <si>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</si>
  <si>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</si>
  <si>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</si>
  <si>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</si>
  <si>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</si>
  <si>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</si>
  <si>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</si>
  <si>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</si>
  <si>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</si>
  <si>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</si>
  <si>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</si>
  <si>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</si>
  <si>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</si>
  <si>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</si>
  <si>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</si>
  <si>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</si>
  <si>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</si>
  <si>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</si>
  <si>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</si>
  <si>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</si>
  <si>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</si>
  <si>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</si>
  <si>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</si>
  <si>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</si>
  <si>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</si>
  <si>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</si>
  <si>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</si>
  <si>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</si>
  <si>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</si>
  <si>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</si>
  <si>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</si>
  <si>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</si>
  <si>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</si>
  <si>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</si>
  <si>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</si>
  <si>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</si>
  <si>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</si>
  <si>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</si>
  <si>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</si>
  <si>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</si>
  <si>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</si>
  <si>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</si>
  <si>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</si>
  <si>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</si>
  <si>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</si>
  <si>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</si>
  <si>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</si>
  <si>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</si>
  <si>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</si>
  <si>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</si>
  <si>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</si>
  <si>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</si>
  <si>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</si>
  <si>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</si>
  <si>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</si>
  <si>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</si>
  <si>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</si>
  <si>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</si>
  <si>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</si>
  <si>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</si>
  <si>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</si>
  <si>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</si>
  <si>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</si>
  <si>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</si>
  <si>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</si>
  <si>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</si>
  <si>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</si>
  <si>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</si>
  <si>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</si>
  <si>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</si>
  <si>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</si>
  <si>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</si>
  <si>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</si>
  <si>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</si>
  <si>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</si>
  <si>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</si>
  <si>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</si>
  <si>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</si>
  <si>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</si>
  <si>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</si>
  <si>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</si>
  <si>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</si>
  <si>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</si>
  <si>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</si>
  <si>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</si>
  <si>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</si>
  <si>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</si>
  <si>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</si>
  <si>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</si>
  <si>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</si>
  <si>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</si>
  <si>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</si>
  <si>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</si>
  <si>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</si>
  <si>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</si>
  <si>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</si>
  <si>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</si>
  <si>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</si>
  <si>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</si>
  <si>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</si>
  <si>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</si>
  <si>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</si>
  <si>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</si>
  <si>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</si>
  <si>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</si>
  <si>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</si>
  <si>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</si>
  <si>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</si>
  <si>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</si>
  <si>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</si>
  <si>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</si>
  <si>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</si>
  <si>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</si>
  <si>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</si>
  <si>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</si>
  <si>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</si>
  <si>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</si>
  <si>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</si>
  <si>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</si>
  <si>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</si>
  <si>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</si>
  <si>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</si>
  <si>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</si>
  <si>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</si>
  <si>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</si>
  <si>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</si>
  <si>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</si>
  <si>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</si>
  <si>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</si>
  <si>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</si>
  <si>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</si>
  <si>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</si>
  <si>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</si>
  <si>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</si>
  <si>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</si>
  <si>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</si>
  <si>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</si>
  <si>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</si>
  <si>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</si>
  <si>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</si>
  <si>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</si>
  <si>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</si>
  <si>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</si>
  <si>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</si>
  <si>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</si>
  <si>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</si>
  <si>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</si>
  <si>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</si>
  <si>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</si>
  <si>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</si>
  <si>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</si>
  <si>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</si>
  <si>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</si>
  <si>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</si>
  <si>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</si>
  <si>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</si>
  <si>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</si>
  <si>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</si>
  <si>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</si>
  <si>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</si>
  <si>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</si>
  <si>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</si>
  <si>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</si>
  <si>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</si>
  <si>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</si>
  <si>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</si>
  <si>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</si>
  <si>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</si>
  <si>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</si>
  <si>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</si>
  <si>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</si>
  <si>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</si>
  <si>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</si>
  <si>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</si>
  <si>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</si>
  <si>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</si>
  <si>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</si>
  <si>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</si>
  <si>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</si>
  <si>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</si>
  <si>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</si>
  <si>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</si>
  <si>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</si>
  <si>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</si>
  <si>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</si>
  <si>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</si>
  <si>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</si>
  <si>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</si>
  <si>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</si>
  <si>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</si>
  <si>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</si>
  <si>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</si>
  <si>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</si>
  <si>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</si>
  <si>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</si>
  <si>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</si>
  <si>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</si>
  <si>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</si>
  <si>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</si>
  <si>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</si>
  <si>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</si>
  <si>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</si>
  <si>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</si>
  <si>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</si>
  <si>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</si>
  <si>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</si>
  <si>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</si>
  <si>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</si>
  <si>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</si>
  <si>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</si>
  <si>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</si>
  <si>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</si>
  <si>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</si>
  <si>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</si>
  <si>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</si>
  <si>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</si>
  <si>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</si>
  <si>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</si>
  <si>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</si>
  <si>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</si>
  <si>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</si>
  <si>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</si>
  <si>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</si>
  <si>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</si>
  <si>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</si>
  <si>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</si>
  <si>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</si>
  <si>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</si>
  <si>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</si>
  <si>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</si>
  <si>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Target Cash Amount.amount </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</si>
  <si>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</si>
  <si>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</si>
  <si>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</si>
  <si>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</si>
  <si>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</si>
  <si>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</si>
  <si>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</si>
  <si>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</si>
  <si>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</si>
  <si>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</si>
  <si>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</si>
  <si>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</si>
  <si>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</si>
  <si>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</si>
  <si>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</si>
  <si>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</si>
  <si>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</si>
  <si>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</si>
  <si>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In Review</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</si>
  <si>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</si>
  <si>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</si>
  <si>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</si>
  <si>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</si>
  <si>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</si>
  <si>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</si>
  <si>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</si>
  <si>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</si>
  <si>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</si>
  <si>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</si>
  <si>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</si>
  <si>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</si>
  <si>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</si>
  <si>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</si>
  <si>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</si>
  <si>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</si>
  <si>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</si>
  <si>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</si>
  <si>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</si>
  <si>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</si>
  <si>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</si>
  <si>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</si>
  <si>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</si>
  <si>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</si>
  <si>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</si>
  <si>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</si>
  <si>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</si>
  <si>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</si>
  <si>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</si>
  <si>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</si>
  <si>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</si>
  <si>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</si>
  <si>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</si>
  <si>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</si>
  <si>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</si>
  <si>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</si>
  <si>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</si>
  <si>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</si>
  <si>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</si>
  <si>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</si>
  <si>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</si>
  <si>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</si>
  <si>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</si>
  <si>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</si>
  <si>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</si>
  <si>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</si>
  <si>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</si>
  <si>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</si>
  <si>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</si>
  <si>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</si>
  <si>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</si>
  <si>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</si>
  <si>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</si>
  <si>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</si>
  <si>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</si>
  <si>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</si>
  <si>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</si>
  <si>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</si>
  <si>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</si>
  <si>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</si>
  <si>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</si>
  <si>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</si>
  <si>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</si>
  <si>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</si>
  <si>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</si>
  <si>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</si>
  <si>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</si>
  <si>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</si>
  <si>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</si>
  <si>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</si>
  <si>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</si>
  <si>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</si>
  <si>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</si>
  <si>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</si>
  <si>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</si>
  <si>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</si>
  <si>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</si>
  <si>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</si>
  <si>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</si>
  <si>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</si>
  <si>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</si>
  <si>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</si>
  <si>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</si>
  <si>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</si>
  <si>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</si>
  <si>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</si>
  <si>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</si>
  <si>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</si>
  <si>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</si>
  <si>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</si>
  <si>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</si>
  <si>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</si>
  <si>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</si>
  <si>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</si>
  <si>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</si>
  <si>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</si>
  <si>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</si>
  <si>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</si>
  <si>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</si>
  <si>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</si>
  <si>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</si>
  <si>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</si>
  <si>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</si>
  <si>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</si>
  <si>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</si>
  <si>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</si>
  <si>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</si>
  <si>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</si>
  <si>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</si>
  <si>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</si>
  <si>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</si>
  <si>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</si>
  <si>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</si>
  <si>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</si>
  <si>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</si>
  <si>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</si>
  <si>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</si>
  <si>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</si>
  <si>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</si>
  <si>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</si>
  <si>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</si>
  <si>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</si>
  <si>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</si>
  <si>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</si>
  <si>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</si>
  <si>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</si>
  <si>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</si>
  <si>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</si>
  <si>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</si>
  <si>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</si>
  <si>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</si>
  <si>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</si>
  <si>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</si>
  <si>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</si>
  <si>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</si>
  <si>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</si>
  <si>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</si>
  <si>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</si>
  <si>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</si>
  <si>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</si>
  <si>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</si>
  <si>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</si>
  <si>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</si>
  <si>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</si>
  <si>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</si>
  <si>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</si>
  <si>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</si>
  <si>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</si>
  <si>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</si>
  <si>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</si>
  <si>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</si>
  <si>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</si>
  <si>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</si>
  <si>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</si>
  <si>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</si>
  <si>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</si>
  <si>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</si>
  <si>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</si>
  <si>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</si>
  <si>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</si>
  <si>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</si>
  <si>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</si>
  <si>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</si>
  <si>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</si>
  <si>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</si>
  <si>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</si>
  <si>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</si>
  <si>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</si>
  <si>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</si>
  <si>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</si>
  <si>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</si>
  <si>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</si>
  <si>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</si>
  <si>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</si>
  <si>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</si>
  <si>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</si>
  <si>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</si>
  <si>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</si>
  <si>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</si>
  <si>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</si>
  <si>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</si>
  <si>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</si>
  <si>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</si>
  <si>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</si>
  <si>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</si>
  <si>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</si>
  <si>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</si>
  <si>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</si>
  <si>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</si>
  <si>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</si>
  <si>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</si>
  <si>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</si>
  <si>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In Progress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</si>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</sst>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9"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numFmt numFmtId="0" formatCode="General"/>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D4" s="47"/>
        <tr r="C7" s="47"/>
        <tr r="D83" s="47"/>
        <tr r="C20" s="47"/>
        <tr r="B9" s="47"/>
        <tr r="D76" s="47"/>
        <tr r="C17" s="47"/>
        <tr r="D59" s="47"/>
        <tr r="B54" s="47"/>
        <tr r="D16" s="47"/>
        <tr r="D6" s="47"/>
        <tr r="C80" s="47"/>
        <tr r="B41" s="47"/>
        <tr r="D58" s="47"/>
        <tr r="B55" s="47"/>
        <tr r="D38" s="47"/>
        <tr r="C67" s="47"/>
        <tr r="D69" s="47"/>
        <tr r="B77" s="47"/>
        <tr r="B36" s="47"/>
        <tr r="D19" s="47"/>
        <tr r="C27" s="47"/>
        <tr r="D5" s="47"/>
        <tr r="D44" s="47"/>
        <tr r="C11" s="47"/>
        <tr r="D12" s="47"/>
        <tr r="C5" s="47"/>
        <tr r="C78" s="47"/>
        <tr r="D30" s="47"/>
        <tr r="C19" s="47"/>
        <tr r="B19" s="47"/>
        <tr r="C10" s="47"/>
        <tr r="B10" s="47"/>
        <tr r="D10" s="47"/>
        <tr r="C30" s="47"/>
        <tr r="B30" s="47"/>
        <tr r="D42" s="47"/>
        <tr r="B42" s="47"/>
        <tr r="B11" s="47"/>
        <tr r="B4" s="47"/>
        <tr r="B75" s="47"/>
        <tr r="B66" s="47"/>
        <tr r="B71" s="47"/>
        <tr r="B70" s="47"/>
        <tr r="B59" s="47"/>
        <tr r="B85" s="47"/>
        <tr r="B45" s="47"/>
        <tr r="B83" s="47"/>
        <tr r="B20" s="47"/>
        <tr r="B62" s="47"/>
        <tr r="B17" s="47"/>
        <tr r="B49" s="47"/>
        <tr r="B86" s="47"/>
        <tr r="B27" s="47"/>
        <tr r="B58" s="47"/>
        <tr r="B61" s="47"/>
        <tr r="B7" s="47"/>
        <tr r="B48" s="47"/>
        <tr r="B60" s="47"/>
        <tr r="B57" s="47"/>
        <tr r="B78" s="47"/>
        <tr r="B53" s="47"/>
        <tr r="B25" s="47"/>
        <tr r="B34" s="47"/>
        <tr r="B47" s="47"/>
        <tr r="B33" s="47"/>
        <tr r="B23" s="47"/>
        <tr r="B6" s="47"/>
        <tr r="B39" s="47"/>
        <tr r="B80" s="47"/>
        <tr r="B65" s="47"/>
        <tr r="B69" s="47"/>
        <tr r="B22" s="47"/>
        <tr r="C37" s="47"/>
        <tr r="D37" s="47"/>
        <tr r="B37" s="47"/>
        <tr r="C29" s="47"/>
        <tr r="B29" s="47"/>
        <tr r="D29" s="47"/>
        <tr r="C72" s="47"/>
        <tr r="D72" s="47"/>
        <tr r="B72" s="47"/>
        <tr r="D32" s="47"/>
        <tr r="C32" s="47"/>
        <tr r="B32" s="47"/>
        <tr r="B74" s="47"/>
        <tr r="C74" s="47"/>
        <tr r="D74" s="47"/>
        <tr r="C12" s="47"/>
        <tr r="B12" s="47"/>
        <tr r="D51" s="47"/>
        <tr r="B51" s="47"/>
        <tr r="B44" s="47"/>
        <tr r="B63" s="47"/>
        <tr r="C63" s="47"/>
        <tr r="D63" s="47"/>
        <tr r="C31" s="47"/>
        <tr r="D31" s="47"/>
        <tr r="B31" s="47"/>
        <tr r="C15" s="47"/>
        <tr r="B15" s="47"/>
        <tr r="C40" s="47"/>
        <tr r="B40" s="47"/>
        <tr r="D40" s="47"/>
        <tr r="C39" s="47"/>
        <tr r="D39" s="47"/>
        <tr r="C21" s="47"/>
        <tr r="B21" s="47"/>
        <tr r="C64" s="47"/>
        <tr r="B64" s="47"/>
        <tr r="D64" s="47"/>
        <tr r="B76" s="47"/>
        <tr r="C76" s="47"/>
        <tr r="B52" s="47"/>
        <tr r="C52" s="47"/>
        <tr r="D52" s="47"/>
        <tr r="B50" s="47"/>
        <tr r="D50" s="47"/>
        <tr r="B14" s="47"/>
        <tr r="D14" s="47"/>
        <tr r="C81" s="47"/>
        <tr r="B81" s="47"/>
        <tr r="D81" s="47"/>
        <tr r="D23" s="47"/>
        <tr r="C23" s="47"/>
        <tr r="C68" s="47"/>
        <tr r="B68" s="47"/>
        <tr r="D68" s="47"/>
        <tr r="D8" s="47"/>
        <tr r="D34" s="47"/>
        <tr r="D28" s="47"/>
        <tr r="D71" s="47"/>
        <tr r="D47" s="47"/>
        <tr r="D20" s="47"/>
        <tr r="D25" s="47"/>
        <tr r="D78" s="47"/>
        <tr r="D70" s="47"/>
        <tr r="D86" s="47"/>
        <tr r="D75" s="47"/>
        <tr r="D24" s="47"/>
        <tr r="D56" s="47"/>
        <tr r="D45" s="47"/>
        <tr r="D49" s="47"/>
        <tr r="D27" s="47"/>
        <tr r="D80" s="47"/>
        <tr r="D77" s="47"/>
        <tr r="D17" s="47"/>
        <tr r="D62" s="47"/>
        <tr r="D13" s="47"/>
        <tr r="B13" s="47"/>
        <tr r="B5" s="47"/>
        <tr r="C16" s="47"/>
        <tr r="B16" s="47"/>
        <tr r="D9" s="47"/>
        <tr r="C9" s="47"/>
        <tr r="D33" s="47"/>
        <tr r="C33" s="47"/>
        <tr r="C36" s="47"/>
        <tr r="D36" s="47"/>
        <tr r="D22" s="47"/>
        <tr r="C22" s="47"/>
        <tr r="C26" s="47"/>
        <tr r="D26" s="47"/>
        <tr r="B26" s="47"/>
        <tr r="B67" s="47"/>
        <tr r="C41" s="47"/>
        <tr r="D41" s="47"/>
        <tr r="C43" s="47"/>
        <tr r="B43" s="47"/>
        <tr r="B46" s="47"/>
        <tr r="B24" s="47"/>
        <tr r="C65" s="47"/>
        <tr r="D73" s="47"/>
        <tr r="C48" s="47"/>
        <tr r="B35" s="47"/>
        <tr r="B82" s="47"/>
        <tr r="C42" s="47"/>
        <tr r="B73" s="47"/>
        <tr r="B38" s="47"/>
        <tr r="B18" s="47"/>
        <tr r="B84" s="47"/>
        <tr r="B8" s="47"/>
        <tr r="B28" s="47"/>
        <tr r="D15" s="47"/>
        <tr r="B79" s="47"/>
        <tr r="D53" s="47"/>
        <tr r="C35" s="47"/>
        <tr r="C51" s="47"/>
        <tr r="C14" s="47"/>
        <tr r="D67" s="47"/>
        <tr r="B56" s="47"/>
        <tr r="D11" s="47"/>
        <tr r="D18" s="47"/>
        <tr r="C38" s="47"/>
        <tr r="C77" s="47"/>
        <tr r="C44" s="47"/>
        <tr r="C46" s="47"/>
        <tr r="D54" s="47"/>
        <tr r="D35" s="47"/>
        <tr r="C47" s="47"/>
        <tr r="C50" s="47"/>
        <tr r="C84" s="47"/>
        <tr r="C60" s="47"/>
        <tr r="D79" s="47"/>
        <tr r="C53" s="47"/>
        <tr r="C4" s="47"/>
        <tr r="D21" s="47"/>
        <tr r="D61" s="47"/>
        <tr r="C57" s="47"/>
        <tr r="C49" s="47"/>
        <tr r="D66" s="47"/>
        <tr r="D48" s="47"/>
        <tr r="C66" s="47"/>
        <tr r="D82" s="47"/>
        <tr r="C25" s="47"/>
        <tr r="C18" s="47"/>
        <tr r="C54" s="47"/>
        <tr r="D55" s="47"/>
        <tr r="C85" s="47"/>
        <tr r="D46" s="47"/>
        <tr r="D43" s="47"/>
        <tr r="D7" s="47"/>
        <tr r="D84" s="47"/>
        <tr r="D60" s="47"/>
        <tr r="C59" s="47"/>
        <tr r="C71" s="47"/>
        <tr r="C34" s="47"/>
        <tr r="C55" s="47"/>
        <tr r="D85" s="47"/>
        <tr r="C69" s="47"/>
        <tr r="C13" s="47"/>
        <tr r="C86" s="47"/>
        <tr r="D57" s="47"/>
        <tr r="D65" s="47"/>
        <tr r="C56" s="47"/>
        <tr r="C73" s="47"/>
        <tr r="C61" s="47"/>
        <tr r="C24" s="47"/>
        <tr r="C70" s="47"/>
        <tr r="C79" s="47"/>
        <tr r="C45" s="47"/>
        <tr r="C83" s="47"/>
        <tr r="C75" s="47"/>
        <tr r="C6" s="47"/>
        <tr r="C62" s="47"/>
        <tr r="C28" s="47"/>
        <tr r="C82" s="47"/>
        <tr r="C58" s="47"/>
        <tr r="C8" s="47"/>
        <tr r="A19" s="47"/>
        <tr r="A10" s="47"/>
        <tr r="A30" s="47"/>
        <tr r="A42" s="47"/>
        <tr r="B3" s="47"/>
        <tr r="A37" s="47"/>
        <tr r="A29" s="47"/>
        <tr r="A72" s="47"/>
        <tr r="A32" s="47"/>
        <tr r="A74" s="47"/>
        <tr r="A12" s="47"/>
        <tr r="A51" s="47"/>
        <tr r="A44" s="47"/>
        <tr r="A63" s="47"/>
        <tr r="A31" s="47"/>
        <tr r="A15" s="47"/>
        <tr r="A40" s="47"/>
        <tr r="A39" s="47"/>
        <tr r="A21" s="47"/>
        <tr r="A64" s="47"/>
        <tr r="A76" s="47"/>
        <tr r="A52" s="47"/>
        <tr r="A50" s="47"/>
        <tr r="A46" s="47"/>
        <tr r="A14" s="47"/>
        <tr r="A81" s="47"/>
        <tr r="A23" s="47"/>
        <tr r="A60" s="47"/>
        <tr r="A68" s="47"/>
        <tr r="A53" s="47"/>
        <tr r="A57" s="47"/>
        <tr r="A48" s="47"/>
        <tr r="A65" s="47"/>
        <tr r="A35" s="47"/>
        <tr r="D3" s="47"/>
        <tr r="A13" s="47"/>
        <tr r="A73" s="47"/>
        <tr r="A5" s="47"/>
        <tr r="A16" s="47"/>
        <tr r="A61" s="47"/>
        <tr r="A27" s="47"/>
        <tr r="A9" s="47"/>
        <tr r="A33" s="47"/>
        <tr r="A49" s="47"/>
        <tr r="A17" s="47"/>
        <tr r="A36" s="47"/>
        <tr r="A22" s="47"/>
        <tr r="A54" s="47"/>
        <tr r="A24" s="47"/>
        <tr r="A79" s="47"/>
        <tr r="A26" s="47"/>
        <tr r="A69" s="47"/>
        <tr r="A67" s="47"/>
        <tr r="A45" s="47"/>
        <tr r="A85" s="47"/>
        <tr r="A25" s="47"/>
        <tr r="A83" s="47"/>
        <tr r="A41" s="47"/>
        <tr r="A43" s="47"/>
        <tr r="A56" s="47"/>
        <tr r="A7" s="47"/>
        <tr r="A20" s="47"/>
        <tr r="A6" s="47"/>
        <tr r="A62" s="47"/>
        <tr r="A28" s="47"/>
        <tr r="A59" s="47"/>
        <tr r="A38" s="47"/>
        <tr r="A80" s="47"/>
        <tr r="A75" s="47"/>
        <tr r="C3" s="47"/>
        <tr r="A86" s="47"/>
        <tr r="A4" s="47"/>
        <tr r="A18" s="47"/>
        <tr r="A47" s="47"/>
        <tr r="A8" s="47"/>
        <tr r="A84" s="47"/>
        <tr r="A78" s="47"/>
        <tr r="A58" s="47"/>
        <tr r="A11" s="47"/>
        <tr r="A70" s="47"/>
        <tr r="A66" s="47"/>
        <tr r="A82" s="47"/>
        <tr r="A77" s="47"/>
        <tr r="A71" s="47"/>
        <tr r="A34" s="47"/>
        <tr r="A55"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476.595849421297" backgroundQuery="1" createdVersion="3" refreshedVersion="6" minRefreshableVersion="3" recordCount="0" tupleCache="1" supportSubquery="1" supportAdvancedDrill="1" xr:uid="{FBA1C713-9A06-4C06-AC7F-C7533D1598C0}">
  <cacheSource type="external" connectionId="15"/>
  <cacheFields count="2">
    <cacheField name="[s2s_targets].[Benchmark: Grant Friendly Name].[Benchmark: Grant Friendly Name]" caption="Benchmark: Grant Friendly Name" numFmtId="0" hierarchy="127" level="1">
      <sharedItems count="82">
        <s v="[s2s_targets].[Benchmark: Grant Friendly Name].&amp;[PLAN 8 Strategic Extension]" c="PLAN 8 Strategic Extension"/>
        <s v="[s2s_targets].[Benchmark: Grant Friendly Name].&amp;[Fundaula Book Royalty Grant]" c="Fundaula Book Royalty Grant"/>
        <s v="[s2s_targets].[Benchmark: Grant Friendly Name].&amp;[UpGlo 2]" c="UpGlo 2"/>
        <s v="[s2s_targets].[Benchmark: Grant Friendly Name].&amp;[WEA 4]" c="WEA 4"/>
        <s v="[s2s_targets].[Benchmark: Grant Friendly Name].&amp;[YBI 4]" c="YBI 4"/>
        <s v="[s2s_targets].[Benchmark: Grant Friendly Name].&amp;[SAVE 7 Next Gen]" c="SAVE 7 Next Gen"/>
        <s v="[s2s_targets].[Benchmark: Grant Friendly Name].&amp;[UpGlo 1]" c="UpGlo 1"/>
        <s v="[s2s_targets].[Benchmark: Grant Friendly Name].&amp;[An Cosan 1]" c="An Cosan 1"/>
        <s v="[s2s_targets].[Benchmark: Grant Friendly Name].&amp;[Quest Alliance]" c="Quest Alliance"/>
        <s v="[s2s_targets].[Benchmark: Grant Friendly Name].&amp;[WEA 5]" c="WEA 5"/>
        <s v="[s2s_targets].[Benchmark: Grant Friendly Name].&amp;[YBI 6 - YBI Strategic Extension]" c="YBI 6 - YBI Strategic Extension"/>
        <s v="[s2s_targets].[Benchmark: Grant Friendly Name].&amp;[AMREF  1]" c="AMREF  1"/>
        <s v="[s2s_targets].[Benchmark: Grant Friendly Name].&amp;[NetHope Change Request]" c="NetHope Change Request"/>
        <s v="[s2s_targets].[Benchmark: Grant Friendly Name].&amp;[Conexao 2- Rede Cidada 1]" c="Conexao 2- Rede Cidada 1"/>
        <s v="[s2s_targets].[Benchmark: Grant Friendly Name].&amp;[AARJ]" c="AARJ"/>
        <s v="[s2s_targets].[Benchmark: Grant Friendly Name].&amp;[WEA 2]" c="WEA 2"/>
        <s v="[s2s_targets].[Benchmark: Grant Friendly Name].&amp;[YBI 2]" c="YBI 2"/>
        <s v="[s2s_targets].[Benchmark: Grant Friendly Name].&amp;[JA 3]" c="JA 3"/>
        <s v="[s2s_targets].[Benchmark: Grant Friendly Name].&amp;[Rede Cidada - RC 3]" c="Rede Cidada - RC 3"/>
        <s v="[s2s_targets].[Benchmark: Grant Friendly Name].&amp;[Enablis 2]" c="Enablis 2"/>
        <s v="[s2s_targets].[Benchmark: Grant Friendly Name].&amp;[SAVE 3]" c="SAVE 3"/>
        <s v="[s2s_targets].[Benchmark: Grant Friendly Name].&amp;[ACCES 2]" c="ACCES 2"/>
        <s v="[s2s_targets].[Benchmark: Grant Friendly Name].&amp;[CPA 1]" c="CPA 1"/>
        <s v="[s2s_targets].[Benchmark: Grant Friendly Name].&amp;[AMF/DQI/DQL FP]" c="AMF/DQI/DQL FP"/>
        <s v="[s2s_targets].[Benchmark: Grant Friendly Name].&amp;[PN 3]" c="PN 3"/>
        <s v="[s2s_targets].[Benchmark: Grant Friendly Name].&amp;[LCD 3]" c="LCD 3"/>
        <s v="[s2s_targets].[Benchmark: Grant Friendly Name].&amp;[LCD 1]" c="LCD 1"/>
        <s v="[s2s_targets].[Benchmark: Grant Friendly Name].&amp;[YBI 5]" c="YBI 5"/>
        <s v="[s2s_targets].[Benchmark: Grant Friendly Name].&amp;[EfE 2]" c="EfE 2"/>
        <s v="[s2s_targets].[Benchmark: Grant Friendly Name].&amp;[Year Up 1]" c="Year Up 1"/>
        <s v="[s2s_targets].[Benchmark: Grant Friendly Name].&amp;[Many Rivers]" c="Many Rivers"/>
        <s v="[s2s_targets].[Benchmark: Grant Friendly Name].&amp;[SBW]" c="SBW"/>
        <s v="[s2s_targets].[Benchmark: Grant Friendly Name].&amp;[University of Notre Dame]" c="University of Notre Dame"/>
        <s v="[s2s_targets].[Benchmark: Grant Friendly Name].&amp;[EfE 3]" c="EfE 3"/>
        <s v="[s2s_targets].[Benchmark: Grant Friendly Name].&amp;[WEA 6/ Good Return 1]" c="WEA 6/ Good Return 1"/>
        <s v="[s2s_targets].[Benchmark: Grant Friendly Name].&amp;[EfE 1]" c="EfE 1"/>
        <s v="[s2s_targets].[Benchmark: Grant Friendly Name].&amp;[PLAN 7 Next Gen]" c="PLAN 7 Next Gen"/>
        <s v="[s2s_targets].[Benchmark: Grant Friendly Name].&amp;[CWW 2]" c="CWW 2"/>
        <s v="[s2s_targets].[Benchmark: Grant Friendly Name].&amp;[Goodwill 1]" c="Goodwill 1"/>
        <s v="[s2s_targets].[Benchmark: Grant Friendly Name].&amp;[CBFW]" c="CBFW"/>
        <s v="[s2s_targets].[Benchmark: Grant Friendly Name].&amp;[PLAN  2]" c="PLAN  2"/>
        <s v="[s2s_targets].[Benchmark: Grant Friendly Name].&amp;[FE 6 Single Step]" c="FE 6 Single Step"/>
        <s v="[s2s_targets].[Benchmark: Grant Friendly Name].&amp;[AMREF  2]" c="AMREF  2"/>
        <s v="[s2s_targets].[Benchmark: Grant Friendly Name].&amp;[Enablis 1]" c="Enablis 1"/>
        <s v="[s2s_targets].[Benchmark: Grant Friendly Name].&amp;[SAVE 2]" c="SAVE 2"/>
        <s v="[s2s_targets].[Benchmark: Grant Friendly Name].&amp;[Aspen 1]" c="Aspen 1"/>
        <s v="[s2s_targets].[Benchmark: Grant Friendly Name].&amp;[ACCES 1]" c="ACCES 1"/>
        <s v="[s2s_targets].[Benchmark: Grant Friendly Name].&amp;[VSO 4]" c="VSO 4"/>
        <s v="[s2s_targets].[Benchmark: Grant Friendly Name].&amp;[Article 1_Jobready FP]" c="Article 1_Jobready FP"/>
        <s v="[s2s_targets].[Benchmark: Grant Friendly Name].&amp;[FY19  LC Success Coaching - Global]" c="FY19  LC Success Coaching - Global"/>
        <s v="[s2s_targets].[Benchmark: Grant Friendly Name].&amp;[SAVE 6 Next Gen]" c="SAVE 6 Next Gen"/>
        <s v="[s2s_targets].[Benchmark: Grant Friendly Name].&amp;[Oxfam 2]" c="Oxfam 2"/>
        <s v="[s2s_targets].[Benchmark: Grant Friendly Name].&amp;[PNI]" c="PNI"/>
        <s v="[s2s_targets].[Benchmark: Grant Friendly Name].&amp;[Plan 6]" c="Plan 6"/>
        <s v="[s2s_targets].[Benchmark: Grant Friendly Name].&amp;[SRC]" c="SRC"/>
        <s v="[s2s_targets].[Benchmark: Grant Friendly Name].&amp;[SAVE 1]" c="SAVE 1"/>
        <s v="[s2s_targets].[Benchmark: Grant Friendly Name].&amp;[CYBF]" c="CYBF"/>
        <s v="[s2s_targets].[Benchmark: Grant Friendly Name].&amp;[YBI 3]" c="YBI 3"/>
        <s v="[s2s_targets].[Benchmark: Grant Friendly Name].&amp;[Ashoka 1]" c="Ashoka 1"/>
        <s v="[s2s_targets].[Benchmark: Grant Friendly Name].&amp;[Nethope 1]" c="Nethope 1"/>
        <s v="[s2s_targets].[Benchmark: Grant Friendly Name].&amp;[PLAN 1]" c="PLAN 1"/>
        <s v="[s2s_targets].[Benchmark: Grant Friendly Name].&amp;[PLAN 4]" c="PLAN 4"/>
        <s v="[s2s_targets].[Benchmark: Grant Friendly Name].&amp;[WEA 3]" c="WEA 3"/>
        <s v="[s2s_targets].[Benchmark: Grant Friendly Name].&amp;[SAVE 5]" c="SAVE 5"/>
        <s v="[s2s_targets].[Benchmark: Grant Friendly Name].&amp;[CWW 1]" c="CWW 1"/>
        <s v="[s2s_targets].[Benchmark: Grant Friendly Name].&amp;[JA-YE]" c="JA-YE"/>
        <s v="[s2s_targets].[Benchmark: Grant Friendly Name].&amp;[KIPP 2]" c="KIPP 2"/>
        <s v="[s2s_targets].[Benchmark: Grant Friendly Name].&amp;[Ashoka 2]" c="Ashoka 2"/>
        <s v="[s2s_targets].[Benchmark: Grant Friendly Name].&amp;[FE 4]" c="FE 4"/>
        <s v="[s2s_targets].[Benchmark: Grant Friendly Name].&amp;[SAVE 4]" c="SAVE 4"/>
        <s v="[s2s_targets].[Benchmark: Grant Friendly Name].&amp;[LCD 5]" c="LCD 5"/>
        <s v="[s2s_targets].[Benchmark: Grant Friendly Name].&amp;[Plan 3 Post Haiyan]" c="Plan 3 Post Haiyan"/>
        <s v="[s2s_targets].[Benchmark: Grant Friendly Name].&amp;[Article 1 Grant 2]" c="Article 1 Grant 2"/>
        <s v="[s2s_targets].[Benchmark: Grant Friendly Name].&amp;[WEA 1]" c="WEA 1"/>
        <s v="[s2s_targets].[Benchmark: Grant Friendly Name].&amp;[FE 5 Next Gen]" c="FE 5 Next Gen"/>
        <s v="[s2s_targets].[Benchmark: Grant Friendly Name].&amp;[VSO 3]" c="VSO 3"/>
        <s v="[s2s_targets].[Benchmark: Grant Friendly Name].&amp;[FE 2]" c="FE 2"/>
        <s v="[s2s_targets].[Benchmark: Grant Friendly Name].&amp;[IVMF]" c="IVMF"/>
        <s v="[s2s_targets].[Benchmark: Grant Friendly Name].&amp;[LCD 2]" c="LCD 2"/>
        <s v="[s2s_targets].[Benchmark: Grant Friendly Name].&amp;[FE 3]" c="FE 3"/>
        <s v="[s2s_targets].[Benchmark: Grant Friendly Name].&amp;[AMREF 3]" c="AMREF 3"/>
        <s v="[s2s_targets].[Benchmark: Grant Friendly Name].&amp;[Conexao 3- Rede Cidada 2]" c="Conexao 3- Rede Cidada 2"/>
      </sharedItems>
    </cacheField>
    <cacheField name="[Measures].[MeasuresLevel]" caption="MeasuresLevel" numFmtId="0" hierarchy="69">
      <sharedItems count="3">
        <s v="[Measures].[Sum of Total Target # Improved]" c="Sum of Total Target # Improved"/>
        <s v="[Measures].[Sum of Total Target # Transformed]" c="Sum of Total Target # Transformed"/>
        <s v="[Measures].[Sum of Total Target # Connected]" c="Sum of Total Target # Connect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 PwD]" caption="Actual % PwD" attribute="1" defaultMemberUniqueName="[s2s_actuals].[Actual % PwD].[All]" allUniqueName="[s2s_actuals].[Actual %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 PwD]" caption="Target % PwD" attribute="1" defaultMemberUniqueName="[s2s_targets].[Target % PwD].[All]" allUniqueName="[s2s_targets].[Target %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9">
      <n v="1190">
        <tpls c="2">
          <tpl fld="1" item="0"/>
          <tpl fld="0" item="11"/>
        </tpls>
      </n>
      <n v="3200">
        <tpls c="2">
          <tpl fld="1" item="0"/>
          <tpl fld="0" item="8"/>
        </tpls>
      </n>
      <n v="0">
        <tpls c="2">
          <tpl fld="1" item="0"/>
          <tpl fld="0" item="4"/>
        </tpls>
      </n>
      <n v="49">
        <tpls c="2">
          <tpl fld="1" item="0"/>
          <tpl fld="0" item="19"/>
        </tpls>
      </n>
      <n v="26900">
        <tpls c="2">
          <tpl fld="1" item="0"/>
          <tpl fld="0" item="20"/>
        </tpls>
      </n>
      <n v="10323">
        <tpls c="2">
          <tpl fld="1" item="0"/>
          <tpl fld="0" item="21"/>
        </tpls>
      </n>
      <n v="1610">
        <tpls c="2">
          <tpl fld="1" item="0"/>
          <tpl fld="0" item="15"/>
        </tpls>
      </n>
      <n v="190000">
        <tpls c="2">
          <tpl fld="1" item="0"/>
          <tpl fld="0" item="27"/>
        </tpls>
      </n>
      <n v="300">
        <tpls c="2">
          <tpl fld="1" item="0"/>
          <tpl fld="0" item="30"/>
        </tpls>
      </n>
      <n v="14682">
        <tpls c="2">
          <tpl fld="1" item="0"/>
          <tpl fld="0" item="34"/>
        </tpls>
      </n>
      <n v="1700">
        <tpls c="2">
          <tpl fld="1" item="0"/>
          <tpl fld="0" item="6"/>
        </tpls>
      </n>
      <n v="175">
        <tpls c="2">
          <tpl fld="1" item="0"/>
          <tpl fld="0" item="35"/>
        </tpls>
      </n>
      <n v="8170">
        <tpls c="2">
          <tpl fld="1" item="0"/>
          <tpl fld="0" item="44"/>
        </tpls>
      </n>
      <n v="25279">
        <tpls c="2">
          <tpl fld="1" item="0"/>
          <tpl fld="0" item="47"/>
        </tpls>
      </n>
      <n v="295">
        <tpls c="2">
          <tpl fld="1" item="0"/>
          <tpl fld="0" item="24"/>
        </tpls>
      </n>
      <n v="0">
        <tpls c="2">
          <tpl fld="1" item="1"/>
          <tpl fld="0" item="50"/>
        </tpls>
      </n>
      <n v="1394">
        <tpls c="2">
          <tpl fld="1" item="1"/>
          <tpl fld="0" item="52"/>
        </tpls>
      </n>
      <n v="1502401">
        <tpls c="2">
          <tpl fld="1" item="0"/>
          <tpl hier="127" item="4294967295"/>
        </tpls>
      </n>
      <n v="5000">
        <tpls c="2">
          <tpl fld="1" item="0"/>
          <tpl fld="0" item="48"/>
        </tpls>
      </n>
      <n v="3550">
        <tpls c="2">
          <tpl fld="1" item="0"/>
          <tpl fld="0" item="32"/>
        </tpls>
      </n>
      <n v="287">
        <tpls c="2">
          <tpl fld="1" item="1"/>
          <tpl fld="0" item="29"/>
        </tpls>
      </n>
      <n v="2810">
        <tpls c="2">
          <tpl fld="1" item="0"/>
          <tpl fld="0" item="0"/>
        </tpls>
      </n>
      <n v="1500">
        <tpls c="2">
          <tpl fld="1" item="0"/>
          <tpl fld="0" item="1"/>
        </tpls>
      </n>
      <n v="8403">
        <tpls c="2">
          <tpl fld="1" item="0"/>
          <tpl fld="0" item="2"/>
        </tpls>
      </n>
      <n v="9436">
        <tpls c="2">
          <tpl fld="1" item="0"/>
          <tpl fld="0" item="18"/>
        </tpls>
      </n>
      <n v="0">
        <tpls c="2">
          <tpl fld="1" item="1"/>
          <tpl fld="0" item="55"/>
        </tpls>
      </n>
      <n v="19276">
        <tpls c="2">
          <tpl fld="1" item="1"/>
          <tpl fld="0" item="10"/>
        </tpls>
      </n>
      <n v="0">
        <tpls c="2">
          <tpl fld="1" item="1"/>
          <tpl fld="0" item="23"/>
        </tpls>
      </n>
      <n v="11546">
        <tpls c="2">
          <tpl fld="1" item="1"/>
          <tpl fld="0" item="25"/>
        </tpls>
      </n>
      <n v="0">
        <tpls c="2">
          <tpl fld="1" item="1"/>
          <tpl fld="0" item="59"/>
        </tpls>
      </n>
      <n v="1393">
        <tpls c="2">
          <tpl fld="1" item="0"/>
          <tpl fld="0" item="29"/>
        </tpls>
      </n>
      <n v="1410">
        <tpls c="2">
          <tpl fld="1" item="1"/>
          <tpl fld="0" item="0"/>
        </tpls>
      </n>
      <n v="360">
        <tpls c="2">
          <tpl fld="1" item="0"/>
          <tpl fld="0" item="36"/>
        </tpls>
      </n>
      <n v="9268">
        <tpls c="2">
          <tpl fld="1" item="0"/>
          <tpl fld="0" item="13"/>
        </tpls>
      </n>
      <n v="37000">
        <tpls c="2">
          <tpl fld="1" item="0"/>
          <tpl fld="0" item="28"/>
        </tpls>
      </n>
      <n v="0">
        <tpls c="2">
          <tpl fld="1" item="1"/>
          <tpl fld="0" item="4"/>
        </tpls>
      </n>
      <n v="119214">
        <tpls c="2">
          <tpl fld="1" item="0"/>
          <tpl fld="0" item="5"/>
        </tpls>
      </n>
      <n v="0">
        <tpls c="2">
          <tpl fld="1" item="1"/>
          <tpl fld="0" item="51"/>
        </tpls>
      </n>
      <n v="77005">
        <tpls c="2">
          <tpl fld="1" item="1"/>
          <tpl fld="0" item="5"/>
        </tpls>
      </n>
      <n v="6635">
        <tpls c="2">
          <tpl fld="1" item="0"/>
          <tpl fld="0" item="40"/>
        </tpls>
      </n>
      <n v="6058">
        <tpls c="2">
          <tpl fld="1" item="0"/>
          <tpl fld="0" item="52"/>
        </tpls>
      </n>
      <n v="4794">
        <tpls c="2">
          <tpl fld="1" item="1"/>
          <tpl fld="0" item="44"/>
        </tpls>
      </n>
      <n v="0">
        <tpls c="2">
          <tpl fld="1" item="1"/>
          <tpl fld="0" item="64"/>
        </tpls>
      </n>
      <n v="5268">
        <tpls c="2">
          <tpl fld="1" item="0"/>
          <tpl fld="0" item="14"/>
        </tpls>
      </n>
      <n v="14544">
        <tpls c="2">
          <tpl fld="1" item="0"/>
          <tpl fld="0" item="53"/>
        </tpls>
      </n>
      <n v="4437">
        <tpls c="2">
          <tpl fld="1" item="1"/>
          <tpl fld="0" item="34"/>
        </tpls>
      </n>
      <n v="10360">
        <tpls c="2">
          <tpl fld="1" item="0"/>
          <tpl fld="0" item="55"/>
        </tpls>
      </n>
      <n v="77103">
        <tpls c="2">
          <tpl fld="1" item="0"/>
          <tpl fld="0" item="10"/>
        </tpls>
      </n>
      <n v="4163">
        <tpls c="2">
          <tpl fld="1" item="0"/>
          <tpl fld="0" item="60"/>
        </tpls>
      </n>
      <n v="208">
        <tpls c="2">
          <tpl fld="1" item="0"/>
          <tpl fld="0" item="12"/>
        </tpls>
      </n>
      <n v="0">
        <tpls c="2">
          <tpl fld="1" item="1"/>
          <tpl fld="0" item="49"/>
        </tpls>
      </n>
      <n v="0">
        <tpls c="2">
          <tpl fld="1" item="1"/>
          <tpl fld="0" item="36"/>
        </tpls>
      </n>
      <n v="68">
        <tpls c="2">
          <tpl fld="1" item="0"/>
          <tpl fld="0" item="59"/>
        </tpls>
      </n>
      <n v="180">
        <tpls c="2">
          <tpl fld="1" item="0"/>
          <tpl fld="0" item="70"/>
        </tpls>
      </n>
      <n v="2436">
        <tpls c="2">
          <tpl fld="1" item="0"/>
          <tpl fld="0" item="3"/>
        </tpls>
      </n>
      <n v="0">
        <tpls c="2">
          <tpl fld="1" item="0"/>
          <tpl fld="0" item="17"/>
        </tpls>
      </n>
      <n v="4998">
        <tpls c="2">
          <tpl fld="1" item="1"/>
          <tpl fld="0" item="13"/>
        </tpls>
      </n>
      <n v="500">
        <tpls c="2">
          <tpl fld="1" item="1"/>
          <tpl fld="0" item="7"/>
        </tpls>
      </n>
      <n v="0">
        <tpls c="2">
          <tpl fld="1" item="2"/>
          <tpl fld="0" item="24"/>
        </tpls>
      </n>
      <n v="1128">
        <tpls c="2">
          <tpl fld="1" item="1"/>
          <tpl fld="0" item="31"/>
        </tpls>
      </n>
      <n v="9472">
        <tpls c="2">
          <tpl fld="1" item="0"/>
          <tpl fld="0" item="58"/>
        </tpls>
      </n>
      <n v="1859">
        <tpls c="2">
          <tpl fld="1" item="0"/>
          <tpl fld="0" item="71"/>
        </tpls>
      </n>
      <n v="20">
        <tpls c="2">
          <tpl fld="1" item="0"/>
          <tpl fld="0" item="49"/>
        </tpls>
      </n>
      <n v="4715">
        <tpls c="2">
          <tpl fld="1" item="1"/>
          <tpl fld="0" item="53"/>
        </tpls>
      </n>
      <n v="50779">
        <tpls c="2">
          <tpl fld="1" item="2"/>
          <tpl fld="0" item="34"/>
        </tpls>
      </n>
      <n v="3500">
        <tpls c="2">
          <tpl fld="1" item="1"/>
          <tpl fld="0" item="67"/>
        </tpls>
      </n>
      <n v="0">
        <tpls c="2">
          <tpl fld="1" item="2"/>
          <tpl fld="0" item="19"/>
        </tpls>
      </n>
      <n v="0">
        <tpls c="2">
          <tpl fld="1" item="2"/>
          <tpl fld="0" item="11"/>
        </tpls>
      </n>
      <n v="77103">
        <tpls c="2">
          <tpl fld="1" item="2"/>
          <tpl fld="0" item="10"/>
        </tpls>
      </n>
      <n v="0">
        <tpls c="2">
          <tpl fld="1" item="2"/>
          <tpl fld="0" item="13"/>
        </tpls>
      </n>
      <n v="2338246">
        <tpls c="2">
          <tpl fld="1" item="2"/>
          <tpl fld="0" item="17"/>
        </tpls>
      </n>
      <n v="25279">
        <tpls c="2">
          <tpl fld="1" item="2"/>
          <tpl fld="0" item="47"/>
        </tpls>
      </n>
      <n v="10891">
        <tpls c="2">
          <tpl fld="1" item="0"/>
          <tpl fld="0" item="78"/>
        </tpls>
      </n>
      <n v="0">
        <tpls c="2">
          <tpl fld="1" item="2"/>
          <tpl fld="0" item="4"/>
        </tpls>
      </n>
      <n v="20">
        <tpls c="2">
          <tpl fld="1" item="2"/>
          <tpl fld="0" item="49"/>
        </tpls>
      </n>
      <n v="40840">
        <tpls c="2">
          <tpl fld="1" item="0"/>
          <tpl fld="0" item="51"/>
        </tpls>
      </n>
      <n v="7728">
        <tpls c="2">
          <tpl fld="1" item="1"/>
          <tpl fld="0" item="47"/>
        </tpls>
      </n>
      <n v="0">
        <tpls c="2">
          <tpl fld="1" item="0"/>
          <tpl fld="0" item="50"/>
        </tpls>
      </n>
      <n v="0">
        <tpls c="2">
          <tpl fld="1" item="2"/>
          <tpl fld="0" item="35"/>
        </tpls>
      </n>
      <n v="0">
        <tpls c="2">
          <tpl fld="1" item="2"/>
          <tpl fld="0" item="59"/>
        </tpls>
      </n>
      <n v="0">
        <tpls c="2">
          <tpl fld="1" item="2"/>
          <tpl fld="0" item="25"/>
        </tpls>
      </n>
      <n v="15075">
        <tpls c="2">
          <tpl fld="1" item="0"/>
          <tpl fld="0" item="25"/>
        </tpls>
      </n>
      <n v="0">
        <tpls c="2">
          <tpl fld="1" item="1"/>
          <tpl fld="0" item="26"/>
        </tpls>
      </n>
      <n v="0">
        <tpls c="2">
          <tpl fld="1" item="0"/>
          <tpl fld="0" item="26"/>
        </tpls>
      </n>
      <n v="0">
        <tpls c="2">
          <tpl fld="1" item="2"/>
          <tpl fld="0" item="31"/>
        </tpls>
      </n>
      <n v="65762">
        <tpls c="2">
          <tpl fld="1" item="2"/>
          <tpl fld="0" item="33"/>
        </tpls>
      </n>
      <n v="20200">
        <tpls c="2">
          <tpl fld="1" item="1"/>
          <tpl fld="0" item="33"/>
        </tpls>
      </n>
      <n v="62688">
        <tpls c="2">
          <tpl fld="1" item="0"/>
          <tpl fld="0" item="33"/>
        </tpls>
      </n>
      <n v="12743">
        <tpls c="2">
          <tpl fld="1" item="0"/>
          <tpl fld="0" item="37"/>
        </tpls>
      </n>
      <n v="0">
        <tpls c="2">
          <tpl fld="1" item="1"/>
          <tpl fld="0" item="37"/>
        </tpls>
      </n>
      <n v="15470">
        <tpls c="2">
          <tpl fld="1" item="1"/>
          <tpl fld="0" item="38"/>
        </tpls>
      </n>
      <n v="20961">
        <tpls c="2">
          <tpl fld="1" item="0"/>
          <tpl fld="0" item="38"/>
        </tpls>
      </n>
      <n v="10814">
        <tpls c="2">
          <tpl fld="1" item="0"/>
          <tpl fld="0" item="41"/>
        </tpls>
      </n>
      <n v="2487">
        <tpls c="2">
          <tpl fld="1" item="1"/>
          <tpl fld="0" item="41"/>
        </tpls>
      </n>
      <n v="318">
        <tpls c="2">
          <tpl fld="1" item="0"/>
          <tpl fld="0" item="42"/>
        </tpls>
      </n>
      <n v="0">
        <tpls c="2">
          <tpl fld="1" item="1"/>
          <tpl fld="0" item="42"/>
        </tpls>
      </n>
      <n v="194700">
        <tpls c="2">
          <tpl fld="1" item="2"/>
          <tpl fld="0" item="45"/>
        </tpls>
      </n>
      <n v="72340">
        <tpls c="2">
          <tpl fld="1" item="0"/>
          <tpl fld="0" item="45"/>
        </tpls>
      </n>
      <n v="2">
        <tpls c="2">
          <tpl fld="1" item="2"/>
          <tpl fld="0" item="46"/>
        </tpls>
      </n>
      <n v="5000">
        <tpls c="2">
          <tpl fld="1" item="2"/>
          <tpl fld="0" item="48"/>
        </tpls>
      </n>
      <n v="1500">
        <tpls c="2">
          <tpl fld="1" item="1"/>
          <tpl fld="0" item="48"/>
        </tpls>
      </n>
      <n v="20580">
        <tpls c="2">
          <tpl fld="1" item="1"/>
          <tpl fld="0" item="20"/>
        </tpls>
      </n>
      <n v="6552">
        <tpls c="2">
          <tpl fld="1" item="1"/>
          <tpl fld="0" item="39"/>
        </tpls>
      </n>
      <n v="2095">
        <tpls c="2">
          <tpl fld="1" item="1"/>
          <tpl fld="0" item="3"/>
        </tpls>
      </n>
      <n v="0">
        <tpls c="2">
          <tpl fld="1" item="1"/>
          <tpl fld="0" item="16"/>
        </tpls>
      </n>
      <n v="0">
        <tpls c="2">
          <tpl fld="1" item="1"/>
          <tpl fld="0" item="43"/>
        </tpls>
      </n>
      <n v="5505">
        <tpls c="2">
          <tpl fld="1" item="1"/>
          <tpl fld="0" item="40"/>
        </tpls>
      </n>
      <n v="620">
        <tpls c="2">
          <tpl fld="1" item="1"/>
          <tpl fld="0" item="30"/>
        </tpls>
      </n>
      <n v="187">
        <tpls c="2">
          <tpl fld="1" item="1"/>
          <tpl fld="0" item="24"/>
        </tpls>
      </n>
      <n v="143">
        <tpls c="2">
          <tpl fld="1" item="1"/>
          <tpl fld="0" item="35"/>
        </tpls>
      </n>
      <n v="1304">
        <tpls c="2">
          <tpl fld="1" item="1"/>
          <tpl fld="0" item="15"/>
        </tpls>
      </n>
      <n v="517614">
        <tpls c="2">
          <tpl fld="1" item="1"/>
          <tpl hier="127" item="4294967295"/>
        </tpls>
      </n>
      <n v="750">
        <tpls c="2">
          <tpl fld="1" item="1"/>
          <tpl fld="0" item="6"/>
        </tpls>
      </n>
      <n v="1750">
        <tpls c="2">
          <tpl fld="1" item="1"/>
          <tpl fld="0" item="9"/>
        </tpls>
      </n>
      <n v="6001">
        <tpls c="2">
          <tpl fld="1" item="1"/>
          <tpl fld="0" item="28"/>
        </tpls>
      </n>
      <n v="60">
        <tpls c="2">
          <tpl fld="1" item="1"/>
          <tpl fld="0" item="22"/>
        </tpls>
      </n>
      <n v="0">
        <tpls c="2">
          <tpl fld="1" item="1"/>
          <tpl fld="0" item="12"/>
        </tpls>
      </n>
      <n v="2877">
        <tpls c="2">
          <tpl fld="1" item="1"/>
          <tpl fld="0" item="2"/>
        </tpls>
      </n>
      <n v="0">
        <tpls c="2">
          <tpl fld="1" item="1"/>
          <tpl fld="0" item="19"/>
        </tpls>
      </n>
      <n v="0">
        <tpls c="2">
          <tpl fld="1" item="1"/>
          <tpl fld="0" item="1"/>
        </tpls>
      </n>
      <n v="0">
        <tpls c="2">
          <tpl fld="1" item="1"/>
          <tpl fld="0" item="11"/>
        </tpls>
      </n>
      <n v="0">
        <tpls c="2">
          <tpl fld="1" item="1"/>
          <tpl fld="0" item="54"/>
        </tpls>
      </n>
      <n v="0">
        <tpls c="2">
          <tpl fld="1" item="2"/>
          <tpl fld="0" item="54"/>
        </tpls>
      </n>
      <n v="2519">
        <tpls c="2">
          <tpl fld="1" item="0"/>
          <tpl fld="0" item="54"/>
        </tpls>
      </n>
      <n v="6628">
        <tpls c="2">
          <tpl fld="1" item="0"/>
          <tpl fld="0" item="56"/>
        </tpls>
      </n>
      <n v="0">
        <tpls c="2">
          <tpl fld="1" item="1"/>
          <tpl fld="0" item="56"/>
        </tpls>
      </n>
      <n v="0">
        <tpls c="2">
          <tpl fld="1" item="1"/>
          <tpl fld="0" item="57"/>
        </tpls>
      </n>
      <n v="0">
        <tpls c="2">
          <tpl fld="1" item="2"/>
          <tpl fld="0" item="57"/>
        </tpls>
      </n>
      <n v="0">
        <tpls c="2">
          <tpl fld="1" item="0"/>
          <tpl fld="0" item="57"/>
        </tpls>
      </n>
      <n v="1382">
        <tpls c="2">
          <tpl fld="1" item="1"/>
          <tpl fld="0" item="58"/>
        </tpls>
      </n>
      <n v="0">
        <tpls c="2">
          <tpl fld="1" item="2"/>
          <tpl fld="0" item="58"/>
        </tpls>
      </n>
      <n v="3299">
        <tpls c="2">
          <tpl fld="1" item="1"/>
          <tpl fld="0" item="60"/>
        </tpls>
      </n>
      <n v="0">
        <tpls c="2">
          <tpl fld="1" item="2"/>
          <tpl fld="0" item="60"/>
        </tpls>
      </n>
      <n v="3182">
        <tpls c="2">
          <tpl fld="1" item="1"/>
          <tpl fld="0" item="61"/>
        </tpls>
      </n>
      <n v="4000">
        <tpls c="2">
          <tpl fld="1" item="0"/>
          <tpl fld="0" item="61"/>
        </tpls>
      </n>
      <n v="0">
        <tpls c="2">
          <tpl fld="1" item="2"/>
          <tpl fld="0" item="61"/>
        </tpls>
      </n>
      <n v="2500">
        <tpls c="2">
          <tpl fld="1" item="0"/>
          <tpl fld="0" item="62"/>
        </tpls>
      </n>
      <n v="0">
        <tpls c="2">
          <tpl fld="1" item="2"/>
          <tpl fld="0" item="62"/>
        </tpls>
      </n>
      <n v="40202">
        <tpls c="2">
          <tpl fld="1" item="1"/>
          <tpl fld="0" item="63"/>
        </tpls>
      </n>
      <n v="57926">
        <tpls c="2">
          <tpl fld="1" item="2"/>
          <tpl fld="0" item="63"/>
        </tpls>
      </n>
      <n v="57926">
        <tpls c="2">
          <tpl fld="1" item="0"/>
          <tpl fld="0" item="63"/>
        </tpls>
      </n>
      <n v="0">
        <tpls c="2">
          <tpl fld="1" item="2"/>
          <tpl fld="0" item="64"/>
        </tpls>
      </n>
      <n v="6383">
        <tpls c="2">
          <tpl fld="1" item="0"/>
          <tpl fld="0" item="64"/>
        </tpls>
      </n>
      <n v="0">
        <tpls c="2">
          <tpl fld="1" item="1"/>
          <tpl fld="0" item="65"/>
        </tpls>
      </n>
      <n v="35938">
        <tpls c="2">
          <tpl fld="1" item="0"/>
          <tpl fld="0" item="65"/>
        </tpls>
      </n>
      <n v="1502">
        <tpls c="2">
          <tpl fld="1" item="1"/>
          <tpl fld="0" item="66"/>
        </tpls>
      </n>
      <n v="0">
        <tpls c="2">
          <tpl fld="1" item="2"/>
          <tpl fld="0" item="66"/>
        </tpls>
      </n>
      <n v="6889">
        <tpls c="2">
          <tpl fld="1" item="0"/>
          <tpl fld="0" item="66"/>
        </tpls>
      </n>
      <n v="0">
        <tpls c="2">
          <tpl fld="1" item="2"/>
          <tpl fld="0" item="67"/>
        </tpls>
      </n>
      <n v="5800">
        <tpls c="2">
          <tpl fld="1" item="0"/>
          <tpl fld="0" item="67"/>
        </tpls>
      </n>
      <n v="14000">
        <tpls c="2">
          <tpl fld="1" item="2"/>
          <tpl fld="0" item="68"/>
        </tpls>
      </n>
      <n v="5000">
        <tpls c="2">
          <tpl fld="1" item="1"/>
          <tpl fld="0" item="68"/>
        </tpls>
      </n>
      <n v="14000">
        <tpls c="2">
          <tpl fld="1" item="0"/>
          <tpl fld="0" item="68"/>
        </tpls>
      </n>
      <n v="37694">
        <tpls c="2">
          <tpl fld="1" item="1"/>
          <tpl fld="0" item="69"/>
        </tpls>
      </n>
      <n v="58058">
        <tpls c="2">
          <tpl fld="1" item="0"/>
          <tpl fld="0" item="69"/>
        </tpls>
      </n>
      <n v="58057">
        <tpls c="2">
          <tpl fld="1" item="2"/>
          <tpl fld="0" item="69"/>
        </tpls>
      </n>
      <n v="245">
        <tpls c="2">
          <tpl fld="1" item="2"/>
          <tpl fld="0" item="70"/>
        </tpls>
      </n>
      <n v="0">
        <tpls c="2">
          <tpl fld="1" item="2"/>
          <tpl fld="0" item="71"/>
        </tpls>
      </n>
      <n v="1724">
        <tpls c="2">
          <tpl fld="1" item="1"/>
          <tpl fld="0" item="71"/>
        </tpls>
      </n>
      <n v="101003">
        <tpls c="2">
          <tpl fld="1" item="2"/>
          <tpl fld="0" item="72"/>
        </tpls>
      </n>
      <n v="39611">
        <tpls c="2">
          <tpl fld="1" item="0"/>
          <tpl fld="0" item="72"/>
        </tpls>
      </n>
      <n v="0">
        <tpls c="2">
          <tpl fld="1" item="1"/>
          <tpl fld="0" item="73"/>
        </tpls>
      </n>
      <n v="5208">
        <tpls c="2">
          <tpl fld="1" item="0"/>
          <tpl fld="0" item="73"/>
        </tpls>
      </n>
      <n v="0">
        <tpls c="2">
          <tpl fld="1" item="2"/>
          <tpl fld="0" item="73"/>
        </tpls>
      </n>
      <n v="2350">
        <tpls c="2">
          <tpl fld="1" item="2"/>
          <tpl fld="0" item="74"/>
        </tpls>
      </n>
      <n v="0">
        <tpls c="2">
          <tpl fld="1" item="0"/>
          <tpl fld="0" item="74"/>
        </tpls>
      </n>
      <n v="0">
        <tpls c="2">
          <tpl fld="1" item="1"/>
          <tpl fld="0" item="74"/>
        </tpls>
      </n>
      <n v="0">
        <tpls c="2">
          <tpl fld="1" item="2"/>
          <tpl fld="0" item="75"/>
        </tpls>
      </n>
      <n v="0">
        <tpls c="2">
          <tpl fld="1" item="1"/>
          <tpl fld="0" item="75"/>
        </tpls>
      </n>
      <n v="61699">
        <tpls c="2">
          <tpl fld="1" item="0"/>
          <tpl fld="0" item="75"/>
        </tpls>
      </n>
      <n v="0">
        <tpls c="2">
          <tpl fld="1" item="1"/>
          <tpl fld="0" item="76"/>
        </tpls>
      </n>
      <n v="0">
        <tpls c="2">
          <tpl fld="1" item="2"/>
          <tpl fld="0" item="76"/>
        </tpls>
      </n>
      <n v="0">
        <tpls c="2">
          <tpl fld="1" item="0"/>
          <tpl fld="0" item="76"/>
        </tpls>
      </n>
      <n v="22800">
        <tpls c="2">
          <tpl fld="1" item="2"/>
          <tpl fld="0" item="77"/>
        </tpls>
      </n>
      <n v="12100">
        <tpls c="2">
          <tpl fld="1" item="1"/>
          <tpl fld="0" item="77"/>
        </tpls>
      </n>
      <n v="22800">
        <tpls c="2">
          <tpl fld="1" item="0"/>
          <tpl fld="0" item="77"/>
        </tpls>
      </n>
      <n v="0">
        <tpls c="2">
          <tpl fld="1" item="2"/>
          <tpl fld="0" item="37"/>
        </tpls>
      </n>
      <n v="0">
        <tpls c="2">
          <tpl fld="1" item="2"/>
          <tpl fld="0" item="32"/>
        </tpls>
      </n>
      <n v="200">
        <tpls c="2">
          <tpl fld="1" item="2"/>
          <tpl fld="0" item="50"/>
        </tpls>
      </n>
      <n v="0">
        <tpls c="2">
          <tpl fld="1" item="2"/>
          <tpl fld="0" item="16"/>
        </tpls>
      </n>
      <n v="0">
        <tpls c="2">
          <tpl fld="1" item="2"/>
          <tpl fld="0" item="65"/>
        </tpls>
      </n>
      <n v="40800">
        <tpls c="2">
          <tpl fld="1" item="2"/>
          <tpl fld="0" item="21"/>
        </tpls>
      </n>
      <n v="0">
        <tpls c="2">
          <tpl fld="1" item="2"/>
          <tpl fld="0" item="56"/>
        </tpls>
      </n>
      <n v="19500">
        <tpls c="2">
          <tpl fld="1" item="2"/>
          <tpl fld="0" item="41"/>
        </tpls>
      </n>
      <n v="0">
        <tpls c="2">
          <tpl fld="1" item="2"/>
          <tpl fld="0" item="12"/>
        </tpls>
      </n>
      <n v="2250">
        <tpls c="2">
          <tpl fld="1" item="2"/>
          <tpl fld="0" item="1"/>
        </tpls>
      </n>
      <n v="0">
        <tpls c="2">
          <tpl fld="1" item="2"/>
          <tpl fld="0" item="28"/>
        </tpls>
      </n>
      <n v="21444">
        <tpls c="2">
          <tpl fld="1" item="2"/>
          <tpl fld="0" item="53"/>
        </tpls>
      </n>
      <n v="0">
        <tpls c="2">
          <tpl fld="1" item="2"/>
          <tpl fld="0" item="9"/>
        </tpls>
      </n>
      <n v="0">
        <tpls c="2">
          <tpl fld="1" item="2"/>
          <tpl fld="0" item="52"/>
        </tpls>
      </n>
      <n v="0">
        <tpls c="2">
          <tpl fld="1" item="2"/>
          <tpl fld="0" item="55"/>
        </tpls>
      </n>
      <n v="0">
        <tpls c="2">
          <tpl fld="1" item="2"/>
          <tpl fld="0" item="51"/>
        </tpls>
      </n>
      <n v="150000">
        <tpls c="2">
          <tpl fld="1" item="2"/>
          <tpl fld="0" item="23"/>
        </tpls>
      </n>
      <n v="0">
        <tpls c="2">
          <tpl fld="1" item="2"/>
          <tpl fld="0" item="44"/>
        </tpls>
      </n>
      <n v="0">
        <tpls c="2">
          <tpl fld="1" item="2"/>
          <tpl fld="0" item="8"/>
        </tpls>
      </n>
      <n v="0">
        <tpls c="2">
          <tpl fld="1" item="2"/>
          <tpl fld="0" item="43"/>
        </tpls>
      </n>
      <n v="3831535">
        <tpls c="2">
          <tpl fld="1" item="2"/>
          <tpl hier="127" item="4294967295"/>
        </tpls>
      </n>
      <n v="0">
        <tpls c="2">
          <tpl fld="1" item="2"/>
          <tpl fld="0" item="40"/>
        </tpls>
      </n>
      <n v="0">
        <tpls c="2">
          <tpl fld="1" item="2"/>
          <tpl fld="0" item="39"/>
        </tpls>
      </n>
      <n v="0">
        <tpls c="2">
          <tpl fld="1" item="2"/>
          <tpl fld="0" item="20"/>
        </tpls>
      </n>
      <n v="100">
        <tpls c="2">
          <tpl fld="1" item="2"/>
          <tpl fld="0" item="22"/>
        </tpls>
      </n>
      <n v="190000">
        <tpls c="2">
          <tpl fld="1" item="2"/>
          <tpl fld="0" item="27"/>
        </tpls>
      </n>
      <n v="0">
        <tpls c="2">
          <tpl fld="1" item="2"/>
          <tpl fld="0" item="30"/>
        </tpls>
      </n>
      <n v="1637">
        <tpls c="2">
          <tpl fld="1" item="2"/>
          <tpl fld="0" item="29"/>
        </tpls>
      </n>
      <n v="10155">
        <tpls c="2">
          <tpl fld="1" item="2"/>
          <tpl fld="0" item="18"/>
        </tpls>
      </n>
      <n v="0">
        <tpls c="2">
          <tpl fld="1" item="2"/>
          <tpl fld="0" item="6"/>
        </tpls>
      </n>
      <n v="8403">
        <tpls c="2">
          <tpl fld="1" item="2"/>
          <tpl fld="0" item="2"/>
        </tpls>
      </n>
      <n v="334264">
        <tpls c="2">
          <tpl fld="1" item="2"/>
          <tpl fld="0" item="5"/>
        </tpls>
      </n>
      <n v="0">
        <tpls c="2">
          <tpl fld="1" item="2"/>
          <tpl fld="0" item="15"/>
        </tpls>
      </n>
      <n v="0">
        <tpls c="2">
          <tpl fld="1" item="2"/>
          <tpl fld="0" item="14"/>
        </tpls>
      </n>
      <n v="1000">
        <tpls c="2">
          <tpl fld="1" item="2"/>
          <tpl fld="0" item="7"/>
        </tpls>
      </n>
      <n v="0">
        <tpls c="2">
          <tpl fld="1" item="2"/>
          <tpl fld="0" item="78"/>
        </tpls>
      </n>
      <n v="6966">
        <tpls c="2">
          <tpl fld="1" item="1"/>
          <tpl fld="0" item="78"/>
        </tpls>
      </n>
      <n v="0">
        <tpls c="2">
          <tpl fld="1" item="2"/>
          <tpl fld="0" item="79"/>
        </tpls>
      </n>
      <n v="80150">
        <tpls c="2">
          <tpl fld="1" item="0"/>
          <tpl fld="0" item="79"/>
        </tpls>
      </n>
      <n v="2793">
        <tpls c="2">
          <tpl fld="1" item="1"/>
          <tpl fld="0" item="80"/>
        </tpls>
      </n>
      <n v="0">
        <tpls c="2">
          <tpl fld="1" item="2"/>
          <tpl fld="0" item="80"/>
        </tpls>
      </n>
      <n v="3000">
        <tpls c="2">
          <tpl fld="1" item="0"/>
          <tpl fld="0" item="80"/>
        </tpls>
      </n>
      <n v="0">
        <tpls c="2">
          <tpl fld="1" item="2"/>
          <tpl fld="0" item="81"/>
        </tpls>
      </n>
      <n v="21450">
        <tpls c="2">
          <tpl fld="1" item="0"/>
          <tpl fld="0" item="81"/>
        </tpls>
      </n>
      <n v="41160">
        <tpls c="2">
          <tpl fld="1" item="1"/>
          <tpl fld="0" item="79"/>
        </tpls>
      </n>
      <n v="4000">
        <tpls c="2">
          <tpl fld="1" item="0"/>
          <tpl fld="0" item="9"/>
        </tpls>
      </n>
      <n v="16800">
        <tpls c="2">
          <tpl fld="1" item="0"/>
          <tpl fld="0" item="46"/>
        </tpls>
      </n>
      <n v="15387">
        <tpls c="2">
          <tpl fld="1" item="1"/>
          <tpl fld="0" item="72"/>
        </tpls>
      </n>
      <n v="1000">
        <tpls c="2">
          <tpl fld="1" item="0"/>
          <tpl fld="0" item="7"/>
        </tpls>
      </n>
      <n v="108">
        <tpls c="2">
          <tpl fld="1" item="1"/>
          <tpl fld="0" item="70"/>
        </tpls>
      </n>
      <n v="12601">
        <tpls c="2">
          <tpl fld="1" item="1"/>
          <tpl fld="0" item="46"/>
        </tpls>
      </n>
      <n v="201">
        <tpls c="2">
          <tpl fld="1" item="0"/>
          <tpl fld="0" item="43"/>
        </tpls>
      </n>
      <n v="14560">
        <tpls c="2">
          <tpl fld="1" item="1"/>
          <tpl fld="0" item="81"/>
        </tpls>
      </n>
      <n v="30050">
        <tpls c="2">
          <tpl fld="1" item="2"/>
          <tpl fld="0" item="38"/>
        </tpls>
      </n>
      <n v="0">
        <tpls c="2">
          <tpl fld="1" item="2"/>
          <tpl fld="0" item="3"/>
        </tpls>
      </n>
      <n v="2475">
        <tpls c="2">
          <tpl fld="1" item="1"/>
          <tpl fld="0" item="32"/>
        </tpls>
      </n>
      <n v="2004">
        <tpls c="2">
          <tpl fld="1" item="0"/>
          <tpl fld="0" item="31"/>
        </tpls>
      </n>
      <n v="0">
        <tpls c="2">
          <tpl fld="1" item="1"/>
          <tpl fld="0" item="17"/>
        </tpls>
      </n>
      <n v="8100">
        <tpls c="2">
          <tpl fld="1" item="2"/>
          <tpl fld="0" item="0"/>
        </tpls>
      </n>
      <n v="2203">
        <tpls c="2">
          <tpl fld="1" item="1"/>
          <tpl fld="0" item="8"/>
        </tpls>
      </n>
      <n v="0">
        <tpls c="2">
          <tpl fld="1" item="2"/>
          <tpl fld="0" item="26"/>
        </tpls>
      </n>
      <n v="15966">
        <tpls c="2">
          <tpl fld="1" item="0"/>
          <tpl fld="0" item="16"/>
        </tpls>
      </n>
      <n v="7650">
        <tpls c="2">
          <tpl fld="1" item="1"/>
          <tpl fld="0" item="21"/>
        </tpls>
      </n>
      <n v="20812">
        <tpls c="2">
          <tpl fld="1" item="1"/>
          <tpl fld="0" item="45"/>
        </tpls>
      </n>
      <n v="360">
        <tpls c="2">
          <tpl fld="1" item="2"/>
          <tpl fld="0" item="36"/>
        </tpls>
      </n>
      <n v="1455">
        <tpls c="2">
          <tpl fld="1" item="1"/>
          <tpl fld="0" item="18"/>
        </tpls>
      </n>
      <n v="10920">
        <tpls c="2">
          <tpl fld="1" item="0"/>
          <tpl fld="0" item="39"/>
        </tpls>
      </n>
      <n v="1680">
        <tpls c="2">
          <tpl fld="1" item="1"/>
          <tpl fld="0" item="62"/>
        </tpls>
      </n>
      <n v="0">
        <tpls c="2">
          <tpl fld="1" item="2"/>
          <tpl fld="0" item="42"/>
        </tpls>
      </n>
      <n v="100">
        <tpls c="2">
          <tpl fld="1" item="0"/>
          <tpl fld="0" item="22"/>
        </tpls>
      </n>
      <n v="50880">
        <tpls c="2">
          <tpl fld="1" item="1"/>
          <tpl fld="0" item="27"/>
        </tpls>
      </n>
      <n v="150000">
        <tpls c="2">
          <tpl fld="1" item="0"/>
          <tpl fld="0" item="23"/>
        </tpls>
      </n>
      <n v="0">
        <tpls c="2">
          <tpl fld="1" item="1"/>
          <tpl fld="0" item="14"/>
        </tpls>
      </n>
    </entries>
    <queryCache count="86">
      <query mdx="[s2s_targets].[Benchmark: Grant Friendly Name].&amp;[PLAN 8 Strategic Extension]">
        <tpls c="1">
          <tpl fld="0" item="0"/>
        </tpls>
      </query>
      <query mdx="[s2s_targets].[Benchmark: Grant Friendly Name].&amp;[Fundaula Book Royalty Grant]">
        <tpls c="1">
          <tpl fld="0" item="1"/>
        </tpls>
      </query>
      <query mdx="[s2s_targets].[Benchmark: Grant Friendly Name].&amp;[UpGlo 2]">
        <tpls c="1">
          <tpl fld="0" item="2"/>
        </tpls>
      </query>
      <query mdx="[s2s_targets].[Benchmark: Grant Friendly Name].&amp;[WEA 4]">
        <tpls c="1">
          <tpl fld="0" item="3"/>
        </tpls>
      </query>
      <query mdx="[s2s_targets].[Benchmark: Grant Friendly Name].&amp;[YBI 4]">
        <tpls c="1">
          <tpl fld="0" item="4"/>
        </tpls>
      </query>
      <query mdx="[s2s_targets].[Benchmark: Grant Friendly Name].&amp;[SAVE 7 Next Gen]">
        <tpls c="1">
          <tpl fld="0" item="5"/>
        </tpls>
      </query>
      <query mdx="[s2s_targets].[Benchmark: Grant Friendly Name].&amp;[UpGlo 1]">
        <tpls c="1">
          <tpl fld="0" item="6"/>
        </tpls>
      </query>
      <query mdx="[s2s_targets].[Benchmark: Grant Friendly Name].&amp;[An Cosan 1]">
        <tpls c="1">
          <tpl fld="0" item="7"/>
        </tpls>
      </query>
      <query mdx="[s2s_targets].[Benchmark: Grant Friendly Name].&amp;[Quest Alliance]">
        <tpls c="1">
          <tpl fld="0" item="8"/>
        </tpls>
      </query>
      <query mdx="[s2s_targets].[Benchmark: Grant Friendly Name].&amp;[WEA 5]">
        <tpls c="1">
          <tpl fld="0" item="9"/>
        </tpls>
      </query>
      <query mdx="[s2s_targets].[Benchmark: Grant Friendly Name].&amp;[YBI 6 - YBI Strategic Extension]">
        <tpls c="1">
          <tpl fld="0" item="10"/>
        </tpls>
      </query>
      <query mdx="[s2s_targets].[Benchmark: Grant Friendly Name].&amp;[AMREF  1]">
        <tpls c="1">
          <tpl fld="0" item="11"/>
        </tpls>
      </query>
      <query mdx="[s2s_targets].[Benchmark: Grant Friendly Name].&amp;[NetHope Change Request]">
        <tpls c="1">
          <tpl fld="0" item="12"/>
        </tpls>
      </query>
      <query mdx="[s2s_targets].[Benchmark: Grant Friendly Name].&amp;[Conexao 2- Rede Cidada 1]">
        <tpls c="1">
          <tpl fld="0" item="13"/>
        </tpls>
      </query>
      <query mdx="[s2s_targets].[Benchmark: Grant Friendly Name].&amp;[AARJ]">
        <tpls c="1">
          <tpl fld="0" item="14"/>
        </tpls>
      </query>
      <query mdx="[s2s_targets].[Benchmark: Grant Friendly Name].[All]">
        <tpls c="1">
          <tpl hier="127" item="4294967295"/>
        </tpls>
      </query>
      <query mdx="[Measures].[Sum of Total Target # Improved]">
        <tpls c="1">
          <tpl fld="1" item="0"/>
        </tpls>
      </query>
      <query mdx="[s2s_targets].[Benchmark: Grant Friendly Name].&amp;[WEA 2]">
        <tpls c="1">
          <tpl fld="0" item="15"/>
        </tpls>
      </query>
      <query mdx="[s2s_targets].[Benchmark: Grant Friendly Name].&amp;[YBI 2]">
        <tpls c="1">
          <tpl fld="0" item="16"/>
        </tpls>
      </query>
      <query mdx="[s2s_targets].[Benchmark: Grant Friendly Name].&amp;[JA 3]">
        <tpls c="1">
          <tpl fld="0" item="17"/>
        </tpls>
      </query>
      <query mdx="[s2s_targets].[Benchmark: Grant Friendly Name].&amp;[Rede Cidada - RC 3]">
        <tpls c="1">
          <tpl fld="0" item="18"/>
        </tpls>
      </query>
      <query mdx="[s2s_targets].[Benchmark: Grant Friendly Name].&amp;[Enablis 2]">
        <tpls c="1">
          <tpl fld="0" item="19"/>
        </tpls>
      </query>
      <query mdx="[s2s_targets].[Benchmark: Grant Friendly Name].&amp;[SAVE 3]">
        <tpls c="1">
          <tpl fld="0" item="20"/>
        </tpls>
      </query>
      <query mdx="[s2s_targets].[Benchmark: Grant Friendly Name].&amp;[ACCES 2]">
        <tpls c="1">
          <tpl fld="0" item="21"/>
        </tpls>
      </query>
      <query mdx="[s2s_targets].[Benchmark: Grant Friendly Name].&amp;[CPA 1]">
        <tpls c="1">
          <tpl fld="0" item="22"/>
        </tpls>
      </query>
      <query mdx="[s2s_targets].[Benchmark: Grant Friendly Name].&amp;[AMF/DQI/DQL FP]">
        <tpls c="1">
          <tpl fld="0" item="23"/>
        </tpls>
      </query>
      <query mdx="[s2s_targets].[Benchmark: Grant Friendly Name].&amp;[PN 3]">
        <tpls c="1">
          <tpl fld="0" item="24"/>
        </tpls>
      </query>
      <query mdx="[s2s_targets].[Benchmark: Grant Friendly Name].&amp;[LCD 3]">
        <tpls c="1">
          <tpl fld="0" item="25"/>
        </tpls>
      </query>
      <query mdx="[s2s_targets].[Benchmark: Grant Friendly Name].&amp;[LCD 1]">
        <tpls c="1">
          <tpl fld="0" item="26"/>
        </tpls>
      </query>
      <query mdx="[s2s_targets].[Benchmark: Grant Friendly Name].&amp;[YBI 5]">
        <tpls c="1">
          <tpl fld="0" item="27"/>
        </tpls>
      </query>
      <query mdx="[s2s_targets].[Benchmark: Grant Friendly Name].&amp;[EfE 2]">
        <tpls c="1">
          <tpl fld="0" item="28"/>
        </tpls>
      </query>
      <query mdx="[s2s_targets].[Benchmark: Grant Friendly Name].&amp;[Year Up 1]">
        <tpls c="1">
          <tpl fld="0" item="29"/>
        </tpls>
      </query>
      <query mdx="[s2s_targets].[Benchmark: Grant Friendly Name].&amp;[Many Rivers]">
        <tpls c="1">
          <tpl fld="0" item="30"/>
        </tpls>
      </query>
      <query mdx="[s2s_targets].[Benchmark: Grant Friendly Name].&amp;[SBW]">
        <tpls c="1">
          <tpl fld="0" item="31"/>
        </tpls>
      </query>
      <query mdx="[s2s_targets].[Benchmark: Grant Friendly Name].&amp;[University of Notre Dame]">
        <tpls c="1">
          <tpl fld="0" item="32"/>
        </tpls>
      </query>
      <query mdx="[s2s_targets].[Benchmark: Grant Friendly Name].&amp;[EfE 3]">
        <tpls c="1">
          <tpl fld="0" item="33"/>
        </tpls>
      </query>
      <query mdx="[s2s_targets].[Benchmark: Grant Friendly Name].&amp;[WEA 6/ Good Return 1]">
        <tpls c="1">
          <tpl fld="0" item="34"/>
        </tpls>
      </query>
      <query mdx="[s2s_targets].[Benchmark: Grant Friendly Name].&amp;[EfE 1]">
        <tpls c="1">
          <tpl fld="0" item="35"/>
        </tpls>
      </query>
      <query mdx="[s2s_targets].[Benchmark: Grant Friendly Name].&amp;[PLAN 7 Next Gen]">
        <tpls c="1">
          <tpl fld="0" item="36"/>
        </tpls>
      </query>
      <query mdx="[s2s_targets].[Benchmark: Grant Friendly Name].&amp;[CWW 2]">
        <tpls c="1">
          <tpl fld="0" item="37"/>
        </tpls>
      </query>
      <query mdx="[s2s_targets].[Benchmark: Grant Friendly Name].&amp;[Goodwill 1]">
        <tpls c="1">
          <tpl fld="0" item="38"/>
        </tpls>
      </query>
      <query mdx="[s2s_targets].[Benchmark: Grant Friendly Name].&amp;[CBFW]">
        <tpls c="1">
          <tpl fld="0" item="39"/>
        </tpls>
      </query>
      <query mdx="[s2s_targets].[Benchmark: Grant Friendly Name].&amp;[PLAN  2]">
        <tpls c="1">
          <tpl fld="0" item="40"/>
        </tpls>
      </query>
      <query mdx="[s2s_targets].[Benchmark: Grant Friendly Name].&amp;[FE 6 Single Step]">
        <tpls c="1">
          <tpl fld="0" item="41"/>
        </tpls>
      </query>
      <query mdx="[s2s_targets].[Benchmark: Grant Friendly Name].&amp;[AMREF  2]">
        <tpls c="1">
          <tpl fld="0" item="42"/>
        </tpls>
      </query>
      <query mdx="[s2s_targets].[Benchmark: Grant Friendly Name].&amp;[Enablis 1]">
        <tpls c="1">
          <tpl fld="0" item="43"/>
        </tpls>
      </query>
      <query mdx="[s2s_targets].[Benchmark: Grant Friendly Name].&amp;[SAVE 2]">
        <tpls c="1">
          <tpl fld="0" item="44"/>
        </tpls>
      </query>
      <query mdx="[s2s_targets].[Benchmark: Grant Friendly Name].&amp;[Aspen 1]">
        <tpls c="1">
          <tpl fld="0" item="45"/>
        </tpls>
      </query>
      <query mdx="[s2s_targets].[Benchmark: Grant Friendly Name].&amp;[ACCES 1]">
        <tpls c="1">
          <tpl fld="0" item="46"/>
        </tpls>
      </query>
      <query mdx="[s2s_targets].[Benchmark: Grant Friendly Name].&amp;[VSO 4]">
        <tpls c="1">
          <tpl fld="0" item="47"/>
        </tpls>
      </query>
      <query mdx="[s2s_targets].[Benchmark: Grant Friendly Name].&amp;[Article 1_Jobready FP]">
        <tpls c="1">
          <tpl fld="0" item="48"/>
        </tpls>
      </query>
      <query mdx="[Measures].[Sum of Total Target # Transformed]">
        <tpls c="1">
          <tpl fld="1" item="1"/>
        </tpls>
      </query>
      <query mdx="[s2s_targets].[Benchmark: Grant Friendly Name].&amp;[FY19  LC Success Coaching - Global]">
        <tpls c="1">
          <tpl fld="0" item="49"/>
        </tpls>
      </query>
      <query mdx="[s2s_targets].[Benchmark: Grant Friendly Name].&amp;[SAVE 6 Next Gen]">
        <tpls c="1">
          <tpl fld="0" item="50"/>
        </tpls>
      </query>
      <query mdx="[s2s_targets].[Benchmark: Grant Friendly Name].&amp;[Oxfam 2]">
        <tpls c="1">
          <tpl fld="0" item="51"/>
        </tpls>
      </query>
      <query mdx="[s2s_targets].[Benchmark: Grant Friendly Name].&amp;[PNI]">
        <tpls c="1">
          <tpl fld="0" item="52"/>
        </tpls>
      </query>
      <query mdx="[s2s_targets].[Benchmark: Grant Friendly Name].&amp;[Plan 6]">
        <tpls c="1">
          <tpl fld="0" item="53"/>
        </tpls>
      </query>
      <query mdx="[s2s_targets].[Benchmark: Grant Friendly Name].&amp;[SRC]">
        <tpls c="1">
          <tpl fld="0" item="54"/>
        </tpls>
      </query>
      <query mdx="[s2s_targets].[Benchmark: Grant Friendly Name].&amp;[SAVE 1]">
        <tpls c="1">
          <tpl fld="0" item="55"/>
        </tpls>
      </query>
      <query mdx="[s2s_targets].[Benchmark: Grant Friendly Name].&amp;[CYBF]">
        <tpls c="1">
          <tpl fld="0" item="56"/>
        </tpls>
      </query>
      <query mdx="[s2s_targets].[Benchmark: Grant Friendly Name].&amp;[YBI 3]">
        <tpls c="1">
          <tpl fld="0" item="57"/>
        </tpls>
      </query>
      <query mdx="[s2s_targets].[Benchmark: Grant Friendly Name].&amp;[Ashoka 1]">
        <tpls c="1">
          <tpl fld="0" item="58"/>
        </tpls>
      </query>
      <query mdx="[s2s_targets].[Benchmark: Grant Friendly Name].&amp;[Nethope 1]">
        <tpls c="1">
          <tpl fld="0" item="59"/>
        </tpls>
      </query>
      <query mdx="[s2s_targets].[Benchmark: Grant Friendly Name].&amp;[PLAN 1]">
        <tpls c="1">
          <tpl fld="0" item="60"/>
        </tpls>
      </query>
      <query mdx="[s2s_targets].[Benchmark: Grant Friendly Name].&amp;[PLAN 4]">
        <tpls c="1">
          <tpl fld="0" item="61"/>
        </tpls>
      </query>
      <query mdx="[s2s_targets].[Benchmark: Grant Friendly Name].&amp;[WEA 3]">
        <tpls c="1">
          <tpl fld="0" item="62"/>
        </tpls>
      </query>
      <query mdx="[s2s_targets].[Benchmark: Grant Friendly Name].&amp;[SAVE 5]">
        <tpls c="1">
          <tpl fld="0" item="63"/>
        </tpls>
      </query>
      <query mdx="[s2s_targets].[Benchmark: Grant Friendly Name].&amp;[CWW 1]">
        <tpls c="1">
          <tpl fld="0" item="64"/>
        </tpls>
      </query>
      <query mdx="[s2s_targets].[Benchmark: Grant Friendly Name].&amp;[JA-YE]">
        <tpls c="1">
          <tpl fld="0" item="65"/>
        </tpls>
      </query>
      <query mdx="[s2s_targets].[Benchmark: Grant Friendly Name].&amp;[KIPP 2]">
        <tpls c="1">
          <tpl fld="0" item="66"/>
        </tpls>
      </query>
      <query mdx="[s2s_targets].[Benchmark: Grant Friendly Name].&amp;[Ashoka 2]">
        <tpls c="1">
          <tpl fld="0" item="67"/>
        </tpls>
      </query>
      <query mdx="[s2s_targets].[Benchmark: Grant Friendly Name].&amp;[FE 4]">
        <tpls c="1">
          <tpl fld="0" item="68"/>
        </tpls>
      </query>
      <query mdx="[s2s_targets].[Benchmark: Grant Friendly Name].&amp;[SAVE 4]">
        <tpls c="1">
          <tpl fld="0" item="69"/>
        </tpls>
      </query>
      <query mdx="[s2s_targets].[Benchmark: Grant Friendly Name].&amp;[LCD 5]">
        <tpls c="1">
          <tpl fld="0" item="70"/>
        </tpls>
      </query>
      <query mdx="[s2s_targets].[Benchmark: Grant Friendly Name].&amp;[Plan 3 Post Haiyan]">
        <tpls c="1">
          <tpl fld="0" item="71"/>
        </tpls>
      </query>
      <query mdx="[s2s_targets].[Benchmark: Grant Friendly Name].&amp;[Article 1 Grant 2]">
        <tpls c="1">
          <tpl fld="0" item="72"/>
        </tpls>
      </query>
      <query mdx="[s2s_targets].[Benchmark: Grant Friendly Name].&amp;[WEA 1]">
        <tpls c="1">
          <tpl fld="0" item="73"/>
        </tpls>
      </query>
      <query mdx="[s2s_targets].[Benchmark: Grant Friendly Name].&amp;[FE 5 Next Gen]">
        <tpls c="1">
          <tpl fld="0" item="74"/>
        </tpls>
      </query>
      <query mdx="[s2s_targets].[Benchmark: Grant Friendly Name].&amp;[VSO 3]">
        <tpls c="1">
          <tpl fld="0" item="75"/>
        </tpls>
      </query>
      <query mdx="[s2s_targets].[Benchmark: Grant Friendly Name].&amp;[FE 2]">
        <tpls c="1">
          <tpl fld="0" item="76"/>
        </tpls>
      </query>
      <query mdx="[s2s_targets].[Benchmark: Grant Friendly Name].&amp;[IVMF]">
        <tpls c="1">
          <tpl fld="0" item="77"/>
        </tpls>
      </query>
      <query mdx="[Measures].[Sum of Total Target # Connected]">
        <tpls c="1">
          <tpl fld="1" item="2"/>
        </tpls>
      </query>
      <query mdx="[s2s_targets].[Benchmark: Grant Friendly Name].&amp;[LCD 2]">
        <tpls c="1">
          <tpl fld="0" item="78"/>
        </tpls>
      </query>
      <query mdx="[s2s_targets].[Benchmark: Grant Friendly Name].&amp;[FE 3]">
        <tpls c="1">
          <tpl fld="0" item="79"/>
        </tpls>
      </query>
      <query mdx="[s2s_targets].[Benchmark: Grant Friendly Name].&amp;[AMREF 3]">
        <tpls c="1">
          <tpl fld="0" item="80"/>
        </tpls>
      </query>
      <query mdx="[s2s_targets].[Benchmark: Grant Friendly Name].&amp;[Conexao 3- Rede Cidada 2]">
        <tpls c="1">
          <tpl fld="0" item="81"/>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56018517"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56250002"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56828702" createdVersion="6" refreshedVersion="6" minRefreshableVersion="3" recordCount="1235" xr:uid="{B208D8CF-1226-42B7-9ABC-0829AD05660A}">
  <cacheSource type="worksheet">
    <worksheetSource name="s2s_targets"/>
  </cacheSource>
  <cacheFields count="57">
    <cacheField name="Benchmark: Grant Friendly Name" numFmtId="0">
      <sharedItems count="84">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ingle Step"/>
        <s v="YBI 4"/>
        <s v="WEA 6/ Good Return 1"/>
        <s v="CWW 2"/>
        <s v="EfE 2"/>
        <s v="University of Notre Dame"/>
        <s v="CBFW"/>
        <s v="Many Rivers"/>
        <s v="VSO 4"/>
        <s v="ACCES 1"/>
        <s v="Ashoka 2"/>
        <s v="AMREF 3"/>
        <s v="SAVE 4"/>
        <s v="An Cosan 1"/>
        <s v="FE 5 Next Gen"/>
        <s v="SAVE 7 Next Gen"/>
        <s v="YBI 6 - YBI Strategic Extension"/>
        <s v="FY19  LC Success Coaching - Global"/>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EfE 3"/>
        <s v="Aspen 1"/>
        <s v="Article 1 Grant 2"/>
        <s v="Fundaula Book Royalty Grant"/>
        <s v="SAVE 6 Next Gen"/>
        <s v="PLAN 7 Next Gen"/>
        <s v="Learning exchange pilot scoping in Kenya" u="1"/>
        <s v="Grantee report portal test"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77103"/>
    </cacheField>
    <cacheField name="Target # Connected - Child" numFmtId="0">
      <sharedItems containsString="0" containsBlank="1" containsNumber="1" containsInteger="1" minValue="0" maxValue="571610"/>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41858"/>
    </cacheField>
    <cacheField name="Target # Connected - Female" numFmtId="0">
      <sharedItems containsString="0" containsBlank="1" containsNumber="1" containsInteger="1" minValue="-378" maxValue="38552"/>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581283"/>
    </cacheField>
    <cacheField name="Total Target # Connected" numFmtId="0">
      <sharedItems containsSemiMixedTypes="0" containsString="0" containsNumber="1" containsInteger="1" minValue="-1353" maxValue="581283"/>
    </cacheField>
    <cacheField name="Target # Reached" numFmtId="0">
      <sharedItems containsString="0" containsBlank="1" containsNumber="1" containsInteger="1" minValue="-1353" maxValue="581283"/>
    </cacheField>
    <cacheField name="Target # Improved - Youth" numFmtId="0">
      <sharedItems containsString="0" containsBlank="1" containsNumber="1" containsInteger="1" minValue="-143" maxValue="77103"/>
    </cacheField>
    <cacheField name="Target # Improved - Child" numFmtId="0">
      <sharedItems containsString="0" containsBlank="1" containsNumber="1" containsInteger="1" minValue="0" maxValue="48000"/>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41858"/>
    </cacheField>
    <cacheField name="Target # Improved - Female" numFmtId="0">
      <sharedItems containsString="0" containsBlank="1" containsNumber="1" containsInteger="1" minValue="-350" maxValue="38552"/>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31627"/>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77103"/>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77103"/>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58217595" createdVersion="6" refreshedVersion="6" minRefreshableVersion="3" recordCount="479"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Netherlands Foundation"/>
        <s v="-"/>
        <s v="UK Foundation"/>
        <s v="Norwegian Foundation Research"/>
        <s v="Australia Foundation"/>
        <s v="Spanish Foundation"/>
      </sharedItems>
    </cacheField>
    <cacheField name="Friendly Name" numFmtId="0">
      <sharedItems count="160">
        <s v="EfE 3"/>
        <s v="Article 1 Grant 2"/>
        <s v="SAVE 7 Next Gen"/>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Fundaula Book Royalty Grant"/>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ingle Step"/>
        <s v="UNICEF 3 Innovation Grant"/>
        <s v="Goodwill 1"/>
        <s v="Fundacion ProEmpleo RC 3"/>
        <s v="JA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5"/>
        <s v="YBI Global Pro Bono 1_ GG"/>
        <s v="Project Orion"/>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YBI – Knowledge Exchange   (Co-Create)" u="1"/>
      </sharedItems>
    </cacheField>
    <cacheField name="Grant Status" numFmtId="0">
      <sharedItems count="7">
        <s v="Launched"/>
        <s v="Closed"/>
        <s v="Ready for Closure"/>
        <s v="New"/>
        <s v="Approved"/>
        <s v="Signed"/>
        <s v="In Progress"/>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09-15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16"/>
        <n v="2017"/>
        <n v="2012"/>
        <n v="2013"/>
        <n v="2011"/>
        <n v="2015"/>
        <n v="2014"/>
        <n v="2009"/>
        <n v="2010"/>
        <n v="2007"/>
        <n v="2018"/>
        <n v="2022"/>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58912035" createdVersion="6" refreshedVersion="6" minRefreshableVersion="3" recordCount="492" xr:uid="{AE35BE60-E916-4512-805E-2B7B48865405}">
  <cacheSource type="worksheet">
    <worksheetSource name="grantee_reports"/>
  </cacheSource>
  <cacheFields count="22">
    <cacheField name="Grant Friendly Name" numFmtId="0">
      <sharedItems count="128">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SAVE 6 Next Gen"/>
        <s v="Article 1_Jobready FP"/>
        <s v="FY19  LC Success Coaching - Global"/>
        <s v="LCD 5"/>
        <s v="UNICEF Covid Response"/>
        <s v="UKOGF"/>
        <s v="Nethope 1"/>
        <s v="FE 1"/>
        <s v="Junior Achievement"/>
        <s v="VSO 1"/>
        <s v="YBI 1"/>
        <s v="PN 1"/>
        <s v="One world 1"/>
        <s v="Room to Read 1"/>
        <s v="FE 6 Single Step"/>
        <s v="An Cosan 1"/>
        <s v="SAVE 7 Next Gen"/>
        <s v="PLAN 8 Strategic Extension"/>
        <s v="LCD 4"/>
        <s v="WHO COVID Response Solidarity Fund"/>
        <s v="JA 3"/>
        <s v="UpGlo 1"/>
        <s v="CBFW"/>
        <s v="Plan 6"/>
        <s v="YBI 4"/>
        <s v="Goodwill 1"/>
        <s v="PLAN 7 Next Gen"/>
        <s v="WEA 6/ Good Return 1"/>
        <s v="SAVE 2"/>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UNICEF 3 Innovation Grant"/>
        <s v="FE 5 Next Gen"/>
        <s v="Learning exchange pilot scoping in Kenya" u="1"/>
        <s v="Grantee report portal test" u="1"/>
      </sharedItems>
    </cacheField>
    <cacheField name="Grant Status" numFmtId="0">
      <sharedItems count="6">
        <s v="Launched"/>
        <s v="Closed"/>
        <s v="Signed"/>
        <s v="Ready for Closure"/>
        <s v="New" u="1"/>
        <s v="Approv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1">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2-28T00:00:00"/>
        <d v="2022-08-31T00:00:00"/>
        <d v="2023-01-31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2-01-31T00:00:00"/>
        <d v="2021-10-31T00:00:00"/>
        <d v="2022-05-31T00:00:00"/>
        <d v="2022-10-31T00:00:00"/>
        <d v="2023-05-31T00:00:00"/>
        <d v="2024-05-31T00:00:00"/>
        <d v="2011-03-30T00:00:00"/>
        <d v="2012-03-30T00:00:00"/>
        <d v="2020-01-31T00:00:00"/>
        <d v="2022-07-31T00:00:00"/>
        <d v="2023-02-28T00:00:00"/>
        <d v="2021-11-30T00:00:00"/>
        <d v="2021-08-31T00:00:00"/>
        <d v="2019-10-31T00:00:00"/>
        <d v="2022-03-31T00:00:00"/>
        <d v="2022-09-30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2-06-30T00:00:00"/>
        <d v="2023-07-31T00:00:00"/>
        <d v="2021-09-30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09-30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60185182"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39">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ingle Step"/>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Grantee report portal test"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8">
        <s v="Closed"/>
        <s v="Launched"/>
        <s v="Ready for Closure"/>
        <s v="In Progress"/>
        <s v="Signed" u="1"/>
        <s v="New" u="1"/>
        <s v="Denied" u="1"/>
        <s v="Approved" u="1"/>
      </sharedItems>
    </cacheField>
    <cacheField name="Funding Foundation" numFmtId="0">
      <sharedItems/>
    </cacheField>
    <cacheField name="Start Date" numFmtId="14">
      <sharedItems containsNonDate="0" containsDate="1" containsString="0" containsBlank="1" minDate="2002-11-01T00:00:00" maxDate="2021-08-24T00:00:00"/>
    </cacheField>
    <cacheField name="End Date" numFmtId="14">
      <sharedItems containsNonDate="0" containsDate="1" containsString="0" containsBlank="1"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2338246"/>
    </cacheField>
    <cacheField name="Target # Improved" numFmtId="0">
      <sharedItems containsSemiMixedTypes="0" containsString="0" containsNumber="1" containsInteger="1" minValue="0" maxValue="190000"/>
    </cacheField>
    <cacheField name="Target # Transformed" numFmtId="0">
      <sharedItems containsSemiMixedTypes="0" containsString="0" containsNumber="1" containsInteger="1" minValue="0" maxValue="77005"/>
    </cacheField>
    <cacheField name="Duration (Months)" numFmtId="0">
      <sharedItems containsString="0" containsBlank="1"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61226851" createdVersion="6" refreshedVersion="6" minRefreshableVersion="3" recordCount="1235" xr:uid="{618B81F8-EE84-4372-9B56-CDB13B2E90BB}">
  <cacheSource type="worksheet">
    <worksheetSource name="s2s_actuals"/>
  </cacheSource>
  <cacheFields count="57">
    <cacheField name="Benchmark: Grant Friendly Name" numFmtId="0">
      <sharedItems count="84">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ingle Step"/>
        <s v="AMF/DQI/DQL FP"/>
        <s v="Aspen 1"/>
        <s v="Fundaula Book Royalty Grant"/>
        <s v="Article 1 Grant 2"/>
        <s v="PLAN 8 Strategic Extension"/>
        <s v="YBI 6 - YBI Strategic Extension"/>
        <s v="LCD 5"/>
        <s v="Learning exchange pilot scoping in Kenya" u="1"/>
        <s v="Grantee report portal test"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6">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6.59586342593"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5">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m/>
    <m/>
    <m/>
    <m/>
    <m/>
    <m/>
    <m/>
    <m/>
    <m/>
    <m/>
    <m/>
    <m/>
    <m/>
    <n v="0"/>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m/>
    <m/>
    <m/>
    <m/>
    <m/>
    <m/>
    <m/>
    <m/>
    <m/>
    <m/>
    <m/>
    <m/>
    <m/>
    <n v="0"/>
    <m/>
    <m/>
    <m/>
    <m/>
    <m/>
    <m/>
    <m/>
    <m/>
    <m/>
    <m/>
    <m/>
    <m/>
    <m/>
    <m/>
    <m/>
    <n v="0"/>
    <m/>
    <n v="2"/>
    <n v="2027"/>
    <s v="Q2"/>
    <x v="1"/>
  </r>
  <r>
    <x v="2"/>
    <s v="BU-000012745"/>
    <s v="B-000007819"/>
    <s v="Portugal"/>
    <s v="JA3 Portugal Fy27"/>
    <s v=""/>
    <d v="2027-02-28T00:00:00"/>
    <s v="Portugal"/>
    <s v="Iberia"/>
    <s v=""/>
    <s v="-"/>
    <b v="1"/>
    <m/>
    <n v="2080"/>
    <m/>
    <m/>
    <m/>
    <m/>
    <m/>
    <n v="2080"/>
    <n v="2080"/>
    <n v="2080"/>
    <m/>
    <m/>
    <m/>
    <m/>
    <m/>
    <m/>
    <m/>
    <m/>
    <m/>
    <m/>
    <m/>
    <m/>
    <m/>
    <n v="0"/>
    <m/>
    <m/>
    <m/>
    <m/>
    <m/>
    <m/>
    <m/>
    <m/>
    <m/>
    <m/>
    <m/>
    <m/>
    <m/>
    <m/>
    <m/>
    <n v="0"/>
    <m/>
    <n v="2"/>
    <n v="2027"/>
    <s v="Q2"/>
    <x v="1"/>
  </r>
  <r>
    <x v="2"/>
    <s v="BU-000012744"/>
    <s v="B-000007818"/>
    <s v="Poland"/>
    <s v="JA3 Poland FY27"/>
    <s v=""/>
    <d v="2027-02-28T00:00:00"/>
    <s v="Poland"/>
    <s v="ICEG"/>
    <s v=""/>
    <s v="-"/>
    <b v="1"/>
    <m/>
    <n v="21300"/>
    <m/>
    <m/>
    <m/>
    <m/>
    <m/>
    <n v="21300"/>
    <n v="21300"/>
    <n v="21300"/>
    <m/>
    <m/>
    <m/>
    <m/>
    <m/>
    <m/>
    <m/>
    <m/>
    <m/>
    <m/>
    <m/>
    <m/>
    <m/>
    <n v="0"/>
    <m/>
    <m/>
    <m/>
    <m/>
    <m/>
    <m/>
    <m/>
    <m/>
    <m/>
    <m/>
    <m/>
    <m/>
    <m/>
    <m/>
    <m/>
    <n v="0"/>
    <m/>
    <n v="2"/>
    <n v="2027"/>
    <s v="Q2"/>
    <x v="1"/>
  </r>
  <r>
    <x v="2"/>
    <s v="BU-000012743"/>
    <s v="B-000007817"/>
    <s v="Italy"/>
    <s v="JA3 Italy FY27"/>
    <s v=""/>
    <d v="2027-02-28T00:00:00"/>
    <s v="Italy"/>
    <s v="ICEG"/>
    <s v=""/>
    <s v="-"/>
    <b v="1"/>
    <m/>
    <n v="6400"/>
    <m/>
    <m/>
    <m/>
    <m/>
    <m/>
    <n v="6400"/>
    <n v="6400"/>
    <n v="6400"/>
    <m/>
    <m/>
    <m/>
    <m/>
    <m/>
    <m/>
    <m/>
    <m/>
    <m/>
    <m/>
    <m/>
    <m/>
    <m/>
    <n v="0"/>
    <m/>
    <m/>
    <m/>
    <m/>
    <m/>
    <m/>
    <m/>
    <m/>
    <m/>
    <m/>
    <m/>
    <m/>
    <m/>
    <m/>
    <m/>
    <n v="0"/>
    <m/>
    <n v="2"/>
    <n v="2027"/>
    <s v="Q2"/>
    <x v="1"/>
  </r>
  <r>
    <x v="2"/>
    <s v="BU-000012742"/>
    <s v="B-000007816"/>
    <s v="Ireland"/>
    <s v="JA3 Ireland FY27"/>
    <s v=""/>
    <d v="2027-02-28T00:00:00"/>
    <s v="Ireland"/>
    <s v="UKI"/>
    <s v=""/>
    <s v="-"/>
    <b v="1"/>
    <m/>
    <n v="5800"/>
    <m/>
    <m/>
    <m/>
    <m/>
    <m/>
    <n v="5800"/>
    <n v="5800"/>
    <n v="5800"/>
    <m/>
    <m/>
    <m/>
    <m/>
    <m/>
    <m/>
    <m/>
    <m/>
    <m/>
    <m/>
    <m/>
    <m/>
    <m/>
    <n v="0"/>
    <m/>
    <m/>
    <m/>
    <m/>
    <m/>
    <m/>
    <m/>
    <m/>
    <m/>
    <m/>
    <m/>
    <m/>
    <m/>
    <m/>
    <m/>
    <n v="0"/>
    <m/>
    <n v="2"/>
    <n v="2027"/>
    <s v="Q2"/>
    <x v="1"/>
  </r>
  <r>
    <x v="2"/>
    <s v="BU-000012741"/>
    <s v="B-000007815"/>
    <s v="Belgium"/>
    <s v="JA3 Belgium FY27"/>
    <s v=""/>
    <d v="2027-02-28T00:00:00"/>
    <s v="Belgium"/>
    <s v="Gallia"/>
    <s v=""/>
    <s v="-"/>
    <b v="1"/>
    <m/>
    <n v="14500"/>
    <m/>
    <m/>
    <m/>
    <m/>
    <m/>
    <n v="14500"/>
    <n v="14500"/>
    <n v="14500"/>
    <m/>
    <m/>
    <m/>
    <m/>
    <m/>
    <m/>
    <m/>
    <m/>
    <m/>
    <m/>
    <m/>
    <m/>
    <m/>
    <n v="0"/>
    <m/>
    <m/>
    <m/>
    <m/>
    <m/>
    <m/>
    <m/>
    <m/>
    <m/>
    <m/>
    <m/>
    <m/>
    <m/>
    <m/>
    <m/>
    <n v="0"/>
    <m/>
    <n v="2"/>
    <n v="2027"/>
    <s v="Q2"/>
    <x v="1"/>
  </r>
  <r>
    <x v="2"/>
    <s v="BU-000012740"/>
    <s v="B-000007814"/>
    <s v="USA"/>
    <s v="JA3 USA FY27"/>
    <s v=""/>
    <d v="2027-02-28T00:00:00"/>
    <s v="United States"/>
    <s v="US"/>
    <s v=""/>
    <s v="-"/>
    <b v="1"/>
    <n v="9673"/>
    <n v="571610"/>
    <m/>
    <m/>
    <m/>
    <m/>
    <m/>
    <n v="581283"/>
    <n v="581283"/>
    <n v="581283"/>
    <m/>
    <m/>
    <m/>
    <m/>
    <m/>
    <m/>
    <m/>
    <m/>
    <m/>
    <m/>
    <m/>
    <m/>
    <m/>
    <n v="0"/>
    <m/>
    <m/>
    <m/>
    <m/>
    <m/>
    <m/>
    <m/>
    <m/>
    <m/>
    <m/>
    <m/>
    <m/>
    <m/>
    <m/>
    <m/>
    <n v="0"/>
    <m/>
    <n v="2"/>
    <n v="2027"/>
    <s v="Q2"/>
    <x v="1"/>
  </r>
  <r>
    <x v="2"/>
    <s v="BU-000012752"/>
    <s v="B-000007826"/>
    <s v="Japan"/>
    <s v="JA3 Japan FY27"/>
    <s v=""/>
    <d v="2027-02-28T00:00:00"/>
    <s v="Japan"/>
    <s v="Japan"/>
    <s v=""/>
    <s v="-"/>
    <b v="1"/>
    <m/>
    <n v="1110"/>
    <m/>
    <m/>
    <m/>
    <m/>
    <m/>
    <n v="1110"/>
    <n v="1110"/>
    <n v="1110"/>
    <m/>
    <m/>
    <m/>
    <m/>
    <m/>
    <m/>
    <m/>
    <m/>
    <m/>
    <m/>
    <m/>
    <m/>
    <m/>
    <n v="0"/>
    <m/>
    <m/>
    <m/>
    <m/>
    <m/>
    <m/>
    <m/>
    <m/>
    <m/>
    <m/>
    <m/>
    <m/>
    <m/>
    <m/>
    <m/>
    <n v="0"/>
    <m/>
    <n v="2"/>
    <n v="2027"/>
    <s v="Q2"/>
    <x v="1"/>
  </r>
  <r>
    <x v="2"/>
    <s v="BU-000012751"/>
    <s v="B-000007825"/>
    <s v="Mexico"/>
    <s v="JA3 Mexico FY27"/>
    <s v=""/>
    <d v="2027-02-28T00:00:00"/>
    <s v="Mexico"/>
    <s v="LATAM"/>
    <s v=""/>
    <s v="-"/>
    <b v="1"/>
    <m/>
    <n v="4450"/>
    <m/>
    <m/>
    <m/>
    <m/>
    <m/>
    <n v="4450"/>
    <n v="4450"/>
    <n v="4450"/>
    <m/>
    <m/>
    <m/>
    <m/>
    <m/>
    <m/>
    <m/>
    <m/>
    <m/>
    <m/>
    <m/>
    <m/>
    <m/>
    <n v="0"/>
    <m/>
    <m/>
    <m/>
    <m/>
    <m/>
    <m/>
    <m/>
    <m/>
    <m/>
    <m/>
    <m/>
    <m/>
    <m/>
    <m/>
    <m/>
    <n v="0"/>
    <m/>
    <n v="2"/>
    <n v="2027"/>
    <s v="Q2"/>
    <x v="1"/>
  </r>
  <r>
    <x v="2"/>
    <s v="BU-000012750"/>
    <s v="B-000007824"/>
    <s v="Canada"/>
    <s v="JA3 Canada FY27"/>
    <s v=""/>
    <d v="2027-02-28T00:00:00"/>
    <s v="Canada"/>
    <s v="Canada"/>
    <s v=""/>
    <s v="-"/>
    <b v="1"/>
    <n v="19633"/>
    <n v="3308"/>
    <m/>
    <m/>
    <m/>
    <m/>
    <m/>
    <n v="22941"/>
    <n v="22941"/>
    <n v="22941"/>
    <m/>
    <m/>
    <m/>
    <m/>
    <m/>
    <m/>
    <m/>
    <m/>
    <m/>
    <m/>
    <m/>
    <m/>
    <m/>
    <n v="0"/>
    <m/>
    <m/>
    <m/>
    <m/>
    <m/>
    <m/>
    <m/>
    <m/>
    <m/>
    <m/>
    <m/>
    <m/>
    <m/>
    <m/>
    <m/>
    <n v="0"/>
    <m/>
    <n v="2"/>
    <n v="2027"/>
    <s v="Q2"/>
    <x v="1"/>
  </r>
  <r>
    <x v="2"/>
    <s v="BU-000012749"/>
    <s v="B-000007823"/>
    <s v="Brazil"/>
    <s v="JA3 Brazil Fy27"/>
    <s v=""/>
    <d v="2027-02-28T00:00:00"/>
    <s v="Brazil"/>
    <s v="LATAM"/>
    <s v=""/>
    <s v="-"/>
    <b v="1"/>
    <m/>
    <n v="2600"/>
    <m/>
    <m/>
    <m/>
    <m/>
    <m/>
    <n v="2600"/>
    <n v="2600"/>
    <n v="2600"/>
    <m/>
    <m/>
    <m/>
    <m/>
    <m/>
    <m/>
    <m/>
    <m/>
    <m/>
    <m/>
    <m/>
    <m/>
    <m/>
    <n v="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m/>
    <m/>
    <m/>
    <m/>
    <m/>
    <m/>
    <m/>
    <m/>
    <m/>
    <m/>
    <m/>
    <m/>
    <m/>
    <n v="0"/>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6-30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6"/>
    <n v="2022"/>
    <s v="Q4"/>
    <x v="11"/>
  </r>
  <r>
    <x v="35"/>
    <s v="BU-000007450"/>
    <s v="B-000004948"/>
    <s v="WEA 6 - Nepal"/>
    <s v="FY22WEA6 Nepal"/>
    <s v=""/>
    <d v="2022-06-30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6"/>
    <n v="2022"/>
    <s v="Q4"/>
    <x v="11"/>
  </r>
  <r>
    <x v="35"/>
    <s v="BU-000007449"/>
    <s v="B-000004946"/>
    <s v="WEA6 -  Cambodia"/>
    <s v="FY22WEA6Cambodia"/>
    <s v=""/>
    <d v="2022-06-30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6"/>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m/>
    <m/>
    <m/>
    <m/>
    <m/>
    <m/>
    <m/>
    <m/>
    <n v="0"/>
    <m/>
    <m/>
    <m/>
    <n v="0"/>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m/>
    <m/>
    <m/>
    <m/>
    <m/>
    <m/>
    <m/>
    <m/>
    <m/>
    <m/>
    <m/>
    <m/>
    <m/>
    <n v="0"/>
    <m/>
    <m/>
    <m/>
    <m/>
    <m/>
    <m/>
    <m/>
    <m/>
    <m/>
    <m/>
    <m/>
    <m/>
    <m/>
    <m/>
    <m/>
    <n v="0"/>
    <m/>
    <n v="7"/>
    <n v="2022"/>
    <s v="Q4"/>
    <x v="11"/>
  </r>
  <r>
    <x v="2"/>
    <s v="BU-000012706"/>
    <s v="B-000007821"/>
    <s v="Switzerland"/>
    <s v="JA3 Switzerland FY22"/>
    <s v=""/>
    <d v="2022-07-31T00:00:00"/>
    <s v="Switzerland"/>
    <s v="ASGR"/>
    <s v=""/>
    <s v="-"/>
    <b v="1"/>
    <n v="509"/>
    <n v="1322"/>
    <m/>
    <m/>
    <m/>
    <m/>
    <m/>
    <n v="1831"/>
    <n v="1831"/>
    <n v="1831"/>
    <m/>
    <m/>
    <m/>
    <m/>
    <m/>
    <m/>
    <m/>
    <m/>
    <m/>
    <m/>
    <m/>
    <m/>
    <m/>
    <n v="0"/>
    <m/>
    <m/>
    <m/>
    <m/>
    <m/>
    <m/>
    <m/>
    <m/>
    <m/>
    <m/>
    <m/>
    <m/>
    <m/>
    <m/>
    <m/>
    <n v="0"/>
    <m/>
    <n v="7"/>
    <n v="2022"/>
    <s v="Q4"/>
    <x v="11"/>
  </r>
  <r>
    <x v="2"/>
    <s v="BU-000012702"/>
    <s v="B-000007820"/>
    <s v="Spain"/>
    <s v="JA3 Spain Fy22"/>
    <s v=""/>
    <d v="2022-07-31T00:00:00"/>
    <s v="Spain"/>
    <s v="Iberia"/>
    <s v=""/>
    <s v="-"/>
    <b v="1"/>
    <n v="90"/>
    <n v="1630"/>
    <m/>
    <m/>
    <m/>
    <m/>
    <m/>
    <n v="1720"/>
    <n v="1720"/>
    <n v="1720"/>
    <m/>
    <m/>
    <m/>
    <m/>
    <m/>
    <m/>
    <m/>
    <m/>
    <m/>
    <m/>
    <m/>
    <m/>
    <m/>
    <n v="0"/>
    <m/>
    <m/>
    <m/>
    <m/>
    <m/>
    <m/>
    <m/>
    <m/>
    <m/>
    <m/>
    <m/>
    <m/>
    <m/>
    <m/>
    <m/>
    <n v="0"/>
    <m/>
    <n v="7"/>
    <n v="2022"/>
    <s v="Q4"/>
    <x v="11"/>
  </r>
  <r>
    <x v="2"/>
    <s v="BU-000012678"/>
    <s v="B-000007814"/>
    <s v="USA"/>
    <s v="JA 3 USA FY22"/>
    <s v=""/>
    <d v="2022-07-31T00:00:00"/>
    <s v="United States"/>
    <s v="US"/>
    <s v=""/>
    <s v="-"/>
    <b v="1"/>
    <n v="2267"/>
    <n v="123071"/>
    <m/>
    <m/>
    <m/>
    <m/>
    <m/>
    <n v="125338"/>
    <n v="125338"/>
    <n v="125338"/>
    <m/>
    <m/>
    <m/>
    <m/>
    <m/>
    <m/>
    <m/>
    <m/>
    <m/>
    <m/>
    <m/>
    <m/>
    <m/>
    <n v="0"/>
    <m/>
    <m/>
    <m/>
    <m/>
    <m/>
    <m/>
    <m/>
    <m/>
    <m/>
    <m/>
    <m/>
    <m/>
    <m/>
    <m/>
    <m/>
    <n v="0"/>
    <m/>
    <n v="7"/>
    <n v="2022"/>
    <s v="Q4"/>
    <x v="11"/>
  </r>
  <r>
    <x v="2"/>
    <s v="BU-000012718"/>
    <s v="B-000007824"/>
    <s v="Canada"/>
    <s v="JA3 Canada FY22"/>
    <s v=""/>
    <d v="2022-07-31T00:00:00"/>
    <s v="Canada"/>
    <s v="Canada"/>
    <s v=""/>
    <s v="-"/>
    <b v="1"/>
    <n v="18500"/>
    <n v="125"/>
    <m/>
    <m/>
    <m/>
    <m/>
    <m/>
    <n v="18625"/>
    <n v="18625"/>
    <n v="18625"/>
    <m/>
    <m/>
    <m/>
    <m/>
    <m/>
    <m/>
    <m/>
    <m/>
    <m/>
    <m/>
    <m/>
    <m/>
    <m/>
    <n v="0"/>
    <m/>
    <m/>
    <m/>
    <m/>
    <m/>
    <m/>
    <m/>
    <m/>
    <m/>
    <m/>
    <m/>
    <m/>
    <m/>
    <m/>
    <m/>
    <n v="0"/>
    <m/>
    <n v="7"/>
    <n v="2022"/>
    <s v="Q4"/>
    <x v="11"/>
  </r>
  <r>
    <x v="2"/>
    <s v="BU-000012714"/>
    <s v="B-000007823"/>
    <s v="Brazil"/>
    <s v="JA3 Brazil FY22"/>
    <s v=""/>
    <d v="2022-07-31T00:00:00"/>
    <s v="Brazil"/>
    <s v="LATAM"/>
    <s v=""/>
    <s v="-"/>
    <b v="1"/>
    <m/>
    <n v="900"/>
    <m/>
    <m/>
    <m/>
    <m/>
    <m/>
    <n v="900"/>
    <n v="900"/>
    <n v="900"/>
    <m/>
    <m/>
    <m/>
    <m/>
    <m/>
    <m/>
    <m/>
    <m/>
    <m/>
    <m/>
    <m/>
    <m/>
    <m/>
    <n v="0"/>
    <m/>
    <m/>
    <m/>
    <m/>
    <m/>
    <m/>
    <m/>
    <m/>
    <m/>
    <m/>
    <m/>
    <m/>
    <m/>
    <m/>
    <m/>
    <n v="0"/>
    <m/>
    <n v="7"/>
    <n v="2022"/>
    <s v="Q4"/>
    <x v="11"/>
  </r>
  <r>
    <x v="2"/>
    <s v="BU-000012686"/>
    <s v="B-000007816"/>
    <s v="Ireland"/>
    <s v="JA3 Ireland FY22"/>
    <s v=""/>
    <d v="2022-07-31T00:00:00"/>
    <s v="Ireland"/>
    <s v="UKI"/>
    <s v=""/>
    <s v="-"/>
    <b v="1"/>
    <m/>
    <n v="3800"/>
    <m/>
    <m/>
    <m/>
    <m/>
    <m/>
    <n v="3800"/>
    <n v="3800"/>
    <n v="3800"/>
    <m/>
    <m/>
    <m/>
    <m/>
    <m/>
    <m/>
    <m/>
    <m/>
    <m/>
    <m/>
    <m/>
    <m/>
    <m/>
    <n v="0"/>
    <m/>
    <m/>
    <m/>
    <m/>
    <m/>
    <m/>
    <m/>
    <m/>
    <m/>
    <m/>
    <m/>
    <m/>
    <m/>
    <m/>
    <m/>
    <n v="0"/>
    <m/>
    <n v="7"/>
    <n v="2022"/>
    <s v="Q4"/>
    <x v="11"/>
  </r>
  <r>
    <x v="2"/>
    <s v="BU-000012682"/>
    <s v="B-000007815"/>
    <s v="Belgium"/>
    <s v="JA3 Belgium FY22"/>
    <s v=""/>
    <d v="2022-07-31T00:00:00"/>
    <s v="Belgium"/>
    <s v="Gallia"/>
    <s v=""/>
    <s v="-"/>
    <b v="1"/>
    <m/>
    <n v="6800"/>
    <m/>
    <m/>
    <m/>
    <m/>
    <m/>
    <n v="6800"/>
    <n v="6800"/>
    <n v="6800"/>
    <m/>
    <m/>
    <m/>
    <m/>
    <m/>
    <m/>
    <m/>
    <m/>
    <m/>
    <m/>
    <m/>
    <m/>
    <m/>
    <n v="0"/>
    <m/>
    <m/>
    <m/>
    <m/>
    <m/>
    <m/>
    <m/>
    <m/>
    <m/>
    <m/>
    <m/>
    <m/>
    <m/>
    <m/>
    <m/>
    <n v="0"/>
    <m/>
    <n v="7"/>
    <n v="2022"/>
    <s v="Q4"/>
    <x v="11"/>
  </r>
  <r>
    <x v="2"/>
    <s v="BU-000012722"/>
    <s v="B-000007825"/>
    <s v="Mexico"/>
    <s v="JA3 Mexico FY22"/>
    <s v=""/>
    <d v="2022-07-31T00:00:00"/>
    <s v="Mexico"/>
    <s v="LATAM"/>
    <s v=""/>
    <s v="-"/>
    <b v="1"/>
    <m/>
    <n v="3840"/>
    <m/>
    <m/>
    <m/>
    <m/>
    <m/>
    <n v="3840"/>
    <n v="3840"/>
    <n v="3840"/>
    <m/>
    <m/>
    <m/>
    <m/>
    <m/>
    <m/>
    <m/>
    <m/>
    <m/>
    <m/>
    <m/>
    <m/>
    <m/>
    <n v="0"/>
    <m/>
    <m/>
    <m/>
    <m/>
    <m/>
    <m/>
    <m/>
    <m/>
    <m/>
    <m/>
    <m/>
    <m/>
    <m/>
    <m/>
    <m/>
    <n v="0"/>
    <m/>
    <n v="7"/>
    <n v="2022"/>
    <s v="Q4"/>
    <x v="11"/>
  </r>
  <r>
    <x v="2"/>
    <s v="BU-000012698"/>
    <s v="B-000007819"/>
    <s v="Portugal"/>
    <s v="JA3 Portugal Fy22"/>
    <s v=""/>
    <d v="2022-07-31T00:00:00"/>
    <s v="Portugal"/>
    <s v="Iberia"/>
    <s v=""/>
    <s v="-"/>
    <b v="1"/>
    <m/>
    <n v="1636"/>
    <m/>
    <m/>
    <m/>
    <m/>
    <m/>
    <n v="1636"/>
    <n v="1636"/>
    <n v="1636"/>
    <m/>
    <m/>
    <m/>
    <m/>
    <m/>
    <m/>
    <m/>
    <m/>
    <m/>
    <m/>
    <m/>
    <m/>
    <m/>
    <n v="0"/>
    <m/>
    <m/>
    <m/>
    <m/>
    <m/>
    <m/>
    <m/>
    <m/>
    <m/>
    <m/>
    <m/>
    <m/>
    <m/>
    <m/>
    <m/>
    <n v="0"/>
    <m/>
    <n v="7"/>
    <n v="2022"/>
    <s v="Q4"/>
    <x v="11"/>
  </r>
  <r>
    <x v="2"/>
    <s v="BU-000012694"/>
    <s v="B-000007818"/>
    <s v="Poland"/>
    <s v="JA3 Poland FY22"/>
    <s v=""/>
    <d v="2022-07-31T00:00:00"/>
    <s v="Poland"/>
    <s v="ICEG"/>
    <s v=""/>
    <s v="-"/>
    <b v="1"/>
    <m/>
    <n v="17200"/>
    <m/>
    <m/>
    <m/>
    <m/>
    <m/>
    <n v="17200"/>
    <n v="17200"/>
    <n v="17200"/>
    <m/>
    <m/>
    <m/>
    <m/>
    <m/>
    <m/>
    <m/>
    <m/>
    <m/>
    <m/>
    <m/>
    <m/>
    <m/>
    <n v="0"/>
    <m/>
    <m/>
    <m/>
    <m/>
    <m/>
    <m/>
    <m/>
    <m/>
    <m/>
    <m/>
    <m/>
    <m/>
    <m/>
    <m/>
    <m/>
    <n v="0"/>
    <m/>
    <n v="7"/>
    <n v="2022"/>
    <s v="Q4"/>
    <x v="11"/>
  </r>
  <r>
    <x v="2"/>
    <s v="BU-000012690"/>
    <s v="B-000007817"/>
    <s v="Italy"/>
    <s v="JA3 Italy FY22"/>
    <s v=""/>
    <d v="2022-07-31T00:00:00"/>
    <s v="Italy"/>
    <s v="ICEG"/>
    <s v=""/>
    <s v="-"/>
    <b v="1"/>
    <m/>
    <n v="3200"/>
    <m/>
    <m/>
    <m/>
    <m/>
    <m/>
    <n v="3200"/>
    <n v="3200"/>
    <n v="3200"/>
    <m/>
    <m/>
    <m/>
    <m/>
    <m/>
    <m/>
    <m/>
    <m/>
    <m/>
    <m/>
    <m/>
    <m/>
    <m/>
    <n v="0"/>
    <m/>
    <m/>
    <m/>
    <m/>
    <m/>
    <m/>
    <m/>
    <m/>
    <m/>
    <m/>
    <m/>
    <m/>
    <m/>
    <m/>
    <m/>
    <n v="0"/>
    <m/>
    <n v="7"/>
    <n v="2022"/>
    <s v="Q4"/>
    <x v="11"/>
  </r>
  <r>
    <x v="2"/>
    <s v="BU-000012734"/>
    <s v="B-000007828"/>
    <s v="Philippines"/>
    <s v="JA3 Philippines FY22"/>
    <s v=""/>
    <d v="2022-07-31T00:00:00"/>
    <s v="Philippines"/>
    <s v="SEA"/>
    <s v=""/>
    <s v="-"/>
    <b v="1"/>
    <n v="5071"/>
    <m/>
    <m/>
    <m/>
    <m/>
    <m/>
    <m/>
    <n v="5071"/>
    <n v="5071"/>
    <n v="5071"/>
    <m/>
    <m/>
    <m/>
    <m/>
    <m/>
    <m/>
    <m/>
    <m/>
    <m/>
    <m/>
    <m/>
    <m/>
    <m/>
    <n v="0"/>
    <m/>
    <m/>
    <m/>
    <m/>
    <m/>
    <m/>
    <m/>
    <m/>
    <m/>
    <m/>
    <m/>
    <m/>
    <m/>
    <m/>
    <m/>
    <n v="0"/>
    <m/>
    <n v="7"/>
    <n v="2022"/>
    <s v="Q4"/>
    <x v="11"/>
  </r>
  <r>
    <x v="2"/>
    <s v="BU-000012730"/>
    <s v="B-000007827"/>
    <s v="Malaysia"/>
    <s v="JA3 Malaysia FY22"/>
    <s v=""/>
    <d v="2022-07-31T00:00:00"/>
    <s v="Malaysia"/>
    <s v="SEA"/>
    <s v=""/>
    <s v="-"/>
    <b v="1"/>
    <n v="1000"/>
    <n v="2000"/>
    <m/>
    <m/>
    <m/>
    <m/>
    <m/>
    <n v="3000"/>
    <n v="3000"/>
    <n v="3000"/>
    <m/>
    <m/>
    <m/>
    <m/>
    <m/>
    <m/>
    <m/>
    <m/>
    <m/>
    <m/>
    <m/>
    <m/>
    <m/>
    <n v="0"/>
    <m/>
    <m/>
    <m/>
    <m/>
    <m/>
    <m/>
    <m/>
    <m/>
    <m/>
    <m/>
    <m/>
    <m/>
    <m/>
    <m/>
    <m/>
    <n v="0"/>
    <m/>
    <n v="7"/>
    <n v="2022"/>
    <s v="Q4"/>
    <x v="11"/>
  </r>
  <r>
    <x v="2"/>
    <s v="BU-000012726"/>
    <s v="B-000007826"/>
    <s v="Japan"/>
    <s v="JA3 Japan FY22"/>
    <s v=""/>
    <d v="2022-07-31T00:00:00"/>
    <s v="Japan"/>
    <s v="Japan"/>
    <s v=""/>
    <s v="-"/>
    <b v="1"/>
    <m/>
    <n v="740"/>
    <m/>
    <m/>
    <m/>
    <m/>
    <m/>
    <n v="740"/>
    <n v="740"/>
    <n v="740"/>
    <m/>
    <m/>
    <m/>
    <m/>
    <m/>
    <m/>
    <m/>
    <m/>
    <m/>
    <m/>
    <m/>
    <m/>
    <m/>
    <n v="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09140"/>
    <s v="B-000002422"/>
    <s v="FY18 WEA 5 Nepal"/>
    <s v="-"/>
    <s v=""/>
    <d v="2019-01-31T00:00:00"/>
    <s v="Nepal"/>
    <s v="ASEAN"/>
    <s v="Other ;"/>
    <s v="Other"/>
    <b v="1"/>
    <m/>
    <m/>
    <m/>
    <m/>
    <m/>
    <m/>
    <m/>
    <m/>
    <n v="0"/>
    <m/>
    <m/>
    <m/>
    <m/>
    <m/>
    <m/>
    <m/>
    <m/>
    <m/>
    <m/>
    <m/>
    <m/>
    <m/>
    <m/>
    <n v="0"/>
    <m/>
    <m/>
    <m/>
    <m/>
    <m/>
    <m/>
    <m/>
    <m/>
    <m/>
    <m/>
    <m/>
    <m/>
    <m/>
    <m/>
    <m/>
    <n v="0"/>
    <m/>
    <n v="1"/>
    <n v="2019"/>
    <s v="Q2"/>
    <x v="0"/>
  </r>
  <r>
    <x v="51"/>
    <s v="BU-000009139"/>
    <s v="B-000002421"/>
    <s v="FY18 WEA 5 Cambodia"/>
    <s v="-"/>
    <s v=""/>
    <d v="2019-01-31T00:00:00"/>
    <s v="Cambodia"/>
    <s v="ASEAN"/>
    <s v="Other ;"/>
    <s v="Other"/>
    <b v="1"/>
    <m/>
    <m/>
    <m/>
    <m/>
    <m/>
    <m/>
    <m/>
    <m/>
    <n v="0"/>
    <m/>
    <m/>
    <m/>
    <m/>
    <m/>
    <m/>
    <m/>
    <m/>
    <m/>
    <m/>
    <m/>
    <m/>
    <m/>
    <m/>
    <n v="0"/>
    <m/>
    <m/>
    <m/>
    <m/>
    <m/>
    <m/>
    <m/>
    <m/>
    <m/>
    <m/>
    <m/>
    <m/>
    <m/>
    <m/>
    <m/>
    <n v="0"/>
    <m/>
    <n v="1"/>
    <n v="2019"/>
    <s v="Q2"/>
    <x v="0"/>
  </r>
  <r>
    <x v="51"/>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1"/>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2"/>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3"/>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3"/>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3"/>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2"/>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4"/>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4"/>
    <s v="BU-000012423"/>
    <s v="B-000007614"/>
    <s v="AMF/DQ Country TBC"/>
    <s v="AMF/DQ TBC FY22"/>
    <s v="Child ;"/>
    <d v="2022-01-31T00:00:00"/>
    <s v="Global"/>
    <s v="-"/>
    <s v=""/>
    <s v="-"/>
    <b v="1"/>
    <m/>
    <m/>
    <m/>
    <m/>
    <m/>
    <m/>
    <m/>
    <m/>
    <n v="0"/>
    <m/>
    <m/>
    <m/>
    <m/>
    <m/>
    <m/>
    <m/>
    <m/>
    <m/>
    <m/>
    <n v="0"/>
    <m/>
    <m/>
    <m/>
    <n v="0"/>
    <m/>
    <m/>
    <m/>
    <m/>
    <m/>
    <m/>
    <m/>
    <m/>
    <m/>
    <m/>
    <m/>
    <m/>
    <m/>
    <m/>
    <m/>
    <n v="0"/>
    <m/>
    <n v="1"/>
    <n v="2022"/>
    <s v="Q2"/>
    <x v="11"/>
  </r>
  <r>
    <x v="54"/>
    <s v="BU-000012420"/>
    <s v="B-000007613"/>
    <s v="AMF/DQ New Zealand"/>
    <s v="AMF/DQ NZ FY22"/>
    <s v="Child ;"/>
    <d v="2022-01-31T00:00:00"/>
    <s v="New Zealand"/>
    <s v="ANZ"/>
    <s v=""/>
    <s v="-"/>
    <b v="1"/>
    <m/>
    <m/>
    <m/>
    <m/>
    <m/>
    <m/>
    <m/>
    <m/>
    <n v="0"/>
    <m/>
    <m/>
    <m/>
    <m/>
    <m/>
    <m/>
    <m/>
    <m/>
    <m/>
    <m/>
    <n v="0"/>
    <m/>
    <m/>
    <m/>
    <n v="0"/>
    <m/>
    <m/>
    <m/>
    <m/>
    <m/>
    <m/>
    <m/>
    <m/>
    <m/>
    <m/>
    <m/>
    <m/>
    <m/>
    <m/>
    <m/>
    <n v="0"/>
    <m/>
    <n v="1"/>
    <n v="2022"/>
    <s v="Q2"/>
    <x v="11"/>
  </r>
  <r>
    <x v="54"/>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4"/>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4"/>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4"/>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4"/>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4"/>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1"/>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1"/>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5"/>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5"/>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5"/>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5"/>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6"/>
    <s v="BU-000001404"/>
    <s v="B-000001570"/>
    <s v="FY12 YBI 2"/>
    <s v="-"/>
    <s v=""/>
    <d v="2012-08-31T00:00:00"/>
    <s v="-"/>
    <s v="-"/>
    <s v=""/>
    <s v="-"/>
    <b v="1"/>
    <m/>
    <m/>
    <m/>
    <m/>
    <n v="0"/>
    <n v="0"/>
    <m/>
    <m/>
    <n v="0"/>
    <m/>
    <m/>
    <m/>
    <m/>
    <n v="1842"/>
    <n v="0"/>
    <n v="0"/>
    <m/>
    <n v="1842"/>
    <m/>
    <m/>
    <m/>
    <n v="1842"/>
    <m/>
    <n v="1842"/>
    <m/>
    <m/>
    <m/>
    <n v="0"/>
    <n v="0"/>
    <n v="0"/>
    <m/>
    <n v="0"/>
    <m/>
    <m/>
    <m/>
    <m/>
    <m/>
    <m/>
    <m/>
    <n v="0"/>
    <m/>
    <n v="8"/>
    <n v="2012"/>
    <s v="Q4"/>
    <x v="8"/>
  </r>
  <r>
    <x v="57"/>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7"/>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7"/>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7"/>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7"/>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7"/>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7"/>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7"/>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7"/>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7"/>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7"/>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7"/>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7"/>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7"/>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7"/>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7"/>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7"/>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7"/>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7"/>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7"/>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7"/>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7"/>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7"/>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7"/>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7"/>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7"/>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7"/>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7"/>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7"/>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7"/>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7"/>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7"/>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7"/>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7"/>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7"/>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7"/>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7"/>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7"/>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7"/>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7"/>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7"/>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7"/>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7"/>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7"/>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7"/>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7"/>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7"/>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7"/>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7"/>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7"/>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7"/>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7"/>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8"/>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8"/>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8"/>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8"/>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8"/>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59"/>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59"/>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59"/>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59"/>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0"/>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0"/>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0"/>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0"/>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0"/>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0"/>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0"/>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0"/>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0"/>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0"/>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0"/>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0"/>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0"/>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0"/>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1"/>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1"/>
    <s v="BU-000001416"/>
    <s v="B-000001632"/>
    <s v="FY11 Oxfam 2"/>
    <s v="-"/>
    <s v=""/>
    <d v="2011-08-31T00:00:00"/>
    <s v="-"/>
    <s v="-"/>
    <s v=""/>
    <s v="Rural/Livelihoods"/>
    <b v="1"/>
    <m/>
    <m/>
    <m/>
    <m/>
    <n v="0"/>
    <n v="0"/>
    <m/>
    <m/>
    <n v="0"/>
    <m/>
    <m/>
    <m/>
    <m/>
    <n v="5896"/>
    <n v="0"/>
    <n v="0"/>
    <m/>
    <n v="5896"/>
    <m/>
    <m/>
    <m/>
    <n v="5896"/>
    <m/>
    <n v="5896"/>
    <m/>
    <m/>
    <m/>
    <n v="0"/>
    <n v="0"/>
    <n v="0"/>
    <m/>
    <n v="0"/>
    <m/>
    <m/>
    <m/>
    <m/>
    <m/>
    <m/>
    <m/>
    <n v="0"/>
    <m/>
    <n v="8"/>
    <n v="2011"/>
    <s v="Q4"/>
    <x v="13"/>
  </r>
  <r>
    <x v="61"/>
    <s v="BU-000001417"/>
    <s v="B-000001633"/>
    <s v="FY12 Oxfam 2"/>
    <s v="-"/>
    <s v=""/>
    <d v="2012-08-31T00:00:00"/>
    <s v="-"/>
    <s v="-"/>
    <s v=""/>
    <s v="Rural/Livelihoods"/>
    <b v="1"/>
    <m/>
    <m/>
    <m/>
    <m/>
    <n v="0"/>
    <n v="0"/>
    <m/>
    <m/>
    <n v="0"/>
    <m/>
    <m/>
    <m/>
    <m/>
    <n v="3317"/>
    <n v="0"/>
    <n v="0"/>
    <m/>
    <n v="3317"/>
    <m/>
    <m/>
    <m/>
    <n v="3317"/>
    <m/>
    <n v="3317"/>
    <m/>
    <m/>
    <m/>
    <n v="0"/>
    <n v="0"/>
    <n v="0"/>
    <m/>
    <n v="0"/>
    <m/>
    <m/>
    <m/>
    <m/>
    <m/>
    <m/>
    <m/>
    <n v="0"/>
    <m/>
    <n v="8"/>
    <n v="2012"/>
    <s v="Q4"/>
    <x v="8"/>
  </r>
  <r>
    <x v="62"/>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2"/>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2"/>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2"/>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3"/>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3"/>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3"/>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4"/>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4"/>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4"/>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5"/>
    <s v="BU-000001428"/>
    <s v="B-000001644"/>
    <s v="FY12 SRC"/>
    <s v="-"/>
    <s v=""/>
    <d v="2012-08-31T00:00:00"/>
    <s v="-"/>
    <s v="-"/>
    <s v=""/>
    <s v="Rural/Livelihoods"/>
    <b v="1"/>
    <m/>
    <m/>
    <m/>
    <m/>
    <n v="0"/>
    <n v="0"/>
    <m/>
    <m/>
    <n v="0"/>
    <m/>
    <m/>
    <m/>
    <m/>
    <n v="2233"/>
    <n v="0"/>
    <n v="0"/>
    <m/>
    <n v="2233"/>
    <m/>
    <m/>
    <m/>
    <n v="2233"/>
    <m/>
    <n v="2233"/>
    <m/>
    <m/>
    <m/>
    <n v="0"/>
    <n v="0"/>
    <n v="0"/>
    <m/>
    <n v="0"/>
    <m/>
    <m/>
    <m/>
    <m/>
    <m/>
    <m/>
    <m/>
    <n v="0"/>
    <m/>
    <n v="8"/>
    <n v="2012"/>
    <s v="Q4"/>
    <x v="8"/>
  </r>
  <r>
    <x v="65"/>
    <s v="BU-000001429"/>
    <s v="B-000001645"/>
    <s v="FY13 SRC"/>
    <s v="-"/>
    <s v=""/>
    <d v="2013-08-31T00:00:00"/>
    <s v="-"/>
    <s v="-"/>
    <s v=""/>
    <s v="Rural/Livelihoods"/>
    <b v="1"/>
    <m/>
    <m/>
    <m/>
    <m/>
    <n v="0"/>
    <n v="0"/>
    <m/>
    <m/>
    <n v="0"/>
    <m/>
    <m/>
    <m/>
    <m/>
    <n v="139"/>
    <n v="0"/>
    <n v="0"/>
    <m/>
    <n v="139"/>
    <m/>
    <m/>
    <m/>
    <n v="139"/>
    <m/>
    <n v="139"/>
    <m/>
    <m/>
    <m/>
    <n v="0"/>
    <n v="0"/>
    <n v="0"/>
    <m/>
    <n v="0"/>
    <m/>
    <m/>
    <m/>
    <m/>
    <m/>
    <m/>
    <m/>
    <n v="0"/>
    <m/>
    <n v="8"/>
    <n v="2013"/>
    <s v="Q4"/>
    <x v="9"/>
  </r>
  <r>
    <x v="65"/>
    <s v="BU-000001430"/>
    <s v="B-000001646"/>
    <s v="FY15 SRC"/>
    <s v="-"/>
    <s v=""/>
    <d v="2015-08-31T00:00:00"/>
    <s v="-"/>
    <s v="-"/>
    <s v=""/>
    <s v="Rural/Livelihoods"/>
    <b v="1"/>
    <m/>
    <m/>
    <m/>
    <m/>
    <n v="0"/>
    <n v="0"/>
    <m/>
    <m/>
    <n v="0"/>
    <m/>
    <m/>
    <m/>
    <m/>
    <n v="147"/>
    <n v="0"/>
    <n v="0"/>
    <m/>
    <n v="147"/>
    <m/>
    <m/>
    <m/>
    <n v="147"/>
    <m/>
    <n v="147"/>
    <m/>
    <m/>
    <m/>
    <n v="0"/>
    <n v="0"/>
    <n v="0"/>
    <m/>
    <n v="0"/>
    <m/>
    <m/>
    <m/>
    <m/>
    <m/>
    <m/>
    <m/>
    <n v="0"/>
    <m/>
    <n v="8"/>
    <n v="2015"/>
    <s v="Q4"/>
    <x v="10"/>
  </r>
  <r>
    <x v="66"/>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6"/>
    <s v="BU-000001432"/>
    <s v="B-000003966"/>
    <s v="FY11 VSO 3"/>
    <s v="-"/>
    <s v=""/>
    <d v="2011-08-31T00:00:00"/>
    <s v="-"/>
    <s v="-"/>
    <s v=""/>
    <s v="Rural/Livelihoods"/>
    <b v="1"/>
    <m/>
    <m/>
    <m/>
    <m/>
    <n v="0"/>
    <n v="0"/>
    <m/>
    <m/>
    <n v="0"/>
    <m/>
    <m/>
    <m/>
    <m/>
    <n v="9827"/>
    <n v="0"/>
    <n v="0"/>
    <m/>
    <n v="9827"/>
    <m/>
    <m/>
    <m/>
    <n v="9827"/>
    <m/>
    <n v="9827"/>
    <m/>
    <m/>
    <m/>
    <n v="0"/>
    <n v="0"/>
    <n v="0"/>
    <m/>
    <n v="0"/>
    <m/>
    <m/>
    <m/>
    <m/>
    <m/>
    <m/>
    <m/>
    <n v="0"/>
    <m/>
    <n v="8"/>
    <n v="2011"/>
    <s v="Q4"/>
    <x v="13"/>
  </r>
  <r>
    <x v="66"/>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6"/>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7"/>
    <s v="BU-000001435"/>
    <s v="B-000001647"/>
    <s v="FY11 WEA 1"/>
    <s v="-"/>
    <s v=""/>
    <d v="2011-08-31T00:00:00"/>
    <s v="-"/>
    <s v="-"/>
    <s v=""/>
    <s v="Rural/Livelihoods"/>
    <b v="1"/>
    <m/>
    <m/>
    <m/>
    <m/>
    <n v="0"/>
    <n v="0"/>
    <m/>
    <m/>
    <n v="0"/>
    <m/>
    <m/>
    <m/>
    <m/>
    <n v="758"/>
    <n v="0"/>
    <n v="0"/>
    <m/>
    <n v="758"/>
    <m/>
    <m/>
    <m/>
    <n v="758"/>
    <m/>
    <n v="758"/>
    <m/>
    <m/>
    <m/>
    <n v="0"/>
    <n v="0"/>
    <n v="0"/>
    <m/>
    <n v="0"/>
    <m/>
    <m/>
    <m/>
    <m/>
    <m/>
    <m/>
    <m/>
    <n v="0"/>
    <m/>
    <n v="8"/>
    <n v="2011"/>
    <s v="Q4"/>
    <x v="13"/>
  </r>
  <r>
    <x v="67"/>
    <s v="BU-000001436"/>
    <s v="B-000001648"/>
    <s v="FY12 WEA 1"/>
    <s v="-"/>
    <s v=""/>
    <d v="2012-08-31T00:00:00"/>
    <s v="-"/>
    <s v="-"/>
    <s v=""/>
    <s v="Rural/Livelihoods"/>
    <b v="1"/>
    <m/>
    <m/>
    <m/>
    <m/>
    <n v="0"/>
    <n v="0"/>
    <m/>
    <m/>
    <n v="0"/>
    <m/>
    <m/>
    <m/>
    <m/>
    <n v="2973"/>
    <n v="0"/>
    <n v="0"/>
    <m/>
    <n v="2973"/>
    <m/>
    <m/>
    <m/>
    <n v="2973"/>
    <m/>
    <n v="2973"/>
    <m/>
    <m/>
    <m/>
    <n v="0"/>
    <n v="0"/>
    <n v="0"/>
    <m/>
    <n v="0"/>
    <m/>
    <m/>
    <m/>
    <m/>
    <m/>
    <m/>
    <m/>
    <n v="0"/>
    <m/>
    <n v="8"/>
    <n v="2012"/>
    <s v="Q4"/>
    <x v="8"/>
  </r>
  <r>
    <x v="67"/>
    <s v="BU-000001437"/>
    <s v="B-000001649"/>
    <s v="FY13 WEA 1"/>
    <s v="-"/>
    <s v=""/>
    <d v="2013-08-31T00:00:00"/>
    <s v="-"/>
    <s v="-"/>
    <s v=""/>
    <s v="Rural/Livelihoods"/>
    <b v="1"/>
    <m/>
    <m/>
    <m/>
    <m/>
    <n v="0"/>
    <n v="0"/>
    <m/>
    <m/>
    <n v="0"/>
    <m/>
    <m/>
    <m/>
    <m/>
    <n v="1477"/>
    <n v="0"/>
    <n v="0"/>
    <m/>
    <n v="1477"/>
    <m/>
    <m/>
    <m/>
    <n v="1477"/>
    <m/>
    <n v="1477"/>
    <m/>
    <m/>
    <m/>
    <n v="0"/>
    <n v="0"/>
    <n v="0"/>
    <m/>
    <n v="0"/>
    <m/>
    <m/>
    <m/>
    <m/>
    <m/>
    <m/>
    <m/>
    <n v="0"/>
    <m/>
    <n v="8"/>
    <n v="2013"/>
    <s v="Q4"/>
    <x v="9"/>
  </r>
  <r>
    <x v="68"/>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69"/>
    <s v="BU-000001439"/>
    <s v="B-000001651"/>
    <s v="FY15 WEA 3"/>
    <s v="-"/>
    <s v=""/>
    <d v="2015-08-31T00:00:00"/>
    <s v="Australia"/>
    <s v="ANZ"/>
    <s v=""/>
    <s v="Rural/Livelihoods"/>
    <b v="1"/>
    <m/>
    <m/>
    <m/>
    <m/>
    <n v="0"/>
    <n v="0"/>
    <m/>
    <m/>
    <n v="0"/>
    <m/>
    <m/>
    <m/>
    <m/>
    <n v="0"/>
    <n v="0"/>
    <n v="0"/>
    <m/>
    <n v="0"/>
    <m/>
    <m/>
    <m/>
    <m/>
    <m/>
    <n v="0"/>
    <m/>
    <m/>
    <m/>
    <n v="0"/>
    <n v="0"/>
    <n v="0"/>
    <m/>
    <n v="0"/>
    <m/>
    <m/>
    <m/>
    <m/>
    <m/>
    <m/>
    <m/>
    <n v="0"/>
    <m/>
    <n v="8"/>
    <n v="2015"/>
    <s v="Q4"/>
    <x v="10"/>
  </r>
  <r>
    <x v="69"/>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69"/>
    <s v="BU-000001440"/>
    <s v="B-000001652"/>
    <s v="FY16 WEA 4"/>
    <s v="-"/>
    <s v=""/>
    <d v="2016-08-31T00:00:00"/>
    <s v="Australia"/>
    <s v="ANZ"/>
    <s v=""/>
    <s v="Rural/Livelihoods"/>
    <b v="1"/>
    <m/>
    <m/>
    <m/>
    <m/>
    <n v="0"/>
    <n v="0"/>
    <m/>
    <m/>
    <n v="0"/>
    <m/>
    <m/>
    <m/>
    <m/>
    <n v="0"/>
    <n v="0"/>
    <n v="0"/>
    <m/>
    <n v="0"/>
    <m/>
    <m/>
    <m/>
    <m/>
    <m/>
    <n v="0"/>
    <m/>
    <m/>
    <m/>
    <n v="0"/>
    <n v="0"/>
    <n v="0"/>
    <m/>
    <n v="0"/>
    <m/>
    <m/>
    <m/>
    <m/>
    <m/>
    <m/>
    <m/>
    <n v="0"/>
    <m/>
    <n v="8"/>
    <n v="2016"/>
    <s v="Q4"/>
    <x v="14"/>
  </r>
  <r>
    <x v="70"/>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0"/>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0"/>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0"/>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0"/>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0"/>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0"/>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0"/>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0"/>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0"/>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0"/>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0"/>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0"/>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0"/>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0"/>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0"/>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0"/>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0"/>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0"/>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0"/>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0"/>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0"/>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0"/>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0"/>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0"/>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0"/>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0"/>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0"/>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0"/>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0"/>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0"/>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0"/>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0"/>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0"/>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0"/>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0"/>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6"/>
    <s v="BU-000001159"/>
    <s v="B-000000019"/>
    <s v="FY10 YBI 2"/>
    <s v="-"/>
    <s v=""/>
    <d v="2010-08-31T00:00:00"/>
    <s v="-"/>
    <s v="-"/>
    <s v=""/>
    <s v="-"/>
    <b v="1"/>
    <m/>
    <m/>
    <m/>
    <m/>
    <n v="0"/>
    <n v="0"/>
    <m/>
    <m/>
    <n v="0"/>
    <m/>
    <m/>
    <m/>
    <m/>
    <n v="6346"/>
    <n v="0"/>
    <n v="0"/>
    <m/>
    <n v="6346"/>
    <m/>
    <m/>
    <m/>
    <n v="6346"/>
    <m/>
    <n v="6346"/>
    <m/>
    <m/>
    <m/>
    <n v="0"/>
    <n v="0"/>
    <n v="0"/>
    <m/>
    <n v="0"/>
    <m/>
    <m/>
    <m/>
    <m/>
    <m/>
    <m/>
    <m/>
    <n v="0"/>
    <m/>
    <n v="8"/>
    <n v="2010"/>
    <s v="Q4"/>
    <x v="6"/>
  </r>
  <r>
    <x v="56"/>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1"/>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2"/>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2"/>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2"/>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2"/>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2"/>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2"/>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3"/>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3"/>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3"/>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3"/>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3"/>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3"/>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4"/>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4"/>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4"/>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5"/>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5"/>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5"/>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5"/>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5"/>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5"/>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5"/>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5"/>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5"/>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5"/>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5"/>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5"/>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5"/>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5"/>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5"/>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5"/>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5"/>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5"/>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2"/>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2"/>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2"/>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76"/>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76"/>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76"/>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76"/>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76"/>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76"/>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76"/>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76"/>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76"/>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76"/>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76"/>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76"/>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76"/>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76"/>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76"/>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5"/>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5"/>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5"/>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5"/>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5"/>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7"/>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7"/>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7"/>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7"/>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7"/>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7"/>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7"/>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7"/>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8"/>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8"/>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8"/>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79"/>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m/>
    <m/>
    <m/>
    <m/>
    <m/>
    <m/>
    <m/>
    <m/>
    <m/>
    <m/>
    <m/>
    <m/>
    <m/>
    <n v="0"/>
    <m/>
    <m/>
    <m/>
    <m/>
    <m/>
    <m/>
    <m/>
    <m/>
    <m/>
    <m/>
    <m/>
    <m/>
    <m/>
    <m/>
    <m/>
    <n v="0"/>
    <m/>
    <n v="11"/>
    <n v="2023"/>
    <s v="Q1"/>
    <x v="12"/>
  </r>
  <r>
    <x v="2"/>
    <s v="BU-000012707"/>
    <s v="B-000007821"/>
    <s v="Switzerland"/>
    <s v="JA3 Switzerland Fy24"/>
    <s v=""/>
    <d v="2023-11-30T00:00:00"/>
    <s v="Switzerland"/>
    <s v="ASGR"/>
    <s v=""/>
    <s v="-"/>
    <b v="1"/>
    <n v="572"/>
    <n v="1678"/>
    <m/>
    <m/>
    <m/>
    <m/>
    <m/>
    <n v="2250"/>
    <n v="2250"/>
    <n v="2250"/>
    <m/>
    <m/>
    <m/>
    <m/>
    <m/>
    <m/>
    <m/>
    <m/>
    <m/>
    <m/>
    <m/>
    <m/>
    <m/>
    <n v="0"/>
    <m/>
    <m/>
    <m/>
    <m/>
    <m/>
    <m/>
    <m/>
    <m/>
    <m/>
    <m/>
    <m/>
    <m/>
    <m/>
    <m/>
    <m/>
    <n v="0"/>
    <m/>
    <n v="11"/>
    <n v="2023"/>
    <s v="Q1"/>
    <x v="12"/>
  </r>
  <r>
    <x v="2"/>
    <s v="BU-000012703"/>
    <s v="B-000007820"/>
    <s v="Spain"/>
    <s v="JA3 Spain Fy24"/>
    <s v=""/>
    <d v="2023-11-30T00:00:00"/>
    <s v="Spain"/>
    <s v="Iberia"/>
    <s v=""/>
    <s v="-"/>
    <b v="1"/>
    <n v="110"/>
    <n v="1890"/>
    <m/>
    <m/>
    <m/>
    <m/>
    <m/>
    <n v="2000"/>
    <n v="2000"/>
    <n v="2000"/>
    <m/>
    <m/>
    <m/>
    <m/>
    <m/>
    <m/>
    <m/>
    <m/>
    <m/>
    <m/>
    <m/>
    <m/>
    <m/>
    <n v="0"/>
    <m/>
    <m/>
    <m/>
    <m/>
    <m/>
    <m/>
    <m/>
    <m/>
    <m/>
    <m/>
    <m/>
    <m/>
    <m/>
    <m/>
    <m/>
    <n v="0"/>
    <m/>
    <n v="11"/>
    <n v="2023"/>
    <s v="Q1"/>
    <x v="12"/>
  </r>
  <r>
    <x v="2"/>
    <s v="BU-000012715"/>
    <s v="B-000007823"/>
    <s v="Brazil"/>
    <s v="JA3 Brazil FY24"/>
    <s v=""/>
    <d v="2023-11-30T00:00:00"/>
    <s v="Brazil"/>
    <s v="LATAM"/>
    <s v=""/>
    <s v="-"/>
    <b v="1"/>
    <m/>
    <n v="1050"/>
    <m/>
    <m/>
    <m/>
    <m/>
    <m/>
    <n v="1050"/>
    <n v="1050"/>
    <n v="1050"/>
    <m/>
    <m/>
    <m/>
    <m/>
    <m/>
    <m/>
    <m/>
    <m/>
    <m/>
    <m/>
    <m/>
    <m/>
    <m/>
    <n v="0"/>
    <m/>
    <m/>
    <m/>
    <m/>
    <m/>
    <m/>
    <m/>
    <m/>
    <m/>
    <m/>
    <m/>
    <m/>
    <m/>
    <m/>
    <m/>
    <n v="0"/>
    <m/>
    <n v="11"/>
    <n v="2023"/>
    <s v="Q1"/>
    <x v="12"/>
  </r>
  <r>
    <x v="2"/>
    <s v="BU-000012687"/>
    <s v="B-000007816"/>
    <s v="Ireland"/>
    <s v="JA3 Ireland Fy24"/>
    <s v=""/>
    <d v="2023-11-30T00:00:00"/>
    <s v="Ireland"/>
    <s v="UKI"/>
    <s v=""/>
    <s v="-"/>
    <b v="1"/>
    <m/>
    <n v="5200"/>
    <m/>
    <m/>
    <m/>
    <m/>
    <m/>
    <n v="5200"/>
    <n v="5200"/>
    <n v="5200"/>
    <m/>
    <m/>
    <m/>
    <m/>
    <m/>
    <m/>
    <m/>
    <m/>
    <m/>
    <m/>
    <m/>
    <m/>
    <m/>
    <n v="0"/>
    <m/>
    <m/>
    <m/>
    <m/>
    <m/>
    <m/>
    <m/>
    <m/>
    <m/>
    <m/>
    <m/>
    <m/>
    <m/>
    <m/>
    <m/>
    <n v="0"/>
    <m/>
    <n v="11"/>
    <n v="2023"/>
    <s v="Q1"/>
    <x v="12"/>
  </r>
  <r>
    <x v="2"/>
    <s v="BU-000012683"/>
    <s v="B-000007815"/>
    <s v="Belgium"/>
    <s v="JA3 Belgium FY24"/>
    <s v=""/>
    <d v="2023-11-30T00:00:00"/>
    <s v="Belgium"/>
    <s v="Gallia"/>
    <s v=""/>
    <s v="-"/>
    <b v="1"/>
    <m/>
    <n v="8725"/>
    <m/>
    <m/>
    <m/>
    <m/>
    <m/>
    <n v="8725"/>
    <n v="8725"/>
    <n v="8725"/>
    <m/>
    <m/>
    <m/>
    <m/>
    <m/>
    <m/>
    <m/>
    <m/>
    <m/>
    <m/>
    <m/>
    <m/>
    <m/>
    <n v="0"/>
    <m/>
    <m/>
    <m/>
    <m/>
    <m/>
    <m/>
    <m/>
    <m/>
    <m/>
    <m/>
    <m/>
    <m/>
    <m/>
    <m/>
    <m/>
    <n v="0"/>
    <m/>
    <n v="11"/>
    <n v="2023"/>
    <s v="Q1"/>
    <x v="12"/>
  </r>
  <r>
    <x v="2"/>
    <s v="BU-000012679"/>
    <s v="B-000007814"/>
    <s v="USA"/>
    <s v="JA3 USA FY24"/>
    <s v=""/>
    <d v="2023-11-30T00:00:00"/>
    <s v="United States"/>
    <s v="US"/>
    <s v=""/>
    <s v="-"/>
    <b v="1"/>
    <n v="3960"/>
    <n v="256726"/>
    <m/>
    <m/>
    <m/>
    <m/>
    <m/>
    <n v="260686"/>
    <n v="260686"/>
    <n v="260686"/>
    <m/>
    <m/>
    <m/>
    <m/>
    <m/>
    <m/>
    <m/>
    <m/>
    <m/>
    <m/>
    <m/>
    <m/>
    <m/>
    <n v="0"/>
    <m/>
    <m/>
    <m/>
    <m/>
    <m/>
    <m/>
    <m/>
    <m/>
    <m/>
    <m/>
    <m/>
    <m/>
    <m/>
    <m/>
    <m/>
    <n v="0"/>
    <m/>
    <n v="11"/>
    <n v="2023"/>
    <s v="Q1"/>
    <x v="12"/>
  </r>
  <r>
    <x v="2"/>
    <s v="BU-000012723"/>
    <s v="B-000007825"/>
    <s v="Mexico"/>
    <s v="JA3 FY24 Mexico"/>
    <s v=""/>
    <d v="2023-11-30T00:00:00"/>
    <s v="Mexico"/>
    <s v="LATAM"/>
    <s v=""/>
    <s v="-"/>
    <b v="1"/>
    <m/>
    <n v="3843"/>
    <m/>
    <m/>
    <m/>
    <m/>
    <m/>
    <n v="3843"/>
    <n v="3843"/>
    <n v="3843"/>
    <m/>
    <m/>
    <m/>
    <m/>
    <m/>
    <m/>
    <m/>
    <m/>
    <m/>
    <m/>
    <m/>
    <m/>
    <m/>
    <n v="0"/>
    <m/>
    <m/>
    <m/>
    <m/>
    <m/>
    <m/>
    <m/>
    <m/>
    <m/>
    <m/>
    <m/>
    <m/>
    <m/>
    <m/>
    <m/>
    <n v="0"/>
    <m/>
    <n v="11"/>
    <n v="2023"/>
    <s v="Q1"/>
    <x v="12"/>
  </r>
  <r>
    <x v="2"/>
    <s v="BU-000012719"/>
    <s v="B-000007824"/>
    <s v="Canada"/>
    <s v="JA3 Canada Fy24"/>
    <s v=""/>
    <d v="2023-11-30T00:00:00"/>
    <s v="Canada"/>
    <s v="Canada"/>
    <s v=""/>
    <s v="-"/>
    <b v="1"/>
    <n v="16960"/>
    <n v="2925"/>
    <m/>
    <m/>
    <m/>
    <m/>
    <m/>
    <n v="19885"/>
    <n v="19885"/>
    <n v="19885"/>
    <m/>
    <m/>
    <m/>
    <m/>
    <m/>
    <m/>
    <m/>
    <m/>
    <m/>
    <m/>
    <m/>
    <m/>
    <m/>
    <n v="0"/>
    <m/>
    <m/>
    <m/>
    <m/>
    <m/>
    <m/>
    <m/>
    <m/>
    <m/>
    <m/>
    <m/>
    <m/>
    <m/>
    <m/>
    <m/>
    <n v="0"/>
    <m/>
    <n v="11"/>
    <n v="2023"/>
    <s v="Q1"/>
    <x v="12"/>
  </r>
  <r>
    <x v="2"/>
    <s v="BU-000012699"/>
    <s v="B-000007819"/>
    <s v="Portugal"/>
    <s v="JA3 Portugal Fy24"/>
    <s v=""/>
    <d v="2023-11-30T00:00:00"/>
    <s v="Portugal"/>
    <s v="Iberia"/>
    <s v=""/>
    <s v="-"/>
    <b v="1"/>
    <m/>
    <n v="1718"/>
    <m/>
    <m/>
    <m/>
    <m/>
    <m/>
    <n v="1718"/>
    <n v="1718"/>
    <n v="1718"/>
    <m/>
    <m/>
    <m/>
    <m/>
    <m/>
    <m/>
    <m/>
    <m/>
    <m/>
    <m/>
    <m/>
    <m/>
    <m/>
    <n v="0"/>
    <m/>
    <m/>
    <m/>
    <m/>
    <m/>
    <m/>
    <m/>
    <m/>
    <m/>
    <m/>
    <m/>
    <m/>
    <m/>
    <m/>
    <m/>
    <n v="0"/>
    <m/>
    <n v="11"/>
    <n v="2023"/>
    <s v="Q1"/>
    <x v="12"/>
  </r>
  <r>
    <x v="2"/>
    <s v="BU-000012695"/>
    <s v="B-000007818"/>
    <s v="Poland"/>
    <s v="JA3 Poland Fy24"/>
    <s v=""/>
    <d v="2023-11-30T00:00:00"/>
    <s v="Poland"/>
    <s v="ICEG"/>
    <s v=""/>
    <s v="-"/>
    <b v="1"/>
    <m/>
    <n v="18900"/>
    <m/>
    <m/>
    <m/>
    <m/>
    <m/>
    <n v="18900"/>
    <n v="18900"/>
    <n v="18900"/>
    <m/>
    <m/>
    <m/>
    <m/>
    <m/>
    <m/>
    <m/>
    <m/>
    <m/>
    <m/>
    <m/>
    <m/>
    <m/>
    <n v="0"/>
    <m/>
    <m/>
    <m/>
    <m/>
    <m/>
    <m/>
    <m/>
    <m/>
    <m/>
    <m/>
    <m/>
    <m/>
    <m/>
    <m/>
    <m/>
    <n v="0"/>
    <m/>
    <n v="11"/>
    <n v="2023"/>
    <s v="Q1"/>
    <x v="12"/>
  </r>
  <r>
    <x v="2"/>
    <s v="BU-000012691"/>
    <s v="B-000007817"/>
    <s v="Italy"/>
    <s v="JA3 Italy FY24"/>
    <s v=""/>
    <d v="2023-11-30T00:00:00"/>
    <s v="Italy"/>
    <s v="ICEG"/>
    <s v=""/>
    <s v="-"/>
    <b v="1"/>
    <m/>
    <n v="4000"/>
    <m/>
    <m/>
    <m/>
    <m/>
    <m/>
    <n v="4000"/>
    <n v="4000"/>
    <n v="4000"/>
    <m/>
    <m/>
    <m/>
    <m/>
    <m/>
    <m/>
    <m/>
    <m/>
    <m/>
    <m/>
    <m/>
    <m/>
    <m/>
    <n v="0"/>
    <m/>
    <m/>
    <m/>
    <m/>
    <m/>
    <m/>
    <m/>
    <m/>
    <m/>
    <m/>
    <m/>
    <m/>
    <m/>
    <m/>
    <m/>
    <n v="0"/>
    <m/>
    <n v="11"/>
    <n v="2023"/>
    <s v="Q1"/>
    <x v="12"/>
  </r>
  <r>
    <x v="2"/>
    <s v="BU-000012735"/>
    <s v="B-000007828"/>
    <s v="Philippines"/>
    <s v="JA3 Philippines FY24"/>
    <s v=""/>
    <d v="2023-11-30T00:00:00"/>
    <s v="Philippines"/>
    <s v="SEA"/>
    <s v=""/>
    <s v="-"/>
    <b v="1"/>
    <n v="5175"/>
    <m/>
    <m/>
    <m/>
    <m/>
    <m/>
    <m/>
    <n v="5175"/>
    <n v="5175"/>
    <n v="5175"/>
    <m/>
    <m/>
    <m/>
    <m/>
    <m/>
    <m/>
    <m/>
    <m/>
    <m/>
    <m/>
    <m/>
    <m/>
    <m/>
    <n v="0"/>
    <m/>
    <m/>
    <m/>
    <m/>
    <m/>
    <m/>
    <m/>
    <m/>
    <m/>
    <m/>
    <m/>
    <m/>
    <m/>
    <m/>
    <m/>
    <n v="0"/>
    <m/>
    <n v="11"/>
    <n v="2023"/>
    <s v="Q1"/>
    <x v="12"/>
  </r>
  <r>
    <x v="2"/>
    <s v="BU-000012731"/>
    <s v="B-000007827"/>
    <s v="Malaysia"/>
    <s v="JA3 Malaysia Fy24"/>
    <s v=""/>
    <d v="2023-11-30T00:00:00"/>
    <s v="Malaysia"/>
    <s v="SEA"/>
    <s v=""/>
    <s v="-"/>
    <b v="1"/>
    <n v="1000"/>
    <n v="4000"/>
    <m/>
    <m/>
    <m/>
    <m/>
    <m/>
    <n v="5000"/>
    <n v="5000"/>
    <n v="5000"/>
    <m/>
    <m/>
    <m/>
    <m/>
    <m/>
    <m/>
    <m/>
    <m/>
    <m/>
    <m/>
    <m/>
    <m/>
    <m/>
    <n v="0"/>
    <m/>
    <m/>
    <m/>
    <m/>
    <m/>
    <m/>
    <m/>
    <m/>
    <m/>
    <m/>
    <m/>
    <m/>
    <m/>
    <m/>
    <m/>
    <n v="0"/>
    <m/>
    <n v="11"/>
    <n v="2023"/>
    <s v="Q1"/>
    <x v="12"/>
  </r>
  <r>
    <x v="2"/>
    <s v="BU-000012727"/>
    <s v="B-000007826"/>
    <s v="Japan"/>
    <s v="JA3 Japan Fy24"/>
    <s v=""/>
    <d v="2023-11-30T00:00:00"/>
    <s v="Japan"/>
    <s v="Japan"/>
    <s v=""/>
    <s v="-"/>
    <b v="1"/>
    <m/>
    <n v="830"/>
    <m/>
    <m/>
    <m/>
    <m/>
    <m/>
    <n v="830"/>
    <n v="830"/>
    <n v="830"/>
    <m/>
    <m/>
    <m/>
    <m/>
    <m/>
    <m/>
    <m/>
    <m/>
    <m/>
    <m/>
    <m/>
    <m/>
    <m/>
    <n v="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m/>
    <m/>
    <m/>
    <m/>
    <m/>
    <m/>
    <m/>
    <m/>
    <m/>
    <m/>
    <m/>
    <m/>
    <m/>
    <n v="0"/>
    <m/>
    <m/>
    <m/>
    <m/>
    <m/>
    <m/>
    <m/>
    <m/>
    <m/>
    <m/>
    <m/>
    <m/>
    <m/>
    <m/>
    <m/>
    <n v="0"/>
    <m/>
    <n v="11"/>
    <n v="2025"/>
    <s v="Q1"/>
    <x v="16"/>
  </r>
  <r>
    <x v="2"/>
    <s v="BU-000012705"/>
    <s v="B-000007820"/>
    <s v="Spain"/>
    <s v="JA3 Spain Fy26"/>
    <s v=""/>
    <d v="2025-11-30T00:00:00"/>
    <s v="Spain"/>
    <s v="Iberia"/>
    <s v=""/>
    <s v="-"/>
    <b v="1"/>
    <n v="130"/>
    <n v="2070"/>
    <m/>
    <m/>
    <m/>
    <m/>
    <m/>
    <n v="2200"/>
    <n v="2200"/>
    <n v="2200"/>
    <m/>
    <m/>
    <m/>
    <m/>
    <m/>
    <m/>
    <m/>
    <m/>
    <m/>
    <m/>
    <m/>
    <m/>
    <m/>
    <n v="0"/>
    <m/>
    <m/>
    <m/>
    <m/>
    <m/>
    <m/>
    <m/>
    <m/>
    <m/>
    <m/>
    <m/>
    <m/>
    <m/>
    <m/>
    <m/>
    <n v="0"/>
    <m/>
    <n v="11"/>
    <n v="2025"/>
    <s v="Q1"/>
    <x v="16"/>
  </r>
  <r>
    <x v="2"/>
    <s v="BU-000012717"/>
    <s v="B-000007823"/>
    <s v="Brazil"/>
    <s v="JA3 Brazil FY26"/>
    <s v=""/>
    <d v="2025-11-30T00:00:00"/>
    <s v="Brazil"/>
    <s v="LATAM"/>
    <s v=""/>
    <s v="-"/>
    <b v="1"/>
    <m/>
    <n v="2400"/>
    <m/>
    <m/>
    <m/>
    <m/>
    <m/>
    <n v="2400"/>
    <n v="2400"/>
    <n v="2400"/>
    <m/>
    <m/>
    <m/>
    <m/>
    <m/>
    <m/>
    <m/>
    <m/>
    <m/>
    <m/>
    <m/>
    <m/>
    <m/>
    <n v="0"/>
    <m/>
    <m/>
    <m/>
    <m/>
    <m/>
    <m/>
    <m/>
    <m/>
    <m/>
    <m/>
    <m/>
    <m/>
    <m/>
    <m/>
    <m/>
    <n v="0"/>
    <m/>
    <n v="11"/>
    <n v="2025"/>
    <s v="Q1"/>
    <x v="16"/>
  </r>
  <r>
    <x v="2"/>
    <s v="BU-000012689"/>
    <s v="B-000007816"/>
    <s v="Ireland"/>
    <s v="JA3 Ireland FY26"/>
    <s v=""/>
    <d v="2025-11-30T00:00:00"/>
    <s v="Ireland"/>
    <s v="UKI"/>
    <s v=""/>
    <s v="-"/>
    <b v="1"/>
    <m/>
    <n v="5800"/>
    <m/>
    <m/>
    <m/>
    <m/>
    <m/>
    <n v="5800"/>
    <n v="5800"/>
    <n v="5800"/>
    <m/>
    <m/>
    <m/>
    <m/>
    <m/>
    <m/>
    <m/>
    <m/>
    <m/>
    <m/>
    <m/>
    <m/>
    <m/>
    <n v="0"/>
    <m/>
    <m/>
    <m/>
    <m/>
    <m/>
    <m/>
    <m/>
    <m/>
    <m/>
    <m/>
    <m/>
    <m/>
    <m/>
    <m/>
    <m/>
    <n v="0"/>
    <m/>
    <n v="11"/>
    <n v="2025"/>
    <s v="Q1"/>
    <x v="16"/>
  </r>
  <r>
    <x v="2"/>
    <s v="BU-000012685"/>
    <s v="B-000007815"/>
    <s v="Belgium"/>
    <s v="JA3 Belgium FY26"/>
    <s v=""/>
    <d v="2025-11-30T00:00:00"/>
    <s v="Belgium"/>
    <s v="Gallia"/>
    <s v=""/>
    <s v="-"/>
    <b v="1"/>
    <m/>
    <n v="13375"/>
    <m/>
    <m/>
    <m/>
    <m/>
    <m/>
    <n v="13375"/>
    <n v="13375"/>
    <n v="13375"/>
    <m/>
    <m/>
    <m/>
    <m/>
    <m/>
    <m/>
    <m/>
    <m/>
    <m/>
    <m/>
    <m/>
    <m/>
    <m/>
    <n v="0"/>
    <m/>
    <m/>
    <m/>
    <m/>
    <m/>
    <m/>
    <m/>
    <m/>
    <m/>
    <m/>
    <m/>
    <m/>
    <m/>
    <m/>
    <m/>
    <n v="0"/>
    <m/>
    <n v="11"/>
    <n v="2025"/>
    <s v="Q1"/>
    <x v="16"/>
  </r>
  <r>
    <x v="2"/>
    <s v="BU-000012681"/>
    <s v="B-000007814"/>
    <s v="USA"/>
    <s v="JA3 USA FY26"/>
    <s v=""/>
    <d v="2025-11-30T00:00:00"/>
    <s v="United States"/>
    <s v="US"/>
    <s v=""/>
    <s v="-"/>
    <b v="1"/>
    <n v="7407"/>
    <n v="538905"/>
    <m/>
    <m/>
    <m/>
    <m/>
    <m/>
    <n v="546312"/>
    <n v="546312"/>
    <n v="546312"/>
    <m/>
    <m/>
    <m/>
    <m/>
    <m/>
    <m/>
    <m/>
    <m/>
    <m/>
    <m/>
    <m/>
    <m/>
    <m/>
    <n v="0"/>
    <m/>
    <m/>
    <m/>
    <m/>
    <m/>
    <m/>
    <m/>
    <m/>
    <m/>
    <m/>
    <m/>
    <m/>
    <m/>
    <m/>
    <m/>
    <n v="0"/>
    <m/>
    <n v="11"/>
    <n v="2025"/>
    <s v="Q1"/>
    <x v="16"/>
  </r>
  <r>
    <x v="2"/>
    <s v="BU-000012701"/>
    <s v="B-000007819"/>
    <s v="Portugal"/>
    <s v="JA3 Portugal Fy26"/>
    <s v=""/>
    <d v="2025-11-30T00:00:00"/>
    <s v="Portugal"/>
    <s v="Iberia"/>
    <s v=""/>
    <s v="-"/>
    <b v="1"/>
    <m/>
    <n v="2080"/>
    <m/>
    <m/>
    <m/>
    <m/>
    <m/>
    <n v="2080"/>
    <n v="2080"/>
    <n v="2080"/>
    <m/>
    <m/>
    <m/>
    <m/>
    <m/>
    <m/>
    <m/>
    <m/>
    <m/>
    <m/>
    <m/>
    <m/>
    <m/>
    <n v="0"/>
    <m/>
    <m/>
    <m/>
    <m/>
    <m/>
    <m/>
    <m/>
    <m/>
    <m/>
    <m/>
    <m/>
    <m/>
    <m/>
    <m/>
    <m/>
    <n v="0"/>
    <m/>
    <n v="11"/>
    <n v="2025"/>
    <s v="Q1"/>
    <x v="16"/>
  </r>
  <r>
    <x v="2"/>
    <s v="BU-000012725"/>
    <s v="B-000007825"/>
    <s v="Mexico"/>
    <s v="JA3 Mexico FY26"/>
    <s v=""/>
    <d v="2025-11-30T00:00:00"/>
    <s v="Mexico"/>
    <s v="LATAM"/>
    <s v=""/>
    <s v="-"/>
    <b v="1"/>
    <m/>
    <n v="4237"/>
    <m/>
    <m/>
    <m/>
    <m/>
    <m/>
    <n v="4237"/>
    <n v="4237"/>
    <n v="4237"/>
    <m/>
    <m/>
    <m/>
    <m/>
    <m/>
    <m/>
    <m/>
    <m/>
    <m/>
    <m/>
    <m/>
    <m/>
    <m/>
    <n v="0"/>
    <m/>
    <m/>
    <m/>
    <m/>
    <m/>
    <m/>
    <m/>
    <m/>
    <m/>
    <m/>
    <m/>
    <m/>
    <m/>
    <m/>
    <m/>
    <n v="0"/>
    <m/>
    <n v="11"/>
    <n v="2025"/>
    <s v="Q1"/>
    <x v="16"/>
  </r>
  <r>
    <x v="2"/>
    <s v="BU-000012721"/>
    <s v="B-000007824"/>
    <s v="Canada"/>
    <s v="JA3 Canada Fy26"/>
    <s v=""/>
    <d v="2025-11-30T00:00:00"/>
    <s v="Canada"/>
    <s v="Canada"/>
    <s v=""/>
    <s v="-"/>
    <b v="1"/>
    <n v="18698"/>
    <n v="3150"/>
    <m/>
    <m/>
    <m/>
    <m/>
    <m/>
    <n v="21848"/>
    <n v="21848"/>
    <n v="21848"/>
    <m/>
    <m/>
    <m/>
    <m/>
    <m/>
    <m/>
    <m/>
    <m/>
    <m/>
    <m/>
    <m/>
    <m/>
    <m/>
    <n v="0"/>
    <m/>
    <m/>
    <m/>
    <m/>
    <m/>
    <m/>
    <m/>
    <m/>
    <m/>
    <m/>
    <m/>
    <m/>
    <m/>
    <m/>
    <m/>
    <n v="0"/>
    <m/>
    <n v="11"/>
    <n v="2025"/>
    <s v="Q1"/>
    <x v="16"/>
  </r>
  <r>
    <x v="2"/>
    <s v="BU-000012697"/>
    <s v="B-000007818"/>
    <s v="Poland"/>
    <s v="JA3 Poland FY26"/>
    <s v=""/>
    <d v="2025-11-30T00:00:00"/>
    <s v="Poland"/>
    <s v="ICEG"/>
    <s v=""/>
    <s v="-"/>
    <b v="1"/>
    <m/>
    <n v="21300"/>
    <m/>
    <m/>
    <m/>
    <m/>
    <m/>
    <n v="21300"/>
    <n v="21300"/>
    <n v="21300"/>
    <m/>
    <m/>
    <m/>
    <m/>
    <m/>
    <m/>
    <m/>
    <m/>
    <m/>
    <m/>
    <m/>
    <m/>
    <m/>
    <n v="0"/>
    <m/>
    <m/>
    <m/>
    <m/>
    <m/>
    <m/>
    <m/>
    <m/>
    <m/>
    <m/>
    <m/>
    <m/>
    <m/>
    <m/>
    <m/>
    <n v="0"/>
    <m/>
    <n v="11"/>
    <n v="2025"/>
    <s v="Q1"/>
    <x v="16"/>
  </r>
  <r>
    <x v="2"/>
    <s v="BU-000012693"/>
    <s v="B-000007817"/>
    <s v="Italy"/>
    <s v="JA 3 Italy Fy26"/>
    <s v=""/>
    <d v="2025-11-30T00:00:00"/>
    <s v="Italy"/>
    <s v="ICEG"/>
    <s v=""/>
    <s v="-"/>
    <b v="1"/>
    <m/>
    <n v="5600"/>
    <m/>
    <m/>
    <m/>
    <m/>
    <m/>
    <n v="5600"/>
    <n v="5600"/>
    <n v="5600"/>
    <m/>
    <m/>
    <m/>
    <m/>
    <m/>
    <m/>
    <m/>
    <m/>
    <m/>
    <m/>
    <m/>
    <m/>
    <m/>
    <n v="0"/>
    <m/>
    <m/>
    <m/>
    <m/>
    <m/>
    <m/>
    <m/>
    <m/>
    <m/>
    <m/>
    <m/>
    <m/>
    <m/>
    <m/>
    <m/>
    <n v="0"/>
    <m/>
    <n v="11"/>
    <n v="2025"/>
    <s v="Q1"/>
    <x v="16"/>
  </r>
  <r>
    <x v="2"/>
    <s v="BU-000012737"/>
    <s v="B-000007828"/>
    <s v="Philippines"/>
    <s v="JA3 Philippines FY26"/>
    <s v=""/>
    <d v="2025-11-30T00:00:00"/>
    <s v="Philippines"/>
    <s v="SEA"/>
    <s v=""/>
    <s v="-"/>
    <b v="1"/>
    <n v="5175"/>
    <m/>
    <m/>
    <m/>
    <m/>
    <m/>
    <m/>
    <n v="5175"/>
    <n v="5175"/>
    <n v="5175"/>
    <m/>
    <m/>
    <m/>
    <m/>
    <m/>
    <m/>
    <m/>
    <m/>
    <m/>
    <m/>
    <m/>
    <m/>
    <m/>
    <n v="0"/>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m/>
    <m/>
    <m/>
    <m/>
    <m/>
    <m/>
    <m/>
    <m/>
    <m/>
    <m/>
    <m/>
    <m/>
    <n v="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m/>
    <m/>
    <m/>
    <m/>
    <m/>
    <m/>
    <m/>
    <m/>
    <m/>
    <m/>
    <m/>
    <m/>
    <m/>
    <n v="0"/>
    <m/>
    <m/>
    <m/>
    <m/>
    <m/>
    <m/>
    <m/>
    <m/>
    <m/>
    <m/>
    <m/>
    <m/>
    <m/>
    <m/>
    <m/>
    <n v="0"/>
    <m/>
    <n v="11"/>
    <n v="2024"/>
    <s v="Q1"/>
    <x v="17"/>
  </r>
  <r>
    <x v="2"/>
    <s v="BU-000012704"/>
    <s v="B-000007820"/>
    <s v="Spain"/>
    <s v="JA3 Spain Fy25"/>
    <s v=""/>
    <d v="2024-11-30T00:00:00"/>
    <s v="Spain"/>
    <s v="Iberia"/>
    <s v=""/>
    <s v="-"/>
    <b v="1"/>
    <n v="120"/>
    <n v="1980"/>
    <m/>
    <m/>
    <m/>
    <m/>
    <m/>
    <n v="2100"/>
    <n v="2100"/>
    <n v="2100"/>
    <m/>
    <m/>
    <m/>
    <m/>
    <m/>
    <m/>
    <m/>
    <m/>
    <m/>
    <m/>
    <m/>
    <m/>
    <m/>
    <n v="0"/>
    <m/>
    <m/>
    <m/>
    <m/>
    <m/>
    <m/>
    <m/>
    <m/>
    <m/>
    <m/>
    <m/>
    <m/>
    <m/>
    <m/>
    <m/>
    <n v="0"/>
    <m/>
    <n v="11"/>
    <n v="2024"/>
    <s v="Q1"/>
    <x v="17"/>
  </r>
  <r>
    <x v="2"/>
    <s v="BU-000012716"/>
    <s v="B-000007823"/>
    <s v="Brazil"/>
    <s v="JA3 Brazil Fy25"/>
    <s v=""/>
    <d v="2024-11-30T00:00:00"/>
    <s v="Brazil"/>
    <s v="LATAM"/>
    <s v=""/>
    <s v="-"/>
    <b v="1"/>
    <m/>
    <n v="1050"/>
    <m/>
    <m/>
    <m/>
    <m/>
    <m/>
    <n v="1050"/>
    <n v="1050"/>
    <n v="1050"/>
    <m/>
    <m/>
    <m/>
    <m/>
    <m/>
    <m/>
    <m/>
    <m/>
    <m/>
    <m/>
    <m/>
    <m/>
    <m/>
    <n v="0"/>
    <m/>
    <m/>
    <m/>
    <m/>
    <m/>
    <m/>
    <m/>
    <m/>
    <m/>
    <m/>
    <m/>
    <m/>
    <m/>
    <m/>
    <m/>
    <n v="0"/>
    <m/>
    <n v="11"/>
    <n v="2024"/>
    <s v="Q1"/>
    <x v="17"/>
  </r>
  <r>
    <x v="2"/>
    <s v="BU-000012688"/>
    <s v="B-000007816"/>
    <s v="Ireland"/>
    <s v="JA3 Ireland FY25"/>
    <s v=""/>
    <d v="2024-11-30T00:00:00"/>
    <s v="Ireland"/>
    <s v="UKI"/>
    <s v=""/>
    <s v="-"/>
    <b v="1"/>
    <m/>
    <n v="5800"/>
    <m/>
    <m/>
    <m/>
    <m/>
    <m/>
    <n v="5800"/>
    <n v="5800"/>
    <n v="5800"/>
    <m/>
    <m/>
    <m/>
    <m/>
    <m/>
    <m/>
    <m/>
    <m/>
    <m/>
    <m/>
    <m/>
    <m/>
    <m/>
    <n v="0"/>
    <m/>
    <m/>
    <m/>
    <m/>
    <m/>
    <m/>
    <m/>
    <m/>
    <m/>
    <m/>
    <m/>
    <m/>
    <m/>
    <m/>
    <m/>
    <n v="0"/>
    <m/>
    <n v="11"/>
    <n v="2024"/>
    <s v="Q1"/>
    <x v="17"/>
  </r>
  <r>
    <x v="2"/>
    <s v="BU-000012684"/>
    <s v="B-000007815"/>
    <s v="Belgium"/>
    <s v="JA3 Belgium FY25"/>
    <s v=""/>
    <d v="2024-11-30T00:00:00"/>
    <s v="Belgium"/>
    <s v="Gallia"/>
    <s v=""/>
    <s v="-"/>
    <b v="1"/>
    <m/>
    <n v="11250"/>
    <m/>
    <m/>
    <m/>
    <m/>
    <m/>
    <n v="11250"/>
    <n v="11250"/>
    <n v="11250"/>
    <m/>
    <m/>
    <m/>
    <m/>
    <m/>
    <m/>
    <m/>
    <m/>
    <m/>
    <m/>
    <m/>
    <m/>
    <m/>
    <n v="0"/>
    <m/>
    <m/>
    <m/>
    <m/>
    <m/>
    <m/>
    <m/>
    <m/>
    <m/>
    <m/>
    <m/>
    <m/>
    <m/>
    <m/>
    <m/>
    <n v="0"/>
    <m/>
    <n v="11"/>
    <n v="2024"/>
    <s v="Q1"/>
    <x v="17"/>
  </r>
  <r>
    <x v="2"/>
    <s v="BU-000012680"/>
    <s v="B-000007814"/>
    <s v="USA"/>
    <s v="JA3 USA FY25"/>
    <s v=""/>
    <d v="2024-11-30T00:00:00"/>
    <s v="United States"/>
    <s v="US"/>
    <s v=""/>
    <s v="-"/>
    <b v="1"/>
    <n v="5291"/>
    <n v="391537"/>
    <m/>
    <m/>
    <m/>
    <m/>
    <m/>
    <n v="396828"/>
    <n v="396828"/>
    <n v="396828"/>
    <m/>
    <m/>
    <m/>
    <m/>
    <m/>
    <m/>
    <m/>
    <m/>
    <m/>
    <m/>
    <m/>
    <m/>
    <m/>
    <n v="0"/>
    <m/>
    <m/>
    <m/>
    <m/>
    <m/>
    <m/>
    <m/>
    <m/>
    <m/>
    <m/>
    <m/>
    <m/>
    <m/>
    <m/>
    <m/>
    <n v="0"/>
    <m/>
    <n v="11"/>
    <n v="2024"/>
    <s v="Q1"/>
    <x v="17"/>
  </r>
  <r>
    <x v="2"/>
    <s v="BU-000012700"/>
    <s v="B-000007819"/>
    <s v="Portugal"/>
    <s v="JA3 Portugal Fy25"/>
    <s v=""/>
    <d v="2024-11-30T00:00:00"/>
    <s v="Portugal"/>
    <s v="Iberia"/>
    <s v=""/>
    <s v="-"/>
    <b v="1"/>
    <m/>
    <n v="2080"/>
    <m/>
    <m/>
    <m/>
    <m/>
    <m/>
    <n v="2080"/>
    <n v="2080"/>
    <n v="2080"/>
    <m/>
    <m/>
    <m/>
    <m/>
    <m/>
    <m/>
    <m/>
    <m/>
    <m/>
    <m/>
    <m/>
    <m/>
    <m/>
    <n v="0"/>
    <m/>
    <m/>
    <m/>
    <m/>
    <m/>
    <m/>
    <m/>
    <m/>
    <m/>
    <m/>
    <m/>
    <m/>
    <m/>
    <m/>
    <m/>
    <n v="0"/>
    <m/>
    <n v="11"/>
    <n v="2024"/>
    <s v="Q1"/>
    <x v="17"/>
  </r>
  <r>
    <x v="2"/>
    <s v="BU-000012724"/>
    <s v="B-000007825"/>
    <s v="Mexico"/>
    <s v="JA3 Mexico FY25"/>
    <s v=""/>
    <d v="2024-11-30T00:00:00"/>
    <s v="Mexico"/>
    <s v="LATAM"/>
    <s v=""/>
    <s v="-"/>
    <b v="1"/>
    <m/>
    <n v="4036"/>
    <m/>
    <m/>
    <m/>
    <m/>
    <m/>
    <n v="4036"/>
    <n v="4036"/>
    <n v="4036"/>
    <m/>
    <m/>
    <m/>
    <m/>
    <m/>
    <m/>
    <m/>
    <m/>
    <m/>
    <m/>
    <m/>
    <m/>
    <m/>
    <n v="0"/>
    <m/>
    <m/>
    <m/>
    <m/>
    <m/>
    <m/>
    <m/>
    <m/>
    <m/>
    <m/>
    <m/>
    <m/>
    <m/>
    <m/>
    <m/>
    <n v="0"/>
    <m/>
    <n v="11"/>
    <n v="2024"/>
    <s v="Q1"/>
    <x v="17"/>
  </r>
  <r>
    <x v="2"/>
    <s v="BU-000012720"/>
    <s v="B-000007824"/>
    <s v="Canada"/>
    <s v="JA3 Canada Fy25"/>
    <s v=""/>
    <d v="2024-11-30T00:00:00"/>
    <s v="Canada"/>
    <s v="Canada"/>
    <s v=""/>
    <s v="-"/>
    <b v="1"/>
    <n v="17808"/>
    <n v="3000"/>
    <m/>
    <m/>
    <m/>
    <m/>
    <m/>
    <n v="20808"/>
    <n v="20808"/>
    <n v="20808"/>
    <m/>
    <m/>
    <m/>
    <m/>
    <m/>
    <m/>
    <m/>
    <m/>
    <m/>
    <m/>
    <m/>
    <m/>
    <m/>
    <n v="0"/>
    <m/>
    <m/>
    <m/>
    <m/>
    <m/>
    <m/>
    <m/>
    <m/>
    <m/>
    <m/>
    <m/>
    <m/>
    <m/>
    <m/>
    <m/>
    <n v="0"/>
    <m/>
    <n v="11"/>
    <n v="2024"/>
    <s v="Q1"/>
    <x v="17"/>
  </r>
  <r>
    <x v="2"/>
    <s v="BU-000012696"/>
    <s v="B-000007818"/>
    <s v="Poland"/>
    <s v="JA3 Poland FY25"/>
    <s v=""/>
    <d v="2024-11-30T00:00:00"/>
    <s v="Poland"/>
    <s v="ICEG"/>
    <s v=""/>
    <s v="-"/>
    <b v="1"/>
    <m/>
    <n v="21300"/>
    <m/>
    <m/>
    <m/>
    <m/>
    <m/>
    <n v="21300"/>
    <n v="21300"/>
    <n v="21300"/>
    <m/>
    <m/>
    <m/>
    <m/>
    <m/>
    <m/>
    <m/>
    <m/>
    <m/>
    <m/>
    <m/>
    <m/>
    <m/>
    <n v="0"/>
    <m/>
    <m/>
    <m/>
    <m/>
    <m/>
    <m/>
    <m/>
    <m/>
    <m/>
    <m/>
    <m/>
    <m/>
    <m/>
    <m/>
    <m/>
    <n v="0"/>
    <m/>
    <n v="11"/>
    <n v="2024"/>
    <s v="Q1"/>
    <x v="17"/>
  </r>
  <r>
    <x v="2"/>
    <s v="BU-000012692"/>
    <s v="B-000007817"/>
    <s v="Italy"/>
    <s v="JA Italy Fy25"/>
    <s v=""/>
    <d v="2024-11-30T00:00:00"/>
    <s v="Italy"/>
    <s v="ICEG"/>
    <s v=""/>
    <s v="-"/>
    <b v="1"/>
    <m/>
    <n v="4800"/>
    <m/>
    <m/>
    <m/>
    <m/>
    <m/>
    <n v="4800"/>
    <n v="4800"/>
    <n v="4800"/>
    <m/>
    <m/>
    <m/>
    <m/>
    <m/>
    <m/>
    <m/>
    <m/>
    <m/>
    <m/>
    <m/>
    <m/>
    <m/>
    <n v="0"/>
    <m/>
    <m/>
    <m/>
    <m/>
    <m/>
    <m/>
    <m/>
    <m/>
    <m/>
    <m/>
    <m/>
    <m/>
    <m/>
    <m/>
    <m/>
    <n v="0"/>
    <m/>
    <n v="11"/>
    <n v="2024"/>
    <s v="Q1"/>
    <x v="17"/>
  </r>
  <r>
    <x v="2"/>
    <s v="BU-000012736"/>
    <s v="B-000007828"/>
    <s v="Philippines"/>
    <s v="JA3 Philippines FY25"/>
    <s v=""/>
    <d v="2024-11-30T00:00:00"/>
    <s v="Philippines"/>
    <s v="SEA"/>
    <s v=""/>
    <s v="-"/>
    <b v="1"/>
    <n v="5175"/>
    <m/>
    <m/>
    <m/>
    <m/>
    <m/>
    <m/>
    <n v="5175"/>
    <n v="5175"/>
    <n v="5175"/>
    <m/>
    <m/>
    <m/>
    <m/>
    <m/>
    <m/>
    <m/>
    <m/>
    <m/>
    <m/>
    <m/>
    <m/>
    <m/>
    <n v="0"/>
    <m/>
    <m/>
    <m/>
    <m/>
    <m/>
    <m/>
    <m/>
    <m/>
    <m/>
    <m/>
    <m/>
    <m/>
    <m/>
    <m/>
    <m/>
    <n v="0"/>
    <m/>
    <n v="11"/>
    <n v="2024"/>
    <s v="Q1"/>
    <x v="17"/>
  </r>
  <r>
    <x v="2"/>
    <s v="BU-000012732"/>
    <s v="B-000007827"/>
    <s v="Malaysia"/>
    <s v="JA3 Malaysia Fy25"/>
    <s v=""/>
    <d v="2024-11-30T00:00:00"/>
    <s v="Malaysia"/>
    <s v="SEA"/>
    <s v=""/>
    <s v="-"/>
    <b v="1"/>
    <n v="1000"/>
    <n v="6000"/>
    <m/>
    <m/>
    <m/>
    <m/>
    <m/>
    <n v="7000"/>
    <n v="7000"/>
    <n v="7000"/>
    <m/>
    <m/>
    <m/>
    <m/>
    <m/>
    <m/>
    <m/>
    <m/>
    <m/>
    <m/>
    <m/>
    <m/>
    <m/>
    <n v="0"/>
    <m/>
    <m/>
    <m/>
    <m/>
    <m/>
    <m/>
    <m/>
    <m/>
    <m/>
    <m/>
    <m/>
    <m/>
    <m/>
    <m/>
    <m/>
    <n v="0"/>
    <m/>
    <n v="11"/>
    <n v="2024"/>
    <s v="Q1"/>
    <x v="17"/>
  </r>
  <r>
    <x v="2"/>
    <s v="BU-000012728"/>
    <s v="B-000007826"/>
    <s v="Japan"/>
    <s v="JA3 Japan Fy25"/>
    <s v=""/>
    <d v="2024-11-30T00:00:00"/>
    <s v="Japan"/>
    <s v="Japan"/>
    <s v=""/>
    <s v="-"/>
    <b v="1"/>
    <m/>
    <n v="920"/>
    <m/>
    <m/>
    <m/>
    <m/>
    <m/>
    <n v="920"/>
    <n v="920"/>
    <n v="920"/>
    <m/>
    <m/>
    <m/>
    <m/>
    <m/>
    <m/>
    <m/>
    <m/>
    <m/>
    <m/>
    <m/>
    <m/>
    <m/>
    <n v="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0"/>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0"/>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1"/>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African Medical and Research Foundation (United Kingdom)"/>
    <s v="African Medical and Research Foundation (United Kingdom) 00097 Dec 2017"/>
    <x v="0"/>
    <x v="3"/>
    <x v="1"/>
    <x v="1"/>
    <n v="2701209"/>
    <n v="137500"/>
    <n v="137500"/>
    <d v="2016-08-31T00:00:00"/>
    <d v="2016-08-31T00:00:00"/>
    <s v="Q3-2019"/>
    <s v="Melanie Coyne"/>
    <s v="PMT-000012235"/>
    <n v="8"/>
    <n v="2016"/>
    <n v="8"/>
    <n v="2016"/>
    <s v="Q4"/>
    <s v="Q4"/>
    <x v="5"/>
    <x v="4"/>
  </r>
  <r>
    <s v="Plan International"/>
    <s v="Plan International 00085 Dec 2017"/>
    <x v="1"/>
    <x v="4"/>
    <x v="1"/>
    <x v="1"/>
    <n v="248721"/>
    <n v="77979"/>
    <n v="77979"/>
    <d v="2016-08-31T00:00:00"/>
    <d v="2016-08-31T00:00:00"/>
    <s v="Q2-2019"/>
    <s v="Roshni Venkatesh"/>
    <s v="PMT-000012236"/>
    <n v="8"/>
    <n v="2016"/>
    <n v="8"/>
    <n v="2016"/>
    <s v="Q4"/>
    <s v="Q4"/>
    <x v="5"/>
    <x v="4"/>
  </r>
  <r>
    <s v="Save the Children"/>
    <s v="Save the Children 02194 Dec 2017"/>
    <x v="2"/>
    <x v="5"/>
    <x v="0"/>
    <x v="1"/>
    <m/>
    <n v="82350"/>
    <n v="82350"/>
    <d v="2017-05-31T00:00:00"/>
    <d v="2017-05-31T00:00:00"/>
    <s v="Q2-2019"/>
    <s v="Vidyut Jauhari"/>
    <s v="PMT-000012237"/>
    <n v="5"/>
    <n v="2017"/>
    <n v="5"/>
    <n v="2017"/>
    <s v="Q3"/>
    <s v="Q3"/>
    <x v="6"/>
    <x v="5"/>
  </r>
  <r>
    <s v="Save the Children"/>
    <s v="Save the Children 02194 Dec 2017"/>
    <x v="2"/>
    <x v="5"/>
    <x v="0"/>
    <x v="1"/>
    <m/>
    <n v="82350"/>
    <n v="97733"/>
    <d v="2017-08-31T00:00:00"/>
    <d v="2017-08-31T00:00:00"/>
    <s v="Q2-2019"/>
    <s v="Vidyut Jauhari"/>
    <s v="PMT-000012238"/>
    <n v="8"/>
    <n v="2017"/>
    <n v="8"/>
    <n v="2017"/>
    <s v="Q4"/>
    <s v="Q4"/>
    <x v="6"/>
    <x v="5"/>
  </r>
  <r>
    <s v="Leonard Cheshire Disability"/>
    <s v="Leonard Cheshire Disability 00082 Dec 2017"/>
    <x v="0"/>
    <x v="6"/>
    <x v="1"/>
    <x v="1"/>
    <n v="4291970"/>
    <n v="102912"/>
    <n v="102912"/>
    <d v="2012-08-31T00:00:00"/>
    <d v="2012-08-31T00:00:00"/>
    <s v="Q2-2020"/>
    <s v="Finbarr Sweeney"/>
    <s v="PMT-000008141"/>
    <n v="8"/>
    <n v="2012"/>
    <n v="8"/>
    <n v="2012"/>
    <s v="Q4"/>
    <s v="Q4"/>
    <x v="7"/>
    <x v="6"/>
  </r>
  <r>
    <s v="Leonard Cheshire Disability"/>
    <s v="Leonard Cheshire Disability 00082 Dec 2017"/>
    <x v="0"/>
    <x v="6"/>
    <x v="1"/>
    <x v="1"/>
    <n v="4291970"/>
    <n v="113934"/>
    <n v="113934"/>
    <d v="2013-08-31T00:00:00"/>
    <d v="2013-08-31T00:00:00"/>
    <s v="Q2-2020"/>
    <s v="Finbarr Sweeney"/>
    <s v="PMT-000008142"/>
    <n v="8"/>
    <n v="2013"/>
    <n v="8"/>
    <n v="2013"/>
    <s v="Q4"/>
    <s v="Q4"/>
    <x v="8"/>
    <x v="7"/>
  </r>
  <r>
    <s v="Leonard Cheshire Disability"/>
    <s v="Leonard Cheshire Disability 00082 Dec 2017"/>
    <x v="0"/>
    <x v="6"/>
    <x v="1"/>
    <x v="1"/>
    <n v="4291970"/>
    <n v="49536"/>
    <n v="49536"/>
    <d v="2016-08-31T00:00:00"/>
    <d v="2016-08-31T00:00:00"/>
    <s v="Q2-2020"/>
    <s v="Finbarr Sweeney"/>
    <s v="PMT-000008143"/>
    <n v="8"/>
    <n v="2016"/>
    <n v="8"/>
    <n v="2016"/>
    <s v="Q4"/>
    <s v="Q4"/>
    <x v="5"/>
    <x v="4"/>
  </r>
  <r>
    <s v="NetHope"/>
    <s v="NetHope 01062 Dec 2017"/>
    <x v="0"/>
    <x v="7"/>
    <x v="1"/>
    <x v="1"/>
    <n v="400000"/>
    <n v="171903"/>
    <n v="171903"/>
    <d v="2011-08-31T00:00:00"/>
    <d v="2011-08-31T00:00:00"/>
    <s v="Q2-2019"/>
    <s v="Roshni Venkatesh"/>
    <s v="PMT-000008144"/>
    <n v="8"/>
    <n v="2011"/>
    <n v="8"/>
    <n v="2011"/>
    <s v="Q4"/>
    <s v="Q4"/>
    <x v="9"/>
    <x v="8"/>
  </r>
  <r>
    <s v="Plan International"/>
    <s v="Plan International 03115 Dec 2017"/>
    <x v="2"/>
    <x v="8"/>
    <x v="0"/>
    <x v="1"/>
    <m/>
    <n v="46922"/>
    <n v="46922"/>
    <d v="2015-08-31T00:00:00"/>
    <d v="2015-08-31T00:00:00"/>
    <s v="Q4-2018"/>
    <s v="Onkar Singh"/>
    <s v="PMT-000012254"/>
    <n v="8"/>
    <n v="2015"/>
    <n v="8"/>
    <n v="2015"/>
    <s v="Q4"/>
    <s v="Q4"/>
    <x v="10"/>
    <x v="9"/>
  </r>
  <r>
    <s v="Plan International"/>
    <s v="Plan International 03116 Dec 2017"/>
    <x v="2"/>
    <x v="9"/>
    <x v="0"/>
    <x v="1"/>
    <m/>
    <n v="355368"/>
    <n v="355368"/>
    <d v="2014-08-31T00:00:00"/>
    <d v="2014-08-31T00:00:00"/>
    <s v="Q4-2018"/>
    <s v="Onkar Singh"/>
    <s v="PMT-000012255"/>
    <n v="8"/>
    <n v="2014"/>
    <n v="8"/>
    <n v="2014"/>
    <s v="Q4"/>
    <s v="Q4"/>
    <x v="11"/>
    <x v="10"/>
  </r>
  <r>
    <s v="Plan International"/>
    <s v="Plan International 03117 Dec 2017"/>
    <x v="2"/>
    <x v="10"/>
    <x v="0"/>
    <x v="1"/>
    <m/>
    <n v="209855"/>
    <n v="209855"/>
    <d v="2014-08-31T00:00:00"/>
    <d v="2014-08-31T00:00:00"/>
    <s v="Q4-2018"/>
    <s v="Onkar Singh"/>
    <s v="PMT-000012256"/>
    <n v="8"/>
    <n v="2014"/>
    <n v="8"/>
    <n v="2014"/>
    <s v="Q4"/>
    <s v="Q4"/>
    <x v="11"/>
    <x v="10"/>
  </r>
  <r>
    <s v="Plan International"/>
    <s v="Plan International 03117 Dec 2017"/>
    <x v="2"/>
    <x v="10"/>
    <x v="0"/>
    <x v="1"/>
    <m/>
    <n v="21586"/>
    <n v="21586"/>
    <d v="2015-08-31T00:00:00"/>
    <d v="2015-08-31T00:00:00"/>
    <s v="Q4-2018"/>
    <s v="Onkar Singh"/>
    <s v="PMT-000012257"/>
    <n v="8"/>
    <n v="2015"/>
    <n v="8"/>
    <n v="2015"/>
    <s v="Q4"/>
    <s v="Q4"/>
    <x v="10"/>
    <x v="9"/>
  </r>
  <r>
    <s v="Save the Children"/>
    <s v="Save the Children 03118 Dec 2017"/>
    <x v="2"/>
    <x v="11"/>
    <x v="0"/>
    <x v="1"/>
    <m/>
    <n v="82858"/>
    <n v="82858"/>
    <d v="2014-08-31T00:00:00"/>
    <d v="2014-08-31T00:00:00"/>
    <s v="Q4-2018"/>
    <s v="Onkar Singh"/>
    <s v="PMT-000012258"/>
    <n v="8"/>
    <n v="2014"/>
    <n v="8"/>
    <n v="2014"/>
    <s v="Q4"/>
    <s v="Q4"/>
    <x v="11"/>
    <x v="10"/>
  </r>
  <r>
    <s v="NetHope"/>
    <s v="NetHope 01062 Dec 2017"/>
    <x v="0"/>
    <x v="7"/>
    <x v="1"/>
    <x v="1"/>
    <n v="400000"/>
    <n v="189894"/>
    <n v="189894"/>
    <d v="2012-08-31T00:00:00"/>
    <d v="2012-08-31T00:00:00"/>
    <s v="Q2-2019"/>
    <s v="Roshni Venkatesh"/>
    <s v="PMT-000008145"/>
    <n v="8"/>
    <n v="2012"/>
    <n v="8"/>
    <n v="2012"/>
    <s v="Q4"/>
    <s v="Q4"/>
    <x v="7"/>
    <x v="6"/>
  </r>
  <r>
    <s v="Plan International"/>
    <s v="Plan International 01006 Dec 2017"/>
    <x v="0"/>
    <x v="12"/>
    <x v="1"/>
    <x v="1"/>
    <n v="1750000"/>
    <n v="39657"/>
    <n v="39657"/>
    <d v="2011-08-31T00:00:00"/>
    <d v="2011-08-31T00:00:00"/>
    <s v="Q2-2019"/>
    <s v="Roshni Venkatesh"/>
    <s v="PMT-000008146"/>
    <n v="8"/>
    <n v="2011"/>
    <n v="8"/>
    <n v="2011"/>
    <s v="Q4"/>
    <s v="Q4"/>
    <x v="9"/>
    <x v="8"/>
  </r>
  <r>
    <s v="Plan International"/>
    <s v="Plan International 01006 Dec 2017"/>
    <x v="0"/>
    <x v="12"/>
    <x v="1"/>
    <x v="1"/>
    <n v="1750000"/>
    <n v="131704"/>
    <n v="131704"/>
    <d v="2012-08-31T00:00:00"/>
    <d v="2012-08-31T00:00:00"/>
    <s v="Q2-2019"/>
    <s v="Roshni Venkatesh"/>
    <s v="PMT-000008147"/>
    <n v="8"/>
    <n v="2012"/>
    <n v="8"/>
    <n v="2012"/>
    <s v="Q4"/>
    <s v="Q4"/>
    <x v="7"/>
    <x v="6"/>
  </r>
  <r>
    <s v="Plan International"/>
    <s v="Plan International 01005 Dec 2017"/>
    <x v="0"/>
    <x v="13"/>
    <x v="1"/>
    <x v="1"/>
    <n v="3659507"/>
    <n v="248417"/>
    <n v="248417"/>
    <d v="2013-08-31T00:00:00"/>
    <d v="2013-08-31T00:00:00"/>
    <s v="Q2-2019"/>
    <s v="Roshni Venkatesh"/>
    <s v="PMT-000008148"/>
    <n v="8"/>
    <n v="2013"/>
    <n v="8"/>
    <n v="2013"/>
    <s v="Q4"/>
    <s v="Q4"/>
    <x v="8"/>
    <x v="7"/>
  </r>
  <r>
    <s v="Plan International"/>
    <s v="Plan International 01005 Dec 2017"/>
    <x v="0"/>
    <x v="13"/>
    <x v="1"/>
    <x v="1"/>
    <n v="3659507"/>
    <n v="18100"/>
    <n v="18100"/>
    <d v="2014-08-31T00:00:00"/>
    <d v="2014-08-31T00:00:00"/>
    <s v="Q2-2019"/>
    <s v="Roshni Venkatesh"/>
    <s v="PMT-000008149"/>
    <n v="8"/>
    <n v="2014"/>
    <n v="8"/>
    <n v="2014"/>
    <s v="Q4"/>
    <s v="Q4"/>
    <x v="11"/>
    <x v="10"/>
  </r>
  <r>
    <s v="Plan International"/>
    <s v="Plan International 01005 Dec 2017"/>
    <x v="0"/>
    <x v="13"/>
    <x v="1"/>
    <x v="1"/>
    <n v="3659507"/>
    <n v="17775"/>
    <n v="17775"/>
    <d v="2016-08-31T00:00:00"/>
    <d v="2016-08-31T00:00:00"/>
    <s v="Q2-2019"/>
    <s v="Roshni Venkatesh"/>
    <s v="PMT-000008150"/>
    <n v="8"/>
    <n v="2016"/>
    <n v="8"/>
    <n v="2016"/>
    <s v="Q4"/>
    <s v="Q4"/>
    <x v="5"/>
    <x v="4"/>
  </r>
  <r>
    <s v="Save the Children"/>
    <s v="Save the Children 01063 Dec 2017"/>
    <x v="3"/>
    <x v="14"/>
    <x v="1"/>
    <x v="1"/>
    <n v="723000"/>
    <n v="88479"/>
    <n v="88479"/>
    <d v="2011-08-31T00:00:00"/>
    <d v="2011-08-31T00:00:00"/>
    <s v="Q2-2019"/>
    <s v="Roshni Venkatesh"/>
    <s v="PMT-000008151"/>
    <n v="8"/>
    <n v="2011"/>
    <n v="8"/>
    <n v="2011"/>
    <s v="Q4"/>
    <s v="Q4"/>
    <x v="9"/>
    <x v="8"/>
  </r>
  <r>
    <s v="Women's World Banking"/>
    <s v="Women's World Banking 01055 Dec 2017"/>
    <x v="0"/>
    <x v="15"/>
    <x v="1"/>
    <x v="1"/>
    <n v="930560"/>
    <n v="110000"/>
    <n v="110000"/>
    <d v="2009-08-31T00:00:00"/>
    <d v="2009-08-31T00:00:00"/>
    <s v="Q2-2019"/>
    <s v="Roshni Venkatesh"/>
    <s v="PMT-000008152"/>
    <n v="8"/>
    <n v="2009"/>
    <n v="8"/>
    <n v="2009"/>
    <s v="Q4"/>
    <s v="Q4"/>
    <x v="12"/>
    <x v="11"/>
  </r>
  <r>
    <s v="Women's World Banking"/>
    <s v="Women's World Banking 01055 Dec 2017"/>
    <x v="0"/>
    <x v="15"/>
    <x v="1"/>
    <x v="1"/>
    <n v="930560"/>
    <n v="95861"/>
    <n v="95861"/>
    <d v="2012-08-31T00:00:00"/>
    <d v="2012-08-31T00:00:00"/>
    <s v="Q2-2019"/>
    <s v="Roshni Venkatesh"/>
    <s v="PMT-000008153"/>
    <n v="8"/>
    <n v="2012"/>
    <n v="8"/>
    <n v="2012"/>
    <s v="Q4"/>
    <s v="Q4"/>
    <x v="7"/>
    <x v="6"/>
  </r>
  <r>
    <s v="Save the Children"/>
    <s v="Save the Children 00089 Dec 2017"/>
    <x v="0"/>
    <x v="16"/>
    <x v="1"/>
    <x v="1"/>
    <n v="3000000"/>
    <n v="197342"/>
    <n v="197342"/>
    <d v="2014-08-31T00:00:00"/>
    <d v="2014-08-31T00:00:00"/>
    <s v="Q2-2020"/>
    <s v="Roshni Venkatesh"/>
    <s v="PMT-000012225"/>
    <n v="8"/>
    <n v="2014"/>
    <n v="8"/>
    <n v="2014"/>
    <s v="Q4"/>
    <s v="Q4"/>
    <x v="11"/>
    <x v="10"/>
  </r>
  <r>
    <s v="VSO Voluntary Service Overseas"/>
    <s v="VSO Voluntary Service Overseas 01023 Dec 2017"/>
    <x v="3"/>
    <x v="17"/>
    <x v="1"/>
    <x v="1"/>
    <n v="3039750"/>
    <n v="88100"/>
    <n v="88100"/>
    <d v="2010-08-31T00:00:00"/>
    <d v="2010-08-31T00:00:00"/>
    <s v="Q2-2019"/>
    <s v="Roshni Venkatesh"/>
    <s v="PMT-000012226"/>
    <n v="8"/>
    <n v="2010"/>
    <n v="8"/>
    <n v="2010"/>
    <s v="Q4"/>
    <s v="Q4"/>
    <x v="13"/>
    <x v="12"/>
  </r>
  <r>
    <s v="VSO Voluntary Service Overseas"/>
    <s v="VSO Voluntary Service Overseas 01023 Dec 2017"/>
    <x v="3"/>
    <x v="17"/>
    <x v="1"/>
    <x v="1"/>
    <n v="3039750"/>
    <n v="132894"/>
    <n v="132894"/>
    <d v="2011-08-31T00:00:00"/>
    <d v="2011-08-31T00:00:00"/>
    <s v="Q2-2019"/>
    <s v="Roshni Venkatesh"/>
    <s v="PMT-000012227"/>
    <n v="8"/>
    <n v="2011"/>
    <n v="8"/>
    <n v="2011"/>
    <s v="Q4"/>
    <s v="Q4"/>
    <x v="9"/>
    <x v="8"/>
  </r>
  <r>
    <s v="VSO Voluntary Service Overseas"/>
    <s v="VSO Voluntary Service Overseas 01023 Dec 2017"/>
    <x v="3"/>
    <x v="17"/>
    <x v="1"/>
    <x v="1"/>
    <n v="3039750"/>
    <n v="93841"/>
    <n v="93841"/>
    <d v="2013-08-31T00:00:00"/>
    <d v="2013-08-31T00:00:00"/>
    <s v="Q2-2019"/>
    <s v="Roshni Venkatesh"/>
    <s v="PMT-000012228"/>
    <n v="8"/>
    <n v="2013"/>
    <n v="8"/>
    <n v="2013"/>
    <s v="Q4"/>
    <s v="Q4"/>
    <x v="8"/>
    <x v="7"/>
  </r>
  <r>
    <s v="VSO Voluntary Service Overseas"/>
    <s v="VSO Voluntary Service Overseas 01023 Dec 2017"/>
    <x v="3"/>
    <x v="17"/>
    <x v="1"/>
    <x v="1"/>
    <n v="3039750"/>
    <n v="33"/>
    <n v="33"/>
    <d v="2014-08-31T00:00:00"/>
    <d v="2014-08-31T00:00:00"/>
    <s v="Q2-2019"/>
    <s v="Roshni Venkatesh"/>
    <s v="PMT-000012229"/>
    <n v="8"/>
    <n v="2014"/>
    <n v="8"/>
    <n v="2014"/>
    <s v="Q4"/>
    <s v="Q4"/>
    <x v="11"/>
    <x v="10"/>
  </r>
  <r>
    <s v="VSO Voluntary Service Overseas"/>
    <s v="VSO Voluntary Service Overseas 00087 Dec 2017"/>
    <x v="0"/>
    <x v="18"/>
    <x v="1"/>
    <x v="1"/>
    <n v="3532466"/>
    <n v="47490"/>
    <n v="47490"/>
    <d v="2014-08-31T00:00:00"/>
    <d v="2014-08-31T00:00:00"/>
    <s v="Q4-2020"/>
    <s v="Kate Warren"/>
    <s v="PMT-000012230"/>
    <n v="8"/>
    <n v="2014"/>
    <n v="8"/>
    <n v="2014"/>
    <s v="Q4"/>
    <s v="Q4"/>
    <x v="11"/>
    <x v="10"/>
  </r>
  <r>
    <s v="VSO Voluntary Service Overseas"/>
    <s v="VSO Voluntary Service Overseas 00087 Dec 2017"/>
    <x v="0"/>
    <x v="18"/>
    <x v="1"/>
    <x v="1"/>
    <n v="3532466"/>
    <n v="145458"/>
    <n v="145458"/>
    <d v="2015-08-31T00:00:00"/>
    <d v="2015-08-31T00:00:00"/>
    <s v="Q4-2020"/>
    <s v="Kate Warren"/>
    <s v="PMT-000012231"/>
    <n v="8"/>
    <n v="2015"/>
    <n v="8"/>
    <n v="2015"/>
    <s v="Q4"/>
    <s v="Q4"/>
    <x v="10"/>
    <x v="9"/>
  </r>
  <r>
    <s v="Plan International"/>
    <s v="Plan International 01993 Dec 2017"/>
    <x v="2"/>
    <x v="19"/>
    <x v="0"/>
    <x v="1"/>
    <m/>
    <n v="82500"/>
    <n v="82500"/>
    <d v="2017-05-31T00:00:00"/>
    <d v="2017-05-31T00:00:00"/>
    <s v="Q1-2019"/>
    <s v="Vidyut Jauhari"/>
    <s v="PMT-000012232"/>
    <n v="5"/>
    <n v="2017"/>
    <n v="5"/>
    <n v="2017"/>
    <s v="Q3"/>
    <s v="Q3"/>
    <x v="6"/>
    <x v="5"/>
  </r>
  <r>
    <s v="Plan International"/>
    <s v="Plan International 01993 Dec 2017"/>
    <x v="2"/>
    <x v="19"/>
    <x v="0"/>
    <x v="1"/>
    <m/>
    <n v="82500"/>
    <n v="83061"/>
    <d v="2017-08-31T00:00:00"/>
    <d v="2017-08-31T00:00:00"/>
    <s v="Q1-2019"/>
    <s v="Vidyut Jauhari"/>
    <s v="PMT-000012233"/>
    <n v="8"/>
    <n v="2017"/>
    <n v="8"/>
    <n v="2017"/>
    <s v="Q4"/>
    <s v="Q4"/>
    <x v="6"/>
    <x v="5"/>
  </r>
  <r>
    <s v="African Medical and Research Foundation (United Kingdom)"/>
    <s v="African Medical and Research Foundation (United Kingdom) 00097 Dec 2017"/>
    <x v="0"/>
    <x v="3"/>
    <x v="1"/>
    <x v="1"/>
    <n v="2701209"/>
    <n v="125000"/>
    <n v="125000"/>
    <d v="2015-08-31T00:00:00"/>
    <d v="2015-08-31T00:00:00"/>
    <s v="Q3-2019"/>
    <s v="Melanie Coyne"/>
    <s v="PMT-000012234"/>
    <n v="8"/>
    <n v="2015"/>
    <n v="8"/>
    <n v="2015"/>
    <s v="Q4"/>
    <s v="Q4"/>
    <x v="10"/>
    <x v="9"/>
  </r>
  <r>
    <s v="Youth Business International"/>
    <s v="Youth Business International 01026 Dec 2017"/>
    <x v="3"/>
    <x v="20"/>
    <x v="1"/>
    <x v="1"/>
    <n v="2300000"/>
    <n v="21480"/>
    <n v="21480"/>
    <d v="2009-08-31T00:00:00"/>
    <d v="2009-08-31T00:00:00"/>
    <s v="Q2-2019"/>
    <s v="Roshni Venkatesh"/>
    <s v="PMT-000008154"/>
    <n v="8"/>
    <n v="2009"/>
    <n v="8"/>
    <n v="2009"/>
    <s v="Q4"/>
    <s v="Q4"/>
    <x v="12"/>
    <x v="11"/>
  </r>
  <r>
    <s v="Youth Business International"/>
    <s v="Youth Business International 01026 Dec 2017"/>
    <x v="3"/>
    <x v="20"/>
    <x v="1"/>
    <x v="1"/>
    <n v="2300000"/>
    <n v="83081"/>
    <n v="83081"/>
    <d v="2010-08-31T00:00:00"/>
    <d v="2010-08-31T00:00:00"/>
    <s v="Q2-2019"/>
    <s v="Roshni Venkatesh"/>
    <s v="PMT-000008155"/>
    <n v="8"/>
    <n v="2010"/>
    <n v="8"/>
    <n v="2010"/>
    <s v="Q4"/>
    <s v="Q4"/>
    <x v="13"/>
    <x v="12"/>
  </r>
  <r>
    <s v="Enablis"/>
    <s v="Enablis 01015 Dec 2017"/>
    <x v="0"/>
    <x v="21"/>
    <x v="1"/>
    <x v="1"/>
    <n v="1848000"/>
    <n v="161050"/>
    <n v="161050"/>
    <d v="2007-08-31T00:00:00"/>
    <d v="2007-08-31T00:00:00"/>
    <s v="Q3-2019"/>
    <s v="Roshni Venkatesh"/>
    <s v="PMT-000008156"/>
    <n v="8"/>
    <n v="2007"/>
    <n v="8"/>
    <n v="2007"/>
    <s v="Q4"/>
    <s v="Q4"/>
    <x v="14"/>
    <x v="13"/>
  </r>
  <r>
    <s v="Youth Business International"/>
    <s v="Youth Business International 01027 Dec 2017"/>
    <x v="3"/>
    <x v="22"/>
    <x v="1"/>
    <x v="1"/>
    <n v="4950000"/>
    <n v="149965"/>
    <n v="149965"/>
    <d v="2012-08-31T00:00:00"/>
    <d v="2012-08-31T00:00:00"/>
    <s v="Q1-2020"/>
    <s v="Roshni Venkatesh"/>
    <s v="PMT-000008157"/>
    <n v="8"/>
    <n v="2012"/>
    <n v="8"/>
    <n v="2012"/>
    <s v="Q4"/>
    <s v="Q4"/>
    <x v="7"/>
    <x v="6"/>
  </r>
  <r>
    <s v="Youth Business International"/>
    <s v="Youth Business International 01027 Dec 2017"/>
    <x v="3"/>
    <x v="22"/>
    <x v="1"/>
    <x v="1"/>
    <n v="4950000"/>
    <n v="117545"/>
    <n v="117545"/>
    <d v="2013-08-31T00:00:00"/>
    <d v="2013-08-31T00:00:00"/>
    <s v="Q1-2020"/>
    <s v="Roshni Venkatesh"/>
    <s v="PMT-000008158"/>
    <n v="8"/>
    <n v="2013"/>
    <n v="8"/>
    <n v="2013"/>
    <s v="Q4"/>
    <s v="Q4"/>
    <x v="8"/>
    <x v="7"/>
  </r>
  <r>
    <s v="Youth Business International"/>
    <s v="Youth Business International 01027 Dec 2017"/>
    <x v="3"/>
    <x v="22"/>
    <x v="1"/>
    <x v="1"/>
    <n v="4950000"/>
    <n v="25806"/>
    <n v="25806"/>
    <d v="2014-08-31T00:00:00"/>
    <d v="2014-08-31T00:00:00"/>
    <s v="Q1-2020"/>
    <s v="Roshni Venkatesh"/>
    <s v="PMT-000008159"/>
    <n v="8"/>
    <n v="2014"/>
    <n v="8"/>
    <n v="2014"/>
    <s v="Q4"/>
    <s v="Q4"/>
    <x v="11"/>
    <x v="10"/>
  </r>
  <r>
    <s v="Youth Business International"/>
    <s v="Youth Business International 01027 Dec 2017"/>
    <x v="3"/>
    <x v="22"/>
    <x v="1"/>
    <x v="1"/>
    <n v="4950000"/>
    <n v="129926"/>
    <n v="129926"/>
    <d v="2015-08-31T00:00:00"/>
    <d v="2015-08-31T00:00:00"/>
    <s v="Q1-2020"/>
    <s v="Roshni Venkatesh"/>
    <s v="PMT-000008160"/>
    <n v="8"/>
    <n v="2015"/>
    <n v="8"/>
    <n v="2015"/>
    <s v="Q4"/>
    <s v="Q4"/>
    <x v="10"/>
    <x v="9"/>
  </r>
  <r>
    <s v="Save the Children"/>
    <s v="Save the Children 02152 Dec 2017"/>
    <x v="0"/>
    <x v="23"/>
    <x v="0"/>
    <x v="0"/>
    <n v="5777767"/>
    <n v="900000"/>
    <n v="900000"/>
    <d v="2017-08-31T00:00:00"/>
    <d v="2017-08-14T00:00:00"/>
    <s v="Q1-2022"/>
    <s v="Yashwanth Kumar"/>
    <s v="PMT-000008171"/>
    <n v="8"/>
    <n v="2017"/>
    <n v="8"/>
    <n v="2017"/>
    <s v="Q4"/>
    <s v="Q4"/>
    <x v="6"/>
    <x v="5"/>
  </r>
  <r>
    <s v="Save the Children"/>
    <s v="Save the Children 02152 Dec 2017"/>
    <x v="0"/>
    <x v="23"/>
    <x v="0"/>
    <x v="0"/>
    <n v="5777767"/>
    <n v="900000"/>
    <n v="900000"/>
    <d v="2018-05-31T00:00:00"/>
    <d v="2018-06-01T00:00:00"/>
    <s v="Q1-2022"/>
    <s v="Yashwanth Kumar"/>
    <s v="PMT-000008172"/>
    <n v="5"/>
    <n v="2018"/>
    <n v="6"/>
    <n v="2018"/>
    <s v="Q3"/>
    <s v="Q4"/>
    <x v="15"/>
    <x v="14"/>
  </r>
  <r>
    <s v="Corporación Minuto de Dios"/>
    <s v="Corporación Minuto de Dios 03293 Apr 2019"/>
    <x v="0"/>
    <x v="24"/>
    <x v="0"/>
    <x v="0"/>
    <n v="70807"/>
    <n v="14647"/>
    <n v="14647"/>
    <d v="2019-05-31T00:00:00"/>
    <d v="2019-06-10T00:00:00"/>
    <s v="Q4-2021"/>
    <s v="Vidyut Jauhari"/>
    <s v="PMT-000033269"/>
    <n v="5"/>
    <n v="2019"/>
    <n v="6"/>
    <n v="2019"/>
    <s v="Q3"/>
    <s v="Q4"/>
    <x v="0"/>
    <x v="0"/>
  </r>
  <r>
    <s v="Corporación Minuto de Dios"/>
    <s v="Corporación Minuto de Dios 03293 Apr 2019"/>
    <x v="0"/>
    <x v="24"/>
    <x v="0"/>
    <x v="0"/>
    <n v="70807"/>
    <n v="56160"/>
    <n v="56160"/>
    <d v="2020-02-28T00:00:00"/>
    <d v="2020-02-25T00:00:00"/>
    <s v="Q4-2021"/>
    <s v="Vidyut Jauhari"/>
    <s v="PMT-000033270"/>
    <n v="2"/>
    <n v="2020"/>
    <n v="2"/>
    <n v="2020"/>
    <s v="Q2"/>
    <s v="Q2"/>
    <x v="1"/>
    <x v="1"/>
  </r>
  <r>
    <s v="UK Online Giving Foundation"/>
    <s v="UK Online Giving Foundation 07102 May 2021"/>
    <x v="0"/>
    <x v="25"/>
    <x v="2"/>
    <x v="0"/>
    <n v="925503"/>
    <n v="108337"/>
    <n v="108337"/>
    <d v="2021-09-15T00:00:00"/>
    <d v="2021-09-14T00:00:00"/>
    <s v="Q1-2022"/>
    <s v="Yashwanth Kumar"/>
    <s v="PMT-000048874"/>
    <n v="9"/>
    <n v="2021"/>
    <n v="9"/>
    <n v="2021"/>
    <s v="Q1"/>
    <s v="Q1"/>
    <x v="3"/>
    <x v="15"/>
  </r>
  <r>
    <s v="Norwegian Foundation Research"/>
    <s v="Norwegian Foundation Research 00100 Dec 2017"/>
    <x v="4"/>
    <x v="26"/>
    <x v="0"/>
    <x v="0"/>
    <n v="1620137"/>
    <n v="76712"/>
    <n v="76712"/>
    <d v="2021-08-31T00:00:00"/>
    <d v="2021-08-31T00:00:00"/>
    <s v="Q1-2022"/>
    <s v="Ingrid Alexanderson"/>
    <s v="PMT-000042044"/>
    <n v="8"/>
    <n v="2021"/>
    <n v="8"/>
    <n v="2021"/>
    <s v="Q4"/>
    <s v="Q4"/>
    <x v="2"/>
    <x v="2"/>
  </r>
  <r>
    <s v="Year Up National"/>
    <s v="Year Up National 01895 Apr 2018"/>
    <x v="0"/>
    <x v="27"/>
    <x v="1"/>
    <x v="0"/>
    <n v="750000"/>
    <n v="750000"/>
    <n v="750000"/>
    <d v="2018-08-14T00:00:00"/>
    <d v="2018-08-14T00:00:00"/>
    <s v="Q1-2021"/>
    <s v="Yashwanth Kumar"/>
    <s v="PMT-000028989"/>
    <n v="8"/>
    <n v="2018"/>
    <n v="8"/>
    <n v="2018"/>
    <s v="Q4"/>
    <s v="Q4"/>
    <x v="15"/>
    <x v="14"/>
  </r>
  <r>
    <s v="US-India Friendship Alliance"/>
    <s v="US-India Friendship Alliance 07613 Sep 2021"/>
    <x v="2"/>
    <x v="28"/>
    <x v="3"/>
    <x v="0"/>
    <n v="1000000"/>
    <n v="1000000"/>
    <n v="1000000"/>
    <d v="2021-04-30T00:00:00"/>
    <d v="2021-04-30T00:00:00"/>
    <s v="Q1-2022"/>
    <s v="Marisa Erkekdjian"/>
    <s v="PMT-000049763"/>
    <n v="4"/>
    <n v="2021"/>
    <n v="4"/>
    <n v="2021"/>
    <s v="Q3"/>
    <s v="Q3"/>
    <x v="2"/>
    <x v="2"/>
  </r>
  <r>
    <s v="US Chamber of Commerce Foundation"/>
    <s v="US Chamber of Commerce Foundation 07612 Sep 2021"/>
    <x v="2"/>
    <x v="29"/>
    <x v="3"/>
    <x v="0"/>
    <n v="4248000"/>
    <n v="3000000"/>
    <n v="3000000"/>
    <d v="2021-05-03T00:00:00"/>
    <d v="2021-05-03T00:00:00"/>
    <s v="Q1-2022"/>
    <s v="Marisa Erkekdjian"/>
    <s v="PMT-000049741"/>
    <n v="5"/>
    <n v="2021"/>
    <n v="5"/>
    <n v="2021"/>
    <s v="Q3"/>
    <s v="Q3"/>
    <x v="2"/>
    <x v="2"/>
  </r>
  <r>
    <s v="Aspen Institute"/>
    <s v="Aspen Institute 03150 Mar 2019"/>
    <x v="2"/>
    <x v="30"/>
    <x v="1"/>
    <x v="1"/>
    <m/>
    <n v="175000"/>
    <n v="50436.29"/>
    <d v="2019-08-19T00:00:00"/>
    <d v="2019-08-01T00:00:00"/>
    <s v="Q3-2020"/>
    <s v="Vidyut Jauhari"/>
    <s v="PMT-000035247"/>
    <n v="8"/>
    <n v="2019"/>
    <n v="8"/>
    <n v="2019"/>
    <s v="Q4"/>
    <s v="Q4"/>
    <x v="0"/>
    <x v="0"/>
  </r>
  <r>
    <s v="Cerebral Palsy Alliance"/>
    <s v="Cerebral Palsy Alliance 02478 Dec 2018"/>
    <x v="5"/>
    <x v="31"/>
    <x v="1"/>
    <x v="0"/>
    <n v="143000"/>
    <n v="107250"/>
    <n v="107250"/>
    <d v="2019-01-31T00:00:00"/>
    <d v="2019-01-30T00:00:00"/>
    <s v="Q4-2020"/>
    <s v="Yashwanth Kumar"/>
    <s v="PMT-000031544"/>
    <n v="1"/>
    <n v="2019"/>
    <n v="1"/>
    <n v="2019"/>
    <s v="Q2"/>
    <s v="Q2"/>
    <x v="0"/>
    <x v="0"/>
  </r>
  <r>
    <s v="Accenture"/>
    <s v="Accenture 02539 Oct 2018"/>
    <x v="2"/>
    <x v="32"/>
    <x v="0"/>
    <x v="1"/>
    <m/>
    <n v="12500"/>
    <n v="18160"/>
    <d v="2018-07-01T00:00:00"/>
    <d v="2018-07-01T00:00:00"/>
    <s v="Q2-2019"/>
    <s v="Vidyut Jauhari"/>
    <s v="PMT-000031045"/>
    <n v="7"/>
    <n v="2018"/>
    <n v="7"/>
    <n v="2018"/>
    <s v="Q4"/>
    <s v="Q4"/>
    <x v="15"/>
    <x v="14"/>
  </r>
  <r>
    <s v="Accenture"/>
    <s v="Accenture 02539 Oct 2018"/>
    <x v="2"/>
    <x v="32"/>
    <x v="0"/>
    <x v="1"/>
    <m/>
    <n v="12500"/>
    <n v="3436.47"/>
    <d v="2018-08-01T00:00:00"/>
    <d v="2018-08-01T00:00:00"/>
    <s v="Q2-2019"/>
    <s v="Vidyut Jauhari"/>
    <s v="PMT-000031046"/>
    <n v="8"/>
    <n v="2018"/>
    <n v="8"/>
    <n v="2018"/>
    <s v="Q4"/>
    <s v="Q4"/>
    <x v="15"/>
    <x v="14"/>
  </r>
  <r>
    <s v="UNHCR UK"/>
    <s v="UNHCR UK 07404 Aug 2021"/>
    <x v="2"/>
    <x v="33"/>
    <x v="0"/>
    <x v="0"/>
    <n v="500000"/>
    <n v="500000"/>
    <n v="500000"/>
    <d v="2021-08-31T00:00:00"/>
    <d v="2021-08-26T00:00:00"/>
    <s v="Q1-2022"/>
    <s v="Vidyut Jauhari"/>
    <s v="PMT-000048534"/>
    <n v="8"/>
    <n v="2021"/>
    <n v="8"/>
    <n v="2021"/>
    <s v="Q4"/>
    <s v="Q4"/>
    <x v="2"/>
    <x v="2"/>
  </r>
  <r>
    <s v="Good Return"/>
    <s v="Good Return 02023 May 2018"/>
    <x v="5"/>
    <x v="34"/>
    <x v="0"/>
    <x v="0"/>
    <n v="788000"/>
    <n v="23640"/>
    <n v="23640"/>
    <d v="2018-11-30T00:00:00"/>
    <d v="2018-12-10T00:00:00"/>
    <s v="Q1-2022"/>
    <s v="Yashwanth Kumar"/>
    <s v="PMT-000027652"/>
    <n v="11"/>
    <n v="2018"/>
    <n v="12"/>
    <n v="2018"/>
    <s v="Q1"/>
    <s v="Q2"/>
    <x v="0"/>
    <x v="0"/>
  </r>
  <r>
    <s v="Good Return"/>
    <s v="Good Return 02023 May 2018"/>
    <x v="5"/>
    <x v="34"/>
    <x v="0"/>
    <x v="0"/>
    <n v="788000"/>
    <n v="173360"/>
    <n v="173360"/>
    <d v="2018-05-31T00:00:00"/>
    <d v="2018-06-07T00:00:00"/>
    <s v="Q1-2022"/>
    <s v="Yashwanth Kumar"/>
    <s v="PMT-000027654"/>
    <n v="5"/>
    <n v="2018"/>
    <n v="6"/>
    <n v="2018"/>
    <s v="Q3"/>
    <s v="Q4"/>
    <x v="15"/>
    <x v="14"/>
  </r>
  <r>
    <s v="Good Return"/>
    <s v="Good Return 02023 May 2018"/>
    <x v="5"/>
    <x v="34"/>
    <x v="0"/>
    <x v="0"/>
    <n v="788000"/>
    <n v="173360"/>
    <n v="173360"/>
    <d v="2019-05-31T00:00:00"/>
    <d v="2019-06-20T00:00:00"/>
    <s v="Q1-2022"/>
    <s v="Yashwanth Kumar"/>
    <s v="PMT-000027655"/>
    <n v="5"/>
    <n v="2019"/>
    <n v="6"/>
    <n v="2019"/>
    <s v="Q3"/>
    <s v="Q4"/>
    <x v="0"/>
    <x v="0"/>
  </r>
  <r>
    <s v="Good Return"/>
    <s v="Good Return 02023 May 2018"/>
    <x v="5"/>
    <x v="34"/>
    <x v="0"/>
    <x v="0"/>
    <n v="788000"/>
    <n v="23640"/>
    <n v="23640"/>
    <d v="2019-11-30T00:00:00"/>
    <d v="2019-12-19T00:00:00"/>
    <s v="Q1-2022"/>
    <s v="Yashwanth Kumar"/>
    <s v="PMT-000027656"/>
    <n v="11"/>
    <n v="2019"/>
    <n v="12"/>
    <n v="2019"/>
    <s v="Q1"/>
    <s v="Q2"/>
    <x v="1"/>
    <x v="1"/>
  </r>
  <r>
    <s v="FUNDACION ENTRECULTURAS"/>
    <s v="FUNDACION ENTRECULTURAS 01804 Jan 2019"/>
    <x v="0"/>
    <x v="35"/>
    <x v="1"/>
    <x v="0"/>
    <n v="1000000"/>
    <n v="1000000"/>
    <n v="1000000"/>
    <d v="2019-06-15T00:00:00"/>
    <d v="2019-05-17T00:00:00"/>
    <s v="Q3-2021"/>
    <s v="Yashwanth Kumar"/>
    <s v="PMT-000031743"/>
    <n v="6"/>
    <n v="2019"/>
    <n v="5"/>
    <n v="2019"/>
    <s v="Q4"/>
    <s v="Q3"/>
    <x v="0"/>
    <x v="0"/>
  </r>
  <r>
    <s v="Rede Cidadã"/>
    <s v="Rede Cidadã 02256 Jan 2019"/>
    <x v="0"/>
    <x v="36"/>
    <x v="0"/>
    <x v="0"/>
    <n v="787197"/>
    <n v="441257"/>
    <n v="441257"/>
    <d v="2020-02-28T00:00:00"/>
    <d v="2020-02-25T00:00:00"/>
    <s v="Q1-2022"/>
    <s v="Yashwanth Kumar"/>
    <s v="PMT-000032206"/>
    <n v="2"/>
    <n v="2020"/>
    <n v="2"/>
    <n v="2020"/>
    <s v="Q2"/>
    <s v="Q2"/>
    <x v="1"/>
    <x v="1"/>
  </r>
  <r>
    <s v="Save the Children"/>
    <s v="Save the Children 02803 Jan 2019"/>
    <x v="0"/>
    <x v="37"/>
    <x v="0"/>
    <x v="0"/>
    <n v="200000"/>
    <n v="200000"/>
    <n v="200000"/>
    <d v="2019-07-31T00:00:00"/>
    <d v="2019-08-08T00:00:00"/>
    <s v="Q4-2020"/>
    <s v="Yashwanth Kumar"/>
    <s v="PMT-000031746"/>
    <n v="7"/>
    <n v="2019"/>
    <n v="8"/>
    <n v="2019"/>
    <s v="Q4"/>
    <s v="Q4"/>
    <x v="0"/>
    <x v="0"/>
  </r>
  <r>
    <s v="Nasscom Foundation"/>
    <s v="Nasscom Foundation 07618 Sep 2021"/>
    <x v="2"/>
    <x v="38"/>
    <x v="3"/>
    <x v="0"/>
    <n v="4000000"/>
    <n v="4000000"/>
    <m/>
    <d v="2021-08-26T00:00:00"/>
    <m/>
    <s v="Q1-2022"/>
    <s v="Marisa Erkekdjian"/>
    <s v="PMT-000049768"/>
    <n v="8"/>
    <n v="2021"/>
    <m/>
    <m/>
    <s v="Q4"/>
    <m/>
    <x v="2"/>
    <x v="3"/>
  </r>
  <r>
    <s v="Youth Business International"/>
    <s v="Youth Business International 00088 Dec 2017"/>
    <x v="0"/>
    <x v="39"/>
    <x v="1"/>
    <x v="0"/>
    <n v="4906689"/>
    <n v="153549"/>
    <n v="153549"/>
    <d v="2018-03-31T00:00:00"/>
    <d v="2018-03-30T00:00:00"/>
    <s v="Q2-2020"/>
    <s v="Meagan Rees"/>
    <s v="PMT-000025965"/>
    <n v="3"/>
    <n v="2018"/>
    <n v="3"/>
    <n v="2018"/>
    <s v="Q3"/>
    <s v="Q3"/>
    <x v="15"/>
    <x v="14"/>
  </r>
  <r>
    <s v="Article 1"/>
    <s v="Article 1 02715 Jan 2019"/>
    <x v="0"/>
    <x v="40"/>
    <x v="2"/>
    <x v="0"/>
    <n v="575980"/>
    <n v="562980"/>
    <n v="562980"/>
    <d v="2019-08-31T00:00:00"/>
    <d v="2019-08-08T00:00:00"/>
    <s v="Q1-2022"/>
    <s v="Yashwanth Kumar"/>
    <s v="PMT-000031751"/>
    <n v="8"/>
    <n v="2019"/>
    <n v="8"/>
    <n v="2019"/>
    <s v="Q4"/>
    <s v="Q4"/>
    <x v="0"/>
    <x v="0"/>
  </r>
  <r>
    <s v="ACCES Employment (ACCES)"/>
    <s v="ACCES Employment (ACCES) 02275 Jan 2019"/>
    <x v="0"/>
    <x v="41"/>
    <x v="0"/>
    <x v="0"/>
    <n v="710965"/>
    <n v="710965"/>
    <n v="710965"/>
    <d v="2019-08-31T00:00:00"/>
    <d v="2019-08-08T00:00:00"/>
    <s v="Q1-2021"/>
    <s v="Yashwanth Kumar"/>
    <s v="PMT-000031745"/>
    <n v="8"/>
    <n v="2019"/>
    <n v="8"/>
    <n v="2019"/>
    <s v="Q4"/>
    <s v="Q4"/>
    <x v="0"/>
    <x v="0"/>
  </r>
  <r>
    <s v="Rede Cidadã"/>
    <s v="Rede Cidadã 02256 Jan 2019"/>
    <x v="0"/>
    <x v="36"/>
    <x v="0"/>
    <x v="0"/>
    <n v="787197"/>
    <n v="345940"/>
    <n v="345940"/>
    <d v="2019-05-31T00:00:00"/>
    <d v="2019-06-10T00:00:00"/>
    <s v="Q1-2022"/>
    <s v="Yashwanth Kumar"/>
    <s v="PMT-000031744"/>
    <n v="5"/>
    <n v="2019"/>
    <n v="6"/>
    <n v="2019"/>
    <s v="Q3"/>
    <s v="Q4"/>
    <x v="0"/>
    <x v="0"/>
  </r>
  <r>
    <s v="Tottenham Hotspur Foundation"/>
    <s v="Tottenham Hotspur Foundation 02282 Aug 2018"/>
    <x v="0"/>
    <x v="42"/>
    <x v="1"/>
    <x v="0"/>
    <n v="33900"/>
    <n v="33900"/>
    <n v="33900"/>
    <d v="2018-08-28T00:00:00"/>
    <d v="2018-08-28T00:00:00"/>
    <s v="Q2-2019"/>
    <s v="Linda Wickstrom"/>
    <s v="PMT-000030229"/>
    <n v="8"/>
    <n v="2018"/>
    <n v="8"/>
    <n v="2018"/>
    <s v="Q4"/>
    <s v="Q4"/>
    <x v="15"/>
    <x v="14"/>
  </r>
  <r>
    <s v="UK Online Giving Foundation"/>
    <s v="UK Online Giving Foundation 07102 May 2021"/>
    <x v="0"/>
    <x v="25"/>
    <x v="2"/>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3"/>
    <x v="1"/>
    <x v="0"/>
    <n v="2000000"/>
    <n v="1000000"/>
    <n v="1000000"/>
    <d v="2017-11-15T00:00:00"/>
    <d v="2017-12-01T00:00:00"/>
    <s v="Q4-2020"/>
    <s v="Yashwanth Kumar"/>
    <s v="PMT-000010048"/>
    <n v="11"/>
    <n v="2017"/>
    <n v="12"/>
    <n v="2017"/>
    <s v="Q1"/>
    <s v="Q2"/>
    <x v="15"/>
    <x v="14"/>
  </r>
  <r>
    <s v="Institute for Veterans and Military Families"/>
    <s v="Institute for Veterans and Military Families 03093 Dec 2017"/>
    <x v="0"/>
    <x v="43"/>
    <x v="1"/>
    <x v="0"/>
    <n v="2000000"/>
    <n v="1000000"/>
    <n v="1000000"/>
    <d v="2019-02-15T00:00:00"/>
    <d v="2019-03-07T00:00:00"/>
    <s v="Q4-2020"/>
    <s v="Yashwanth Kumar"/>
    <s v="PMT-000010049"/>
    <n v="2"/>
    <n v="2019"/>
    <n v="3"/>
    <n v="2019"/>
    <s v="Q2"/>
    <s v="Q3"/>
    <x v="0"/>
    <x v="0"/>
  </r>
  <r>
    <s v="Plan International"/>
    <s v="Plan International 03213 Dec 2017"/>
    <x v="1"/>
    <x v="44"/>
    <x v="0"/>
    <x v="0"/>
    <n v="4600000"/>
    <n v="1443915"/>
    <n v="1443915"/>
    <d v="2017-12-01T00:00:00"/>
    <d v="2017-12-13T00:00:00"/>
    <s v="Q1-2022"/>
    <s v="Heleen Keijer"/>
    <s v="PMT-000010050"/>
    <n v="12"/>
    <n v="2017"/>
    <n v="12"/>
    <n v="2017"/>
    <s v="Q2"/>
    <s v="Q2"/>
    <x v="15"/>
    <x v="14"/>
  </r>
  <r>
    <s v="Plan International"/>
    <s v="Plan International 03213 Dec 2017"/>
    <x v="1"/>
    <x v="44"/>
    <x v="0"/>
    <x v="0"/>
    <n v="4600000"/>
    <n v="1608477"/>
    <n v="1608477"/>
    <d v="2019-03-31T00:00:00"/>
    <d v="2019-07-01T00:00:00"/>
    <s v="Q1-2022"/>
    <s v="Heleen Keijer"/>
    <s v="PMT-000010051"/>
    <n v="3"/>
    <n v="2019"/>
    <n v="7"/>
    <n v="2019"/>
    <s v="Q3"/>
    <s v="Q4"/>
    <x v="0"/>
    <x v="0"/>
  </r>
  <r>
    <s v="Plan International"/>
    <s v="Plan International 03213 Dec 2017"/>
    <x v="1"/>
    <x v="44"/>
    <x v="0"/>
    <x v="0"/>
    <n v="4600000"/>
    <n v="1547608"/>
    <n v="1547608"/>
    <d v="2020-03-31T00:00:00"/>
    <d v="2020-05-28T00:00:00"/>
    <s v="Q1-2022"/>
    <s v="Heleen Keijer"/>
    <s v="PMT-000010052"/>
    <n v="3"/>
    <n v="2020"/>
    <n v="5"/>
    <n v="2020"/>
    <s v="Q3"/>
    <s v="Q3"/>
    <x v="1"/>
    <x v="1"/>
  </r>
  <r>
    <s v="Aidmatrix"/>
    <s v="Aidmatrix 01037 Dec 2017"/>
    <x v="0"/>
    <x v="45"/>
    <x v="1"/>
    <x v="0"/>
    <n v="1000000"/>
    <n v="250000"/>
    <n v="250000"/>
    <d v="2006-01-01T00:00:00"/>
    <d v="2006-01-01T00:00:00"/>
    <s v="Q2-2019"/>
    <s v="Roshni Venkatesh"/>
    <s v="PMT-000002832"/>
    <n v="1"/>
    <n v="2006"/>
    <n v="1"/>
    <n v="2006"/>
    <s v="Q2"/>
    <s v="Q2"/>
    <x v="16"/>
    <x v="16"/>
  </r>
  <r>
    <s v="Aidmatrix"/>
    <s v="Aidmatrix 01038 Dec 2017"/>
    <x v="0"/>
    <x v="46"/>
    <x v="1"/>
    <x v="0"/>
    <n v="1500000"/>
    <n v="250000"/>
    <n v="250000"/>
    <d v="2007-01-01T00:00:00"/>
    <d v="2007-01-01T00:00:00"/>
    <s v="Q2-2019"/>
    <s v="Roshni Venkatesh"/>
    <s v="PMT-000002833"/>
    <n v="1"/>
    <n v="2007"/>
    <n v="1"/>
    <n v="2007"/>
    <s v="Q2"/>
    <s v="Q2"/>
    <x v="14"/>
    <x v="13"/>
  </r>
  <r>
    <s v="Aidmatrix"/>
    <s v="Aidmatrix 01038 Dec 2017"/>
    <x v="0"/>
    <x v="46"/>
    <x v="1"/>
    <x v="0"/>
    <n v="1500000"/>
    <n v="750000"/>
    <n v="750000"/>
    <d v="2008-01-01T00:00:00"/>
    <d v="2008-01-01T00:00:00"/>
    <s v="Q2-2019"/>
    <s v="Roshni Venkatesh"/>
    <s v="PMT-000002834"/>
    <n v="1"/>
    <n v="2008"/>
    <n v="1"/>
    <n v="2008"/>
    <s v="Q2"/>
    <s v="Q2"/>
    <x v="17"/>
    <x v="17"/>
  </r>
  <r>
    <s v="Aidmatrix"/>
    <s v="Aidmatrix 01038 Dec 2017"/>
    <x v="0"/>
    <x v="46"/>
    <x v="1"/>
    <x v="0"/>
    <n v="1500000"/>
    <n v="500000"/>
    <n v="500000"/>
    <d v="2009-01-01T00:00:00"/>
    <d v="2009-01-01T00:00:00"/>
    <s v="Q2-2019"/>
    <s v="Roshni Venkatesh"/>
    <s v="PMT-000002835"/>
    <n v="1"/>
    <n v="2009"/>
    <n v="1"/>
    <n v="2009"/>
    <s v="Q2"/>
    <s v="Q2"/>
    <x v="12"/>
    <x v="11"/>
  </r>
  <r>
    <s v="Committee for Democracy in Information Technology"/>
    <s v="Committee for Democracy in Information Technology 01039 Dec 2017"/>
    <x v="0"/>
    <x v="47"/>
    <x v="1"/>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7"/>
    <x v="1"/>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8"/>
    <x v="1"/>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8"/>
    <x v="1"/>
    <x v="0"/>
    <n v="430000"/>
    <n v="130000"/>
    <n v="130000"/>
    <d v="2007-01-01T00:00:00"/>
    <d v="2007-01-01T00:00:00"/>
    <s v="Q2-2019"/>
    <s v="Roshni Venkatesh"/>
    <s v="PMT-000002839"/>
    <n v="1"/>
    <n v="2007"/>
    <n v="1"/>
    <n v="2007"/>
    <s v="Q2"/>
    <s v="Q2"/>
    <x v="14"/>
    <x v="13"/>
  </r>
  <r>
    <s v="Committee for Democracy in Information Technology"/>
    <s v="Committee for Democracy in Information Technology 01040 Dec 2017"/>
    <x v="0"/>
    <x v="48"/>
    <x v="1"/>
    <x v="0"/>
    <n v="430000"/>
    <n v="130000"/>
    <n v="130000"/>
    <d v="2006-01-01T00:00:00"/>
    <d v="2006-01-01T00:00:00"/>
    <s v="Q2-2019"/>
    <s v="Roshni Venkatesh"/>
    <s v="PMT-000002840"/>
    <n v="1"/>
    <n v="2006"/>
    <n v="1"/>
    <n v="2006"/>
    <s v="Q2"/>
    <s v="Q2"/>
    <x v="16"/>
    <x v="16"/>
  </r>
  <r>
    <s v="Learning @Europe"/>
    <s v="Learning @Europe 01041 Dec 2017"/>
    <x v="3"/>
    <x v="49"/>
    <x v="1"/>
    <x v="0"/>
    <n v="730000"/>
    <n v="90000"/>
    <n v="90000"/>
    <d v="2004-01-01T00:00:00"/>
    <d v="2004-01-01T00:00:00"/>
    <s v="Q2-2019"/>
    <s v="Roshni Venkatesh"/>
    <s v="PMT-000002841"/>
    <n v="1"/>
    <n v="2004"/>
    <n v="1"/>
    <n v="2004"/>
    <s v="Q2"/>
    <s v="Q2"/>
    <x v="19"/>
    <x v="19"/>
  </r>
  <r>
    <s v="Learning @Europe"/>
    <s v="Learning @Europe 01041 Dec 2017"/>
    <x v="3"/>
    <x v="49"/>
    <x v="1"/>
    <x v="0"/>
    <n v="730000"/>
    <n v="640000"/>
    <n v="640000"/>
    <d v="2005-01-01T00:00:00"/>
    <d v="2005-01-01T00:00:00"/>
    <s v="Q2-2019"/>
    <s v="Roshni Venkatesh"/>
    <s v="PMT-000002842"/>
    <n v="1"/>
    <n v="2005"/>
    <n v="1"/>
    <n v="2005"/>
    <s v="Q2"/>
    <s v="Q2"/>
    <x v="20"/>
    <x v="20"/>
  </r>
  <r>
    <s v="Learning @Europe"/>
    <s v="Learning @Europe 01042 Dec 2017"/>
    <x v="3"/>
    <x v="50"/>
    <x v="1"/>
    <x v="0"/>
    <n v="430000"/>
    <n v="430000"/>
    <n v="430000"/>
    <d v="2006-01-01T00:00:00"/>
    <d v="2006-01-01T00:00:00"/>
    <s v="Q2-2019"/>
    <s v="Roshni Venkatesh"/>
    <s v="PMT-000002843"/>
    <n v="1"/>
    <n v="2006"/>
    <n v="1"/>
    <n v="2006"/>
    <s v="Q2"/>
    <s v="Q2"/>
    <x v="16"/>
    <x v="16"/>
  </r>
  <r>
    <s v="New Sector Alliance"/>
    <s v="New Sector Alliance 01043 Dec 2017"/>
    <x v="3"/>
    <x v="51"/>
    <x v="1"/>
    <x v="0"/>
    <n v="700000"/>
    <n v="350000"/>
    <n v="350000"/>
    <d v="2003-01-01T00:00:00"/>
    <d v="2003-01-01T00:00:00"/>
    <s v="Q2-2019"/>
    <s v="Roshni Venkatesh"/>
    <s v="PMT-000002844"/>
    <n v="1"/>
    <n v="2003"/>
    <n v="1"/>
    <n v="2003"/>
    <s v="Q2"/>
    <s v="Q2"/>
    <x v="18"/>
    <x v="18"/>
  </r>
  <r>
    <s v="New Sector Alliance"/>
    <s v="New Sector Alliance 01043 Dec 2017"/>
    <x v="3"/>
    <x v="51"/>
    <x v="1"/>
    <x v="0"/>
    <n v="700000"/>
    <n v="175000"/>
    <n v="175000"/>
    <d v="2004-01-01T00:00:00"/>
    <d v="2004-01-01T00:00:00"/>
    <s v="Q2-2019"/>
    <s v="Roshni Venkatesh"/>
    <s v="PMT-000002845"/>
    <n v="1"/>
    <n v="2004"/>
    <n v="1"/>
    <n v="2004"/>
    <s v="Q2"/>
    <s v="Q2"/>
    <x v="19"/>
    <x v="19"/>
  </r>
  <r>
    <s v="New Sector Alliance"/>
    <s v="New Sector Alliance 01043 Dec 2017"/>
    <x v="3"/>
    <x v="51"/>
    <x v="1"/>
    <x v="0"/>
    <n v="700000"/>
    <n v="175000"/>
    <n v="175000"/>
    <d v="2005-01-01T00:00:00"/>
    <d v="2005-01-01T00:00:00"/>
    <s v="Q2-2019"/>
    <s v="Roshni Venkatesh"/>
    <s v="PMT-000002846"/>
    <n v="1"/>
    <n v="2005"/>
    <n v="1"/>
    <n v="2005"/>
    <s v="Q2"/>
    <s v="Q2"/>
    <x v="20"/>
    <x v="20"/>
  </r>
  <r>
    <s v="New Sector Alliance"/>
    <s v="New Sector Alliance 01044 Dec 2017"/>
    <x v="3"/>
    <x v="52"/>
    <x v="1"/>
    <x v="0"/>
    <n v="160000"/>
    <n v="100000"/>
    <n v="100000"/>
    <d v="2006-01-01T00:00:00"/>
    <d v="2006-01-01T00:00:00"/>
    <s v="Q2-2019"/>
    <s v="Roshni Venkatesh"/>
    <s v="PMT-000002847"/>
    <n v="1"/>
    <n v="2006"/>
    <n v="1"/>
    <n v="2006"/>
    <s v="Q2"/>
    <s v="Q2"/>
    <x v="16"/>
    <x v="16"/>
  </r>
  <r>
    <s v="New Sector Alliance"/>
    <s v="New Sector Alliance 01044 Dec 2017"/>
    <x v="3"/>
    <x v="52"/>
    <x v="1"/>
    <x v="0"/>
    <n v="160000"/>
    <n v="60000"/>
    <n v="60000"/>
    <d v="2007-01-01T00:00:00"/>
    <d v="2007-01-01T00:00:00"/>
    <s v="Q2-2019"/>
    <s v="Roshni Venkatesh"/>
    <s v="PMT-000002848"/>
    <n v="1"/>
    <n v="2007"/>
    <n v="1"/>
    <n v="2007"/>
    <s v="Q2"/>
    <s v="Q2"/>
    <x v="14"/>
    <x v="13"/>
  </r>
  <r>
    <s v="KIPP Foundation"/>
    <s v="KIPP Foundation 01045 Dec 2017"/>
    <x v="0"/>
    <x v="53"/>
    <x v="1"/>
    <x v="0"/>
    <n v="419750"/>
    <n v="419750"/>
    <n v="419750"/>
    <d v="2012-06-29T00:00:00"/>
    <d v="2012-06-29T00:00:00"/>
    <s v="Q2-2019"/>
    <s v="Roshni Venkatesh"/>
    <s v="PMT-000002849"/>
    <n v="6"/>
    <n v="2012"/>
    <n v="6"/>
    <n v="2012"/>
    <s v="Q4"/>
    <s v="Q4"/>
    <x v="7"/>
    <x v="6"/>
  </r>
  <r>
    <s v="KIPP Foundation"/>
    <s v="KIPP Foundation 01046 Dec 2017"/>
    <x v="0"/>
    <x v="54"/>
    <x v="1"/>
    <x v="0"/>
    <n v="3264715"/>
    <n v="1854538"/>
    <n v="1854538"/>
    <d v="2012-09-07T00:00:00"/>
    <d v="2012-09-07T00:00:00"/>
    <s v="Q2-2019"/>
    <s v="Roshni Venkatesh"/>
    <s v="PMT-000002850"/>
    <n v="9"/>
    <n v="2012"/>
    <n v="9"/>
    <n v="2012"/>
    <s v="Q1"/>
    <s v="Q1"/>
    <x v="8"/>
    <x v="7"/>
  </r>
  <r>
    <s v="KIPP Foundation"/>
    <s v="KIPP Foundation 01046 Dec 2017"/>
    <x v="0"/>
    <x v="54"/>
    <x v="1"/>
    <x v="0"/>
    <n v="3264715"/>
    <n v="986785"/>
    <n v="986785"/>
    <d v="2013-07-22T00:00:00"/>
    <d v="2013-07-22T00:00:00"/>
    <s v="Q2-2019"/>
    <s v="Roshni Venkatesh"/>
    <s v="PMT-000002851"/>
    <n v="7"/>
    <n v="2013"/>
    <n v="7"/>
    <n v="2013"/>
    <s v="Q4"/>
    <s v="Q4"/>
    <x v="8"/>
    <x v="7"/>
  </r>
  <r>
    <s v="KIPP Foundation"/>
    <s v="KIPP Foundation 01046 Dec 2017"/>
    <x v="0"/>
    <x v="54"/>
    <x v="1"/>
    <x v="0"/>
    <n v="3264715"/>
    <n v="423392"/>
    <n v="423392"/>
    <d v="2014-07-23T00:00:00"/>
    <d v="2014-07-23T00:00:00"/>
    <s v="Q2-2019"/>
    <s v="Roshni Venkatesh"/>
    <s v="PMT-000002852"/>
    <n v="7"/>
    <n v="2014"/>
    <n v="7"/>
    <n v="2014"/>
    <s v="Q4"/>
    <s v="Q4"/>
    <x v="11"/>
    <x v="10"/>
  </r>
  <r>
    <s v="Oxfam"/>
    <s v="Oxfam 01047 Dec 2017"/>
    <x v="3"/>
    <x v="55"/>
    <x v="1"/>
    <x v="0"/>
    <n v="1643411"/>
    <n v="629262"/>
    <n v="629262"/>
    <d v="2008-12-01T00:00:00"/>
    <d v="2008-12-01T00:00:00"/>
    <s v="Q2-2019"/>
    <s v="Roshni Venkatesh"/>
    <s v="PMT-000002853"/>
    <n v="12"/>
    <n v="2008"/>
    <n v="12"/>
    <n v="2008"/>
    <s v="Q2"/>
    <s v="Q2"/>
    <x v="12"/>
    <x v="11"/>
  </r>
  <r>
    <s v="Oxfam"/>
    <s v="Oxfam 01047 Dec 2017"/>
    <x v="3"/>
    <x v="55"/>
    <x v="1"/>
    <x v="0"/>
    <n v="1643411"/>
    <n v="616800"/>
    <n v="616800"/>
    <d v="2009-12-01T00:00:00"/>
    <d v="2009-12-01T00:00:00"/>
    <s v="Q2-2019"/>
    <s v="Roshni Venkatesh"/>
    <s v="PMT-000002854"/>
    <n v="12"/>
    <n v="2009"/>
    <n v="12"/>
    <n v="2009"/>
    <s v="Q2"/>
    <s v="Q2"/>
    <x v="13"/>
    <x v="12"/>
  </r>
  <r>
    <s v="Oxfam"/>
    <s v="Oxfam 01047 Dec 2017"/>
    <x v="3"/>
    <x v="55"/>
    <x v="1"/>
    <x v="0"/>
    <n v="1643411"/>
    <n v="397349"/>
    <n v="397349"/>
    <d v="2011-06-06T00:00:00"/>
    <d v="2011-06-06T00:00:00"/>
    <s v="Q2-2019"/>
    <s v="Roshni Venkatesh"/>
    <s v="PMT-000002855"/>
    <n v="6"/>
    <n v="2011"/>
    <n v="6"/>
    <n v="2011"/>
    <s v="Q4"/>
    <s v="Q4"/>
    <x v="9"/>
    <x v="8"/>
  </r>
  <r>
    <s v="Youth Business International"/>
    <s v="Youth Business International 01027 Dec 2017"/>
    <x v="3"/>
    <x v="22"/>
    <x v="1"/>
    <x v="0"/>
    <n v="4950000"/>
    <n v="900000"/>
    <n v="900000"/>
    <d v="2013-03-31T00:00:00"/>
    <d v="2013-06-12T00:00:00"/>
    <s v="Q1-2020"/>
    <s v="Roshni Venkatesh"/>
    <s v="PMT-000002814"/>
    <n v="3"/>
    <n v="2013"/>
    <n v="6"/>
    <n v="2013"/>
    <s v="Q3"/>
    <s v="Q4"/>
    <x v="8"/>
    <x v="7"/>
  </r>
  <r>
    <s v="Youth Business International"/>
    <s v="Youth Business International 01027 Dec 2017"/>
    <x v="3"/>
    <x v="22"/>
    <x v="1"/>
    <x v="0"/>
    <n v="4950000"/>
    <n v="1725000"/>
    <n v="1725000"/>
    <d v="2014-03-31T00:00:00"/>
    <d v="2014-05-22T00:00:00"/>
    <s v="Q1-2020"/>
    <s v="Roshni Venkatesh"/>
    <s v="PMT-000002815"/>
    <n v="3"/>
    <n v="2014"/>
    <n v="5"/>
    <n v="2014"/>
    <s v="Q3"/>
    <s v="Q3"/>
    <x v="11"/>
    <x v="10"/>
  </r>
  <r>
    <s v="Youth Business International"/>
    <s v="Youth Business International 01027 Dec 2017"/>
    <x v="3"/>
    <x v="22"/>
    <x v="1"/>
    <x v="0"/>
    <n v="4950000"/>
    <n v="825000"/>
    <n v="825000"/>
    <d v="2014-09-30T00:00:00"/>
    <d v="2014-11-18T00:00:00"/>
    <s v="Q1-2020"/>
    <s v="Roshni Venkatesh"/>
    <s v="PMT-000002816"/>
    <n v="9"/>
    <n v="2014"/>
    <n v="11"/>
    <n v="2014"/>
    <s v="Q1"/>
    <s v="Q1"/>
    <x v="10"/>
    <x v="9"/>
  </r>
  <r>
    <s v="Oxfam"/>
    <s v="Oxfam 01028 Dec 2017"/>
    <x v="3"/>
    <x v="56"/>
    <x v="1"/>
    <x v="0"/>
    <n v="250000"/>
    <n v="250000"/>
    <n v="250000"/>
    <d v="2007-01-01T00:00:00"/>
    <d v="2007-01-01T00:00:00"/>
    <s v="Q2-2019"/>
    <s v="Roshni Venkatesh"/>
    <s v="PMT-000002817"/>
    <n v="1"/>
    <n v="2007"/>
    <n v="1"/>
    <n v="2007"/>
    <s v="Q2"/>
    <s v="Q2"/>
    <x v="14"/>
    <x v="13"/>
  </r>
  <r>
    <s v="Passerelles Numeriques"/>
    <s v="Passerelles Numeriques 01029 Dec 2017"/>
    <x v="1"/>
    <x v="57"/>
    <x v="1"/>
    <x v="0"/>
    <n v="768000"/>
    <n v="768000"/>
    <n v="768000"/>
    <d v="2006-01-01T00:00:00"/>
    <d v="2006-01-01T00:00:00"/>
    <s v="Q1-2021"/>
    <s v="Roshni Venkatesh"/>
    <s v="PMT-000002818"/>
    <n v="1"/>
    <n v="2006"/>
    <n v="1"/>
    <n v="2006"/>
    <s v="Q2"/>
    <s v="Q2"/>
    <x v="16"/>
    <x v="16"/>
  </r>
  <r>
    <s v="Passerelles Numeriques"/>
    <s v="Passerelles Numeriques 01030 Dec 2017"/>
    <x v="1"/>
    <x v="58"/>
    <x v="1"/>
    <x v="0"/>
    <n v="320000"/>
    <n v="166000"/>
    <n v="166000"/>
    <d v="2008-01-01T00:00:00"/>
    <d v="2008-01-01T00:00:00"/>
    <s v="Q2-2019"/>
    <s v="Roshni Venkatesh"/>
    <s v="PMT-000002819"/>
    <n v="1"/>
    <n v="2008"/>
    <n v="1"/>
    <n v="2008"/>
    <s v="Q2"/>
    <s v="Q2"/>
    <x v="17"/>
    <x v="17"/>
  </r>
  <r>
    <s v="Passerelles Numeriques"/>
    <s v="Passerelles Numeriques 01030 Dec 2017"/>
    <x v="1"/>
    <x v="58"/>
    <x v="1"/>
    <x v="0"/>
    <n v="320000"/>
    <n v="154000"/>
    <n v="154000"/>
    <d v="2009-01-01T00:00:00"/>
    <d v="2009-01-01T00:00:00"/>
    <s v="Q2-2019"/>
    <s v="Roshni Venkatesh"/>
    <s v="PMT-000002820"/>
    <n v="1"/>
    <n v="2009"/>
    <n v="1"/>
    <n v="2009"/>
    <s v="Q2"/>
    <s v="Q2"/>
    <x v="12"/>
    <x v="11"/>
  </r>
  <r>
    <s v="One World"/>
    <s v="One World 01031 Dec 2017"/>
    <x v="1"/>
    <x v="59"/>
    <x v="1"/>
    <x v="0"/>
    <n v="397800"/>
    <n v="174600"/>
    <n v="174600"/>
    <d v="2005-01-01T00:00:00"/>
    <d v="2005-01-01T00:00:00"/>
    <s v="Q3-2019"/>
    <s v="Roshni Venkatesh"/>
    <s v="PMT-000002821"/>
    <n v="1"/>
    <n v="2005"/>
    <n v="1"/>
    <n v="2005"/>
    <s v="Q2"/>
    <s v="Q2"/>
    <x v="20"/>
    <x v="20"/>
  </r>
  <r>
    <s v="One World"/>
    <s v="One World 01032 Dec 2017"/>
    <x v="3"/>
    <x v="60"/>
    <x v="1"/>
    <x v="0"/>
    <n v="324900"/>
    <n v="548100"/>
    <n v="548100"/>
    <d v="2006-01-01T00:00:00"/>
    <d v="2006-01-01T00:00:00"/>
    <s v="Q2-2019"/>
    <s v="Roshni Venkatesh"/>
    <s v="PMT-000002822"/>
    <n v="1"/>
    <n v="2006"/>
    <n v="1"/>
    <n v="2006"/>
    <s v="Q2"/>
    <s v="Q2"/>
    <x v="16"/>
    <x v="16"/>
  </r>
  <r>
    <s v="Room to Read"/>
    <s v="Room to Read 01033 Dec 2017"/>
    <x v="0"/>
    <x v="61"/>
    <x v="1"/>
    <x v="0"/>
    <n v="200000"/>
    <n v="120500"/>
    <n v="120500"/>
    <d v="2004-01-01T00:00:00"/>
    <d v="2004-01-01T00:00:00"/>
    <s v="Q3-2019"/>
    <s v="Roshni Venkatesh"/>
    <s v="PMT-000002823"/>
    <n v="1"/>
    <n v="2004"/>
    <n v="1"/>
    <n v="2004"/>
    <s v="Q2"/>
    <s v="Q2"/>
    <x v="19"/>
    <x v="19"/>
  </r>
  <r>
    <s v="Room to Read"/>
    <s v="Room to Read 01033 Dec 2017"/>
    <x v="0"/>
    <x v="61"/>
    <x v="1"/>
    <x v="0"/>
    <n v="200000"/>
    <n v="79500"/>
    <n v="79500"/>
    <d v="2005-01-01T00:00:00"/>
    <d v="2005-01-01T00:00:00"/>
    <s v="Q3-2019"/>
    <s v="Roshni Venkatesh"/>
    <s v="PMT-000002824"/>
    <n v="1"/>
    <n v="2005"/>
    <n v="1"/>
    <n v="2005"/>
    <s v="Q2"/>
    <s v="Q2"/>
    <x v="20"/>
    <x v="20"/>
  </r>
  <r>
    <s v="Room to Read"/>
    <s v="Room to Read 01034 Dec 2017"/>
    <x v="0"/>
    <x v="62"/>
    <x v="1"/>
    <x v="0"/>
    <n v="805000"/>
    <n v="183000"/>
    <n v="183000"/>
    <d v="2005-01-01T00:00:00"/>
    <d v="2005-01-01T00:00:00"/>
    <s v="Q2-2019"/>
    <s v="Roshni Venkatesh"/>
    <s v="PMT-000002825"/>
    <n v="1"/>
    <n v="2005"/>
    <n v="1"/>
    <n v="2005"/>
    <s v="Q2"/>
    <s v="Q2"/>
    <x v="20"/>
    <x v="20"/>
  </r>
  <r>
    <s v="Room to Read"/>
    <s v="Room to Read 01034 Dec 2017"/>
    <x v="0"/>
    <x v="62"/>
    <x v="1"/>
    <x v="0"/>
    <n v="805000"/>
    <n v="456500"/>
    <n v="456500"/>
    <d v="2006-01-01T00:00:00"/>
    <d v="2006-01-01T00:00:00"/>
    <s v="Q2-2019"/>
    <s v="Roshni Venkatesh"/>
    <s v="PMT-000002826"/>
    <n v="1"/>
    <n v="2006"/>
    <n v="1"/>
    <n v="2006"/>
    <s v="Q2"/>
    <s v="Q2"/>
    <x v="16"/>
    <x v="16"/>
  </r>
  <r>
    <s v="Room to Read"/>
    <s v="Room to Read 01034 Dec 2017"/>
    <x v="0"/>
    <x v="62"/>
    <x v="1"/>
    <x v="0"/>
    <n v="805000"/>
    <n v="165500"/>
    <n v="165500"/>
    <d v="2007-01-01T00:00:00"/>
    <d v="2007-01-01T00:00:00"/>
    <s v="Q2-2019"/>
    <s v="Roshni Venkatesh"/>
    <s v="PMT-000002827"/>
    <n v="1"/>
    <n v="2007"/>
    <n v="1"/>
    <n v="2007"/>
    <s v="Q2"/>
    <s v="Q2"/>
    <x v="14"/>
    <x v="13"/>
  </r>
  <r>
    <s v="Room to Read"/>
    <s v="Room to Read 01035 Dec 2017"/>
    <x v="0"/>
    <x v="63"/>
    <x v="1"/>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1"/>
    <x v="64"/>
    <x v="1"/>
    <x v="0"/>
    <n v="500000"/>
    <n v="500000"/>
    <n v="500000"/>
    <d v="2005-01-01T00:00:00"/>
    <d v="2005-01-01T00:00:00"/>
    <s v="Q1-2020"/>
    <s v="Roshni Venkatesh"/>
    <s v="PMT-000002829"/>
    <n v="1"/>
    <n v="2005"/>
    <n v="1"/>
    <n v="2005"/>
    <s v="Q2"/>
    <s v="Q2"/>
    <x v="20"/>
    <x v="20"/>
  </r>
  <r>
    <s v="Aidmatrix"/>
    <s v="Aidmatrix 01037 Dec 2017"/>
    <x v="0"/>
    <x v="45"/>
    <x v="1"/>
    <x v="0"/>
    <n v="1000000"/>
    <n v="250000"/>
    <n v="250000"/>
    <d v="2004-01-01T00:00:00"/>
    <d v="2004-01-01T00:00:00"/>
    <s v="Q2-2019"/>
    <s v="Roshni Venkatesh"/>
    <s v="PMT-000002830"/>
    <n v="1"/>
    <n v="2004"/>
    <n v="1"/>
    <n v="2004"/>
    <s v="Q2"/>
    <s v="Q2"/>
    <x v="19"/>
    <x v="19"/>
  </r>
  <r>
    <s v="Aidmatrix"/>
    <s v="Aidmatrix 01037 Dec 2017"/>
    <x v="0"/>
    <x v="45"/>
    <x v="1"/>
    <x v="0"/>
    <n v="1000000"/>
    <n v="500000"/>
    <n v="500000"/>
    <d v="2005-01-01T00:00:00"/>
    <d v="2005-01-01T00:00:00"/>
    <s v="Q2-2019"/>
    <s v="Roshni Venkatesh"/>
    <s v="PMT-000002831"/>
    <n v="1"/>
    <n v="2005"/>
    <n v="1"/>
    <n v="2005"/>
    <s v="Q2"/>
    <s v="Q2"/>
    <x v="20"/>
    <x v="20"/>
  </r>
  <r>
    <s v="Good Return"/>
    <s v="World Education Australia 01138 Dec 2017"/>
    <x v="5"/>
    <x v="65"/>
    <x v="1"/>
    <x v="0"/>
    <n v="253100"/>
    <n v="73500"/>
    <n v="73500"/>
    <d v="2016-11-21T00:00:00"/>
    <d v="2016-11-21T00:00:00"/>
    <s v="Q3-2019"/>
    <s v="Cathy Sowden"/>
    <s v="PMT-000006937"/>
    <n v="11"/>
    <n v="2016"/>
    <n v="11"/>
    <n v="2016"/>
    <s v="Q1"/>
    <s v="Q1"/>
    <x v="6"/>
    <x v="5"/>
  </r>
  <r>
    <s v="African Medical and Research Foundation (United Kingdom)"/>
    <s v="African Medical and Research Foundation (United Kingdom) 01007 Dec 2017"/>
    <x v="0"/>
    <x v="66"/>
    <x v="1"/>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6"/>
    <x v="1"/>
    <x v="1"/>
    <n v="1990185"/>
    <n v="123625"/>
    <n v="123625"/>
    <d v="2011-08-31T00:00:00"/>
    <d v="2011-08-31T00:00:00"/>
    <s v="Q2-2019"/>
    <s v="Roshni Venkatesh"/>
    <s v="PMT-000007195"/>
    <n v="8"/>
    <n v="2011"/>
    <n v="8"/>
    <n v="2011"/>
    <s v="Q4"/>
    <s v="Q4"/>
    <x v="9"/>
    <x v="8"/>
  </r>
  <r>
    <s v="Patient Navigation Institute"/>
    <s v="Patient Navigation Institute 01048 Dec 2017"/>
    <x v="0"/>
    <x v="67"/>
    <x v="1"/>
    <x v="0"/>
    <n v="750000"/>
    <n v="485000"/>
    <n v="485000"/>
    <d v="2012-06-29T00:00:00"/>
    <d v="2012-06-29T00:00:00"/>
    <s v="Q2-2019"/>
    <s v="Roshni Venkatesh"/>
    <s v="PMT-000002856"/>
    <n v="6"/>
    <n v="2012"/>
    <n v="6"/>
    <n v="2012"/>
    <s v="Q4"/>
    <s v="Q4"/>
    <x v="7"/>
    <x v="6"/>
  </r>
  <r>
    <s v="Patient Navigation Institute"/>
    <s v="Patient Navigation Institute 01048 Dec 2017"/>
    <x v="0"/>
    <x v="67"/>
    <x v="1"/>
    <x v="0"/>
    <n v="750000"/>
    <n v="207500"/>
    <n v="207500"/>
    <d v="2013-07-22T00:00:00"/>
    <d v="2013-07-22T00:00:00"/>
    <s v="Q2-2019"/>
    <s v="Roshni Venkatesh"/>
    <s v="PMT-000002857"/>
    <n v="7"/>
    <n v="2013"/>
    <n v="7"/>
    <n v="2013"/>
    <s v="Q4"/>
    <s v="Q4"/>
    <x v="8"/>
    <x v="7"/>
  </r>
  <r>
    <s v="Patient Navigation Institute"/>
    <s v="Patient Navigation Institute 01048 Dec 2017"/>
    <x v="0"/>
    <x v="67"/>
    <x v="1"/>
    <x v="0"/>
    <n v="750000"/>
    <n v="57500"/>
    <n v="57500"/>
    <d v="2014-08-08T00:00:00"/>
    <d v="2014-08-08T00:00:00"/>
    <s v="Q2-2019"/>
    <s v="Roshni Venkatesh"/>
    <s v="PMT-000002858"/>
    <n v="8"/>
    <n v="2014"/>
    <n v="8"/>
    <n v="2014"/>
    <s v="Q4"/>
    <s v="Q4"/>
    <x v="11"/>
    <x v="10"/>
  </r>
  <r>
    <s v="Spanish Red Cross"/>
    <s v="Spanish Red Cross 01049 Dec 2017"/>
    <x v="6"/>
    <x v="68"/>
    <x v="1"/>
    <x v="0"/>
    <n v="2000000"/>
    <n v="140300"/>
    <n v="140300"/>
    <d v="2010-01-01T00:00:00"/>
    <d v="2010-01-01T00:00:00"/>
    <s v="Q2-2019"/>
    <s v="Roshni Venkatesh"/>
    <s v="PMT-000002859"/>
    <n v="1"/>
    <n v="2010"/>
    <n v="1"/>
    <n v="2010"/>
    <s v="Q2"/>
    <s v="Q2"/>
    <x v="13"/>
    <x v="12"/>
  </r>
  <r>
    <s v="Spanish Red Cross"/>
    <s v="Spanish Red Cross 01049 Dec 2017"/>
    <x v="6"/>
    <x v="68"/>
    <x v="1"/>
    <x v="0"/>
    <n v="2000000"/>
    <n v="649650"/>
    <n v="649650"/>
    <d v="2010-12-29T00:00:00"/>
    <d v="2010-12-29T00:00:00"/>
    <s v="Q2-2019"/>
    <s v="Roshni Venkatesh"/>
    <s v="PMT-000002860"/>
    <n v="12"/>
    <n v="2010"/>
    <n v="12"/>
    <n v="2010"/>
    <s v="Q2"/>
    <s v="Q2"/>
    <x v="9"/>
    <x v="8"/>
  </r>
  <r>
    <s v="Spanish Red Cross"/>
    <s v="Spanish Red Cross 01049 Dec 2017"/>
    <x v="6"/>
    <x v="68"/>
    <x v="1"/>
    <x v="0"/>
    <n v="2000000"/>
    <n v="155800"/>
    <n v="155800"/>
    <d v="2012-05-15T00:00:00"/>
    <d v="2012-05-15T00:00:00"/>
    <s v="Q2-2019"/>
    <s v="Roshni Venkatesh"/>
    <s v="PMT-000002861"/>
    <n v="5"/>
    <n v="2012"/>
    <n v="5"/>
    <n v="2012"/>
    <s v="Q3"/>
    <s v="Q3"/>
    <x v="7"/>
    <x v="6"/>
  </r>
  <r>
    <s v="Spanish Red Cross"/>
    <s v="Spanish Red Cross 01049 Dec 2017"/>
    <x v="6"/>
    <x v="68"/>
    <x v="1"/>
    <x v="0"/>
    <n v="2000000"/>
    <n v="110000"/>
    <n v="110000"/>
    <d v="2012-05-23T00:00:00"/>
    <d v="2012-05-23T00:00:00"/>
    <s v="Q2-2019"/>
    <s v="Roshni Venkatesh"/>
    <s v="PMT-000002862"/>
    <n v="5"/>
    <n v="2012"/>
    <n v="5"/>
    <n v="2012"/>
    <s v="Q3"/>
    <s v="Q3"/>
    <x v="7"/>
    <x v="6"/>
  </r>
  <r>
    <s v="Spanish Red Cross"/>
    <s v="Spanish Red Cross 01049 Dec 2017"/>
    <x v="6"/>
    <x v="68"/>
    <x v="1"/>
    <x v="0"/>
    <n v="2000000"/>
    <n v="452000"/>
    <n v="452000"/>
    <d v="2012-07-05T00:00:00"/>
    <d v="2012-07-05T00:00:00"/>
    <s v="Q2-2019"/>
    <s v="Roshni Venkatesh"/>
    <s v="PMT-000002863"/>
    <n v="7"/>
    <n v="2012"/>
    <n v="7"/>
    <n v="2012"/>
    <s v="Q4"/>
    <s v="Q4"/>
    <x v="7"/>
    <x v="6"/>
  </r>
  <r>
    <s v="World Links"/>
    <s v="World Links 01057 Dec 2017"/>
    <x v="0"/>
    <x v="69"/>
    <x v="1"/>
    <x v="0"/>
    <n v="192200"/>
    <n v="54700"/>
    <n v="54700"/>
    <d v="2006-01-01T00:00:00"/>
    <d v="2006-01-01T00:00:00"/>
    <s v="Q2-2019"/>
    <s v="Roshni Venkatesh"/>
    <s v="PMT-000006917"/>
    <n v="1"/>
    <n v="2006"/>
    <n v="1"/>
    <n v="2006"/>
    <s v="Q2"/>
    <s v="Q2"/>
    <x v="16"/>
    <x v="16"/>
  </r>
  <r>
    <s v="Leonard Cheshire Disability"/>
    <s v="Leonard Cheshire Disability 01060 Dec 2017"/>
    <x v="3"/>
    <x v="70"/>
    <x v="1"/>
    <x v="0"/>
    <n v="450000"/>
    <n v="219000"/>
    <n v="219000"/>
    <d v="2010-01-01T00:00:00"/>
    <d v="2010-01-01T00:00:00"/>
    <s v="Q1-2020"/>
    <s v="Roshni Venkatesh"/>
    <s v="PMT-000006918"/>
    <n v="1"/>
    <n v="2010"/>
    <n v="1"/>
    <n v="2010"/>
    <s v="Q2"/>
    <s v="Q2"/>
    <x v="13"/>
    <x v="12"/>
  </r>
  <r>
    <s v="Plan International"/>
    <s v="Plan International 00083 Dec 2017"/>
    <x v="0"/>
    <x v="71"/>
    <x v="1"/>
    <x v="1"/>
    <n v="800000"/>
    <n v="151495"/>
    <n v="151495"/>
    <d v="2015-08-31T00:00:00"/>
    <d v="2015-08-31T00:00:00"/>
    <s v="Q1-2020"/>
    <s v="Sophie van Assen"/>
    <s v="PMT-000006919"/>
    <n v="8"/>
    <n v="2015"/>
    <n v="8"/>
    <n v="2015"/>
    <s v="Q4"/>
    <s v="Q4"/>
    <x v="10"/>
    <x v="9"/>
  </r>
  <r>
    <s v="Plan International"/>
    <s v="Plan International 00083 Dec 2017"/>
    <x v="0"/>
    <x v="71"/>
    <x v="1"/>
    <x v="1"/>
    <n v="800000"/>
    <n v="19773"/>
    <n v="19773"/>
    <d v="2016-08-31T00:00:00"/>
    <d v="2016-08-31T00:00:00"/>
    <s v="Q1-2020"/>
    <s v="Sophie van Assen"/>
    <s v="PMT-000006920"/>
    <n v="8"/>
    <n v="2016"/>
    <n v="8"/>
    <n v="2016"/>
    <s v="Q4"/>
    <s v="Q4"/>
    <x v="5"/>
    <x v="4"/>
  </r>
  <r>
    <s v="NetHope"/>
    <s v="NetHope 00094 Dec 2017"/>
    <x v="0"/>
    <x v="72"/>
    <x v="1"/>
    <x v="1"/>
    <n v="500000"/>
    <n v="219260"/>
    <n v="219260"/>
    <d v="2013-08-31T00:00:00"/>
    <d v="2013-08-31T00:00:00"/>
    <s v="Q2-2020"/>
    <s v="Roshni Venkatesh"/>
    <s v="PMT-000006923"/>
    <n v="8"/>
    <n v="2013"/>
    <n v="8"/>
    <n v="2013"/>
    <s v="Q4"/>
    <s v="Q4"/>
    <x v="8"/>
    <x v="7"/>
  </r>
  <r>
    <s v="NetHope"/>
    <s v="NetHope 00094 Dec 2017"/>
    <x v="0"/>
    <x v="72"/>
    <x v="1"/>
    <x v="1"/>
    <n v="500000"/>
    <n v="-16075"/>
    <n v="-16075"/>
    <d v="2014-08-31T00:00:00"/>
    <d v="2014-08-31T00:00:00"/>
    <s v="Q2-2020"/>
    <s v="Roshni Venkatesh"/>
    <s v="PMT-000006924"/>
    <n v="8"/>
    <n v="2014"/>
    <n v="8"/>
    <n v="2014"/>
    <s v="Q4"/>
    <s v="Q4"/>
    <x v="11"/>
    <x v="10"/>
  </r>
  <r>
    <s v="Plan International"/>
    <s v="Plan International 00084 Dec 2017"/>
    <x v="0"/>
    <x v="73"/>
    <x v="1"/>
    <x v="1"/>
    <n v="3067740"/>
    <n v="198709"/>
    <n v="198709"/>
    <d v="2015-08-31T00:00:00"/>
    <d v="2015-08-31T00:00:00"/>
    <s v="Q3-2019"/>
    <s v="Heleen Keijer"/>
    <s v="PMT-000006925"/>
    <n v="8"/>
    <n v="2015"/>
    <n v="8"/>
    <n v="2015"/>
    <s v="Q4"/>
    <s v="Q4"/>
    <x v="10"/>
    <x v="9"/>
  </r>
  <r>
    <s v="Plan International"/>
    <s v="Plan International 00084 Dec 2017"/>
    <x v="0"/>
    <x v="73"/>
    <x v="1"/>
    <x v="1"/>
    <n v="3067740"/>
    <n v="187735"/>
    <n v="187735"/>
    <d v="2016-08-31T00:00:00"/>
    <d v="2016-08-31T00:00:00"/>
    <s v="Q3-2019"/>
    <s v="Heleen Keijer"/>
    <s v="PMT-000006926"/>
    <n v="8"/>
    <n v="2016"/>
    <n v="8"/>
    <n v="2016"/>
    <s v="Q4"/>
    <s v="Q4"/>
    <x v="5"/>
    <x v="4"/>
  </r>
  <r>
    <s v="Youth Business International"/>
    <s v="Youth Business International 00088 Dec 2017"/>
    <x v="0"/>
    <x v="39"/>
    <x v="1"/>
    <x v="1"/>
    <n v="4906689"/>
    <n v="326398"/>
    <n v="326398"/>
    <d v="2016-08-31T00:00:00"/>
    <d v="2016-08-31T00:00:00"/>
    <s v="Q2-2020"/>
    <s v="Meagan Rees"/>
    <s v="PMT-000006927"/>
    <n v="8"/>
    <n v="2016"/>
    <n v="8"/>
    <n v="2016"/>
    <s v="Q4"/>
    <s v="Q4"/>
    <x v="5"/>
    <x v="4"/>
  </r>
  <r>
    <s v="Oxfam"/>
    <s v="Oxfam 01047 Dec 2017"/>
    <x v="3"/>
    <x v="55"/>
    <x v="1"/>
    <x v="1"/>
    <n v="1643411"/>
    <n v="128920"/>
    <n v="128920"/>
    <d v="2009-08-31T00:00:00"/>
    <d v="2009-08-31T00:00:00"/>
    <s v="Q2-2019"/>
    <s v="Roshni Venkatesh"/>
    <s v="PMT-000006928"/>
    <n v="8"/>
    <n v="2009"/>
    <n v="8"/>
    <n v="2009"/>
    <s v="Q4"/>
    <s v="Q4"/>
    <x v="12"/>
    <x v="11"/>
  </r>
  <r>
    <s v="Oxfam"/>
    <s v="Oxfam 01047 Dec 2017"/>
    <x v="3"/>
    <x v="55"/>
    <x v="1"/>
    <x v="1"/>
    <n v="1643411"/>
    <n v="171563"/>
    <n v="171563"/>
    <d v="2010-08-31T00:00:00"/>
    <d v="2010-08-31T00:00:00"/>
    <s v="Q2-2019"/>
    <s v="Roshni Venkatesh"/>
    <s v="PMT-000006929"/>
    <n v="8"/>
    <n v="2010"/>
    <n v="8"/>
    <n v="2010"/>
    <s v="Q4"/>
    <s v="Q4"/>
    <x v="13"/>
    <x v="12"/>
  </r>
  <r>
    <s v="African Medical and Research Foundation (United Kingdom)"/>
    <s v="African Medical and Research Foundation (United Kingdom) 01007 Dec 2017"/>
    <x v="0"/>
    <x v="66"/>
    <x v="1"/>
    <x v="1"/>
    <n v="1990185"/>
    <n v="243285"/>
    <n v="243285"/>
    <d v="2012-08-31T00:00:00"/>
    <d v="2012-08-31T00:00:00"/>
    <s v="Q2-2019"/>
    <s v="Roshni Venkatesh"/>
    <s v="PMT-000007196"/>
    <n v="8"/>
    <n v="2012"/>
    <n v="8"/>
    <n v="2012"/>
    <s v="Q4"/>
    <s v="Q4"/>
    <x v="7"/>
    <x v="6"/>
  </r>
  <r>
    <s v="African Medical and Research Foundation (United Kingdom)"/>
    <s v="African Medical and Research Foundation (United Kingdom) 01007 Dec 2017"/>
    <x v="0"/>
    <x v="66"/>
    <x v="1"/>
    <x v="1"/>
    <n v="1990185"/>
    <n v="9635"/>
    <n v="9635"/>
    <d v="2013-08-31T00:00:00"/>
    <d v="2013-08-31T00:00:00"/>
    <s v="Q2-2019"/>
    <s v="Roshni Venkatesh"/>
    <s v="PMT-000007197"/>
    <n v="8"/>
    <n v="2013"/>
    <n v="8"/>
    <n v="2013"/>
    <s v="Q4"/>
    <s v="Q4"/>
    <x v="8"/>
    <x v="7"/>
  </r>
  <r>
    <s v="African Medical and Research Foundation (United Kingdom)"/>
    <s v="African Medical and Research Foundation (United Kingdom) 01008 Dec 2017"/>
    <x v="0"/>
    <x v="74"/>
    <x v="1"/>
    <x v="1"/>
    <n v="900000"/>
    <n v="208318"/>
    <n v="208318"/>
    <d v="2013-08-31T00:00:00"/>
    <d v="2013-08-31T00:00:00"/>
    <s v="Q2-2019"/>
    <s v="Roshni Venkatesh"/>
    <s v="PMT-000007198"/>
    <n v="8"/>
    <n v="2013"/>
    <n v="8"/>
    <n v="2013"/>
    <s v="Q4"/>
    <s v="Q4"/>
    <x v="8"/>
    <x v="7"/>
  </r>
  <r>
    <s v="African Medical and Research Foundation (United Kingdom)"/>
    <s v="African Medical and Research Foundation (United Kingdom) 01008 Dec 2017"/>
    <x v="0"/>
    <x v="74"/>
    <x v="1"/>
    <x v="1"/>
    <n v="900000"/>
    <n v="249991"/>
    <n v="249991"/>
    <d v="2014-08-31T00:00:00"/>
    <d v="2014-08-31T00:00:00"/>
    <s v="Q2-2019"/>
    <s v="Roshni Venkatesh"/>
    <s v="PMT-000007199"/>
    <n v="8"/>
    <n v="2014"/>
    <n v="8"/>
    <n v="2014"/>
    <s v="Q4"/>
    <s v="Q4"/>
    <x v="11"/>
    <x v="10"/>
  </r>
  <r>
    <s v="Good Return"/>
    <s v="World Education Australia 01138 Dec 2017"/>
    <x v="5"/>
    <x v="65"/>
    <x v="1"/>
    <x v="0"/>
    <n v="253100"/>
    <n v="83600"/>
    <n v="83600"/>
    <d v="2017-03-23T00:00:00"/>
    <d v="2017-03-23T00:00:00"/>
    <s v="Q3-2019"/>
    <s v="Cathy Sowden"/>
    <s v="PMT-000007200"/>
    <n v="3"/>
    <n v="2017"/>
    <n v="3"/>
    <n v="2017"/>
    <s v="Q3"/>
    <s v="Q3"/>
    <x v="6"/>
    <x v="5"/>
  </r>
  <r>
    <s v="Oxfam"/>
    <s v="Oxfam 01047 Dec 2017"/>
    <x v="3"/>
    <x v="55"/>
    <x v="1"/>
    <x v="1"/>
    <n v="1643411"/>
    <n v="66450"/>
    <n v="66450"/>
    <d v="2011-08-31T00:00:00"/>
    <d v="2011-08-31T00:00:00"/>
    <s v="Q2-2019"/>
    <s v="Roshni Venkatesh"/>
    <s v="PMT-000006930"/>
    <n v="8"/>
    <n v="2011"/>
    <n v="8"/>
    <n v="2011"/>
    <s v="Q4"/>
    <s v="Q4"/>
    <x v="9"/>
    <x v="8"/>
  </r>
  <r>
    <s v="Oxfam"/>
    <s v="Oxfam 01047 Dec 2017"/>
    <x v="3"/>
    <x v="55"/>
    <x v="1"/>
    <x v="1"/>
    <n v="1643411"/>
    <n v="228927"/>
    <n v="228927"/>
    <d v="2012-08-31T00:00:00"/>
    <d v="2012-08-31T00:00:00"/>
    <s v="Q2-2019"/>
    <s v="Roshni Venkatesh"/>
    <s v="PMT-000006931"/>
    <n v="8"/>
    <n v="2012"/>
    <n v="8"/>
    <n v="2012"/>
    <s v="Q4"/>
    <s v="Q4"/>
    <x v="7"/>
    <x v="6"/>
  </r>
  <r>
    <s v="VSO Voluntary Service Overseas"/>
    <s v="VSO Voluntary Service Overseas 01021 Dec 2017"/>
    <x v="3"/>
    <x v="75"/>
    <x v="1"/>
    <x v="0"/>
    <n v="1051863"/>
    <n v="51325"/>
    <n v="51325"/>
    <d v="2008-01-01T00:00:00"/>
    <d v="2008-01-01T00:00:00"/>
    <s v="Q3-2019"/>
    <s v="Roshni Venkatesh"/>
    <s v="PMT-000002794"/>
    <n v="1"/>
    <n v="2008"/>
    <n v="1"/>
    <n v="2008"/>
    <s v="Q2"/>
    <s v="Q2"/>
    <x v="17"/>
    <x v="17"/>
  </r>
  <r>
    <s v="VSO Voluntary Service Overseas"/>
    <s v="VSO Voluntary Service Overseas 01021 Dec 2017"/>
    <x v="3"/>
    <x v="75"/>
    <x v="1"/>
    <x v="0"/>
    <n v="1051863"/>
    <n v="214819"/>
    <n v="214819"/>
    <d v="2009-01-01T00:00:00"/>
    <d v="2009-01-01T00:00:00"/>
    <s v="Q3-2019"/>
    <s v="Roshni Venkatesh"/>
    <s v="PMT-000002795"/>
    <n v="1"/>
    <n v="2009"/>
    <n v="1"/>
    <n v="2009"/>
    <s v="Q2"/>
    <s v="Q2"/>
    <x v="12"/>
    <x v="11"/>
  </r>
  <r>
    <s v="VSO Voluntary Service Overseas"/>
    <s v="VSO Voluntary Service Overseas 01022 Dec 2017"/>
    <x v="3"/>
    <x v="76"/>
    <x v="1"/>
    <x v="0"/>
    <n v="1292840"/>
    <n v="91784"/>
    <n v="91784"/>
    <d v="2006-01-01T00:00:00"/>
    <d v="2006-01-01T00:00:00"/>
    <s v="Q2-2019"/>
    <s v="Roshni Venkatesh"/>
    <s v="PMT-000002796"/>
    <n v="1"/>
    <n v="2006"/>
    <n v="1"/>
    <n v="2006"/>
    <s v="Q2"/>
    <s v="Q2"/>
    <x v="16"/>
    <x v="16"/>
  </r>
  <r>
    <s v="VSO Voluntary Service Overseas"/>
    <s v="VSO Voluntary Service Overseas 01022 Dec 2017"/>
    <x v="3"/>
    <x v="76"/>
    <x v="1"/>
    <x v="0"/>
    <n v="1292840"/>
    <n v="377227"/>
    <n v="377227"/>
    <d v="2007-01-01T00:00:00"/>
    <d v="2007-01-01T00:00:00"/>
    <s v="Q2-2019"/>
    <s v="Roshni Venkatesh"/>
    <s v="PMT-000002797"/>
    <n v="1"/>
    <n v="2007"/>
    <n v="1"/>
    <n v="2007"/>
    <s v="Q2"/>
    <s v="Q2"/>
    <x v="14"/>
    <x v="13"/>
  </r>
  <r>
    <s v="VSO Voluntary Service Overseas"/>
    <s v="VSO Voluntary Service Overseas 01022 Dec 2017"/>
    <x v="3"/>
    <x v="76"/>
    <x v="1"/>
    <x v="0"/>
    <n v="1292840"/>
    <n v="344636"/>
    <n v="344636"/>
    <d v="2008-01-01T00:00:00"/>
    <d v="2008-01-01T00:00:00"/>
    <s v="Q2-2019"/>
    <s v="Roshni Venkatesh"/>
    <s v="PMT-000002798"/>
    <n v="1"/>
    <n v="2008"/>
    <n v="1"/>
    <n v="2008"/>
    <s v="Q2"/>
    <s v="Q2"/>
    <x v="17"/>
    <x v="17"/>
  </r>
  <r>
    <s v="VSO Voluntary Service Overseas"/>
    <s v="VSO Voluntary Service Overseas 01022 Dec 2017"/>
    <x v="3"/>
    <x v="76"/>
    <x v="1"/>
    <x v="0"/>
    <n v="1292840"/>
    <n v="345741"/>
    <n v="345741"/>
    <d v="2009-01-01T00:00:00"/>
    <d v="2009-01-01T00:00:00"/>
    <s v="Q2-2019"/>
    <s v="Roshni Venkatesh"/>
    <s v="PMT-000002799"/>
    <n v="1"/>
    <n v="2009"/>
    <n v="1"/>
    <n v="2009"/>
    <s v="Q2"/>
    <s v="Q2"/>
    <x v="12"/>
    <x v="11"/>
  </r>
  <r>
    <s v="VSO Voluntary Service Overseas"/>
    <s v="VSO Voluntary Service Overseas 01022 Dec 2017"/>
    <x v="3"/>
    <x v="76"/>
    <x v="1"/>
    <x v="0"/>
    <n v="1292840"/>
    <n v="17985"/>
    <n v="17985"/>
    <d v="2010-01-01T00:00:00"/>
    <d v="2010-01-01T00:00:00"/>
    <s v="Q2-2019"/>
    <s v="Roshni Venkatesh"/>
    <s v="PMT-000002800"/>
    <n v="1"/>
    <n v="2010"/>
    <n v="1"/>
    <n v="2010"/>
    <s v="Q2"/>
    <s v="Q2"/>
    <x v="13"/>
    <x v="12"/>
  </r>
  <r>
    <s v="VSO Voluntary Service Overseas"/>
    <s v="VSO Voluntary Service Overseas 01022 Dec 2017"/>
    <x v="3"/>
    <x v="76"/>
    <x v="1"/>
    <x v="0"/>
    <n v="1292840"/>
    <n v="92793"/>
    <n v="92793"/>
    <d v="2011-01-01T00:00:00"/>
    <d v="2011-01-01T00:00:00"/>
    <s v="Q2-2019"/>
    <s v="Roshni Venkatesh"/>
    <s v="PMT-000002801"/>
    <n v="1"/>
    <n v="2011"/>
    <n v="1"/>
    <n v="2011"/>
    <s v="Q2"/>
    <s v="Q2"/>
    <x v="9"/>
    <x v="8"/>
  </r>
  <r>
    <s v="Passerelles Numeriques"/>
    <s v="Passerelles Numeriques 01024 Dec 2017"/>
    <x v="0"/>
    <x v="77"/>
    <x v="1"/>
    <x v="0"/>
    <n v="1261000"/>
    <n v="309000"/>
    <n v="309000"/>
    <d v="2010-03-01T00:00:00"/>
    <d v="2010-03-01T00:00:00"/>
    <s v="Q2-2019"/>
    <s v="Roshni Venkatesh"/>
    <s v="PMT-000002802"/>
    <n v="3"/>
    <n v="2010"/>
    <n v="3"/>
    <n v="2010"/>
    <s v="Q3"/>
    <s v="Q3"/>
    <x v="13"/>
    <x v="12"/>
  </r>
  <r>
    <s v="Passerelles Numeriques"/>
    <s v="Passerelles Numeriques 01024 Dec 2017"/>
    <x v="0"/>
    <x v="77"/>
    <x v="1"/>
    <x v="0"/>
    <n v="1261000"/>
    <n v="320000"/>
    <n v="320000"/>
    <d v="2011-03-15T00:00:00"/>
    <d v="2011-04-15T00:00:00"/>
    <s v="Q2-2019"/>
    <s v="Roshni Venkatesh"/>
    <s v="PMT-000002803"/>
    <n v="3"/>
    <n v="2011"/>
    <n v="4"/>
    <n v="2011"/>
    <s v="Q3"/>
    <s v="Q3"/>
    <x v="9"/>
    <x v="8"/>
  </r>
  <r>
    <s v="Passerelles Numeriques"/>
    <s v="Passerelles Numeriques 01024 Dec 2017"/>
    <x v="0"/>
    <x v="77"/>
    <x v="1"/>
    <x v="0"/>
    <n v="1261000"/>
    <n v="311000"/>
    <n v="311000"/>
    <d v="2012-03-15T00:00:00"/>
    <d v="2012-03-22T00:00:00"/>
    <s v="Q2-2019"/>
    <s v="Roshni Venkatesh"/>
    <s v="PMT-000002804"/>
    <n v="3"/>
    <n v="2012"/>
    <n v="3"/>
    <n v="2012"/>
    <s v="Q3"/>
    <s v="Q3"/>
    <x v="7"/>
    <x v="6"/>
  </r>
  <r>
    <s v="Passerelles Numeriques"/>
    <s v="Passerelles Numeriques 01024 Dec 2017"/>
    <x v="0"/>
    <x v="77"/>
    <x v="1"/>
    <x v="0"/>
    <n v="1261000"/>
    <n v="256000"/>
    <n v="256000"/>
    <d v="2013-03-15T00:00:00"/>
    <d v="2013-04-25T00:00:00"/>
    <s v="Q2-2019"/>
    <s v="Roshni Venkatesh"/>
    <s v="PMT-000002805"/>
    <n v="3"/>
    <n v="2013"/>
    <n v="4"/>
    <n v="2013"/>
    <s v="Q3"/>
    <s v="Q3"/>
    <x v="8"/>
    <x v="7"/>
  </r>
  <r>
    <s v="Passerelles Numeriques"/>
    <s v="Passerelles Numeriques 01024 Dec 2017"/>
    <x v="0"/>
    <x v="77"/>
    <x v="1"/>
    <x v="0"/>
    <n v="1261000"/>
    <n v="65000"/>
    <n v="65000"/>
    <d v="2014-03-15T00:00:00"/>
    <d v="2014-06-16T00:00:00"/>
    <s v="Q2-2019"/>
    <s v="Roshni Venkatesh"/>
    <s v="PMT-000002806"/>
    <n v="3"/>
    <n v="2014"/>
    <n v="6"/>
    <n v="2014"/>
    <s v="Q3"/>
    <s v="Q4"/>
    <x v="11"/>
    <x v="10"/>
  </r>
  <r>
    <s v="Youth Business International"/>
    <s v="Youth Business International 01025 Dec 2017"/>
    <x v="6"/>
    <x v="78"/>
    <x v="1"/>
    <x v="0"/>
    <n v="1200000"/>
    <n v="400000"/>
    <n v="400000"/>
    <d v="2006-01-01T00:00:00"/>
    <d v="2006-01-01T00:00:00"/>
    <s v="Q3-2019"/>
    <s v="Roshni Venkatesh"/>
    <s v="PMT-000002807"/>
    <n v="1"/>
    <n v="2006"/>
    <n v="1"/>
    <n v="2006"/>
    <s v="Q2"/>
    <s v="Q2"/>
    <x v="16"/>
    <x v="16"/>
  </r>
  <r>
    <s v="Youth Business International"/>
    <s v="Youth Business International 01025 Dec 2017"/>
    <x v="6"/>
    <x v="78"/>
    <x v="1"/>
    <x v="0"/>
    <n v="1200000"/>
    <n v="400000"/>
    <n v="400000"/>
    <d v="2007-01-01T00:00:00"/>
    <d v="2007-01-01T00:00:00"/>
    <s v="Q3-2019"/>
    <s v="Roshni Venkatesh"/>
    <s v="PMT-000002808"/>
    <n v="1"/>
    <n v="2007"/>
    <n v="1"/>
    <n v="2007"/>
    <s v="Q2"/>
    <s v="Q2"/>
    <x v="14"/>
    <x v="13"/>
  </r>
  <r>
    <s v="Youth Business International"/>
    <s v="Youth Business International 01025 Dec 2017"/>
    <x v="6"/>
    <x v="78"/>
    <x v="1"/>
    <x v="0"/>
    <n v="1200000"/>
    <n v="400000"/>
    <n v="400000"/>
    <d v="2009-01-01T00:00:00"/>
    <d v="2009-01-01T00:00:00"/>
    <s v="Q3-2019"/>
    <s v="Roshni Venkatesh"/>
    <s v="PMT-000002809"/>
    <n v="1"/>
    <n v="2009"/>
    <n v="1"/>
    <n v="2009"/>
    <s v="Q2"/>
    <s v="Q2"/>
    <x v="12"/>
    <x v="11"/>
  </r>
  <r>
    <s v="Youth Business International"/>
    <s v="Youth Business International 01026 Dec 2017"/>
    <x v="3"/>
    <x v="20"/>
    <x v="1"/>
    <x v="0"/>
    <n v="2300000"/>
    <n v="978100"/>
    <n v="978100"/>
    <d v="2009-08-31T00:00:00"/>
    <d v="2009-08-31T00:00:00"/>
    <s v="Q2-2019"/>
    <s v="Roshni Venkatesh"/>
    <s v="PMT-000002810"/>
    <n v="8"/>
    <n v="2009"/>
    <n v="8"/>
    <n v="2009"/>
    <s v="Q4"/>
    <s v="Q4"/>
    <x v="12"/>
    <x v="11"/>
  </r>
  <r>
    <s v="Youth Business International"/>
    <s v="Youth Business International 01026 Dec 2017"/>
    <x v="3"/>
    <x v="20"/>
    <x v="1"/>
    <x v="0"/>
    <n v="2300000"/>
    <n v="784582"/>
    <n v="784582"/>
    <d v="2010-01-01T00:00:00"/>
    <d v="2010-01-01T00:00:00"/>
    <s v="Q2-2019"/>
    <s v="Roshni Venkatesh"/>
    <s v="PMT-000002811"/>
    <n v="1"/>
    <n v="2010"/>
    <n v="1"/>
    <n v="2010"/>
    <s v="Q2"/>
    <s v="Q2"/>
    <x v="13"/>
    <x v="12"/>
  </r>
  <r>
    <s v="Youth Business International"/>
    <s v="Youth Business International 01026 Dec 2017"/>
    <x v="3"/>
    <x v="20"/>
    <x v="1"/>
    <x v="0"/>
    <n v="2300000"/>
    <n v="537318"/>
    <n v="537318"/>
    <d v="2011-01-01T00:00:00"/>
    <d v="2011-01-01T00:00:00"/>
    <s v="Q2-2019"/>
    <s v="Roshni Venkatesh"/>
    <s v="PMT-000002812"/>
    <n v="1"/>
    <n v="2011"/>
    <n v="1"/>
    <n v="2011"/>
    <s v="Q2"/>
    <s v="Q2"/>
    <x v="9"/>
    <x v="8"/>
  </r>
  <r>
    <s v="Youth Business International"/>
    <s v="Youth Business International 01027 Dec 2017"/>
    <x v="3"/>
    <x v="22"/>
    <x v="1"/>
    <x v="0"/>
    <n v="4950000"/>
    <n v="1500000"/>
    <n v="1500000"/>
    <d v="2012-07-01T00:00:00"/>
    <d v="2012-07-11T00:00:00"/>
    <s v="Q1-2020"/>
    <s v="Roshni Venkatesh"/>
    <s v="PMT-000002813"/>
    <n v="7"/>
    <n v="2012"/>
    <n v="7"/>
    <n v="2012"/>
    <s v="Q4"/>
    <s v="Q4"/>
    <x v="7"/>
    <x v="6"/>
  </r>
  <r>
    <s v="Enablis"/>
    <s v="Enablis 01015 Dec 2017"/>
    <x v="0"/>
    <x v="21"/>
    <x v="1"/>
    <x v="0"/>
    <n v="1848000"/>
    <n v="250000"/>
    <n v="250000"/>
    <d v="2010-01-01T00:00:00"/>
    <d v="2010-01-01T00:00:00"/>
    <s v="Q3-2019"/>
    <s v="Roshni Venkatesh"/>
    <s v="PMT-000002769"/>
    <n v="1"/>
    <n v="2010"/>
    <n v="1"/>
    <n v="2010"/>
    <s v="Q2"/>
    <s v="Q2"/>
    <x v="13"/>
    <x v="12"/>
  </r>
  <r>
    <s v="Enablis"/>
    <s v="Enablis 01015 Dec 2017"/>
    <x v="0"/>
    <x v="21"/>
    <x v="1"/>
    <x v="0"/>
    <n v="1848000"/>
    <n v="248000"/>
    <n v="248000"/>
    <d v="2010-02-01T00:00:00"/>
    <d v="2010-02-01T00:00:00"/>
    <s v="Q3-2019"/>
    <s v="Roshni Venkatesh"/>
    <s v="PMT-000002770"/>
    <n v="2"/>
    <n v="2010"/>
    <n v="2"/>
    <n v="2010"/>
    <s v="Q2"/>
    <s v="Q2"/>
    <x v="13"/>
    <x v="12"/>
  </r>
  <r>
    <s v="Enablis"/>
    <s v="Enablis 01015 Dec 2017"/>
    <x v="0"/>
    <x v="21"/>
    <x v="1"/>
    <x v="0"/>
    <n v="1848000"/>
    <n v="100000"/>
    <n v="100000"/>
    <d v="2011-01-01T00:00:00"/>
    <d v="2011-01-01T00:00:00"/>
    <s v="Q3-2019"/>
    <s v="Roshni Venkatesh"/>
    <s v="PMT-000002771"/>
    <n v="1"/>
    <n v="2011"/>
    <n v="1"/>
    <n v="2011"/>
    <s v="Q2"/>
    <s v="Q2"/>
    <x v="9"/>
    <x v="8"/>
  </r>
  <r>
    <s v="Enablis"/>
    <s v="Enablis 01066 Dec 2017"/>
    <x v="0"/>
    <x v="79"/>
    <x v="1"/>
    <x v="0"/>
    <n v="430000"/>
    <n v="218000"/>
    <n v="218000"/>
    <d v="2011-01-01T00:00:00"/>
    <d v="2011-01-01T00:00:00"/>
    <s v="Q2-2019"/>
    <s v="Roshni Venkatesh"/>
    <s v="PMT-000002772"/>
    <n v="1"/>
    <n v="2011"/>
    <n v="1"/>
    <n v="2011"/>
    <s v="Q2"/>
    <s v="Q2"/>
    <x v="9"/>
    <x v="8"/>
  </r>
  <r>
    <s v="Enablis"/>
    <s v="Enablis 01066 Dec 2017"/>
    <x v="0"/>
    <x v="79"/>
    <x v="1"/>
    <x v="0"/>
    <n v="430000"/>
    <n v="212000"/>
    <n v="212000"/>
    <d v="2012-07-19T00:00:00"/>
    <d v="2012-07-19T00:00:00"/>
    <s v="Q2-2019"/>
    <s v="Roshni Venkatesh"/>
    <s v="PMT-000002773"/>
    <n v="7"/>
    <n v="2012"/>
    <n v="7"/>
    <n v="2012"/>
    <s v="Q4"/>
    <s v="Q4"/>
    <x v="7"/>
    <x v="6"/>
  </r>
  <r>
    <s v="FUNDACION ENTRECULTURAS"/>
    <s v="FUNDACION ENTRECULTURAS 01016 Dec 2017"/>
    <x v="6"/>
    <x v="80"/>
    <x v="1"/>
    <x v="0"/>
    <n v="1200000"/>
    <n v="260200"/>
    <n v="260200"/>
    <d v="2007-01-01T00:00:00"/>
    <d v="2007-01-01T00:00:00"/>
    <s v="Q3-2019"/>
    <s v="Roshni Venkatesh"/>
    <s v="PMT-000002774"/>
    <n v="1"/>
    <n v="2007"/>
    <n v="1"/>
    <n v="2007"/>
    <s v="Q2"/>
    <s v="Q2"/>
    <x v="14"/>
    <x v="13"/>
  </r>
  <r>
    <s v="FUNDACION ENTRECULTURAS"/>
    <s v="FUNDACION ENTRECULTURAS 01016 Dec 2017"/>
    <x v="6"/>
    <x v="80"/>
    <x v="1"/>
    <x v="0"/>
    <n v="1200000"/>
    <n v="529075"/>
    <n v="529075"/>
    <d v="2008-01-01T00:00:00"/>
    <d v="2008-01-01T00:00:00"/>
    <s v="Q3-2019"/>
    <s v="Roshni Venkatesh"/>
    <s v="PMT-000002775"/>
    <n v="1"/>
    <n v="2008"/>
    <n v="1"/>
    <n v="2008"/>
    <s v="Q2"/>
    <s v="Q2"/>
    <x v="17"/>
    <x v="17"/>
  </r>
  <r>
    <s v="FUNDACION ENTRECULTURAS"/>
    <s v="FUNDACION ENTRECULTURAS 01016 Dec 2017"/>
    <x v="6"/>
    <x v="80"/>
    <x v="1"/>
    <x v="0"/>
    <n v="1200000"/>
    <n v="410725"/>
    <n v="410725"/>
    <d v="2009-01-01T00:00:00"/>
    <d v="2009-01-01T00:00:00"/>
    <s v="Q3-2019"/>
    <s v="Roshni Venkatesh"/>
    <s v="PMT-000002776"/>
    <n v="1"/>
    <n v="2009"/>
    <n v="1"/>
    <n v="2009"/>
    <s v="Q2"/>
    <s v="Q2"/>
    <x v="12"/>
    <x v="11"/>
  </r>
  <r>
    <s v="FUNDACION ENTRECULTURAS"/>
    <s v="FUNDACION ENTRECULTURAS 01017 Dec 2017"/>
    <x v="6"/>
    <x v="81"/>
    <x v="1"/>
    <x v="0"/>
    <n v="2000000"/>
    <n v="375000"/>
    <n v="375000"/>
    <d v="2010-12-22T00:00:00"/>
    <d v="2010-12-22T00:00:00"/>
    <s v="Q2-2019"/>
    <s v="Roshni Venkatesh"/>
    <s v="PMT-000002777"/>
    <n v="12"/>
    <n v="2010"/>
    <n v="12"/>
    <n v="2010"/>
    <s v="Q2"/>
    <s v="Q2"/>
    <x v="9"/>
    <x v="8"/>
  </r>
  <r>
    <s v="FUNDACION ENTRECULTURAS"/>
    <s v="FUNDACION ENTRECULTURAS 01017 Dec 2017"/>
    <x v="6"/>
    <x v="81"/>
    <x v="1"/>
    <x v="0"/>
    <n v="2000000"/>
    <n v="560000"/>
    <n v="560000"/>
    <d v="2012-04-19T00:00:00"/>
    <d v="2012-04-19T00:00:00"/>
    <s v="Q2-2019"/>
    <s v="Roshni Venkatesh"/>
    <s v="PMT-000002778"/>
    <n v="4"/>
    <n v="2012"/>
    <n v="4"/>
    <n v="2012"/>
    <s v="Q3"/>
    <s v="Q3"/>
    <x v="7"/>
    <x v="6"/>
  </r>
  <r>
    <s v="FUNDACION ENTRECULTURAS"/>
    <s v="FUNDACION ENTRECULTURAS 01017 Dec 2017"/>
    <x v="6"/>
    <x v="81"/>
    <x v="1"/>
    <x v="0"/>
    <n v="2000000"/>
    <n v="600000"/>
    <n v="600000"/>
    <d v="2013-04-09T00:00:00"/>
    <d v="2013-04-09T00:00:00"/>
    <s v="Q2-2019"/>
    <s v="Roshni Venkatesh"/>
    <s v="PMT-000002779"/>
    <n v="4"/>
    <n v="2013"/>
    <n v="4"/>
    <n v="2013"/>
    <s v="Q3"/>
    <s v="Q3"/>
    <x v="8"/>
    <x v="7"/>
  </r>
  <r>
    <s v="FUNDACION ENTRECULTURAS"/>
    <s v="FUNDACION ENTRECULTURAS 01017 Dec 2017"/>
    <x v="6"/>
    <x v="81"/>
    <x v="1"/>
    <x v="0"/>
    <n v="2000000"/>
    <n v="465000"/>
    <n v="465000"/>
    <d v="2014-03-19T00:00:00"/>
    <d v="2014-03-19T00:00:00"/>
    <s v="Q2-2019"/>
    <s v="Roshni Venkatesh"/>
    <s v="PMT-000002780"/>
    <n v="3"/>
    <n v="2014"/>
    <n v="3"/>
    <n v="2014"/>
    <s v="Q3"/>
    <s v="Q3"/>
    <x v="11"/>
    <x v="10"/>
  </r>
  <r>
    <s v="African Medical and Research Foundation (United Kingdom)"/>
    <s v="African Medical and Research Foundation (United Kingdom) 01007 Dec 2017"/>
    <x v="0"/>
    <x v="66"/>
    <x v="1"/>
    <x v="0"/>
    <n v="1990185"/>
    <n v="270000"/>
    <n v="270000"/>
    <d v="2007-01-01T00:00:00"/>
    <d v="2007-01-01T00:00:00"/>
    <s v="Q2-2019"/>
    <s v="Roshni Venkatesh"/>
    <s v="PMT-000002693"/>
    <n v="1"/>
    <n v="2007"/>
    <n v="1"/>
    <n v="2007"/>
    <s v="Q2"/>
    <s v="Q2"/>
    <x v="14"/>
    <x v="13"/>
  </r>
  <r>
    <s v="African Medical and Research Foundation (United Kingdom)"/>
    <s v="African Medical and Research Foundation (United Kingdom) 01007 Dec 2017"/>
    <x v="0"/>
    <x v="66"/>
    <x v="1"/>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6"/>
    <x v="1"/>
    <x v="0"/>
    <n v="1990185"/>
    <n v="200000"/>
    <n v="200000"/>
    <d v="2009-01-01T00:00:00"/>
    <d v="2009-01-01T00:00:00"/>
    <s v="Q2-2019"/>
    <s v="Roshni Venkatesh"/>
    <s v="PMT-000002695"/>
    <n v="1"/>
    <n v="2009"/>
    <n v="1"/>
    <n v="2009"/>
    <s v="Q2"/>
    <s v="Q2"/>
    <x v="12"/>
    <x v="11"/>
  </r>
  <r>
    <s v="African Medical and Research Foundation (United Kingdom)"/>
    <s v="African Medical and Research Foundation (United Kingdom) 01007 Dec 2017"/>
    <x v="0"/>
    <x v="66"/>
    <x v="1"/>
    <x v="0"/>
    <n v="1990185"/>
    <n v="250000"/>
    <n v="250000"/>
    <d v="2010-01-01T00:00:00"/>
    <d v="2010-01-01T00:00:00"/>
    <s v="Q2-2019"/>
    <s v="Roshni Venkatesh"/>
    <s v="PMT-000002696"/>
    <n v="1"/>
    <n v="2010"/>
    <n v="1"/>
    <n v="2010"/>
    <s v="Q2"/>
    <s v="Q2"/>
    <x v="13"/>
    <x v="12"/>
  </r>
  <r>
    <s v="African Medical and Research Foundation (United Kingdom)"/>
    <s v="African Medical and Research Foundation (United Kingdom) 01007 Dec 2017"/>
    <x v="0"/>
    <x v="66"/>
    <x v="1"/>
    <x v="0"/>
    <n v="1990185"/>
    <n v="290185"/>
    <n v="290185"/>
    <d v="2010-02-01T00:00:00"/>
    <d v="2010-02-01T00:00:00"/>
    <s v="Q2-2019"/>
    <s v="Roshni Venkatesh"/>
    <s v="PMT-000002697"/>
    <n v="2"/>
    <n v="2010"/>
    <n v="2"/>
    <n v="2010"/>
    <s v="Q2"/>
    <s v="Q2"/>
    <x v="13"/>
    <x v="12"/>
  </r>
  <r>
    <s v="African Medical and Research Foundation (United Kingdom)"/>
    <s v="African Medical and Research Foundation (United Kingdom) 01008 Dec 2017"/>
    <x v="0"/>
    <x v="74"/>
    <x v="1"/>
    <x v="0"/>
    <n v="900000"/>
    <n v="541819"/>
    <n v="541819"/>
    <d v="2013-07-29T00:00:00"/>
    <d v="2013-07-29T00:00:00"/>
    <s v="Q2-2019"/>
    <s v="Roshni Venkatesh"/>
    <s v="PMT-000002698"/>
    <n v="7"/>
    <n v="2013"/>
    <n v="7"/>
    <n v="2013"/>
    <s v="Q4"/>
    <s v="Q4"/>
    <x v="8"/>
    <x v="7"/>
  </r>
  <r>
    <s v="African Medical and Research Foundation (United Kingdom)"/>
    <s v="African Medical and Research Foundation (United Kingdom) 01008 Dec 2017"/>
    <x v="0"/>
    <x v="74"/>
    <x v="1"/>
    <x v="0"/>
    <n v="900000"/>
    <n v="358181"/>
    <n v="358181"/>
    <d v="2014-03-17T00:00:00"/>
    <d v="2014-03-17T00:00:00"/>
    <s v="Q2-2019"/>
    <s v="Roshni Venkatesh"/>
    <s v="PMT-000002699"/>
    <n v="3"/>
    <n v="2014"/>
    <n v="3"/>
    <n v="2014"/>
    <s v="Q3"/>
    <s v="Q3"/>
    <x v="11"/>
    <x v="10"/>
  </r>
  <r>
    <s v="Committee for Democracy in Information Technology"/>
    <s v="Committee for Democracy in Information Technology 01009 Dec 2017"/>
    <x v="0"/>
    <x v="82"/>
    <x v="1"/>
    <x v="0"/>
    <n v="1125000"/>
    <n v="585000"/>
    <n v="585000"/>
    <d v="2007-01-01T00:00:00"/>
    <d v="2007-01-01T00:00:00"/>
    <s v="Q2-2019"/>
    <s v="Roshni Venkatesh"/>
    <s v="PMT-000002700"/>
    <n v="1"/>
    <n v="2007"/>
    <n v="1"/>
    <n v="2007"/>
    <s v="Q2"/>
    <s v="Q2"/>
    <x v="14"/>
    <x v="13"/>
  </r>
  <r>
    <s v="Junior Achievement"/>
    <s v="Junior Achievement 01018 Dec 2017"/>
    <x v="0"/>
    <x v="83"/>
    <x v="1"/>
    <x v="0"/>
    <n v="650000"/>
    <n v="200000"/>
    <n v="200000"/>
    <d v="2006-01-01T00:00:00"/>
    <d v="2006-01-01T00:00:00"/>
    <s v="Q3-2019"/>
    <s v="Roshni Venkatesh"/>
    <s v="PMT-000002781"/>
    <n v="1"/>
    <n v="2006"/>
    <n v="1"/>
    <n v="2006"/>
    <s v="Q2"/>
    <s v="Q2"/>
    <x v="16"/>
    <x v="16"/>
  </r>
  <r>
    <s v="Junior Achievement"/>
    <s v="Junior Achievement 01018 Dec 2017"/>
    <x v="0"/>
    <x v="83"/>
    <x v="1"/>
    <x v="0"/>
    <n v="650000"/>
    <n v="250000"/>
    <n v="250000"/>
    <d v="2007-01-01T00:00:00"/>
    <d v="2007-01-01T00:00:00"/>
    <s v="Q3-2019"/>
    <s v="Roshni Venkatesh"/>
    <s v="PMT-000002782"/>
    <n v="1"/>
    <n v="2007"/>
    <n v="1"/>
    <n v="2007"/>
    <s v="Q2"/>
    <s v="Q2"/>
    <x v="14"/>
    <x v="13"/>
  </r>
  <r>
    <s v="Junior Achievement"/>
    <s v="Junior Achievement 01018 Dec 2017"/>
    <x v="0"/>
    <x v="83"/>
    <x v="1"/>
    <x v="0"/>
    <n v="650000"/>
    <n v="200000"/>
    <n v="200000"/>
    <d v="2008-01-01T00:00:00"/>
    <d v="2008-01-01T00:00:00"/>
    <s v="Q3-2019"/>
    <s v="Roshni Venkatesh"/>
    <s v="PMT-000002783"/>
    <n v="1"/>
    <n v="2008"/>
    <n v="1"/>
    <n v="2008"/>
    <s v="Q2"/>
    <s v="Q2"/>
    <x v="17"/>
    <x v="17"/>
  </r>
  <r>
    <s v="Junior Achievement"/>
    <s v="Junior Achievement 01019 Dec 2017"/>
    <x v="0"/>
    <x v="84"/>
    <x v="1"/>
    <x v="0"/>
    <n v="770063"/>
    <n v="106080"/>
    <n v="106080"/>
    <d v="2009-01-01T00:00:00"/>
    <d v="2009-01-01T00:00:00"/>
    <s v="Q2-2019"/>
    <s v="Roshni Venkatesh"/>
    <s v="PMT-000002784"/>
    <n v="1"/>
    <n v="2009"/>
    <n v="1"/>
    <n v="2009"/>
    <s v="Q2"/>
    <s v="Q2"/>
    <x v="12"/>
    <x v="11"/>
  </r>
  <r>
    <s v="Junior Achievement"/>
    <s v="Junior Achievement 01019 Dec 2017"/>
    <x v="0"/>
    <x v="84"/>
    <x v="1"/>
    <x v="0"/>
    <n v="770063"/>
    <n v="274270"/>
    <n v="274270"/>
    <d v="2010-01-01T00:00:00"/>
    <d v="2010-01-01T00:00:00"/>
    <s v="Q2-2019"/>
    <s v="Roshni Venkatesh"/>
    <s v="PMT-000002785"/>
    <n v="1"/>
    <n v="2010"/>
    <n v="1"/>
    <n v="2010"/>
    <s v="Q2"/>
    <s v="Q2"/>
    <x v="13"/>
    <x v="12"/>
  </r>
  <r>
    <s v="Junior Achievement"/>
    <s v="Junior Achievement 01019 Dec 2017"/>
    <x v="0"/>
    <x v="84"/>
    <x v="1"/>
    <x v="0"/>
    <n v="770063"/>
    <n v="235300"/>
    <n v="235300"/>
    <d v="2011-05-05T00:00:00"/>
    <d v="2011-05-05T00:00:00"/>
    <s v="Q2-2019"/>
    <s v="Roshni Venkatesh"/>
    <s v="PMT-000002786"/>
    <n v="5"/>
    <n v="2011"/>
    <n v="5"/>
    <n v="2011"/>
    <s v="Q3"/>
    <s v="Q3"/>
    <x v="9"/>
    <x v="8"/>
  </r>
  <r>
    <s v="Junior Achievement"/>
    <s v="Junior Achievement 01019 Dec 2017"/>
    <x v="0"/>
    <x v="84"/>
    <x v="1"/>
    <x v="0"/>
    <n v="770063"/>
    <n v="124150"/>
    <n v="124150"/>
    <d v="2011-11-15T00:00:00"/>
    <d v="2011-11-15T00:00:00"/>
    <s v="Q2-2019"/>
    <s v="Roshni Venkatesh"/>
    <s v="PMT-000002787"/>
    <n v="11"/>
    <n v="2011"/>
    <n v="11"/>
    <n v="2011"/>
    <s v="Q1"/>
    <s v="Q1"/>
    <x v="7"/>
    <x v="6"/>
  </r>
  <r>
    <s v="Junior Achievement"/>
    <s v="Junior Achievement 01019 Dec 2017"/>
    <x v="0"/>
    <x v="84"/>
    <x v="1"/>
    <x v="0"/>
    <n v="770063"/>
    <n v="30263"/>
    <n v="30263"/>
    <d v="2012-11-01T00:00:00"/>
    <d v="2012-11-01T00:00:00"/>
    <s v="Q2-2019"/>
    <s v="Roshni Venkatesh"/>
    <s v="PMT-000002788"/>
    <n v="11"/>
    <n v="2012"/>
    <n v="11"/>
    <n v="2012"/>
    <s v="Q1"/>
    <s v="Q1"/>
    <x v="8"/>
    <x v="7"/>
  </r>
  <r>
    <s v="Quest Alliance"/>
    <s v="Quest Alliance 01020 Dec 2017"/>
    <x v="0"/>
    <x v="85"/>
    <x v="1"/>
    <x v="0"/>
    <n v="623000"/>
    <n v="623000"/>
    <n v="623000"/>
    <d v="2012-08-21T00:00:00"/>
    <d v="2012-08-21T00:00:00"/>
    <s v="Q2-2019"/>
    <s v="Roshni Venkatesh"/>
    <s v="PMT-000002789"/>
    <n v="8"/>
    <n v="2012"/>
    <n v="8"/>
    <n v="2012"/>
    <s v="Q4"/>
    <s v="Q4"/>
    <x v="7"/>
    <x v="6"/>
  </r>
  <r>
    <s v="VSO Voluntary Service Overseas"/>
    <s v="VSO Voluntary Service Overseas 01021 Dec 2017"/>
    <x v="3"/>
    <x v="75"/>
    <x v="1"/>
    <x v="0"/>
    <n v="1051863"/>
    <n v="281085"/>
    <n v="281085"/>
    <d v="2004-01-01T00:00:00"/>
    <d v="2004-01-01T00:00:00"/>
    <s v="Q3-2019"/>
    <s v="Roshni Venkatesh"/>
    <s v="PMT-000002790"/>
    <n v="1"/>
    <n v="2004"/>
    <n v="1"/>
    <n v="2004"/>
    <s v="Q2"/>
    <s v="Q2"/>
    <x v="19"/>
    <x v="19"/>
  </r>
  <r>
    <s v="VSO Voluntary Service Overseas"/>
    <s v="VSO Voluntary Service Overseas 01021 Dec 2017"/>
    <x v="3"/>
    <x v="75"/>
    <x v="1"/>
    <x v="0"/>
    <n v="1051863"/>
    <n v="335778"/>
    <n v="335778"/>
    <d v="2005-01-01T00:00:00"/>
    <d v="2005-01-01T00:00:00"/>
    <s v="Q3-2019"/>
    <s v="Roshni Venkatesh"/>
    <s v="PMT-000002791"/>
    <n v="1"/>
    <n v="2005"/>
    <n v="1"/>
    <n v="2005"/>
    <s v="Q2"/>
    <s v="Q2"/>
    <x v="20"/>
    <x v="20"/>
  </r>
  <r>
    <s v="Association for Aid and Relief, Japan"/>
    <s v="Association for Aid and Relief, Japan 01014 Dec 2017"/>
    <x v="0"/>
    <x v="86"/>
    <x v="1"/>
    <x v="0"/>
    <n v="1154500"/>
    <n v="268200"/>
    <n v="268200"/>
    <d v="2014-01-31T00:00:00"/>
    <d v="2014-02-21T00:00:00"/>
    <s v="Q1-2020"/>
    <s v="Roshni Venkatesh"/>
    <s v="PMT-000002715"/>
    <n v="1"/>
    <n v="2014"/>
    <n v="2"/>
    <n v="2014"/>
    <s v="Q2"/>
    <s v="Q2"/>
    <x v="11"/>
    <x v="10"/>
  </r>
  <r>
    <s v="Enablis"/>
    <s v="Enablis 01015 Dec 2017"/>
    <x v="0"/>
    <x v="21"/>
    <x v="1"/>
    <x v="0"/>
    <n v="1848000"/>
    <n v="500000"/>
    <n v="500000"/>
    <d v="2007-01-01T00:00:00"/>
    <d v="2007-01-01T00:00:00"/>
    <s v="Q3-2019"/>
    <s v="Roshni Venkatesh"/>
    <s v="PMT-000002716"/>
    <n v="1"/>
    <n v="2007"/>
    <n v="1"/>
    <n v="2007"/>
    <s v="Q2"/>
    <s v="Q2"/>
    <x v="14"/>
    <x v="13"/>
  </r>
  <r>
    <s v="Enablis"/>
    <s v="Enablis 01015 Dec 2017"/>
    <x v="0"/>
    <x v="21"/>
    <x v="1"/>
    <x v="0"/>
    <n v="1848000"/>
    <n v="385000"/>
    <n v="385000"/>
    <d v="2008-01-01T00:00:00"/>
    <d v="2008-01-01T00:00:00"/>
    <s v="Q3-2019"/>
    <s v="Roshni Venkatesh"/>
    <s v="PMT-000002717"/>
    <n v="1"/>
    <n v="2008"/>
    <n v="1"/>
    <n v="2008"/>
    <s v="Q2"/>
    <s v="Q2"/>
    <x v="17"/>
    <x v="17"/>
  </r>
  <r>
    <s v="Enablis"/>
    <s v="Enablis 01015 Dec 2017"/>
    <x v="0"/>
    <x v="21"/>
    <x v="1"/>
    <x v="0"/>
    <n v="1848000"/>
    <n v="365000"/>
    <n v="365000"/>
    <d v="2009-01-01T00:00:00"/>
    <d v="2009-01-01T00:00:00"/>
    <s v="Q3-2019"/>
    <s v="Roshni Venkatesh"/>
    <s v="PMT-000002718"/>
    <n v="1"/>
    <n v="2009"/>
    <n v="1"/>
    <n v="2009"/>
    <s v="Q2"/>
    <s v="Q2"/>
    <x v="12"/>
    <x v="11"/>
  </r>
  <r>
    <s v="EfE"/>
    <s v="EfE 00095 Dec 2017"/>
    <x v="0"/>
    <x v="87"/>
    <x v="1"/>
    <x v="0"/>
    <n v="4855000"/>
    <n v="1500000"/>
    <n v="1500000"/>
    <d v="2015-05-11T00:00:00"/>
    <d v="2015-05-11T00:00:00"/>
    <s v="Q2-2020"/>
    <s v="Salvatore Nigro"/>
    <s v="PMT-000002673"/>
    <n v="5"/>
    <n v="2015"/>
    <n v="5"/>
    <n v="2015"/>
    <s v="Q3"/>
    <s v="Q3"/>
    <x v="10"/>
    <x v="9"/>
  </r>
  <r>
    <s v="EfE"/>
    <s v="EfE 00095 Dec 2017"/>
    <x v="0"/>
    <x v="87"/>
    <x v="1"/>
    <x v="0"/>
    <n v="4855000"/>
    <n v="1500000"/>
    <n v="1500000"/>
    <d v="2016-06-15T00:00:00"/>
    <d v="2016-08-09T00:00:00"/>
    <s v="Q2-2020"/>
    <s v="Salvatore Nigro"/>
    <s v="PMT-000002674"/>
    <n v="6"/>
    <n v="2016"/>
    <n v="8"/>
    <n v="2016"/>
    <s v="Q4"/>
    <s v="Q4"/>
    <x v="5"/>
    <x v="4"/>
  </r>
  <r>
    <s v="EfE"/>
    <s v="EfE 00095 Dec 2017"/>
    <x v="0"/>
    <x v="87"/>
    <x v="1"/>
    <x v="0"/>
    <n v="4855000"/>
    <n v="1605000"/>
    <n v="1605000"/>
    <d v="2017-06-15T00:00:00"/>
    <d v="2017-07-26T00:00:00"/>
    <s v="Q2-2020"/>
    <s v="Salvatore Nigro"/>
    <s v="PMT-000002675"/>
    <n v="6"/>
    <n v="2017"/>
    <n v="7"/>
    <n v="2017"/>
    <s v="Q4"/>
    <s v="Q4"/>
    <x v="6"/>
    <x v="5"/>
  </r>
  <r>
    <s v="Norwegian Foundation Research"/>
    <s v="Norwegian Foundation Research 00100 Dec 2017"/>
    <x v="4"/>
    <x v="26"/>
    <x v="0"/>
    <x v="0"/>
    <n v="1620137"/>
    <n v="256254"/>
    <n v="256254"/>
    <d v="2015-08-15T00:00:00"/>
    <d v="2015-08-15T00:00:00"/>
    <s v="Q1-2022"/>
    <s v="Ingrid Alexanderson"/>
    <s v="PMT-000002676"/>
    <n v="8"/>
    <n v="2015"/>
    <n v="8"/>
    <n v="2015"/>
    <s v="Q4"/>
    <s v="Q4"/>
    <x v="10"/>
    <x v="9"/>
  </r>
  <r>
    <s v="Norwegian Foundation Research"/>
    <s v="Norwegian Foundation Research 00100 Dec 2017"/>
    <x v="4"/>
    <x v="26"/>
    <x v="0"/>
    <x v="0"/>
    <n v="1620137"/>
    <n v="383774"/>
    <n v="383774"/>
    <d v="2016-08-01T00:00:00"/>
    <d v="2016-08-31T00:00:00"/>
    <s v="Q1-2022"/>
    <s v="Ingrid Alexanderson"/>
    <s v="PMT-000002677"/>
    <n v="8"/>
    <n v="2016"/>
    <n v="8"/>
    <n v="2016"/>
    <s v="Q4"/>
    <s v="Q4"/>
    <x v="5"/>
    <x v="4"/>
  </r>
  <r>
    <s v="Norwegian Foundation Research"/>
    <s v="Norwegian Foundation Research 00100 Dec 2017"/>
    <x v="4"/>
    <x v="26"/>
    <x v="0"/>
    <x v="0"/>
    <n v="1620137"/>
    <n v="320898"/>
    <n v="320898"/>
    <d v="2017-08-01T00:00:00"/>
    <d v="2017-08-31T00:00:00"/>
    <s v="Q1-2022"/>
    <s v="Ingrid Alexanderson"/>
    <s v="PMT-000002678"/>
    <n v="8"/>
    <n v="2017"/>
    <n v="8"/>
    <n v="2017"/>
    <s v="Q4"/>
    <s v="Q4"/>
    <x v="6"/>
    <x v="5"/>
  </r>
  <r>
    <s v="Norwegian Foundation Research"/>
    <s v="Norwegian Foundation Research 00100 Dec 2017"/>
    <x v="4"/>
    <x v="26"/>
    <x v="0"/>
    <x v="0"/>
    <n v="1620137"/>
    <n v="250741"/>
    <n v="250741"/>
    <d v="2018-08-01T00:00:00"/>
    <d v="2018-08-31T00:00:00"/>
    <s v="Q1-2022"/>
    <s v="Ingrid Alexanderson"/>
    <s v="PMT-000002679"/>
    <n v="8"/>
    <n v="2018"/>
    <n v="8"/>
    <n v="2018"/>
    <s v="Q4"/>
    <s v="Q4"/>
    <x v="15"/>
    <x v="14"/>
  </r>
  <r>
    <s v="VSO Voluntary Service Overseas"/>
    <s v="VSO Voluntary Service Overseas 01021 Dec 2017"/>
    <x v="3"/>
    <x v="75"/>
    <x v="1"/>
    <x v="0"/>
    <n v="1051863"/>
    <n v="69800"/>
    <n v="69800"/>
    <d v="2006-01-01T00:00:00"/>
    <d v="2006-01-01T00:00:00"/>
    <s v="Q3-2019"/>
    <s v="Roshni Venkatesh"/>
    <s v="PMT-000002792"/>
    <n v="1"/>
    <n v="2006"/>
    <n v="1"/>
    <n v="2006"/>
    <s v="Q2"/>
    <s v="Q2"/>
    <x v="16"/>
    <x v="16"/>
  </r>
  <r>
    <s v="VSO Voluntary Service Overseas"/>
    <s v="VSO Voluntary Service Overseas 01021 Dec 2017"/>
    <x v="3"/>
    <x v="75"/>
    <x v="1"/>
    <x v="0"/>
    <n v="1051863"/>
    <n v="110300"/>
    <n v="110300"/>
    <d v="2007-01-01T00:00:00"/>
    <d v="2007-01-01T00:00:00"/>
    <s v="Q3-2019"/>
    <s v="Roshni Venkatesh"/>
    <s v="PMT-000002793"/>
    <n v="1"/>
    <n v="2007"/>
    <n v="1"/>
    <n v="2007"/>
    <s v="Q2"/>
    <s v="Q2"/>
    <x v="14"/>
    <x v="13"/>
  </r>
  <r>
    <s v="Concern Worldwide"/>
    <s v="Concern Worldwide 01012 Dec 2017"/>
    <x v="0"/>
    <x v="88"/>
    <x v="1"/>
    <x v="0"/>
    <n v="1593595"/>
    <n v="520000"/>
    <n v="520000"/>
    <d v="2011-07-15T00:00:00"/>
    <d v="2011-07-21T00:00:00"/>
    <s v="Q2-2019"/>
    <s v="Roshni Venkatesh"/>
    <s v="PMT-000002709"/>
    <n v="7"/>
    <n v="2011"/>
    <n v="7"/>
    <n v="2011"/>
    <s v="Q4"/>
    <s v="Q4"/>
    <x v="9"/>
    <x v="8"/>
  </r>
  <r>
    <s v="Concern Worldwide"/>
    <s v="Concern Worldwide 01012 Dec 2017"/>
    <x v="0"/>
    <x v="88"/>
    <x v="1"/>
    <x v="0"/>
    <n v="1593595"/>
    <n v="93595"/>
    <n v="93595"/>
    <d v="2012-08-27T00:00:00"/>
    <d v="2012-08-27T00:00:00"/>
    <s v="Q2-2019"/>
    <s v="Roshni Venkatesh"/>
    <s v="PMT-000002710"/>
    <n v="8"/>
    <n v="2012"/>
    <n v="8"/>
    <n v="2012"/>
    <s v="Q4"/>
    <s v="Q4"/>
    <x v="7"/>
    <x v="6"/>
  </r>
  <r>
    <s v="Concern Worldwide"/>
    <s v="Concern Worldwide 01012 Dec 2017"/>
    <x v="0"/>
    <x v="88"/>
    <x v="1"/>
    <x v="0"/>
    <n v="1593595"/>
    <n v="495000"/>
    <n v="495000"/>
    <d v="2012-07-15T00:00:00"/>
    <d v="2012-08-27T00:00:00"/>
    <s v="Q2-2019"/>
    <s v="Roshni Venkatesh"/>
    <s v="PMT-000002711"/>
    <n v="7"/>
    <n v="2012"/>
    <n v="8"/>
    <n v="2012"/>
    <s v="Q4"/>
    <s v="Q4"/>
    <x v="7"/>
    <x v="6"/>
  </r>
  <r>
    <s v="EfE"/>
    <s v="EfE 01013 Dec 2017"/>
    <x v="6"/>
    <x v="89"/>
    <x v="1"/>
    <x v="0"/>
    <n v="840000"/>
    <n v="840000"/>
    <n v="840000"/>
    <d v="2013-06-30T00:00:00"/>
    <d v="2013-06-24T00:00:00"/>
    <s v="Q2-2019"/>
    <s v="Roshni Venkatesh"/>
    <s v="PMT-000002712"/>
    <n v="6"/>
    <n v="2013"/>
    <n v="6"/>
    <n v="2013"/>
    <s v="Q4"/>
    <s v="Q4"/>
    <x v="8"/>
    <x v="7"/>
  </r>
  <r>
    <s v="Association for Aid and Relief, Japan"/>
    <s v="Association for Aid and Relief, Japan 01014 Dec 2017"/>
    <x v="0"/>
    <x v="86"/>
    <x v="1"/>
    <x v="0"/>
    <n v="1154500"/>
    <n v="434600"/>
    <n v="434600"/>
    <d v="2012-11-30T00:00:00"/>
    <d v="2012-11-30T00:00:00"/>
    <s v="Q1-2020"/>
    <s v="Roshni Venkatesh"/>
    <s v="PMT-000002713"/>
    <n v="11"/>
    <n v="2012"/>
    <n v="11"/>
    <n v="2012"/>
    <s v="Q1"/>
    <s v="Q1"/>
    <x v="8"/>
    <x v="7"/>
  </r>
  <r>
    <s v="Association for Aid and Relief, Japan"/>
    <s v="Association for Aid and Relief, Japan 01014 Dec 2017"/>
    <x v="0"/>
    <x v="86"/>
    <x v="1"/>
    <x v="0"/>
    <n v="1154500"/>
    <n v="451700"/>
    <n v="451700"/>
    <d v="2013-07-11T00:00:00"/>
    <d v="2013-07-11T00:00:00"/>
    <s v="Q1-2020"/>
    <s v="Roshni Venkatesh"/>
    <s v="PMT-000002714"/>
    <n v="7"/>
    <n v="2013"/>
    <n v="7"/>
    <n v="2013"/>
    <s v="Q4"/>
    <s v="Q4"/>
    <x v="8"/>
    <x v="7"/>
  </r>
  <r>
    <s v="Social Business Women"/>
    <s v="Social Business Women 00101 Dec 2017"/>
    <x v="0"/>
    <x v="90"/>
    <x v="1"/>
    <x v="0"/>
    <n v="1365000"/>
    <n v="432000"/>
    <n v="432000"/>
    <d v="2014-03-07T00:00:00"/>
    <d v="2014-03-07T00:00:00"/>
    <s v="Q3-2019"/>
    <s v="Yashwanth Kumar"/>
    <s v="PMT-000002680"/>
    <n v="3"/>
    <n v="2014"/>
    <n v="3"/>
    <n v="2014"/>
    <s v="Q3"/>
    <s v="Q3"/>
    <x v="11"/>
    <x v="10"/>
  </r>
  <r>
    <s v="Social Business Women"/>
    <s v="Social Business Women 00101 Dec 2017"/>
    <x v="0"/>
    <x v="90"/>
    <x v="1"/>
    <x v="0"/>
    <n v="1365000"/>
    <n v="311000"/>
    <n v="311000"/>
    <d v="2015-03-15T00:00:00"/>
    <d v="2015-03-16T00:00:00"/>
    <s v="Q3-2019"/>
    <s v="Yashwanth Kumar"/>
    <s v="PMT-000002681"/>
    <n v="3"/>
    <n v="2015"/>
    <n v="3"/>
    <n v="2015"/>
    <s v="Q3"/>
    <s v="Q3"/>
    <x v="10"/>
    <x v="9"/>
  </r>
  <r>
    <s v="Social Business Women"/>
    <s v="Social Business Women 00101 Dec 2017"/>
    <x v="0"/>
    <x v="90"/>
    <x v="1"/>
    <x v="0"/>
    <n v="1365000"/>
    <n v="311000"/>
    <n v="311000"/>
    <d v="2016-03-28T00:00:00"/>
    <d v="2016-03-28T00:00:00"/>
    <s v="Q3-2019"/>
    <s v="Yashwanth Kumar"/>
    <s v="PMT-000002682"/>
    <n v="3"/>
    <n v="2016"/>
    <n v="3"/>
    <n v="2016"/>
    <s v="Q3"/>
    <s v="Q3"/>
    <x v="5"/>
    <x v="4"/>
  </r>
  <r>
    <s v="Social Business Women"/>
    <s v="Social Business Women 00101 Dec 2017"/>
    <x v="0"/>
    <x v="90"/>
    <x v="1"/>
    <x v="0"/>
    <n v="1365000"/>
    <n v="311000"/>
    <n v="311000"/>
    <d v="2017-03-13T00:00:00"/>
    <d v="2017-03-13T00:00:00"/>
    <s v="Q3-2019"/>
    <s v="Yashwanth Kumar"/>
    <s v="PMT-000002683"/>
    <n v="3"/>
    <n v="2017"/>
    <n v="3"/>
    <n v="2017"/>
    <s v="Q3"/>
    <s v="Q3"/>
    <x v="6"/>
    <x v="5"/>
  </r>
  <r>
    <s v="Upwardly Global"/>
    <s v="Upwardly Global 00102 Dec 2017"/>
    <x v="0"/>
    <x v="91"/>
    <x v="1"/>
    <x v="0"/>
    <n v="500000"/>
    <n v="500000"/>
    <n v="500000"/>
    <d v="2015-08-21T00:00:00"/>
    <d v="2015-08-21T00:00:00"/>
    <s v="Q2-2020"/>
    <s v="Roshni Venkatesh"/>
    <s v="PMT-000002684"/>
    <n v="8"/>
    <n v="2015"/>
    <n v="8"/>
    <n v="2015"/>
    <s v="Q4"/>
    <s v="Q4"/>
    <x v="10"/>
    <x v="9"/>
  </r>
  <r>
    <s v="Plan International"/>
    <s v="Plan International 01005 Dec 2017"/>
    <x v="0"/>
    <x v="13"/>
    <x v="1"/>
    <x v="0"/>
    <n v="3659507"/>
    <n v="1257036"/>
    <n v="1257036"/>
    <d v="2012-06-25T00:00:00"/>
    <d v="2012-06-25T00:00:00"/>
    <s v="Q2-2019"/>
    <s v="Roshni Venkatesh"/>
    <s v="PMT-000002685"/>
    <n v="6"/>
    <n v="2012"/>
    <n v="6"/>
    <n v="2012"/>
    <s v="Q4"/>
    <s v="Q4"/>
    <x v="7"/>
    <x v="6"/>
  </r>
  <r>
    <s v="Plan International"/>
    <s v="Plan International 01005 Dec 2017"/>
    <x v="0"/>
    <x v="13"/>
    <x v="1"/>
    <x v="0"/>
    <n v="3659507"/>
    <n v="1363724"/>
    <n v="1363724"/>
    <d v="2013-08-14T00:00:00"/>
    <d v="2013-08-14T00:00:00"/>
    <s v="Q2-2019"/>
    <s v="Roshni Venkatesh"/>
    <s v="PMT-000002686"/>
    <n v="8"/>
    <n v="2013"/>
    <n v="8"/>
    <n v="2013"/>
    <s v="Q4"/>
    <s v="Q4"/>
    <x v="8"/>
    <x v="7"/>
  </r>
  <r>
    <s v="Plan International"/>
    <s v="Plan International 01005 Dec 2017"/>
    <x v="0"/>
    <x v="13"/>
    <x v="1"/>
    <x v="0"/>
    <n v="3659507"/>
    <n v="1038747"/>
    <n v="1038747"/>
    <d v="2014-08-19T00:00:00"/>
    <d v="2014-08-19T00:00:00"/>
    <s v="Q2-2019"/>
    <s v="Roshni Venkatesh"/>
    <s v="PMT-000002687"/>
    <n v="8"/>
    <n v="2014"/>
    <n v="8"/>
    <n v="2014"/>
    <s v="Q4"/>
    <s v="Q4"/>
    <x v="11"/>
    <x v="10"/>
  </r>
  <r>
    <s v="Plan International"/>
    <s v="Plan International 01006 Dec 2017"/>
    <x v="0"/>
    <x v="12"/>
    <x v="1"/>
    <x v="0"/>
    <n v="1750000"/>
    <n v="495000"/>
    <n v="495000"/>
    <d v="2011-01-20T00:00:00"/>
    <d v="2011-01-20T00:00:00"/>
    <s v="Q2-2019"/>
    <s v="Roshni Venkatesh"/>
    <s v="PMT-000002688"/>
    <n v="1"/>
    <n v="2011"/>
    <n v="1"/>
    <n v="2011"/>
    <s v="Q2"/>
    <s v="Q2"/>
    <x v="9"/>
    <x v="8"/>
  </r>
  <r>
    <s v="Plan International"/>
    <s v="Plan International 01006 Dec 2017"/>
    <x v="0"/>
    <x v="12"/>
    <x v="1"/>
    <x v="0"/>
    <n v="1750000"/>
    <n v="605000"/>
    <n v="605000"/>
    <d v="2012-02-24T00:00:00"/>
    <d v="2012-02-24T00:00:00"/>
    <s v="Q2-2019"/>
    <s v="Roshni Venkatesh"/>
    <s v="PMT-000002689"/>
    <n v="2"/>
    <n v="2012"/>
    <n v="2"/>
    <n v="2012"/>
    <s v="Q2"/>
    <s v="Q2"/>
    <x v="7"/>
    <x v="6"/>
  </r>
  <r>
    <s v="Plan International"/>
    <s v="Plan International 01006 Dec 2017"/>
    <x v="0"/>
    <x v="12"/>
    <x v="1"/>
    <x v="0"/>
    <n v="1750000"/>
    <n v="650000"/>
    <n v="650000"/>
    <d v="2013-05-10T00:00:00"/>
    <d v="2013-05-10T00:00:00"/>
    <s v="Q2-2019"/>
    <s v="Roshni Venkatesh"/>
    <s v="PMT-000002690"/>
    <n v="5"/>
    <n v="2013"/>
    <n v="5"/>
    <n v="2013"/>
    <s v="Q3"/>
    <s v="Q3"/>
    <x v="8"/>
    <x v="7"/>
  </r>
  <r>
    <s v="African Medical and Research Foundation (United Kingdom)"/>
    <s v="African Medical and Research Foundation (United Kingdom) 01007 Dec 2017"/>
    <x v="0"/>
    <x v="66"/>
    <x v="1"/>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6"/>
    <x v="1"/>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2"/>
    <x v="1"/>
    <x v="0"/>
    <n v="1125000"/>
    <n v="345000"/>
    <n v="345000"/>
    <d v="2009-01-01T00:00:00"/>
    <d v="2009-01-01T00:00:00"/>
    <s v="Q2-2019"/>
    <s v="Roshni Venkatesh"/>
    <s v="PMT-000002701"/>
    <n v="1"/>
    <n v="2009"/>
    <n v="1"/>
    <n v="2009"/>
    <s v="Q2"/>
    <s v="Q2"/>
    <x v="12"/>
    <x v="11"/>
  </r>
  <r>
    <s v="Committee for Democracy in Information Technology"/>
    <s v="Committee for Democracy in Information Technology 01009 Dec 2017"/>
    <x v="0"/>
    <x v="82"/>
    <x v="1"/>
    <x v="0"/>
    <n v="1125000"/>
    <n v="195000"/>
    <n v="195000"/>
    <d v="2010-01-01T00:00:00"/>
    <d v="2010-01-01T00:00:00"/>
    <s v="Q2-2019"/>
    <s v="Roshni Venkatesh"/>
    <s v="PMT-000002702"/>
    <n v="1"/>
    <n v="2010"/>
    <n v="1"/>
    <n v="2010"/>
    <s v="Q2"/>
    <s v="Q2"/>
    <x v="13"/>
    <x v="12"/>
  </r>
  <r>
    <s v="Conexao"/>
    <s v="Conexao 01010 Dec 2017"/>
    <x v="0"/>
    <x v="92"/>
    <x v="1"/>
    <x v="0"/>
    <n v="1104000"/>
    <n v="569500"/>
    <n v="569500"/>
    <d v="2011-08-30T00:00:00"/>
    <d v="2011-08-30T00:00:00"/>
    <s v="Q2-2019"/>
    <s v="Roshni Venkatesh"/>
    <s v="PMT-000002703"/>
    <n v="8"/>
    <n v="2011"/>
    <n v="8"/>
    <n v="2011"/>
    <s v="Q4"/>
    <s v="Q4"/>
    <x v="9"/>
    <x v="8"/>
  </r>
  <r>
    <s v="Conexao"/>
    <s v="Conexao 01010 Dec 2017"/>
    <x v="0"/>
    <x v="92"/>
    <x v="1"/>
    <x v="0"/>
    <n v="1104000"/>
    <n v="534500"/>
    <n v="534500"/>
    <d v="2012-04-20T00:00:00"/>
    <d v="2012-04-20T00:00:00"/>
    <s v="Q2-2019"/>
    <s v="Roshni Venkatesh"/>
    <s v="PMT-000002704"/>
    <n v="4"/>
    <n v="2012"/>
    <n v="4"/>
    <n v="2012"/>
    <s v="Q3"/>
    <s v="Q3"/>
    <x v="7"/>
    <x v="6"/>
  </r>
  <r>
    <s v="Ashoka"/>
    <s v="Ashoka 01011 Dec 2017"/>
    <x v="0"/>
    <x v="93"/>
    <x v="1"/>
    <x v="0"/>
    <n v="961863"/>
    <n v="500609"/>
    <n v="500609"/>
    <d v="2012-07-01T00:00:00"/>
    <d v="2012-07-19T00:00:00"/>
    <s v="Q3-2019"/>
    <s v="Roshni Venkatesh"/>
    <s v="PMT-000002705"/>
    <n v="7"/>
    <n v="2012"/>
    <n v="7"/>
    <n v="2012"/>
    <s v="Q4"/>
    <s v="Q4"/>
    <x v="7"/>
    <x v="6"/>
  </r>
  <r>
    <s v="Ashoka"/>
    <s v="Ashoka 01011 Dec 2017"/>
    <x v="0"/>
    <x v="93"/>
    <x v="1"/>
    <x v="0"/>
    <n v="961863"/>
    <n v="230627"/>
    <n v="230627"/>
    <d v="2013-07-30T00:00:00"/>
    <d v="2014-03-13T00:00:00"/>
    <s v="Q3-2019"/>
    <s v="Roshni Venkatesh"/>
    <s v="PMT-000002706"/>
    <n v="7"/>
    <n v="2013"/>
    <n v="3"/>
    <n v="2014"/>
    <s v="Q4"/>
    <s v="Q3"/>
    <x v="8"/>
    <x v="10"/>
  </r>
  <r>
    <s v="Ashoka"/>
    <s v="Ashoka 01011 Dec 2017"/>
    <x v="0"/>
    <x v="93"/>
    <x v="1"/>
    <x v="0"/>
    <n v="961863"/>
    <n v="230627"/>
    <n v="230627"/>
    <d v="2014-07-30T00:00:00"/>
    <d v="2015-05-18T00:00:00"/>
    <s v="Q3-2019"/>
    <s v="Roshni Venkatesh"/>
    <s v="PMT-000002707"/>
    <n v="7"/>
    <n v="2014"/>
    <n v="5"/>
    <n v="2015"/>
    <s v="Q4"/>
    <s v="Q3"/>
    <x v="11"/>
    <x v="9"/>
  </r>
  <r>
    <s v="Concern Worldwide"/>
    <s v="Concern Worldwide 01012 Dec 2017"/>
    <x v="0"/>
    <x v="88"/>
    <x v="1"/>
    <x v="0"/>
    <n v="1593595"/>
    <n v="485000"/>
    <n v="485000"/>
    <d v="2010-06-01T00:00:00"/>
    <d v="2010-06-01T00:00:00"/>
    <s v="Q2-2019"/>
    <s v="Roshni Venkatesh"/>
    <s v="PMT-000002708"/>
    <n v="6"/>
    <n v="2010"/>
    <n v="6"/>
    <n v="2010"/>
    <s v="Q4"/>
    <s v="Q4"/>
    <x v="13"/>
    <x v="12"/>
  </r>
  <r>
    <s v="UNHCR Middle East"/>
    <s v="UNHCR Middle East 07146 Jun 2021"/>
    <x v="0"/>
    <x v="94"/>
    <x v="3"/>
    <x v="0"/>
    <n v="100000"/>
    <n v="100000"/>
    <m/>
    <d v="2021-06-10T00:00:00"/>
    <m/>
    <s v="Q4-2021"/>
    <s v="Vidyut Jauhari"/>
    <s v="PMT-000047512"/>
    <n v="6"/>
    <n v="2021"/>
    <m/>
    <m/>
    <s v="Q4"/>
    <m/>
    <x v="2"/>
    <x v="3"/>
  </r>
  <r>
    <s v="UNICEF Norway"/>
    <s v="UNICEF Norway 07147 Jun 2021"/>
    <x v="0"/>
    <x v="95"/>
    <x v="3"/>
    <x v="0"/>
    <n v="100000"/>
    <n v="100000"/>
    <m/>
    <d v="2021-06-10T00:00:00"/>
    <m/>
    <s v="Q4-2021"/>
    <s v="Vidyut Jauhari"/>
    <s v="PMT-000047507"/>
    <n v="6"/>
    <n v="2021"/>
    <m/>
    <m/>
    <s v="Q4"/>
    <m/>
    <x v="2"/>
    <x v="3"/>
  </r>
  <r>
    <s v="Save the Children"/>
    <s v="Save the Children 03338 May 2019"/>
    <x v="2"/>
    <x v="96"/>
    <x v="1"/>
    <x v="1"/>
    <m/>
    <n v="70070.720000000001"/>
    <n v="70070.720000000001"/>
    <d v="2019-07-01T00:00:00"/>
    <d v="2019-07-01T00:00:00"/>
    <s v="Q4-2020"/>
    <s v="Markus Huurinainen"/>
    <s v="PMT-000035259"/>
    <n v="7"/>
    <n v="2019"/>
    <n v="7"/>
    <n v="2019"/>
    <s v="Q4"/>
    <s v="Q4"/>
    <x v="0"/>
    <x v="0"/>
  </r>
  <r>
    <s v="Save the Children"/>
    <s v="Save the Children 03338 May 2019"/>
    <x v="2"/>
    <x v="96"/>
    <x v="1"/>
    <x v="1"/>
    <m/>
    <n v="24882.19"/>
    <n v="24882.19"/>
    <d v="2019-05-01T00:00:00"/>
    <d v="2019-05-01T00:00:00"/>
    <s v="Q4-2020"/>
    <s v="Markus Huurinainen"/>
    <s v="PMT-000035257"/>
    <n v="5"/>
    <n v="2019"/>
    <n v="5"/>
    <n v="2019"/>
    <s v="Q3"/>
    <s v="Q3"/>
    <x v="0"/>
    <x v="0"/>
  </r>
  <r>
    <s v="Save the Children"/>
    <s v="Save the Children 03338 May 2019"/>
    <x v="2"/>
    <x v="96"/>
    <x v="1"/>
    <x v="1"/>
    <m/>
    <n v="77932.36"/>
    <n v="77932.36"/>
    <d v="2019-06-01T00:00:00"/>
    <d v="2019-06-01T00:00:00"/>
    <s v="Q4-2020"/>
    <s v="Markus Huurinainen"/>
    <s v="PMT-000035258"/>
    <n v="6"/>
    <n v="2019"/>
    <n v="6"/>
    <n v="2019"/>
    <s v="Q4"/>
    <s v="Q4"/>
    <x v="0"/>
    <x v="0"/>
  </r>
  <r>
    <s v="Good Return"/>
    <s v="Good Return 02023 May 2018"/>
    <x v="5"/>
    <x v="34"/>
    <x v="0"/>
    <x v="0"/>
    <n v="788000"/>
    <n v="78800"/>
    <m/>
    <d v="2021-11-30T00:00:00"/>
    <m/>
    <s v="Q1-2022"/>
    <s v="Yashwanth Kumar"/>
    <s v="PMT-000047590"/>
    <n v="11"/>
    <n v="2021"/>
    <m/>
    <m/>
    <s v="Q1"/>
    <m/>
    <x v="3"/>
    <x v="3"/>
  </r>
  <r>
    <s v="FUNDACION ENTRECULTURAS"/>
    <s v="FUNDACION ENTRECULTURAS 03724 Sep 2019"/>
    <x v="0"/>
    <x v="97"/>
    <x v="2"/>
    <x v="0"/>
    <n v="200000"/>
    <n v="200000"/>
    <n v="200000"/>
    <d v="2020-02-05T00:00:00"/>
    <d v="2020-02-04T00:00:00"/>
    <s v="Q4-2021"/>
    <s v="Yashwanth Kumar"/>
    <s v="PMT-000037616"/>
    <n v="2"/>
    <n v="2020"/>
    <n v="2"/>
    <n v="2020"/>
    <s v="Q2"/>
    <s v="Q2"/>
    <x v="1"/>
    <x v="1"/>
  </r>
  <r>
    <s v="Aspen Institute"/>
    <s v="Aspen Institute 02805 Jan 2019"/>
    <x v="0"/>
    <x v="98"/>
    <x v="0"/>
    <x v="0"/>
    <n v="1750000"/>
    <n v="1000000"/>
    <n v="1000000"/>
    <d v="2020-12-15T00:00:00"/>
    <d v="2020-12-17T00:00:00"/>
    <s v="Q4-2021"/>
    <s v="Yashwanth Kumar"/>
    <s v="PMT-000035861"/>
    <n v="12"/>
    <n v="2020"/>
    <n v="12"/>
    <n v="2020"/>
    <s v="Q2"/>
    <s v="Q2"/>
    <x v="2"/>
    <x v="2"/>
  </r>
  <r>
    <s v="Aspen Institute"/>
    <s v="Aspen Institute 02805 Jan 2019"/>
    <x v="0"/>
    <x v="98"/>
    <x v="0"/>
    <x v="0"/>
    <n v="1750000"/>
    <n v="750000"/>
    <m/>
    <d v="2022-03-31T00:00:00"/>
    <m/>
    <s v="Q4-2021"/>
    <s v="Yashwanth Kumar"/>
    <s v="PMT-000035862"/>
    <n v="3"/>
    <n v="2022"/>
    <m/>
    <m/>
    <s v="Q3"/>
    <m/>
    <x v="3"/>
    <x v="3"/>
  </r>
  <r>
    <s v="Spanish Red Cross"/>
    <s v="Spanish Red Cross 05878 Nov 2020"/>
    <x v="2"/>
    <x v="99"/>
    <x v="0"/>
    <x v="0"/>
    <n v="60000"/>
    <n v="60000"/>
    <n v="60000"/>
    <d v="2020-12-31T00:00:00"/>
    <d v="2021-01-20T00:00:00"/>
    <s v="Q4-2021"/>
    <s v="Yashwanth Kumar"/>
    <s v="PMT-000044088"/>
    <n v="12"/>
    <n v="2020"/>
    <n v="1"/>
    <n v="2021"/>
    <s v="Q2"/>
    <s v="Q2"/>
    <x v="2"/>
    <x v="2"/>
  </r>
  <r>
    <s v="Article 1"/>
    <s v="Article 1 02715 Jan 2019"/>
    <x v="0"/>
    <x v="40"/>
    <x v="2"/>
    <x v="0"/>
    <n v="575980"/>
    <n v="13000"/>
    <n v="13000"/>
    <d v="2020-08-31T00:00:00"/>
    <d v="2020-06-17T00:00:00"/>
    <s v="Q1-2022"/>
    <s v="Yashwanth Kumar"/>
    <s v="PMT-000040873"/>
    <n v="8"/>
    <n v="2020"/>
    <n v="6"/>
    <n v="2020"/>
    <s v="Q4"/>
    <s v="Q4"/>
    <x v="1"/>
    <x v="1"/>
  </r>
  <r>
    <s v="U.S. Fund for UNICEF"/>
    <s v="U.S. Fund for UNICEF 07412 Aug 2021"/>
    <x v="2"/>
    <x v="100"/>
    <x v="0"/>
    <x v="0"/>
    <n v="3000000"/>
    <n v="3000000"/>
    <n v="3000000"/>
    <d v="2021-08-31T00:00:00"/>
    <d v="2021-08-31T00:00:00"/>
    <s v="Q1-2022"/>
    <s v="Vidyut Jauhari"/>
    <s v="PMT-000048541"/>
    <n v="8"/>
    <n v="2021"/>
    <n v="8"/>
    <n v="2021"/>
    <s v="Q4"/>
    <s v="Q4"/>
    <x v="2"/>
    <x v="2"/>
  </r>
  <r>
    <s v="Leonard Cheshire Disability"/>
    <s v="Leonard Cheshire Disability 00260 Jan 2019"/>
    <x v="0"/>
    <x v="101"/>
    <x v="2"/>
    <x v="0"/>
    <n v="249520"/>
    <n v="249520"/>
    <n v="249520"/>
    <d v="2019-05-31T00:00:00"/>
    <d v="2019-05-17T00:00:00"/>
    <s v="Q3-2021"/>
    <s v="Yashwanth Kumar"/>
    <s v="PMT-000031742"/>
    <n v="5"/>
    <n v="2019"/>
    <n v="5"/>
    <n v="2019"/>
    <s v="Q3"/>
    <s v="Q3"/>
    <x v="0"/>
    <x v="0"/>
  </r>
  <r>
    <s v="EfE"/>
    <s v="EfE 00095 Dec 2017"/>
    <x v="0"/>
    <x v="87"/>
    <x v="1"/>
    <x v="0"/>
    <n v="4855000"/>
    <n v="250000"/>
    <n v="250000"/>
    <d v="2017-12-01T00:00:00"/>
    <d v="2017-12-11T00:00:00"/>
    <s v="Q2-2020"/>
    <s v="Salvatore Nigro"/>
    <s v="PMT-000011867"/>
    <n v="12"/>
    <n v="2017"/>
    <n v="12"/>
    <n v="2017"/>
    <s v="Q2"/>
    <s v="Q2"/>
    <x v="15"/>
    <x v="14"/>
  </r>
  <r>
    <s v="Foundation Forge Switzerland"/>
    <s v="Foundation Forge Switzerland 03292 Apr 2019"/>
    <x v="0"/>
    <x v="102"/>
    <x v="0"/>
    <x v="0"/>
    <n v="410919"/>
    <n v="128808"/>
    <n v="128808"/>
    <d v="2019-05-31T00:00:00"/>
    <d v="2019-06-10T00:00:00"/>
    <s v="Q4-2021"/>
    <s v="Vidyut Jauhari"/>
    <s v="PMT-000033267"/>
    <n v="5"/>
    <n v="2019"/>
    <n v="6"/>
    <n v="2019"/>
    <s v="Q3"/>
    <s v="Q4"/>
    <x v="0"/>
    <x v="0"/>
  </r>
  <r>
    <s v="Foundation Forge Switzerland"/>
    <s v="Foundation Forge Switzerland 03292 Apr 2019"/>
    <x v="0"/>
    <x v="102"/>
    <x v="0"/>
    <x v="0"/>
    <n v="410919"/>
    <n v="282111"/>
    <n v="282111"/>
    <d v="2020-02-28T00:00:00"/>
    <d v="2020-02-25T00:00:00"/>
    <s v="Q4-2021"/>
    <s v="Vidyut Jauhari"/>
    <s v="PMT-000033268"/>
    <n v="2"/>
    <n v="2020"/>
    <n v="2"/>
    <n v="2020"/>
    <s v="Q2"/>
    <s v="Q2"/>
    <x v="1"/>
    <x v="1"/>
  </r>
  <r>
    <s v="World Health Organization"/>
    <s v="World Health Organization 07321 Aug 2021"/>
    <x v="2"/>
    <x v="103"/>
    <x v="1"/>
    <x v="0"/>
    <n v="1000000"/>
    <n v="1000000"/>
    <n v="1000000"/>
    <d v="2021-05-20T00:00:00"/>
    <d v="2021-05-20T00:00:00"/>
    <s v="Q4-2021"/>
    <s v="Vidyut Jauhari"/>
    <s v="PMT-000047917"/>
    <n v="5"/>
    <n v="2021"/>
    <n v="5"/>
    <n v="2021"/>
    <s v="Q3"/>
    <s v="Q3"/>
    <x v="2"/>
    <x v="2"/>
  </r>
  <r>
    <s v="Plan International"/>
    <s v="Plan International 03138 Mar 2019"/>
    <x v="1"/>
    <x v="104"/>
    <x v="2"/>
    <x v="0"/>
    <n v="100000"/>
    <n v="100000"/>
    <n v="100000"/>
    <d v="2019-08-31T00:00:00"/>
    <d v="2019-08-20T00:00:00"/>
    <s v="Q1-2022"/>
    <s v="Heleen Keijer"/>
    <s v="PMT-000032423"/>
    <n v="8"/>
    <n v="2019"/>
    <n v="8"/>
    <n v="2019"/>
    <s v="Q4"/>
    <s v="Q4"/>
    <x v="0"/>
    <x v="0"/>
  </r>
  <r>
    <s v="Youth Business International"/>
    <s v="Youth Business International 07054 May 2021"/>
    <x v="2"/>
    <x v="105"/>
    <x v="4"/>
    <x v="1"/>
    <m/>
    <n v="0"/>
    <m/>
    <d v="2021-05-11T00:00:00"/>
    <m/>
    <s v="Q4-2021"/>
    <s v="Yashwanth Kumar"/>
    <s v="PMT-000046830"/>
    <n v="5"/>
    <n v="2021"/>
    <m/>
    <m/>
    <s v="Q3"/>
    <m/>
    <x v="2"/>
    <x v="3"/>
  </r>
  <r>
    <s v="Leonard Cheshire Disability"/>
    <s v="Leonard Cheshire Disability 07097 May 2021"/>
    <x v="0"/>
    <x v="106"/>
    <x v="0"/>
    <x v="0"/>
    <n v="80463"/>
    <n v="80463"/>
    <n v="80463"/>
    <d v="2021-05-28T00:00:00"/>
    <d v="2021-08-31T00:00:00"/>
    <s v="Q1-2022"/>
    <s v="Yashwanth Kumar"/>
    <s v="PMT-000047256"/>
    <n v="5"/>
    <n v="2021"/>
    <n v="8"/>
    <n v="2021"/>
    <s v="Q3"/>
    <s v="Q4"/>
    <x v="2"/>
    <x v="2"/>
  </r>
  <r>
    <s v="An Cosán"/>
    <s v="An Cosán 03603 Jul 2019"/>
    <x v="0"/>
    <x v="107"/>
    <x v="1"/>
    <x v="0"/>
    <n v="100000"/>
    <n v="100000"/>
    <n v="100000"/>
    <d v="2019-11-30T00:00:00"/>
    <d v="2019-12-10T00:00:00"/>
    <s v="Q3-2021"/>
    <s v="Yashwanth Kumar"/>
    <s v="PMT-000034302"/>
    <n v="11"/>
    <n v="2019"/>
    <n v="12"/>
    <n v="2019"/>
    <s v="Q1"/>
    <s v="Q2"/>
    <x v="1"/>
    <x v="1"/>
  </r>
  <r>
    <s v="Leonard Cheshire Disability"/>
    <s v="Leonard Cheshire Disability 01746 Mar 2018"/>
    <x v="2"/>
    <x v="108"/>
    <x v="0"/>
    <x v="1"/>
    <m/>
    <n v="840.03"/>
    <n v="840.03"/>
    <d v="2018-08-01T00:00:00"/>
    <d v="2018-08-01T00:00:00"/>
    <s v="Q1-2020"/>
    <s v="Vidyut Jauhari"/>
    <s v="PMT-000030310"/>
    <n v="8"/>
    <n v="2018"/>
    <n v="8"/>
    <n v="2018"/>
    <s v="Q4"/>
    <s v="Q4"/>
    <x v="15"/>
    <x v="14"/>
  </r>
  <r>
    <s v="Plan International"/>
    <s v="Plan International 00251 Feb 2018"/>
    <x v="2"/>
    <x v="109"/>
    <x v="0"/>
    <x v="1"/>
    <m/>
    <n v="-17346.05"/>
    <n v="-17346.05"/>
    <d v="2018-08-01T00:00:00"/>
    <d v="2018-08-01T00:00:00"/>
    <s v="Q2-2019"/>
    <s v="Vidyut Jauhari"/>
    <s v="PMT-000030309"/>
    <n v="8"/>
    <n v="2018"/>
    <n v="8"/>
    <n v="2018"/>
    <s v="Q4"/>
    <s v="Q4"/>
    <x v="15"/>
    <x v="14"/>
  </r>
  <r>
    <s v="Norwegian Foundation Research"/>
    <s v="Norwegian Foundation Research 00100 Dec 2017"/>
    <x v="4"/>
    <x v="26"/>
    <x v="0"/>
    <x v="0"/>
    <n v="1620137"/>
    <n v="109786"/>
    <n v="109786"/>
    <d v="2020-08-31T00:00:00"/>
    <d v="2020-08-31T00:00:00"/>
    <s v="Q1-2022"/>
    <s v="Ingrid Alexanderson"/>
    <s v="PMT-000035921"/>
    <n v="8"/>
    <n v="2020"/>
    <n v="8"/>
    <n v="2020"/>
    <s v="Q4"/>
    <s v="Q4"/>
    <x v="1"/>
    <x v="1"/>
  </r>
  <r>
    <s v="Ashoka"/>
    <s v="Ashoka 00096 Dec 2017"/>
    <x v="0"/>
    <x v="110"/>
    <x v="1"/>
    <x v="0"/>
    <n v="1746455"/>
    <n v="1746455"/>
    <n v="1746455"/>
    <d v="2014-08-25T00:00:00"/>
    <d v="2014-08-25T00:00:00"/>
    <s v="Q3-2019"/>
    <s v="Roshni Venkatesh"/>
    <s v="PMT-000011959"/>
    <n v="8"/>
    <n v="2014"/>
    <n v="8"/>
    <n v="2014"/>
    <s v="Q4"/>
    <s v="Q4"/>
    <x v="11"/>
    <x v="10"/>
  </r>
  <r>
    <s v="African Medical and Research Foundation (United Kingdom)"/>
    <s v="African Medical and Research Foundation (United Kingdom) 00097 Dec 2017"/>
    <x v="0"/>
    <x v="3"/>
    <x v="1"/>
    <x v="0"/>
    <n v="2701209"/>
    <n v="1377960"/>
    <n v="1377960"/>
    <d v="2014-11-14T00:00:00"/>
    <d v="2014-11-14T00:00:00"/>
    <s v="Q3-2019"/>
    <s v="Melanie Coyne"/>
    <s v="PMT-000011960"/>
    <n v="11"/>
    <n v="2014"/>
    <n v="11"/>
    <n v="2014"/>
    <s v="Q1"/>
    <s v="Q1"/>
    <x v="10"/>
    <x v="9"/>
  </r>
  <r>
    <s v="African Medical and Research Foundation (United Kingdom)"/>
    <s v="African Medical and Research Foundation (United Kingdom) 00097 Dec 2017"/>
    <x v="0"/>
    <x v="3"/>
    <x v="1"/>
    <x v="0"/>
    <n v="2701209"/>
    <n v="1323249"/>
    <n v="1323249"/>
    <d v="2016-04-28T00:00:00"/>
    <d v="2016-04-28T00:00:00"/>
    <s v="Q3-2019"/>
    <s v="Melanie Coyne"/>
    <s v="PMT-000011961"/>
    <n v="4"/>
    <n v="2016"/>
    <n v="4"/>
    <n v="2016"/>
    <s v="Q3"/>
    <s v="Q3"/>
    <x v="5"/>
    <x v="4"/>
  </r>
  <r>
    <s v="Plan International"/>
    <s v="Plan International 00085 Dec 2017"/>
    <x v="1"/>
    <x v="4"/>
    <x v="1"/>
    <x v="0"/>
    <n v="248721"/>
    <n v="248721"/>
    <n v="248721"/>
    <d v="2015-07-15T00:00:00"/>
    <d v="2015-08-15T00:00:00"/>
    <s v="Q2-2019"/>
    <s v="Roshni Venkatesh"/>
    <s v="PMT-000011962"/>
    <n v="7"/>
    <n v="2015"/>
    <n v="8"/>
    <n v="2015"/>
    <s v="Q4"/>
    <s v="Q4"/>
    <x v="10"/>
    <x v="9"/>
  </r>
  <r>
    <s v="VSO Voluntary Service Overseas"/>
    <s v="VSO Voluntary Service Overseas 00087 Dec 2017"/>
    <x v="0"/>
    <x v="18"/>
    <x v="1"/>
    <x v="0"/>
    <n v="3532466"/>
    <n v="803265"/>
    <n v="803265"/>
    <d v="2014-05-25T00:00:00"/>
    <d v="2014-07-15T00:00:00"/>
    <s v="Q4-2020"/>
    <s v="Kate Warren"/>
    <s v="PMT-000011963"/>
    <n v="5"/>
    <n v="2014"/>
    <n v="7"/>
    <n v="2014"/>
    <s v="Q3"/>
    <s v="Q4"/>
    <x v="11"/>
    <x v="10"/>
  </r>
  <r>
    <s v="VSO Voluntary Service Overseas"/>
    <s v="VSO Voluntary Service Overseas 00087 Dec 2017"/>
    <x v="0"/>
    <x v="18"/>
    <x v="1"/>
    <x v="0"/>
    <n v="3532466"/>
    <n v="844157"/>
    <n v="844157"/>
    <d v="2015-09-01T00:00:00"/>
    <d v="2015-09-01T00:00:00"/>
    <s v="Q4-2020"/>
    <s v="Kate Warren"/>
    <s v="PMT-000011964"/>
    <n v="9"/>
    <n v="2015"/>
    <n v="9"/>
    <n v="2015"/>
    <s v="Q1"/>
    <s v="Q1"/>
    <x v="5"/>
    <x v="4"/>
  </r>
  <r>
    <s v="VSO Voluntary Service Overseas"/>
    <s v="VSO Voluntary Service Overseas 00087 Dec 2017"/>
    <x v="0"/>
    <x v="18"/>
    <x v="1"/>
    <x v="0"/>
    <n v="3532466"/>
    <n v="773566"/>
    <n v="773566"/>
    <d v="2016-09-21T00:00:00"/>
    <d v="2016-09-21T00:00:00"/>
    <s v="Q4-2020"/>
    <s v="Kate Warren"/>
    <s v="PMT-000011965"/>
    <n v="9"/>
    <n v="2016"/>
    <n v="9"/>
    <n v="2016"/>
    <s v="Q1"/>
    <s v="Q1"/>
    <x v="6"/>
    <x v="5"/>
  </r>
  <r>
    <s v="VSO Voluntary Service Overseas"/>
    <s v="VSO Voluntary Service Overseas 00087 Dec 2017"/>
    <x v="0"/>
    <x v="18"/>
    <x v="1"/>
    <x v="0"/>
    <n v="3532466"/>
    <n v="564982"/>
    <n v="564982"/>
    <d v="2017-09-15T00:00:00"/>
    <d v="2017-09-28T00:00:00"/>
    <s v="Q4-2020"/>
    <s v="Kate Warren"/>
    <s v="PMT-000011966"/>
    <n v="9"/>
    <n v="2017"/>
    <n v="9"/>
    <n v="2017"/>
    <s v="Q1"/>
    <s v="Q1"/>
    <x v="15"/>
    <x v="14"/>
  </r>
  <r>
    <s v="VSO Voluntary Service Overseas"/>
    <s v="VSO Voluntary Service Overseas 00087 Dec 2017"/>
    <x v="0"/>
    <x v="18"/>
    <x v="1"/>
    <x v="0"/>
    <n v="3532466"/>
    <n v="546496"/>
    <n v="546496"/>
    <d v="2018-08-23T00:00:00"/>
    <d v="2018-08-23T00:00:00"/>
    <s v="Q4-2020"/>
    <s v="Kate Warren"/>
    <s v="PMT-000011967"/>
    <n v="8"/>
    <n v="2018"/>
    <n v="8"/>
    <n v="2018"/>
    <s v="Q4"/>
    <s v="Q4"/>
    <x v="15"/>
    <x v="14"/>
  </r>
  <r>
    <s v="Save the Children"/>
    <s v="Save the Children 00089 Dec 2017"/>
    <x v="0"/>
    <x v="16"/>
    <x v="1"/>
    <x v="0"/>
    <n v="3000000"/>
    <n v="1667910"/>
    <n v="1667910"/>
    <d v="2013-11-30T00:00:00"/>
    <d v="2014-01-14T00:00:00"/>
    <s v="Q2-2020"/>
    <s v="Roshni Venkatesh"/>
    <s v="PMT-000011968"/>
    <n v="11"/>
    <n v="2013"/>
    <n v="1"/>
    <n v="2014"/>
    <s v="Q1"/>
    <s v="Q2"/>
    <x v="11"/>
    <x v="10"/>
  </r>
  <r>
    <s v="Save the Children"/>
    <s v="Save the Children 00089 Dec 2017"/>
    <x v="0"/>
    <x v="16"/>
    <x v="1"/>
    <x v="0"/>
    <n v="3000000"/>
    <n v="1332090"/>
    <n v="1332090"/>
    <d v="2014-12-30T00:00:00"/>
    <d v="2015-04-15T00:00:00"/>
    <s v="Q2-2020"/>
    <s v="Roshni Venkatesh"/>
    <s v="PMT-000011969"/>
    <n v="12"/>
    <n v="2014"/>
    <n v="4"/>
    <n v="2015"/>
    <s v="Q2"/>
    <s v="Q3"/>
    <x v="10"/>
    <x v="9"/>
  </r>
  <r>
    <s v="VSO Voluntary Service Overseas"/>
    <s v="VSO Voluntary Service Overseas 01023 Dec 2017"/>
    <x v="3"/>
    <x v="17"/>
    <x v="1"/>
    <x v="0"/>
    <n v="3039750"/>
    <n v="629370"/>
    <n v="629370"/>
    <d v="2009-01-01T00:00:00"/>
    <d v="2009-01-01T00:00:00"/>
    <s v="Q2-2019"/>
    <s v="Roshni Venkatesh"/>
    <s v="PMT-000011974"/>
    <n v="1"/>
    <n v="2009"/>
    <n v="1"/>
    <n v="2009"/>
    <s v="Q2"/>
    <s v="Q2"/>
    <x v="12"/>
    <x v="11"/>
  </r>
  <r>
    <s v="VSO Voluntary Service Overseas"/>
    <s v="VSO Voluntary Service Overseas 01023 Dec 2017"/>
    <x v="3"/>
    <x v="17"/>
    <x v="1"/>
    <x v="0"/>
    <n v="3039750"/>
    <n v="735550"/>
    <n v="735550"/>
    <d v="2010-11-10T00:00:00"/>
    <d v="2010-11-10T00:00:00"/>
    <s v="Q2-2019"/>
    <s v="Roshni Venkatesh"/>
    <s v="PMT-000011975"/>
    <n v="11"/>
    <n v="2010"/>
    <n v="11"/>
    <n v="2010"/>
    <s v="Q1"/>
    <s v="Q1"/>
    <x v="9"/>
    <x v="8"/>
  </r>
  <r>
    <s v="VSO Voluntary Service Overseas"/>
    <s v="VSO Voluntary Service Overseas 01023 Dec 2017"/>
    <x v="3"/>
    <x v="17"/>
    <x v="1"/>
    <x v="0"/>
    <n v="3039750"/>
    <n v="796302"/>
    <n v="796302"/>
    <d v="2011-09-29T00:00:00"/>
    <d v="2011-09-29T00:00:00"/>
    <s v="Q2-2019"/>
    <s v="Roshni Venkatesh"/>
    <s v="PMT-000011976"/>
    <n v="9"/>
    <n v="2011"/>
    <n v="9"/>
    <n v="2011"/>
    <s v="Q1"/>
    <s v="Q1"/>
    <x v="7"/>
    <x v="6"/>
  </r>
  <r>
    <s v="VSO Voluntary Service Overseas"/>
    <s v="VSO Voluntary Service Overseas 01023 Dec 2017"/>
    <x v="3"/>
    <x v="17"/>
    <x v="1"/>
    <x v="0"/>
    <n v="3039750"/>
    <n v="494708"/>
    <n v="494708"/>
    <d v="2012-10-04T00:00:00"/>
    <d v="2012-10-04T00:00:00"/>
    <s v="Q2-2019"/>
    <s v="Roshni Venkatesh"/>
    <s v="PMT-000011977"/>
    <n v="10"/>
    <n v="2012"/>
    <n v="10"/>
    <n v="2012"/>
    <s v="Q1"/>
    <s v="Q1"/>
    <x v="8"/>
    <x v="7"/>
  </r>
  <r>
    <s v="VSO Voluntary Service Overseas"/>
    <s v="VSO Voluntary Service Overseas 01023 Dec 2017"/>
    <x v="3"/>
    <x v="17"/>
    <x v="1"/>
    <x v="0"/>
    <n v="3039750"/>
    <n v="383820"/>
    <n v="383820"/>
    <d v="2013-10-16T00:00:00"/>
    <d v="2013-10-16T00:00:00"/>
    <s v="Q2-2019"/>
    <s v="Roshni Venkatesh"/>
    <s v="PMT-000011978"/>
    <n v="10"/>
    <n v="2013"/>
    <n v="10"/>
    <n v="2013"/>
    <s v="Q1"/>
    <s v="Q1"/>
    <x v="11"/>
    <x v="10"/>
  </r>
  <r>
    <s v="Plan International"/>
    <s v="Plan International 03723 Sep 2019"/>
    <x v="0"/>
    <x v="111"/>
    <x v="0"/>
    <x v="0"/>
    <n v="600000"/>
    <n v="600000"/>
    <n v="600000"/>
    <d v="2021-06-30T00:00:00"/>
    <d v="2021-07-08T00:00:00"/>
    <s v="Q4-2021"/>
    <s v="Vidyut Jauhari"/>
    <s v="PMT-000037664"/>
    <n v="6"/>
    <n v="2021"/>
    <n v="7"/>
    <n v="2021"/>
    <s v="Q4"/>
    <s v="Q4"/>
    <x v="2"/>
    <x v="2"/>
  </r>
  <r>
    <s v="Save the Children"/>
    <s v="Save the Children 02152 Dec 2017"/>
    <x v="0"/>
    <x v="23"/>
    <x v="0"/>
    <x v="0"/>
    <n v="5777767"/>
    <n v="99767"/>
    <n v="99767"/>
    <d v="2019-07-31T00:00:00"/>
    <d v="2019-08-08T00:00:00"/>
    <s v="Q1-2022"/>
    <s v="Yashwanth Kumar"/>
    <s v="PMT-000033656"/>
    <n v="7"/>
    <n v="2019"/>
    <n v="8"/>
    <n v="2019"/>
    <s v="Q4"/>
    <s v="Q4"/>
    <x v="0"/>
    <x v="0"/>
  </r>
  <r>
    <s v="Youth Business International"/>
    <s v="Youth Business International 00088 Dec 2017"/>
    <x v="0"/>
    <x v="39"/>
    <x v="1"/>
    <x v="1"/>
    <n v="4906689"/>
    <n v="14829"/>
    <n v="50519"/>
    <d v="2017-08-31T00:00:00"/>
    <d v="2017-08-31T00:00:00"/>
    <s v="Q2-2020"/>
    <s v="Meagan Rees"/>
    <s v="PMT-000011078"/>
    <n v="8"/>
    <n v="2017"/>
    <n v="8"/>
    <n v="2017"/>
    <s v="Q4"/>
    <s v="Q4"/>
    <x v="6"/>
    <x v="5"/>
  </r>
  <r>
    <s v="Alannah &amp; Madeline Foundation (AMF)"/>
    <s v="Alannah &amp; Madeline Foundation (AMF) 04195 Jan 2020"/>
    <x v="5"/>
    <x v="112"/>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2"/>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2"/>
    <x v="0"/>
    <x v="0"/>
    <n v="2000000"/>
    <n v="233741"/>
    <n v="233741"/>
    <d v="2021-09-30T00:00:00"/>
    <d v="2021-09-10T00:00:00"/>
    <s v="Q1-2022"/>
    <s v="Yashwanth Kumar"/>
    <s v="PMT-000041110"/>
    <n v="9"/>
    <n v="2021"/>
    <n v="9"/>
    <n v="2021"/>
    <s v="Q1"/>
    <s v="Q1"/>
    <x v="3"/>
    <x v="15"/>
  </r>
  <r>
    <s v="Alannah &amp; Madeline Foundation (AMF)"/>
    <s v="Alannah &amp; Madeline Foundation (AMF) 04195 Jan 2020"/>
    <x v="5"/>
    <x v="112"/>
    <x v="0"/>
    <x v="0"/>
    <n v="2000000"/>
    <n v="280000"/>
    <m/>
    <d v="2022-02-28T00:00:00"/>
    <m/>
    <s v="Q1-2022"/>
    <s v="Yashwanth Kumar"/>
    <s v="PMT-000041111"/>
    <n v="2"/>
    <n v="2022"/>
    <m/>
    <m/>
    <s v="Q2"/>
    <m/>
    <x v="3"/>
    <x v="3"/>
  </r>
  <r>
    <s v="Alannah &amp; Madeline Foundation (AMF)"/>
    <s v="Alannah &amp; Madeline Foundation (AMF) 04195 Jan 2020"/>
    <x v="5"/>
    <x v="112"/>
    <x v="0"/>
    <x v="0"/>
    <n v="2000000"/>
    <n v="276359"/>
    <m/>
    <d v="2022-08-15T00:00:00"/>
    <m/>
    <s v="Q1-2022"/>
    <s v="Yashwanth Kumar"/>
    <s v="PMT-000041112"/>
    <n v="8"/>
    <n v="2022"/>
    <m/>
    <m/>
    <s v="Q4"/>
    <m/>
    <x v="3"/>
    <x v="3"/>
  </r>
  <r>
    <s v="Alannah &amp; Madeline Foundation (AMF)"/>
    <s v="Alannah &amp; Madeline Foundation (AMF) 04195 Jan 2020"/>
    <x v="5"/>
    <x v="112"/>
    <x v="0"/>
    <x v="0"/>
    <n v="2000000"/>
    <n v="300000"/>
    <m/>
    <d v="2023-02-28T00:00:00"/>
    <m/>
    <s v="Q1-2022"/>
    <s v="Yashwanth Kumar"/>
    <s v="PMT-000041113"/>
    <n v="2"/>
    <n v="2023"/>
    <m/>
    <m/>
    <s v="Q2"/>
    <m/>
    <x v="4"/>
    <x v="3"/>
  </r>
  <r>
    <s v="Alannah &amp; Madeline Foundation (AMF)"/>
    <s v="Alannah &amp; Madeline Foundation (AMF) 04195 Jan 2020"/>
    <x v="5"/>
    <x v="112"/>
    <x v="0"/>
    <x v="0"/>
    <n v="2000000"/>
    <n v="263396"/>
    <m/>
    <d v="2023-08-15T00:00:00"/>
    <m/>
    <s v="Q1-2022"/>
    <s v="Yashwanth Kumar"/>
    <s v="PMT-000041114"/>
    <n v="8"/>
    <n v="2023"/>
    <m/>
    <m/>
    <s v="Q4"/>
    <m/>
    <x v="4"/>
    <x v="3"/>
  </r>
  <r>
    <s v="FUNDACION ENTRECULTURAS"/>
    <s v="FUNDACION ENTRECULTURAS 04194 Jan 2020"/>
    <x v="0"/>
    <x v="113"/>
    <x v="0"/>
    <x v="0"/>
    <n v="500000"/>
    <n v="500000"/>
    <n v="500000"/>
    <d v="2020-08-31T00:00:00"/>
    <d v="2020-08-11T00:00:00"/>
    <s v="Q1-2022"/>
    <s v="Beatriz de Felipe Aguilera"/>
    <s v="PMT-000037668"/>
    <n v="8"/>
    <n v="2020"/>
    <n v="8"/>
    <n v="2020"/>
    <s v="Q4"/>
    <s v="Q4"/>
    <x v="1"/>
    <x v="1"/>
  </r>
  <r>
    <s v="UNICEF Norway"/>
    <s v="UNICEF Norway 03763 Sep 2019"/>
    <x v="0"/>
    <x v="114"/>
    <x v="1"/>
    <x v="0"/>
    <n v="100000"/>
    <n v="100000"/>
    <n v="100000"/>
    <d v="2020-08-31T00:00:00"/>
    <d v="2020-08-14T00:00:00"/>
    <s v="Q2-2021"/>
    <s v="Yashwanth Kumar"/>
    <s v="PMT-000037662"/>
    <n v="8"/>
    <n v="2020"/>
    <n v="8"/>
    <n v="2020"/>
    <s v="Q4"/>
    <s v="Q4"/>
    <x v="1"/>
    <x v="1"/>
  </r>
  <r>
    <s v="Goodwill Industries International"/>
    <s v="Goodwill Industries International 04204 Jan 2020"/>
    <x v="0"/>
    <x v="115"/>
    <x v="0"/>
    <x v="0"/>
    <n v="1500000"/>
    <n v="1000000"/>
    <n v="1000000"/>
    <d v="2020-08-31T00:00:00"/>
    <d v="2020-08-13T00:00:00"/>
    <s v="Q1-2021"/>
    <s v="Vidyut Jauhari"/>
    <s v="PMT-000037665"/>
    <n v="8"/>
    <n v="2020"/>
    <n v="8"/>
    <n v="2020"/>
    <s v="Q4"/>
    <s v="Q4"/>
    <x v="1"/>
    <x v="1"/>
  </r>
  <r>
    <s v="Goodwill Industries International"/>
    <s v="Goodwill Industries International 04204 Jan 2020"/>
    <x v="0"/>
    <x v="115"/>
    <x v="0"/>
    <x v="0"/>
    <n v="1500000"/>
    <n v="250000"/>
    <m/>
    <d v="2022-02-28T00:00:00"/>
    <m/>
    <s v="Q1-2021"/>
    <s v="Vidyut Jauhari"/>
    <s v="PMT-000037666"/>
    <n v="2"/>
    <n v="2022"/>
    <m/>
    <m/>
    <s v="Q2"/>
    <m/>
    <x v="3"/>
    <x v="3"/>
  </r>
  <r>
    <s v="Goodwill Industries International"/>
    <s v="Goodwill Industries International 04204 Jan 2020"/>
    <x v="0"/>
    <x v="115"/>
    <x v="0"/>
    <x v="0"/>
    <n v="1500000"/>
    <n v="250000"/>
    <m/>
    <d v="2023-02-28T00:00:00"/>
    <m/>
    <s v="Q1-2021"/>
    <s v="Vidyut Jauhari"/>
    <s v="PMT-000037667"/>
    <n v="2"/>
    <n v="2023"/>
    <m/>
    <m/>
    <s v="Q2"/>
    <m/>
    <x v="4"/>
    <x v="3"/>
  </r>
  <r>
    <s v="Fundación ProEmpleo Productivo"/>
    <s v="Fundación ProEmpleo Productivo 03294 Apr 2019"/>
    <x v="0"/>
    <x v="116"/>
    <x v="0"/>
    <x v="0"/>
    <n v="290396"/>
    <n v="71896"/>
    <n v="71896"/>
    <d v="2019-05-31T00:00:00"/>
    <d v="2019-06-10T00:00:00"/>
    <s v="Q4-2021"/>
    <s v="Vidyut Jauhari"/>
    <s v="PMT-000033271"/>
    <n v="5"/>
    <n v="2019"/>
    <n v="6"/>
    <n v="2019"/>
    <s v="Q3"/>
    <s v="Q4"/>
    <x v="0"/>
    <x v="0"/>
  </r>
  <r>
    <s v="Fundación ProEmpleo Productivo"/>
    <s v="Fundación ProEmpleo Productivo 03294 Apr 2019"/>
    <x v="0"/>
    <x v="116"/>
    <x v="0"/>
    <x v="0"/>
    <n v="290396"/>
    <n v="218500"/>
    <n v="218500"/>
    <d v="2020-02-28T00:00:00"/>
    <d v="2020-02-28T00:00:00"/>
    <s v="Q4-2021"/>
    <s v="Vidyut Jauhari"/>
    <s v="PMT-000033272"/>
    <n v="2"/>
    <n v="2020"/>
    <n v="2"/>
    <n v="2020"/>
    <s v="Q2"/>
    <s v="Q2"/>
    <x v="1"/>
    <x v="1"/>
  </r>
  <r>
    <s v="Good Return"/>
    <s v="World Education Australia 01138 Dec 2017"/>
    <x v="5"/>
    <x v="65"/>
    <x v="1"/>
    <x v="0"/>
    <n v="253100"/>
    <n v="35000"/>
    <n v="35000"/>
    <d v="2018-04-24T00:00:00"/>
    <d v="2018-04-24T00:00:00"/>
    <s v="Q3-2019"/>
    <s v="Cathy Sowden"/>
    <s v="PMT-000026404"/>
    <n v="4"/>
    <n v="2018"/>
    <n v="4"/>
    <n v="2018"/>
    <s v="Q3"/>
    <s v="Q3"/>
    <x v="15"/>
    <x v="14"/>
  </r>
  <r>
    <s v="Junior Achievement Worldwide"/>
    <s v="Junior Achievement Worldwide 03719 Sep 2019"/>
    <x v="0"/>
    <x v="117"/>
    <x v="0"/>
    <x v="0"/>
    <n v="4552400"/>
    <n v="1538615"/>
    <m/>
    <d v="2022-08-31T00:00:00"/>
    <m/>
    <s v="Q1-2022"/>
    <s v="Yashwanth Kumar"/>
    <s v="PMT-000039533"/>
    <n v="8"/>
    <n v="2022"/>
    <m/>
    <m/>
    <s v="Q4"/>
    <m/>
    <x v="3"/>
    <x v="3"/>
  </r>
  <r>
    <s v="American Online Giving Foundation"/>
    <s v="American Online Giving Foundation 07103 May 2021"/>
    <x v="0"/>
    <x v="118"/>
    <x v="2"/>
    <x v="0"/>
    <n v="201791"/>
    <n v="180409"/>
    <n v="180409"/>
    <d v="2021-06-15T00:00:00"/>
    <d v="2021-06-18T00:00:00"/>
    <s v="Q1-2022"/>
    <s v="Yashwanth Kumar"/>
    <s v="PMT-000047253"/>
    <n v="6"/>
    <n v="2021"/>
    <n v="6"/>
    <n v="2021"/>
    <s v="Q4"/>
    <s v="Q4"/>
    <x v="2"/>
    <x v="2"/>
  </r>
  <r>
    <s v="US Chamber of Commerce Foundation"/>
    <s v="US Chamber of Commerce Foundation 07615 Sep 2021"/>
    <x v="2"/>
    <x v="119"/>
    <x v="3"/>
    <x v="0"/>
    <n v="250000"/>
    <n v="250000"/>
    <n v="250000"/>
    <d v="2021-05-03T00:00:00"/>
    <d v="2021-05-03T00:00:00"/>
    <s v="Q1-2022"/>
    <s v="Marisa Erkekdjian"/>
    <s v="PMT-000049765"/>
    <n v="5"/>
    <n v="2021"/>
    <n v="5"/>
    <n v="2021"/>
    <s v="Q3"/>
    <s v="Q3"/>
    <x v="2"/>
    <x v="2"/>
  </r>
  <r>
    <s v="US Chamber of Commerce Foundation"/>
    <s v="US Chamber of Commerce Foundation 07614 Sep 2021"/>
    <x v="2"/>
    <x v="120"/>
    <x v="3"/>
    <x v="0"/>
    <n v="1000000"/>
    <n v="1000000"/>
    <n v="1000000"/>
    <d v="2021-08-30T00:00:00"/>
    <d v="2021-08-30T00:00:00"/>
    <s v="Q1-2022"/>
    <s v="Marisa Erkekdjian"/>
    <s v="PMT-000049764"/>
    <n v="8"/>
    <n v="2021"/>
    <n v="8"/>
    <n v="2021"/>
    <s v="Q4"/>
    <s v="Q4"/>
    <x v="2"/>
    <x v="2"/>
  </r>
  <r>
    <s v="LaunchCode"/>
    <s v="LaunchCode 03512 Jun 2019"/>
    <x v="2"/>
    <x v="121"/>
    <x v="1"/>
    <x v="0"/>
    <n v="30000"/>
    <n v="30000"/>
    <n v="30000"/>
    <d v="2019-06-30T00:00:00"/>
    <d v="2019-08-15T00:00:00"/>
    <s v="Q1-2022"/>
    <s v="Caroline DeVinck"/>
    <s v="PMT-000034162"/>
    <n v="6"/>
    <n v="2019"/>
    <n v="8"/>
    <n v="2019"/>
    <s v="Q4"/>
    <s v="Q4"/>
    <x v="0"/>
    <x v="0"/>
  </r>
  <r>
    <s v="New Profit"/>
    <s v="New Profit 06629 Feb 2021"/>
    <x v="2"/>
    <x v="122"/>
    <x v="5"/>
    <x v="0"/>
    <n v="56000"/>
    <n v="56000"/>
    <n v="56000"/>
    <d v="2021-03-31T00:00:00"/>
    <d v="2021-03-03T00:00:00"/>
    <s v="Q4-2021"/>
    <s v="Vidyut Jauhari"/>
    <s v="PMT-000045718"/>
    <n v="3"/>
    <n v="2021"/>
    <n v="3"/>
    <n v="2021"/>
    <s v="Q3"/>
    <s v="Q3"/>
    <x v="2"/>
    <x v="2"/>
  </r>
  <r>
    <s v="Leonard Cheshire Disability"/>
    <s v="Leonard Cheshire Disability 03076 Dec 2017"/>
    <x v="2"/>
    <x v="123"/>
    <x v="0"/>
    <x v="1"/>
    <m/>
    <n v="82.39"/>
    <n v="82.39"/>
    <d v="2017-12-01T00:00:00"/>
    <d v="2017-12-01T00:00:00"/>
    <s v="Q1-2020"/>
    <s v="Vidyut Jauhari"/>
    <s v="PMT-000025868"/>
    <n v="12"/>
    <n v="2017"/>
    <n v="12"/>
    <n v="2017"/>
    <s v="Q2"/>
    <s v="Q2"/>
    <x v="15"/>
    <x v="14"/>
  </r>
  <r>
    <s v="Leonard Cheshire Disability"/>
    <s v="Leonard Cheshire Disability 03076 Dec 2017"/>
    <x v="2"/>
    <x v="123"/>
    <x v="0"/>
    <x v="1"/>
    <m/>
    <n v="480"/>
    <n v="480"/>
    <d v="2017-10-01T00:00:00"/>
    <d v="2017-10-01T00:00:00"/>
    <s v="Q1-2020"/>
    <s v="Vidyut Jauhari"/>
    <s v="PMT-000025870"/>
    <n v="10"/>
    <n v="2017"/>
    <n v="10"/>
    <n v="2017"/>
    <s v="Q1"/>
    <s v="Q1"/>
    <x v="15"/>
    <x v="14"/>
  </r>
  <r>
    <s v="Leonard Cheshire Disability"/>
    <s v="Leonard Cheshire Disability 03076 Dec 2017"/>
    <x v="2"/>
    <x v="123"/>
    <x v="0"/>
    <x v="1"/>
    <m/>
    <n v="480"/>
    <n v="480"/>
    <d v="2017-11-01T00:00:00"/>
    <d v="2017-11-01T00:00:00"/>
    <s v="Q1-2020"/>
    <s v="Vidyut Jauhari"/>
    <s v="PMT-000025871"/>
    <n v="11"/>
    <n v="2017"/>
    <n v="11"/>
    <n v="2017"/>
    <s v="Q1"/>
    <s v="Q1"/>
    <x v="15"/>
    <x v="14"/>
  </r>
  <r>
    <s v="Plan International"/>
    <s v="Plan International 01993 Dec 2017"/>
    <x v="2"/>
    <x v="19"/>
    <x v="0"/>
    <x v="1"/>
    <m/>
    <n v="4980"/>
    <n v="4980"/>
    <d v="2017-10-01T00:00:00"/>
    <d v="2017-10-01T00:00:00"/>
    <s v="Q1-2019"/>
    <s v="Vidyut Jauhari"/>
    <s v="PMT-000025872"/>
    <n v="10"/>
    <n v="2017"/>
    <n v="10"/>
    <n v="2017"/>
    <s v="Q1"/>
    <s v="Q1"/>
    <x v="15"/>
    <x v="14"/>
  </r>
  <r>
    <s v="Plan International"/>
    <s v="Plan International 01993 Dec 2017"/>
    <x v="2"/>
    <x v="19"/>
    <x v="0"/>
    <x v="1"/>
    <m/>
    <n v="36.61"/>
    <n v="36.61"/>
    <d v="2017-10-01T00:00:00"/>
    <d v="2017-10-01T00:00:00"/>
    <s v="Q1-2019"/>
    <s v="Vidyut Jauhari"/>
    <s v="PMT-000025873"/>
    <n v="10"/>
    <n v="2017"/>
    <n v="10"/>
    <n v="2017"/>
    <s v="Q1"/>
    <s v="Q1"/>
    <x v="15"/>
    <x v="14"/>
  </r>
  <r>
    <s v="Plan International"/>
    <s v="Plan International 01993 Dec 2017"/>
    <x v="2"/>
    <x v="19"/>
    <x v="0"/>
    <x v="1"/>
    <m/>
    <n v="231.05"/>
    <n v="231.05"/>
    <d v="2017-11-01T00:00:00"/>
    <d v="2017-11-01T00:00:00"/>
    <s v="Q1-2019"/>
    <s v="Vidyut Jauhari"/>
    <s v="PMT-000025874"/>
    <n v="11"/>
    <n v="2017"/>
    <n v="11"/>
    <n v="2017"/>
    <s v="Q1"/>
    <s v="Q1"/>
    <x v="15"/>
    <x v="14"/>
  </r>
  <r>
    <s v="Plan International"/>
    <s v="Plan International 01993 Dec 2017"/>
    <x v="2"/>
    <x v="19"/>
    <x v="0"/>
    <x v="1"/>
    <m/>
    <n v="126.23"/>
    <n v="126.23"/>
    <d v="2017-12-01T00:00:00"/>
    <d v="2017-12-01T00:00:00"/>
    <s v="Q1-2019"/>
    <s v="Vidyut Jauhari"/>
    <s v="PMT-000025875"/>
    <n v="12"/>
    <n v="2017"/>
    <n v="12"/>
    <n v="2017"/>
    <s v="Q2"/>
    <s v="Q2"/>
    <x v="15"/>
    <x v="14"/>
  </r>
  <r>
    <s v="Plan International"/>
    <s v="Plan International 01993 Dec 2017"/>
    <x v="2"/>
    <x v="19"/>
    <x v="0"/>
    <x v="1"/>
    <m/>
    <n v="7055"/>
    <n v="7055"/>
    <d v="2017-11-01T00:00:00"/>
    <d v="2017-11-01T00:00:00"/>
    <s v="Q1-2019"/>
    <s v="Vidyut Jauhari"/>
    <s v="PMT-000025876"/>
    <n v="11"/>
    <n v="2017"/>
    <n v="11"/>
    <n v="2017"/>
    <s v="Q1"/>
    <s v="Q1"/>
    <x v="15"/>
    <x v="14"/>
  </r>
  <r>
    <s v="Plan International"/>
    <s v="Plan International 01993 Dec 2017"/>
    <x v="2"/>
    <x v="19"/>
    <x v="0"/>
    <x v="1"/>
    <m/>
    <n v="2697.5"/>
    <n v="2697.5"/>
    <d v="2017-12-01T00:00:00"/>
    <d v="2017-12-01T00:00:00"/>
    <s v="Q1-2019"/>
    <s v="Vidyut Jauhari"/>
    <s v="PMT-000025877"/>
    <n v="12"/>
    <n v="2017"/>
    <n v="12"/>
    <n v="2017"/>
    <s v="Q2"/>
    <s v="Q2"/>
    <x v="15"/>
    <x v="14"/>
  </r>
  <r>
    <s v="Plan International"/>
    <s v="Plan International 00251 Feb 2018"/>
    <x v="2"/>
    <x v="109"/>
    <x v="0"/>
    <x v="1"/>
    <m/>
    <n v="154.33000000000001"/>
    <n v="154.33000000000001"/>
    <d v="2018-01-01T00:00:00"/>
    <d v="2018-01-01T00:00:00"/>
    <s v="Q2-2019"/>
    <s v="Vidyut Jauhari"/>
    <s v="PMT-000025878"/>
    <n v="1"/>
    <n v="2018"/>
    <n v="1"/>
    <n v="2018"/>
    <s v="Q2"/>
    <s v="Q2"/>
    <x v="15"/>
    <x v="14"/>
  </r>
  <r>
    <s v="Plan International"/>
    <s v="Plan International 00251 Feb 2018"/>
    <x v="2"/>
    <x v="109"/>
    <x v="0"/>
    <x v="1"/>
    <m/>
    <n v="11865.83"/>
    <n v="11865.83"/>
    <d v="2018-01-01T00:00:00"/>
    <d v="2018-01-01T00:00:00"/>
    <s v="Q2-2019"/>
    <s v="Vidyut Jauhari"/>
    <s v="PMT-000025879"/>
    <n v="1"/>
    <n v="2018"/>
    <n v="1"/>
    <n v="2018"/>
    <s v="Q2"/>
    <s v="Q2"/>
    <x v="15"/>
    <x v="14"/>
  </r>
  <r>
    <s v="Amref Health Africa"/>
    <s v="Amref Health Africa 03269 Dec 2017"/>
    <x v="2"/>
    <x v="124"/>
    <x v="0"/>
    <x v="1"/>
    <m/>
    <n v="605.55999999999995"/>
    <n v="605.55999999999995"/>
    <d v="2017-09-01T00:00:00"/>
    <d v="2017-09-01T00:00:00"/>
    <s v="Q4-2018"/>
    <s v="Vidyut Jauhari"/>
    <s v="PMT-000025880"/>
    <n v="9"/>
    <n v="2017"/>
    <n v="9"/>
    <n v="2017"/>
    <s v="Q1"/>
    <s v="Q1"/>
    <x v="15"/>
    <x v="14"/>
  </r>
  <r>
    <s v="Amref Health Africa"/>
    <s v="Amref Health Africa 03269 Dec 2017"/>
    <x v="2"/>
    <x v="124"/>
    <x v="0"/>
    <x v="1"/>
    <m/>
    <n v="660.05"/>
    <n v="660.05"/>
    <d v="2017-12-01T00:00:00"/>
    <d v="2017-12-01T00:00:00"/>
    <s v="Q4-2018"/>
    <s v="Vidyut Jauhari"/>
    <s v="PMT-000025881"/>
    <n v="12"/>
    <n v="2017"/>
    <n v="12"/>
    <n v="2017"/>
    <s v="Q2"/>
    <s v="Q2"/>
    <x v="15"/>
    <x v="14"/>
  </r>
  <r>
    <s v="Amref Health Africa"/>
    <s v="Amref Health Africa 03269 Dec 2017"/>
    <x v="2"/>
    <x v="124"/>
    <x v="0"/>
    <x v="1"/>
    <m/>
    <n v="13716.25"/>
    <n v="13716.25"/>
    <d v="2017-09-01T00:00:00"/>
    <d v="2017-09-01T00:00:00"/>
    <s v="Q4-2018"/>
    <s v="Vidyut Jauhari"/>
    <s v="PMT-000025882"/>
    <n v="9"/>
    <n v="2017"/>
    <n v="9"/>
    <n v="2017"/>
    <s v="Q1"/>
    <s v="Q1"/>
    <x v="15"/>
    <x v="14"/>
  </r>
  <r>
    <s v="Save the Children"/>
    <s v="Save the Children 02194 Dec 2017"/>
    <x v="2"/>
    <x v="5"/>
    <x v="0"/>
    <x v="1"/>
    <m/>
    <n v="1715.2"/>
    <n v="1715.2"/>
    <d v="2017-09-01T00:00:00"/>
    <d v="2017-09-01T00:00:00"/>
    <s v="Q2-2019"/>
    <s v="Vidyut Jauhari"/>
    <s v="PMT-000025883"/>
    <n v="9"/>
    <n v="2017"/>
    <n v="9"/>
    <n v="2017"/>
    <s v="Q1"/>
    <s v="Q1"/>
    <x v="15"/>
    <x v="14"/>
  </r>
  <r>
    <s v="Save the Children"/>
    <s v="Save the Children 02194 Dec 2017"/>
    <x v="2"/>
    <x v="5"/>
    <x v="0"/>
    <x v="1"/>
    <m/>
    <n v="29.76"/>
    <n v="29.76"/>
    <d v="2017-10-01T00:00:00"/>
    <d v="2017-10-01T00:00:00"/>
    <s v="Q2-2019"/>
    <s v="Vidyut Jauhari"/>
    <s v="PMT-000025884"/>
    <n v="10"/>
    <n v="2017"/>
    <n v="10"/>
    <n v="2017"/>
    <s v="Q1"/>
    <s v="Q1"/>
    <x v="15"/>
    <x v="14"/>
  </r>
  <r>
    <s v="Save the Children"/>
    <s v="Save the Children 02194 Dec 2017"/>
    <x v="2"/>
    <x v="5"/>
    <x v="0"/>
    <x v="1"/>
    <m/>
    <n v="42.38"/>
    <n v="42.38"/>
    <d v="2017-11-01T00:00:00"/>
    <d v="2017-11-01T00:00:00"/>
    <s v="Q2-2019"/>
    <s v="Vidyut Jauhari"/>
    <s v="PMT-000025885"/>
    <n v="11"/>
    <n v="2017"/>
    <n v="11"/>
    <n v="2017"/>
    <s v="Q1"/>
    <s v="Q1"/>
    <x v="15"/>
    <x v="14"/>
  </r>
  <r>
    <s v="Save the Children"/>
    <s v="Save the Children 02194 Dec 2017"/>
    <x v="2"/>
    <x v="5"/>
    <x v="0"/>
    <x v="1"/>
    <m/>
    <n v="24.39"/>
    <n v="24.39"/>
    <d v="2017-12-01T00:00:00"/>
    <d v="2017-12-01T00:00:00"/>
    <s v="Q2-2019"/>
    <s v="Vidyut Jauhari"/>
    <s v="PMT-000025886"/>
    <n v="12"/>
    <n v="2017"/>
    <n v="12"/>
    <n v="2017"/>
    <s v="Q2"/>
    <s v="Q2"/>
    <x v="15"/>
    <x v="14"/>
  </r>
  <r>
    <s v="Save the Children"/>
    <s v="Save the Children 02194 Dec 2017"/>
    <x v="2"/>
    <x v="5"/>
    <x v="0"/>
    <x v="1"/>
    <m/>
    <n v="11385"/>
    <n v="11385"/>
    <d v="2017-09-01T00:00:00"/>
    <d v="2017-09-01T00:00:00"/>
    <s v="Q2-2019"/>
    <s v="Vidyut Jauhari"/>
    <s v="PMT-000025887"/>
    <n v="9"/>
    <n v="2017"/>
    <n v="9"/>
    <n v="2017"/>
    <s v="Q1"/>
    <s v="Q1"/>
    <x v="15"/>
    <x v="14"/>
  </r>
  <r>
    <s v="Leonard Cheshire Disability"/>
    <s v="Leonard Cheshire Disability 03076 Dec 2017"/>
    <x v="2"/>
    <x v="123"/>
    <x v="0"/>
    <x v="1"/>
    <m/>
    <n v="3730"/>
    <n v="3730"/>
    <d v="2017-09-01T00:00:00"/>
    <d v="2017-09-01T00:00:00"/>
    <s v="Q1-2020"/>
    <s v="Vidyut Jauhari"/>
    <s v="PMT-000025869"/>
    <n v="9"/>
    <n v="2017"/>
    <n v="9"/>
    <n v="2017"/>
    <s v="Q1"/>
    <s v="Q1"/>
    <x v="15"/>
    <x v="14"/>
  </r>
  <r>
    <s v="Accenture"/>
    <s v="Accenture 03477 Dec 2017"/>
    <x v="2"/>
    <x v="125"/>
    <x v="0"/>
    <x v="1"/>
    <m/>
    <n v="20022.169999999998"/>
    <n v="20022.169999999998"/>
    <d v="2018-01-01T00:00:00"/>
    <d v="2018-01-01T00:00:00"/>
    <s v="Q2-2019"/>
    <s v="Vidyut Jauhari"/>
    <s v="PMT-000025863"/>
    <n v="1"/>
    <n v="2018"/>
    <n v="1"/>
    <n v="2018"/>
    <s v="Q2"/>
    <s v="Q2"/>
    <x v="15"/>
    <x v="14"/>
  </r>
  <r>
    <s v="Accenture"/>
    <s v="Accenture 03477 Dec 2017"/>
    <x v="2"/>
    <x v="125"/>
    <x v="0"/>
    <x v="1"/>
    <m/>
    <n v="43765"/>
    <n v="43765"/>
    <d v="2017-09-01T00:00:00"/>
    <d v="2017-09-01T00:00:00"/>
    <s v="Q2-2019"/>
    <s v="Vidyut Jauhari"/>
    <s v="PMT-000025864"/>
    <n v="9"/>
    <n v="2017"/>
    <n v="9"/>
    <n v="2017"/>
    <s v="Q1"/>
    <s v="Q1"/>
    <x v="15"/>
    <x v="14"/>
  </r>
  <r>
    <s v="Accenture"/>
    <s v="Accenture 03477 Dec 2017"/>
    <x v="2"/>
    <x v="125"/>
    <x v="0"/>
    <x v="1"/>
    <m/>
    <n v="44310"/>
    <n v="44310"/>
    <d v="2017-10-01T00:00:00"/>
    <d v="2017-10-01T00:00:00"/>
    <s v="Q2-2019"/>
    <s v="Vidyut Jauhari"/>
    <s v="PMT-000025865"/>
    <n v="10"/>
    <n v="2017"/>
    <n v="10"/>
    <n v="2017"/>
    <s v="Q1"/>
    <s v="Q1"/>
    <x v="15"/>
    <x v="14"/>
  </r>
  <r>
    <s v="Accenture"/>
    <s v="Accenture 03477 Dec 2017"/>
    <x v="2"/>
    <x v="125"/>
    <x v="0"/>
    <x v="1"/>
    <m/>
    <n v="47050"/>
    <n v="47050"/>
    <d v="2017-11-01T00:00:00"/>
    <d v="2017-11-01T00:00:00"/>
    <s v="Q2-2019"/>
    <s v="Vidyut Jauhari"/>
    <s v="PMT-000025866"/>
    <n v="11"/>
    <n v="2017"/>
    <n v="11"/>
    <n v="2017"/>
    <s v="Q1"/>
    <s v="Q1"/>
    <x v="15"/>
    <x v="14"/>
  </r>
  <r>
    <s v="Accenture"/>
    <s v="Accenture 03477 Dec 2017"/>
    <x v="2"/>
    <x v="125"/>
    <x v="0"/>
    <x v="1"/>
    <m/>
    <n v="26600"/>
    <n v="26600"/>
    <d v="2017-12-01T00:00:00"/>
    <d v="2017-12-01T00:00:00"/>
    <s v="Q2-2019"/>
    <s v="Vidyut Jauhari"/>
    <s v="PMT-000025867"/>
    <n v="12"/>
    <n v="2017"/>
    <n v="12"/>
    <n v="2017"/>
    <s v="Q2"/>
    <s v="Q2"/>
    <x v="15"/>
    <x v="14"/>
  </r>
  <r>
    <s v="EfE"/>
    <s v="EfE 02684 Nov 2018"/>
    <x v="6"/>
    <x v="126"/>
    <x v="1"/>
    <x v="0"/>
    <n v="21000"/>
    <n v="21000"/>
    <n v="21000"/>
    <d v="2018-11-27T00:00:00"/>
    <d v="2018-11-23T00:00:00"/>
    <s v="Q3-2019"/>
    <s v="Vidyut Jauhari"/>
    <s v="PMT-000030929"/>
    <n v="11"/>
    <n v="2018"/>
    <n v="11"/>
    <n v="2018"/>
    <s v="Q1"/>
    <s v="Q1"/>
    <x v="0"/>
    <x v="0"/>
  </r>
  <r>
    <s v="East London Business Alliance (ELBA)"/>
    <s v="East London Business Alliance (ELBA) 03553 Jul 2019"/>
    <x v="2"/>
    <x v="127"/>
    <x v="1"/>
    <x v="0"/>
    <n v="30000"/>
    <n v="30000"/>
    <n v="30000"/>
    <d v="2019-07-31T00:00:00"/>
    <d v="2019-08-20T00:00:00"/>
    <s v="Q1-2022"/>
    <s v="Linda Wickstrom"/>
    <s v="PMT-000034246"/>
    <n v="7"/>
    <n v="2019"/>
    <n v="8"/>
    <n v="2019"/>
    <s v="Q4"/>
    <s v="Q4"/>
    <x v="0"/>
    <x v="0"/>
  </r>
  <r>
    <s v="Leonard Cheshire Disability"/>
    <s v="Leonard Cheshire Disability 01746 Mar 2018"/>
    <x v="2"/>
    <x v="108"/>
    <x v="0"/>
    <x v="1"/>
    <m/>
    <n v="37587.81"/>
    <n v="37587.81"/>
    <d v="2018-06-01T00:00:00"/>
    <d v="2018-06-01T00:00:00"/>
    <s v="Q1-2020"/>
    <s v="Vidyut Jauhari"/>
    <s v="PMT-000028922"/>
    <n v="6"/>
    <n v="2018"/>
    <n v="6"/>
    <n v="2018"/>
    <s v="Q4"/>
    <s v="Q4"/>
    <x v="15"/>
    <x v="14"/>
  </r>
  <r>
    <s v="Leonard Cheshire Disability"/>
    <s v="Leonard Cheshire Disability 01746 Mar 2018"/>
    <x v="2"/>
    <x v="108"/>
    <x v="0"/>
    <x v="1"/>
    <m/>
    <n v="22730.32"/>
    <n v="22730.32"/>
    <d v="2018-07-01T00:00:00"/>
    <d v="2018-07-01T00:00:00"/>
    <s v="Q1-2020"/>
    <s v="Vidyut Jauhari"/>
    <s v="PMT-000028923"/>
    <n v="7"/>
    <n v="2018"/>
    <n v="7"/>
    <n v="2018"/>
    <s v="Q4"/>
    <s v="Q4"/>
    <x v="15"/>
    <x v="14"/>
  </r>
  <r>
    <s v="Youth Business International"/>
    <s v="Youth Business International 03072 Dec 2017"/>
    <x v="2"/>
    <x v="128"/>
    <x v="0"/>
    <x v="1"/>
    <m/>
    <n v="2320"/>
    <n v="2320"/>
    <d v="2018-05-01T00:00:00"/>
    <d v="2018-05-01T00:00:00"/>
    <s v="Q1-2020"/>
    <s v="Vidyut Jauhari"/>
    <s v="PMT-000028924"/>
    <n v="5"/>
    <n v="2018"/>
    <n v="5"/>
    <n v="2018"/>
    <s v="Q3"/>
    <s v="Q3"/>
    <x v="15"/>
    <x v="14"/>
  </r>
  <r>
    <s v="Youth Business International"/>
    <s v="Youth Business International 03072 Dec 2017"/>
    <x v="2"/>
    <x v="128"/>
    <x v="0"/>
    <x v="1"/>
    <m/>
    <n v="3475"/>
    <n v="3475"/>
    <d v="2018-07-01T00:00:00"/>
    <d v="2018-07-01T00:00:00"/>
    <s v="Q1-2020"/>
    <s v="Vidyut Jauhari"/>
    <s v="PMT-000028925"/>
    <n v="7"/>
    <n v="2018"/>
    <n v="7"/>
    <n v="2018"/>
    <s v="Q4"/>
    <s v="Q4"/>
    <x v="15"/>
    <x v="14"/>
  </r>
  <r>
    <s v="Plan International"/>
    <s v="Plan International 00251 Feb 2018"/>
    <x v="2"/>
    <x v="109"/>
    <x v="0"/>
    <x v="1"/>
    <m/>
    <n v="34299.620000000003"/>
    <n v="34299.620000000003"/>
    <d v="2018-05-01T00:00:00"/>
    <d v="2018-05-01T00:00:00"/>
    <s v="Q2-2019"/>
    <s v="Vidyut Jauhari"/>
    <s v="PMT-000028917"/>
    <n v="5"/>
    <n v="2018"/>
    <n v="5"/>
    <n v="2018"/>
    <s v="Q3"/>
    <s v="Q3"/>
    <x v="15"/>
    <x v="14"/>
  </r>
  <r>
    <s v="Plan International"/>
    <s v="Plan International 00251 Feb 2018"/>
    <x v="2"/>
    <x v="109"/>
    <x v="0"/>
    <x v="1"/>
    <m/>
    <n v="28269.54"/>
    <n v="28269.54"/>
    <d v="2018-06-01T00:00:00"/>
    <d v="2018-06-01T00:00:00"/>
    <s v="Q2-2019"/>
    <s v="Vidyut Jauhari"/>
    <s v="PMT-000028918"/>
    <n v="6"/>
    <n v="2018"/>
    <n v="6"/>
    <n v="2018"/>
    <s v="Q4"/>
    <s v="Q4"/>
    <x v="15"/>
    <x v="14"/>
  </r>
  <r>
    <s v="Plan International"/>
    <s v="Plan International 00251 Feb 2018"/>
    <x v="2"/>
    <x v="109"/>
    <x v="0"/>
    <x v="1"/>
    <m/>
    <n v="35263.910000000003"/>
    <n v="35263.910000000003"/>
    <d v="2018-07-01T00:00:00"/>
    <d v="2018-07-01T00:00:00"/>
    <s v="Q2-2019"/>
    <s v="Vidyut Jauhari"/>
    <s v="PMT-000028919"/>
    <n v="7"/>
    <n v="2018"/>
    <n v="7"/>
    <n v="2018"/>
    <s v="Q4"/>
    <s v="Q4"/>
    <x v="15"/>
    <x v="14"/>
  </r>
  <r>
    <s v="Leonard Cheshire Disability"/>
    <s v="Leonard Cheshire Disability 01746 Mar 2018"/>
    <x v="2"/>
    <x v="108"/>
    <x v="0"/>
    <x v="1"/>
    <m/>
    <n v="5637.2"/>
    <n v="5637.2"/>
    <d v="2018-04-01T00:00:00"/>
    <d v="2018-04-01T00:00:00"/>
    <s v="Q1-2020"/>
    <s v="Vidyut Jauhari"/>
    <s v="PMT-000028920"/>
    <n v="4"/>
    <n v="2018"/>
    <n v="4"/>
    <n v="2018"/>
    <s v="Q3"/>
    <s v="Q3"/>
    <x v="15"/>
    <x v="14"/>
  </r>
  <r>
    <s v="Leonard Cheshire Disability"/>
    <s v="Leonard Cheshire Disability 01746 Mar 2018"/>
    <x v="2"/>
    <x v="108"/>
    <x v="0"/>
    <x v="1"/>
    <m/>
    <n v="36094.47"/>
    <n v="36094.47"/>
    <d v="2018-05-01T00:00:00"/>
    <d v="2018-05-01T00:00:00"/>
    <s v="Q1-2020"/>
    <s v="Vidyut Jauhari"/>
    <s v="PMT-000028921"/>
    <n v="5"/>
    <n v="2018"/>
    <n v="5"/>
    <n v="2018"/>
    <s v="Q3"/>
    <s v="Q3"/>
    <x v="15"/>
    <x v="14"/>
  </r>
  <r>
    <s v="Leonard Cheshire Disability"/>
    <s v="Leonard Cheshire Disability 03076 Dec 2017"/>
    <x v="2"/>
    <x v="123"/>
    <x v="0"/>
    <x v="1"/>
    <m/>
    <n v="2353.02"/>
    <n v="2353.02"/>
    <d v="2018-07-01T00:00:00"/>
    <d v="2018-07-01T00:00:00"/>
    <s v="Q1-2020"/>
    <s v="Vidyut Jauhari"/>
    <s v="PMT-000028915"/>
    <n v="7"/>
    <n v="2018"/>
    <n v="7"/>
    <n v="2018"/>
    <s v="Q4"/>
    <s v="Q4"/>
    <x v="15"/>
    <x v="14"/>
  </r>
  <r>
    <s v="Plan International"/>
    <s v="Plan International 00251 Feb 2018"/>
    <x v="2"/>
    <x v="109"/>
    <x v="0"/>
    <x v="1"/>
    <m/>
    <n v="553"/>
    <n v="553"/>
    <d v="2018-04-01T00:00:00"/>
    <d v="2018-04-01T00:00:00"/>
    <s v="Q2-2019"/>
    <s v="Vidyut Jauhari"/>
    <s v="PMT-000028916"/>
    <n v="4"/>
    <n v="2018"/>
    <n v="4"/>
    <n v="2018"/>
    <s v="Q3"/>
    <s v="Q3"/>
    <x v="15"/>
    <x v="14"/>
  </r>
  <r>
    <s v="Cerebral Palsy Alliance"/>
    <s v="Cerebral Palsy Alliance 02478 Dec 2018"/>
    <x v="5"/>
    <x v="31"/>
    <x v="1"/>
    <x v="0"/>
    <n v="143000"/>
    <n v="35750"/>
    <n v="35750"/>
    <d v="2019-07-15T00:00:00"/>
    <d v="2019-07-18T00:00:00"/>
    <s v="Q4-2020"/>
    <s v="Yashwanth Kumar"/>
    <s v="PMT-000032100"/>
    <n v="7"/>
    <n v="2019"/>
    <n v="7"/>
    <n v="2019"/>
    <s v="Q4"/>
    <s v="Q4"/>
    <x v="0"/>
    <x v="0"/>
  </r>
  <r>
    <s v="UNHCR Middle East"/>
    <s v="UNHCR Middle East 06746 Mar 2021"/>
    <x v="0"/>
    <x v="129"/>
    <x v="3"/>
    <x v="0"/>
    <n v="500000"/>
    <n v="500000"/>
    <m/>
    <d v="2021-09-01T00:00:00"/>
    <m/>
    <s v="Q4-2021"/>
    <s v="Vidyut Jauhari"/>
    <s v="PMT-000047257"/>
    <n v="9"/>
    <n v="2021"/>
    <m/>
    <m/>
    <s v="Q1"/>
    <m/>
    <x v="3"/>
    <x v="3"/>
  </r>
  <r>
    <s v="Youth Business International"/>
    <s v="Youth Business International 00088 Dec 2017"/>
    <x v="0"/>
    <x v="39"/>
    <x v="1"/>
    <x v="0"/>
    <n v="4906689"/>
    <n v="250000"/>
    <n v="250000"/>
    <d v="2018-01-05T00:00:00"/>
    <d v="2018-01-26T00:00:00"/>
    <s v="Q2-2020"/>
    <s v="Meagan Rees"/>
    <s v="PMT-000019940"/>
    <n v="1"/>
    <n v="2018"/>
    <n v="1"/>
    <n v="2018"/>
    <s v="Q2"/>
    <s v="Q2"/>
    <x v="15"/>
    <x v="14"/>
  </r>
  <r>
    <s v="Youth Business International"/>
    <s v="Youth Business International 02228 Jul 2018"/>
    <x v="0"/>
    <x v="130"/>
    <x v="0"/>
    <x v="0"/>
    <n v="6000000"/>
    <n v="2366515"/>
    <n v="2366515"/>
    <d v="2018-08-17T00:00:00"/>
    <d v="2018-08-17T00:00:00"/>
    <s v="Q1-2022"/>
    <s v="Meagan Rees"/>
    <s v="PMT-000029046"/>
    <n v="8"/>
    <n v="2018"/>
    <n v="8"/>
    <n v="2018"/>
    <s v="Q4"/>
    <s v="Q4"/>
    <x v="15"/>
    <x v="14"/>
  </r>
  <r>
    <s v="Youth Business International"/>
    <s v="Youth Business International 02228 Jul 2018"/>
    <x v="0"/>
    <x v="130"/>
    <x v="0"/>
    <x v="0"/>
    <n v="6000000"/>
    <n v="2156477"/>
    <n v="2156477"/>
    <d v="2019-10-31T00:00:00"/>
    <d v="2019-10-22T00:00:00"/>
    <s v="Q1-2022"/>
    <s v="Meagan Rees"/>
    <s v="PMT-000029047"/>
    <n v="10"/>
    <n v="2019"/>
    <n v="10"/>
    <n v="2019"/>
    <s v="Q1"/>
    <s v="Q1"/>
    <x v="1"/>
    <x v="1"/>
  </r>
  <r>
    <s v="Youth Business International"/>
    <s v="Youth Business International 02228 Jul 2018"/>
    <x v="0"/>
    <x v="130"/>
    <x v="0"/>
    <x v="0"/>
    <n v="6000000"/>
    <n v="1477008"/>
    <n v="1477008"/>
    <d v="2020-10-31T00:00:00"/>
    <d v="2020-09-28T00:00:00"/>
    <s v="Q1-2022"/>
    <s v="Meagan Rees"/>
    <s v="PMT-000029048"/>
    <n v="10"/>
    <n v="2020"/>
    <n v="9"/>
    <n v="2020"/>
    <s v="Q1"/>
    <s v="Q1"/>
    <x v="2"/>
    <x v="2"/>
  </r>
  <r>
    <s v="Youth Business International"/>
    <s v="Youth Business International 03119 Dec 2017"/>
    <x v="2"/>
    <x v="131"/>
    <x v="0"/>
    <x v="1"/>
    <m/>
    <n v="87280"/>
    <n v="87280"/>
    <d v="2014-08-31T00:00:00"/>
    <d v="2014-08-31T00:00:00"/>
    <s v="Q4-2018"/>
    <s v="Onkar Singh"/>
    <s v="PMT-000012259"/>
    <n v="8"/>
    <n v="2014"/>
    <n v="8"/>
    <n v="2014"/>
    <s v="Q4"/>
    <s v="Q4"/>
    <x v="11"/>
    <x v="10"/>
  </r>
  <r>
    <s v="Amref Health Africa"/>
    <s v="Amref Health Africa 03269 Dec 2017"/>
    <x v="2"/>
    <x v="124"/>
    <x v="0"/>
    <x v="1"/>
    <m/>
    <n v="116857"/>
    <n v="101424"/>
    <d v="2017-08-31T00:00:00"/>
    <d v="2017-08-31T00:00:00"/>
    <s v="Q4-2018"/>
    <s v="Vidyut Jauhari"/>
    <s v="PMT-000012260"/>
    <n v="8"/>
    <n v="2017"/>
    <n v="8"/>
    <n v="2017"/>
    <s v="Q4"/>
    <s v="Q4"/>
    <x v="6"/>
    <x v="5"/>
  </r>
  <r>
    <s v="Youth Business International"/>
    <s v="Youth Business International 03072 Dec 2017"/>
    <x v="2"/>
    <x v="128"/>
    <x v="0"/>
    <x v="1"/>
    <m/>
    <n v="96520"/>
    <n v="100941"/>
    <d v="2017-08-31T00:00:00"/>
    <d v="2017-08-31T00:00:00"/>
    <s v="Q1-2020"/>
    <s v="Vidyut Jauhari"/>
    <s v="PMT-000012261"/>
    <n v="8"/>
    <n v="2017"/>
    <n v="8"/>
    <n v="2017"/>
    <s v="Q4"/>
    <s v="Q4"/>
    <x v="6"/>
    <x v="5"/>
  </r>
  <r>
    <s v="Leonard Cheshire Disability"/>
    <s v="Leonard Cheshire Disability 03076 Dec 2017"/>
    <x v="2"/>
    <x v="123"/>
    <x v="0"/>
    <x v="1"/>
    <m/>
    <n v="94000"/>
    <n v="97382"/>
    <d v="2017-08-31T00:00:00"/>
    <d v="2017-08-31T00:00:00"/>
    <s v="Q1-2020"/>
    <s v="Vidyut Jauhari"/>
    <s v="PMT-000012262"/>
    <n v="8"/>
    <n v="2017"/>
    <n v="8"/>
    <n v="2017"/>
    <s v="Q4"/>
    <s v="Q4"/>
    <x v="6"/>
    <x v="5"/>
  </r>
  <r>
    <s v="Accenture"/>
    <s v="Accenture 03477 Dec 2017"/>
    <x v="2"/>
    <x v="125"/>
    <x v="0"/>
    <x v="1"/>
    <m/>
    <n v="140000"/>
    <n v="110706"/>
    <d v="2017-08-31T00:00:00"/>
    <d v="2017-08-31T00:00:00"/>
    <s v="Q2-2019"/>
    <s v="Vidyut Jauhari"/>
    <s v="PMT-000011574"/>
    <n v="8"/>
    <n v="2017"/>
    <n v="8"/>
    <n v="2017"/>
    <s v="Q4"/>
    <s v="Q4"/>
    <x v="6"/>
    <x v="5"/>
  </r>
  <r>
    <s v="Accenture"/>
    <s v="Accenture 03478 Dec 2017"/>
    <x v="2"/>
    <x v="132"/>
    <x v="0"/>
    <x v="1"/>
    <m/>
    <n v="115000"/>
    <n v="107990"/>
    <d v="2017-08-31T00:00:00"/>
    <d v="2017-08-31T00:00:00"/>
    <s v="Q2-2019"/>
    <s v="Vidyut Jauhari"/>
    <s v="PMT-000011576"/>
    <n v="8"/>
    <n v="2017"/>
    <n v="8"/>
    <n v="2017"/>
    <s v="Q4"/>
    <s v="Q4"/>
    <x v="6"/>
    <x v="5"/>
  </r>
  <r>
    <s v="Good Return"/>
    <s v="World Education Australia 01138 Dec 2017"/>
    <x v="5"/>
    <x v="65"/>
    <x v="1"/>
    <x v="0"/>
    <n v="253100"/>
    <n v="61000"/>
    <n v="61000"/>
    <d v="2017-12-15T00:00:00"/>
    <d v="2017-11-24T00:00:00"/>
    <s v="Q3-2019"/>
    <s v="Cathy Sowden"/>
    <s v="PMT-000011590"/>
    <n v="12"/>
    <n v="2017"/>
    <n v="11"/>
    <n v="2017"/>
    <s v="Q2"/>
    <s v="Q1"/>
    <x v="15"/>
    <x v="14"/>
  </r>
  <r>
    <s v="Aspen Institute"/>
    <s v="Aspen Institute 03150 Mar 2019"/>
    <x v="2"/>
    <x v="30"/>
    <x v="1"/>
    <x v="1"/>
    <m/>
    <n v="4550"/>
    <n v="4550"/>
    <d v="2019-04-01T00:00:00"/>
    <d v="2019-04-01T00:00:00"/>
    <s v="Q3-2020"/>
    <s v="Vidyut Jauhari"/>
    <s v="PMT-000038199"/>
    <n v="4"/>
    <n v="2019"/>
    <n v="4"/>
    <n v="2019"/>
    <s v="Q3"/>
    <s v="Q3"/>
    <x v="0"/>
    <x v="0"/>
  </r>
  <r>
    <s v="Aspen Institute"/>
    <s v="Aspen Institute 03150 Mar 2019"/>
    <x v="2"/>
    <x v="30"/>
    <x v="1"/>
    <x v="1"/>
    <m/>
    <n v="15796.92"/>
    <n v="15796.92"/>
    <d v="2019-05-01T00:00:00"/>
    <d v="2019-05-01T00:00:00"/>
    <s v="Q3-2020"/>
    <s v="Vidyut Jauhari"/>
    <s v="PMT-000038200"/>
    <n v="5"/>
    <n v="2019"/>
    <n v="5"/>
    <n v="2019"/>
    <s v="Q3"/>
    <s v="Q3"/>
    <x v="0"/>
    <x v="0"/>
  </r>
  <r>
    <s v="Aspen Institute"/>
    <s v="Aspen Institute 03150 Mar 2019"/>
    <x v="2"/>
    <x v="30"/>
    <x v="1"/>
    <x v="1"/>
    <m/>
    <n v="22684.53"/>
    <n v="22684.53"/>
    <d v="2019-06-01T00:00:00"/>
    <d v="2019-06-01T00:00:00"/>
    <s v="Q3-2020"/>
    <s v="Vidyut Jauhari"/>
    <s v="PMT-000038201"/>
    <n v="6"/>
    <n v="2019"/>
    <n v="6"/>
    <n v="2019"/>
    <s v="Q4"/>
    <s v="Q4"/>
    <x v="0"/>
    <x v="0"/>
  </r>
  <r>
    <s v="Aspen Institute"/>
    <s v="Aspen Institute 03150 Mar 2019"/>
    <x v="2"/>
    <x v="30"/>
    <x v="1"/>
    <x v="1"/>
    <m/>
    <n v="81880.44"/>
    <n v="81880.44"/>
    <d v="2019-07-01T00:00:00"/>
    <d v="2019-07-01T00:00:00"/>
    <s v="Q3-2020"/>
    <s v="Vidyut Jauhari"/>
    <s v="PMT-000038202"/>
    <n v="7"/>
    <n v="2019"/>
    <n v="7"/>
    <n v="2019"/>
    <s v="Q4"/>
    <s v="Q4"/>
    <x v="0"/>
    <x v="0"/>
  </r>
  <r>
    <s v="Youth Business International"/>
    <s v="Youth Business International 06492 Feb 2021"/>
    <x v="0"/>
    <x v="133"/>
    <x v="0"/>
    <x v="0"/>
    <n v="1500000"/>
    <n v="1500000"/>
    <n v="1500000"/>
    <d v="2021-05-31T00:00:00"/>
    <d v="2021-05-18T00:00:00"/>
    <s v="Q1-2022"/>
    <s v="Yashwanth Kumar"/>
    <s v="PMT-000046239"/>
    <n v="5"/>
    <n v="2021"/>
    <n v="5"/>
    <n v="2021"/>
    <s v="Q3"/>
    <s v="Q3"/>
    <x v="2"/>
    <x v="2"/>
  </r>
  <r>
    <s v="Save the Children"/>
    <s v="Save the Children 03338 May 2019"/>
    <x v="2"/>
    <x v="96"/>
    <x v="1"/>
    <x v="1"/>
    <m/>
    <n v="196000"/>
    <m/>
    <d v="2019-08-12T00:00:00"/>
    <m/>
    <s v="Q4-2020"/>
    <s v="Markus Huurinainen"/>
    <s v="PMT-000034619"/>
    <n v="8"/>
    <n v="2019"/>
    <m/>
    <m/>
    <s v="Q4"/>
    <m/>
    <x v="0"/>
    <x v="3"/>
  </r>
  <r>
    <s v="UNICEF Norway"/>
    <s v="UNICEF Norway 07148 Jun 2021"/>
    <x v="0"/>
    <x v="134"/>
    <x v="6"/>
    <x v="0"/>
    <n v="3000000"/>
    <n v="1000000"/>
    <m/>
    <d v="2021-09-30T00:00:00"/>
    <m/>
    <s v="Q1-2022"/>
    <s v="Vidyut Jauhari"/>
    <s v="PMT-000047509"/>
    <n v="9"/>
    <n v="2021"/>
    <m/>
    <m/>
    <s v="Q1"/>
    <m/>
    <x v="3"/>
    <x v="3"/>
  </r>
  <r>
    <s v="UNICEF Norway"/>
    <s v="UNICEF Norway 07148 Jun 2021"/>
    <x v="0"/>
    <x v="134"/>
    <x v="6"/>
    <x v="0"/>
    <n v="3000000"/>
    <n v="1000000"/>
    <m/>
    <d v="2022-09-01T00:00:00"/>
    <m/>
    <s v="Q1-2022"/>
    <s v="Vidyut Jauhari"/>
    <s v="PMT-000047510"/>
    <n v="9"/>
    <n v="2022"/>
    <m/>
    <m/>
    <s v="Q1"/>
    <m/>
    <x v="4"/>
    <x v="3"/>
  </r>
  <r>
    <s v="American Online Giving Foundation"/>
    <s v="American Online Giving Foundation 07103 May 2021"/>
    <x v="0"/>
    <x v="118"/>
    <x v="2"/>
    <x v="0"/>
    <n v="201791"/>
    <n v="21382"/>
    <n v="21382"/>
    <d v="2021-09-15T00:00:00"/>
    <d v="2021-09-14T00:00:00"/>
    <s v="Q1-2022"/>
    <s v="Yashwanth Kumar"/>
    <s v="PMT-000048875"/>
    <n v="9"/>
    <n v="2021"/>
    <n v="9"/>
    <n v="2021"/>
    <s v="Q1"/>
    <s v="Q1"/>
    <x v="3"/>
    <x v="15"/>
  </r>
  <r>
    <s v="Save the Children"/>
    <s v="Save the Children 02194 Dec 2017"/>
    <x v="2"/>
    <x v="5"/>
    <x v="0"/>
    <x v="1"/>
    <m/>
    <n v="6326.88"/>
    <n v="6326.88"/>
    <d v="2017-10-01T00:00:00"/>
    <d v="2017-10-01T00:00:00"/>
    <s v="Q2-2019"/>
    <s v="Vidyut Jauhari"/>
    <s v="PMT-000025888"/>
    <n v="10"/>
    <n v="2017"/>
    <n v="10"/>
    <n v="2017"/>
    <s v="Q1"/>
    <s v="Q1"/>
    <x v="15"/>
    <x v="14"/>
  </r>
  <r>
    <s v="Save the Children"/>
    <s v="Save the Children 02194 Dec 2017"/>
    <x v="2"/>
    <x v="5"/>
    <x v="0"/>
    <x v="1"/>
    <m/>
    <n v="2060"/>
    <n v="2060"/>
    <d v="2017-11-01T00:00:00"/>
    <d v="2017-11-01T00:00:00"/>
    <s v="Q2-2019"/>
    <s v="Vidyut Jauhari"/>
    <s v="PMT-000025889"/>
    <n v="11"/>
    <n v="2017"/>
    <n v="11"/>
    <n v="2017"/>
    <s v="Q1"/>
    <s v="Q1"/>
    <x v="15"/>
    <x v="14"/>
  </r>
  <r>
    <s v="Youth Business International"/>
    <s v="Youth Business International 03072 Dec 2017"/>
    <x v="2"/>
    <x v="128"/>
    <x v="0"/>
    <x v="1"/>
    <m/>
    <n v="16.100000000000001"/>
    <n v="16.100000000000001"/>
    <d v="2017-10-01T00:00:00"/>
    <d v="2017-10-01T00:00:00"/>
    <s v="Q1-2020"/>
    <s v="Vidyut Jauhari"/>
    <s v="PMT-000025890"/>
    <n v="10"/>
    <n v="2017"/>
    <n v="10"/>
    <n v="2017"/>
    <s v="Q1"/>
    <s v="Q1"/>
    <x v="15"/>
    <x v="14"/>
  </r>
  <r>
    <s v="Youth Business International"/>
    <s v="Youth Business International 03072 Dec 2017"/>
    <x v="2"/>
    <x v="128"/>
    <x v="0"/>
    <x v="1"/>
    <m/>
    <n v="18360"/>
    <n v="18360"/>
    <d v="2017-09-01T00:00:00"/>
    <d v="2017-09-01T00:00:00"/>
    <s v="Q1-2020"/>
    <s v="Vidyut Jauhari"/>
    <s v="PMT-000025891"/>
    <n v="9"/>
    <n v="2017"/>
    <n v="9"/>
    <n v="2017"/>
    <s v="Q1"/>
    <s v="Q1"/>
    <x v="15"/>
    <x v="14"/>
  </r>
  <r>
    <s v="Youth Business International"/>
    <s v="Youth Business International 03072 Dec 2017"/>
    <x v="2"/>
    <x v="128"/>
    <x v="0"/>
    <x v="1"/>
    <m/>
    <n v="9085"/>
    <n v="9085"/>
    <d v="2017-10-01T00:00:00"/>
    <d v="2017-10-01T00:00:00"/>
    <s v="Q1-2020"/>
    <s v="Vidyut Jauhari"/>
    <s v="PMT-000025892"/>
    <n v="10"/>
    <n v="2017"/>
    <n v="10"/>
    <n v="2017"/>
    <s v="Q1"/>
    <s v="Q1"/>
    <x v="15"/>
    <x v="14"/>
  </r>
  <r>
    <s v="Youth Business International"/>
    <s v="Youth Business International 03072 Dec 2017"/>
    <x v="2"/>
    <x v="128"/>
    <x v="0"/>
    <x v="1"/>
    <m/>
    <n v="6510"/>
    <n v="6510"/>
    <d v="2017-11-01T00:00:00"/>
    <d v="2017-11-01T00:00:00"/>
    <s v="Q1-2020"/>
    <s v="Vidyut Jauhari"/>
    <s v="PMT-000025893"/>
    <n v="11"/>
    <n v="2017"/>
    <n v="11"/>
    <n v="2017"/>
    <s v="Q1"/>
    <s v="Q1"/>
    <x v="15"/>
    <x v="14"/>
  </r>
  <r>
    <s v="US Chamber of Commerce Foundation"/>
    <s v="US Chamber of Commerce Foundation 07612 Sep 2021"/>
    <x v="2"/>
    <x v="29"/>
    <x v="3"/>
    <x v="0"/>
    <n v="4248000"/>
    <n v="1248000"/>
    <n v="1248000"/>
    <d v="2021-05-25T00:00:00"/>
    <d v="2021-05-25T00:00:00"/>
    <s v="Q1-2022"/>
    <s v="Marisa Erkekdjian"/>
    <s v="PMT-000049742"/>
    <n v="5"/>
    <n v="2021"/>
    <n v="5"/>
    <n v="2021"/>
    <s v="Q3"/>
    <s v="Q3"/>
    <x v="2"/>
    <x v="2"/>
  </r>
  <r>
    <s v="UNICEF Norway"/>
    <s v="UNICEF Norway 07148 Jun 2021"/>
    <x v="0"/>
    <x v="134"/>
    <x v="6"/>
    <x v="0"/>
    <n v="3000000"/>
    <n v="1000000"/>
    <m/>
    <d v="2023-09-01T00:00:00"/>
    <m/>
    <s v="Q1-2022"/>
    <s v="Vidyut Jauhari"/>
    <s v="PMT-000047511"/>
    <n v="9"/>
    <n v="2023"/>
    <m/>
    <m/>
    <s v="Q1"/>
    <m/>
    <x v="21"/>
    <x v="3"/>
  </r>
  <r>
    <s v="Junior Achievement Worldwide"/>
    <s v="Junior Achievement Worldwide 03719 Sep 2019"/>
    <x v="0"/>
    <x v="117"/>
    <x v="0"/>
    <x v="0"/>
    <n v="4552400"/>
    <n v="112570"/>
    <n v="112570"/>
    <d v="2020-05-31T00:00:00"/>
    <d v="2020-06-09T00:00:00"/>
    <s v="Q1-2022"/>
    <s v="Yashwanth Kumar"/>
    <s v="PMT-000037612"/>
    <n v="5"/>
    <n v="2020"/>
    <n v="6"/>
    <n v="2020"/>
    <s v="Q3"/>
    <s v="Q4"/>
    <x v="1"/>
    <x v="1"/>
  </r>
  <r>
    <s v="Junior Achievement Worldwide"/>
    <s v="Junior Achievement Worldwide 03719 Sep 2019"/>
    <x v="0"/>
    <x v="117"/>
    <x v="0"/>
    <x v="0"/>
    <n v="4552400"/>
    <n v="1472105"/>
    <n v="1472105"/>
    <d v="2020-08-31T00:00:00"/>
    <d v="2020-08-26T00:00:00"/>
    <s v="Q1-2022"/>
    <s v="Yashwanth Kumar"/>
    <s v="PMT-000037613"/>
    <n v="8"/>
    <n v="2020"/>
    <n v="8"/>
    <n v="2020"/>
    <s v="Q4"/>
    <s v="Q4"/>
    <x v="1"/>
    <x v="1"/>
  </r>
  <r>
    <s v="Junior Achievement Worldwide"/>
    <s v="Junior Achievement Worldwide 03719 Sep 2019"/>
    <x v="0"/>
    <x v="117"/>
    <x v="0"/>
    <x v="0"/>
    <n v="4552400"/>
    <n v="152850"/>
    <n v="152850"/>
    <d v="2020-09-30T00:00:00"/>
    <d v="2020-09-01T00:00:00"/>
    <s v="Q1-2022"/>
    <s v="Yashwanth Kumar"/>
    <s v="PMT-000037614"/>
    <n v="9"/>
    <n v="2020"/>
    <n v="9"/>
    <n v="2020"/>
    <s v="Q1"/>
    <s v="Q1"/>
    <x v="2"/>
    <x v="2"/>
  </r>
  <r>
    <s v="Accenture"/>
    <s v="Accenture 03477 Dec 2017"/>
    <x v="2"/>
    <x v="125"/>
    <x v="0"/>
    <x v="1"/>
    <m/>
    <n v="211.16"/>
    <n v="211.16"/>
    <d v="2018-03-01T00:00:00"/>
    <d v="2018-03-01T00:00:00"/>
    <s v="Q2-2019"/>
    <s v="Vidyut Jauhari"/>
    <s v="PMT-000027585"/>
    <n v="3"/>
    <n v="2018"/>
    <n v="3"/>
    <n v="2018"/>
    <s v="Q3"/>
    <s v="Q3"/>
    <x v="15"/>
    <x v="14"/>
  </r>
  <r>
    <s v="Leonard Cheshire Disability"/>
    <s v="Leonard Cheshire Disability 03076 Dec 2017"/>
    <x v="2"/>
    <x v="123"/>
    <x v="0"/>
    <x v="1"/>
    <m/>
    <n v="508.82"/>
    <n v="508.82"/>
    <d v="2018-03-01T00:00:00"/>
    <d v="2018-03-01T00:00:00"/>
    <s v="Q1-2020"/>
    <s v="Vidyut Jauhari"/>
    <s v="PMT-000027588"/>
    <n v="3"/>
    <n v="2018"/>
    <n v="3"/>
    <n v="2018"/>
    <s v="Q3"/>
    <s v="Q3"/>
    <x v="15"/>
    <x v="14"/>
  </r>
  <r>
    <s v="Leonard Cheshire Disability"/>
    <s v="Leonard Cheshire Disability 03076 Dec 2017"/>
    <x v="2"/>
    <x v="123"/>
    <x v="0"/>
    <x v="1"/>
    <m/>
    <n v="10.44"/>
    <n v="10.44"/>
    <d v="2018-04-01T00:00:00"/>
    <d v="2018-04-01T00:00:00"/>
    <s v="Q1-2020"/>
    <s v="Vidyut Jauhari"/>
    <s v="PMT-000027589"/>
    <n v="4"/>
    <n v="2018"/>
    <n v="4"/>
    <n v="2018"/>
    <s v="Q3"/>
    <s v="Q3"/>
    <x v="15"/>
    <x v="14"/>
  </r>
  <r>
    <s v="Plan International"/>
    <s v="Plan International 00251 Feb 2018"/>
    <x v="2"/>
    <x v="109"/>
    <x v="0"/>
    <x v="1"/>
    <m/>
    <n v="897"/>
    <n v="897"/>
    <d v="2018-02-01T00:00:00"/>
    <d v="2018-02-01T00:00:00"/>
    <s v="Q2-2019"/>
    <s v="Vidyut Jauhari"/>
    <s v="PMT-000027590"/>
    <n v="2"/>
    <n v="2018"/>
    <n v="2"/>
    <n v="2018"/>
    <s v="Q2"/>
    <s v="Q2"/>
    <x v="15"/>
    <x v="14"/>
  </r>
  <r>
    <s v="Plan International"/>
    <s v="Plan International 00251 Feb 2018"/>
    <x v="2"/>
    <x v="109"/>
    <x v="0"/>
    <x v="1"/>
    <m/>
    <n v="37962.400000000001"/>
    <n v="37962.400000000001"/>
    <d v="2018-03-01T00:00:00"/>
    <d v="2018-03-01T00:00:00"/>
    <s v="Q2-2019"/>
    <s v="Vidyut Jauhari"/>
    <s v="PMT-000027591"/>
    <n v="3"/>
    <n v="2018"/>
    <n v="3"/>
    <n v="2018"/>
    <s v="Q3"/>
    <s v="Q3"/>
    <x v="15"/>
    <x v="14"/>
  </r>
  <r>
    <s v="Plan International"/>
    <s v="Plan International 00251 Feb 2018"/>
    <x v="2"/>
    <x v="109"/>
    <x v="0"/>
    <x v="1"/>
    <m/>
    <n v="38644.730000000003"/>
    <n v="38644.730000000003"/>
    <d v="2018-04-01T00:00:00"/>
    <d v="2018-04-01T00:00:00"/>
    <s v="Q2-2019"/>
    <s v="Vidyut Jauhari"/>
    <s v="PMT-000027592"/>
    <n v="4"/>
    <n v="2018"/>
    <n v="4"/>
    <n v="2018"/>
    <s v="Q3"/>
    <s v="Q3"/>
    <x v="15"/>
    <x v="14"/>
  </r>
  <r>
    <s v="Leonard Cheshire Disability"/>
    <s v="Leonard Cheshire Disability 01746 Mar 2018"/>
    <x v="2"/>
    <x v="108"/>
    <x v="0"/>
    <x v="1"/>
    <m/>
    <n v="7973.33"/>
    <n v="7973.33"/>
    <d v="2018-01-01T00:00:00"/>
    <d v="2018-01-01T00:00:00"/>
    <s v="Q1-2020"/>
    <s v="Vidyut Jauhari"/>
    <s v="PMT-000027593"/>
    <n v="1"/>
    <n v="2018"/>
    <n v="1"/>
    <n v="2018"/>
    <s v="Q2"/>
    <s v="Q2"/>
    <x v="15"/>
    <x v="14"/>
  </r>
  <r>
    <s v="Leonard Cheshire Disability"/>
    <s v="Leonard Cheshire Disability 01746 Mar 2018"/>
    <x v="2"/>
    <x v="108"/>
    <x v="0"/>
    <x v="1"/>
    <m/>
    <n v="6780"/>
    <n v="6780"/>
    <d v="2017-12-01T00:00:00"/>
    <d v="2017-12-01T00:00:00"/>
    <s v="Q1-2020"/>
    <s v="Vidyut Jauhari"/>
    <s v="PMT-000027594"/>
    <n v="12"/>
    <n v="2017"/>
    <n v="12"/>
    <n v="2017"/>
    <s v="Q2"/>
    <s v="Q2"/>
    <x v="15"/>
    <x v="14"/>
  </r>
  <r>
    <s v="Leonard Cheshire Disability"/>
    <s v="Leonard Cheshire Disability 01746 Mar 2018"/>
    <x v="2"/>
    <x v="108"/>
    <x v="0"/>
    <x v="1"/>
    <m/>
    <n v="7910"/>
    <n v="7910"/>
    <d v="2018-01-01T00:00:00"/>
    <d v="2018-01-01T00:00:00"/>
    <s v="Q1-2020"/>
    <s v="Vidyut Jauhari"/>
    <s v="PMT-000027595"/>
    <n v="1"/>
    <n v="2018"/>
    <n v="1"/>
    <n v="2018"/>
    <s v="Q2"/>
    <s v="Q2"/>
    <x v="15"/>
    <x v="14"/>
  </r>
  <r>
    <s v="Leonard Cheshire Disability"/>
    <s v="Leonard Cheshire Disability 01746 Mar 2018"/>
    <x v="2"/>
    <x v="108"/>
    <x v="0"/>
    <x v="1"/>
    <m/>
    <n v="31257.56"/>
    <n v="31257.56"/>
    <d v="2018-02-01T00:00:00"/>
    <d v="2018-02-01T00:00:00"/>
    <s v="Q1-2020"/>
    <s v="Vidyut Jauhari"/>
    <s v="PMT-000027596"/>
    <n v="2"/>
    <n v="2018"/>
    <n v="2"/>
    <n v="2018"/>
    <s v="Q2"/>
    <s v="Q2"/>
    <x v="15"/>
    <x v="14"/>
  </r>
  <r>
    <s v="Leonard Cheshire Disability"/>
    <s v="Leonard Cheshire Disability 01746 Mar 2018"/>
    <x v="2"/>
    <x v="108"/>
    <x v="0"/>
    <x v="1"/>
    <m/>
    <n v="35858.410000000003"/>
    <n v="35858.410000000003"/>
    <d v="2018-03-01T00:00:00"/>
    <d v="2018-03-01T00:00:00"/>
    <s v="Q1-2020"/>
    <s v="Vidyut Jauhari"/>
    <s v="PMT-000027597"/>
    <n v="3"/>
    <n v="2018"/>
    <n v="3"/>
    <n v="2018"/>
    <s v="Q3"/>
    <s v="Q3"/>
    <x v="15"/>
    <x v="14"/>
  </r>
  <r>
    <s v="Leonard Cheshire Disability"/>
    <s v="Leonard Cheshire Disability 01746 Mar 2018"/>
    <x v="2"/>
    <x v="108"/>
    <x v="0"/>
    <x v="1"/>
    <m/>
    <n v="56426.06"/>
    <n v="56426.06"/>
    <d v="2018-04-01T00:00:00"/>
    <d v="2018-04-01T00:00:00"/>
    <s v="Q1-2020"/>
    <s v="Vidyut Jauhari"/>
    <s v="PMT-000027598"/>
    <n v="4"/>
    <n v="2018"/>
    <n v="4"/>
    <n v="2018"/>
    <s v="Q3"/>
    <s v="Q3"/>
    <x v="15"/>
    <x v="14"/>
  </r>
  <r>
    <s v="Youth Business International"/>
    <s v="Youth Business International 03072 Dec 2017"/>
    <x v="2"/>
    <x v="128"/>
    <x v="0"/>
    <x v="1"/>
    <m/>
    <n v="11020"/>
    <n v="11020"/>
    <d v="2018-04-01T00:00:00"/>
    <d v="2018-04-01T00:00:00"/>
    <s v="Q1-2020"/>
    <s v="Vidyut Jauhari"/>
    <s v="PMT-000027599"/>
    <n v="4"/>
    <n v="2018"/>
    <n v="4"/>
    <n v="2018"/>
    <s v="Q3"/>
    <s v="Q3"/>
    <x v="15"/>
    <x v="14"/>
  </r>
  <r>
    <s v="Resolution Trust"/>
    <s v="Resolution Trust 02224 Jul 2018"/>
    <x v="0"/>
    <x v="135"/>
    <x v="1"/>
    <x v="0"/>
    <n v="135000"/>
    <n v="135000"/>
    <n v="135000"/>
    <d v="2018-07-31T00:00:00"/>
    <d v="2018-08-02T00:00:00"/>
    <s v="Q1-2020"/>
    <s v="Yashwanth Kumar"/>
    <s v="PMT-000028575"/>
    <n v="7"/>
    <n v="2018"/>
    <n v="8"/>
    <n v="2018"/>
    <s v="Q4"/>
    <s v="Q4"/>
    <x v="15"/>
    <x v="14"/>
  </r>
  <r>
    <s v="Save the Children"/>
    <s v="Save the Children 02152 Dec 2017"/>
    <x v="0"/>
    <x v="23"/>
    <x v="0"/>
    <x v="0"/>
    <n v="5777767"/>
    <n v="114934"/>
    <n v="114934"/>
    <d v="2018-03-06T00:00:00"/>
    <d v="2018-03-06T00:00:00"/>
    <s v="Q1-2022"/>
    <s v="Yashwanth Kumar"/>
    <s v="PMT-000025894"/>
    <n v="3"/>
    <n v="2018"/>
    <n v="3"/>
    <n v="2018"/>
    <s v="Q3"/>
    <s v="Q3"/>
    <x v="15"/>
    <x v="14"/>
  </r>
  <r>
    <s v="Save the Children"/>
    <s v="Save the Children 02152 Dec 2017"/>
    <x v="0"/>
    <x v="23"/>
    <x v="0"/>
    <x v="0"/>
    <n v="5777767"/>
    <n v="63066"/>
    <n v="63066"/>
    <d v="2018-10-31T00:00:00"/>
    <d v="2018-11-21T00:00:00"/>
    <s v="Q1-2022"/>
    <s v="Yashwanth Kumar"/>
    <s v="PMT-000025895"/>
    <n v="10"/>
    <n v="2018"/>
    <n v="11"/>
    <n v="2018"/>
    <s v="Q1"/>
    <s v="Q1"/>
    <x v="0"/>
    <x v="0"/>
  </r>
  <r>
    <s v="Youth Business International"/>
    <s v="Youth Business International 03072 Dec 2017"/>
    <x v="2"/>
    <x v="128"/>
    <x v="0"/>
    <x v="1"/>
    <m/>
    <n v="3000"/>
    <n v="3000"/>
    <d v="2017-12-01T00:00:00"/>
    <d v="2017-12-01T00:00:00"/>
    <s v="Q1-2020"/>
    <s v="Vidyut Jauhari"/>
    <s v="PMT-000025934"/>
    <n v="12"/>
    <n v="2017"/>
    <n v="12"/>
    <n v="2017"/>
    <s v="Q2"/>
    <s v="Q2"/>
    <x v="15"/>
    <x v="14"/>
  </r>
  <r>
    <s v="FUNDACION ENTRECULTURAS"/>
    <s v="FUNDACION ENTRECULTURAS 02487 Sep 2018"/>
    <x v="0"/>
    <x v="136"/>
    <x v="1"/>
    <x v="0"/>
    <n v="249861"/>
    <n v="249861"/>
    <n v="249861"/>
    <d v="2018-08-17T00:00:00"/>
    <d v="2018-08-17T00:00:00"/>
    <s v="Q4-2019"/>
    <s v="Vidyut Jauhari"/>
    <s v="PMT-000030238"/>
    <n v="8"/>
    <n v="2018"/>
    <n v="8"/>
    <n v="2018"/>
    <s v="Q4"/>
    <s v="Q4"/>
    <x v="15"/>
    <x v="14"/>
  </r>
  <r>
    <s v="Save the Children"/>
    <s v="Save the Children 03338 May 2019"/>
    <x v="2"/>
    <x v="96"/>
    <x v="1"/>
    <x v="1"/>
    <m/>
    <n v="36236.660000000003"/>
    <n v="36236.660000000003"/>
    <d v="2019-08-01T00:00:00"/>
    <d v="2019-08-01T00:00:00"/>
    <s v="Q4-2020"/>
    <s v="Markus Huurinainen"/>
    <s v="PMT-000036591"/>
    <n v="8"/>
    <n v="2019"/>
    <n v="8"/>
    <n v="2019"/>
    <s v="Q4"/>
    <s v="Q4"/>
    <x v="0"/>
    <x v="0"/>
  </r>
  <r>
    <s v="Leonard Cheshire Disability"/>
    <s v="Leonard Cheshire Disability 00082 Dec 2017"/>
    <x v="0"/>
    <x v="6"/>
    <x v="1"/>
    <x v="0"/>
    <n v="4291970"/>
    <n v="110713"/>
    <n v="110713"/>
    <d v="2018-03-31T00:00:00"/>
    <d v="2018-04-11T00:00:00"/>
    <s v="Q2-2020"/>
    <s v="Finbarr Sweeney"/>
    <s v="PMT-000025995"/>
    <n v="3"/>
    <n v="2018"/>
    <n v="4"/>
    <n v="2018"/>
    <s v="Q3"/>
    <s v="Q3"/>
    <x v="15"/>
    <x v="14"/>
  </r>
  <r>
    <s v="Junior Achievement Worldwide"/>
    <s v="Junior Achievement Worldwide 03719 Sep 2019"/>
    <x v="0"/>
    <x v="117"/>
    <x v="0"/>
    <x v="0"/>
    <n v="4552400"/>
    <n v="1276260"/>
    <m/>
    <d v="2021-09-30T00:00:00"/>
    <m/>
    <s v="Q1-2022"/>
    <s v="Yashwanth Kumar"/>
    <s v="PMT-000041692"/>
    <n v="9"/>
    <n v="2021"/>
    <m/>
    <m/>
    <s v="Q1"/>
    <m/>
    <x v="3"/>
    <x v="3"/>
  </r>
  <r>
    <s v="Good Return"/>
    <s v="Good Return 02023 May 2018"/>
    <x v="5"/>
    <x v="34"/>
    <x v="0"/>
    <x v="0"/>
    <n v="788000"/>
    <n v="197000"/>
    <n v="197000"/>
    <d v="2020-05-31T00:00:00"/>
    <d v="2020-06-09T00:00:00"/>
    <s v="Q1-2022"/>
    <s v="Yashwanth Kumar"/>
    <s v="PMT-000027662"/>
    <n v="5"/>
    <n v="2020"/>
    <n v="6"/>
    <n v="2020"/>
    <s v="Q3"/>
    <s v="Q4"/>
    <x v="1"/>
    <x v="1"/>
  </r>
  <r>
    <s v="Good Return"/>
    <s v="Good Return 02023 May 2018"/>
    <x v="5"/>
    <x v="34"/>
    <x v="0"/>
    <x v="0"/>
    <n v="788000"/>
    <n v="39400"/>
    <m/>
    <d v="2022-03-31T00:00:00"/>
    <m/>
    <s v="Q1-2022"/>
    <s v="Yashwanth Kumar"/>
    <s v="PMT-000027664"/>
    <n v="3"/>
    <n v="2022"/>
    <m/>
    <m/>
    <s v="Q3"/>
    <m/>
    <x v="3"/>
    <x v="3"/>
  </r>
  <r>
    <s v="Good Return"/>
    <s v="Good Return 02023 May 2018"/>
    <x v="5"/>
    <x v="34"/>
    <x v="0"/>
    <x v="0"/>
    <n v="788000"/>
    <n v="78800"/>
    <n v="78800"/>
    <d v="2021-05-31T00:00:00"/>
    <d v="2021-06-30T00:00:00"/>
    <s v="Q1-2022"/>
    <s v="Yashwanth Kumar"/>
    <s v="PMT-000027665"/>
    <n v="5"/>
    <n v="2021"/>
    <n v="6"/>
    <n v="2021"/>
    <s v="Q3"/>
    <s v="Q4"/>
    <x v="2"/>
    <x v="2"/>
  </r>
  <r>
    <s v="Norwegian Foundation Research"/>
    <s v="Norwegian Foundation Research 00100 Dec 2017"/>
    <x v="4"/>
    <x v="26"/>
    <x v="0"/>
    <x v="0"/>
    <n v="1620137"/>
    <n v="221972"/>
    <n v="221972"/>
    <d v="2019-08-15T00:00:00"/>
    <d v="2019-08-31T00:00:00"/>
    <s v="Q1-2022"/>
    <s v="Ingrid Alexanderson"/>
    <s v="PMT-000030043"/>
    <n v="8"/>
    <n v="2019"/>
    <n v="8"/>
    <n v="2019"/>
    <s v="Q4"/>
    <s v="Q4"/>
    <x v="0"/>
    <x v="0"/>
  </r>
  <r>
    <s v="NetHope"/>
    <s v="NetHope 01062 Dec 2017"/>
    <x v="0"/>
    <x v="7"/>
    <x v="1"/>
    <x v="0"/>
    <n v="400000"/>
    <n v="320000"/>
    <n v="320000"/>
    <d v="2012-04-13T00:00:00"/>
    <d v="2012-04-13T00:00:00"/>
    <s v="Q2-2019"/>
    <s v="Roshni Venkatesh"/>
    <s v="PMT-000002888"/>
    <n v="4"/>
    <n v="2012"/>
    <n v="4"/>
    <n v="2012"/>
    <s v="Q3"/>
    <s v="Q3"/>
    <x v="7"/>
    <x v="6"/>
  </r>
  <r>
    <s v="Save the Children"/>
    <s v="Save the Children 01063 Dec 2017"/>
    <x v="3"/>
    <x v="14"/>
    <x v="1"/>
    <x v="0"/>
    <n v="723000"/>
    <n v="379000"/>
    <n v="379000"/>
    <d v="2010-09-10T00:00:00"/>
    <d v="2010-09-10T00:00:00"/>
    <s v="Q2-2019"/>
    <s v="Roshni Venkatesh"/>
    <s v="PMT-000002889"/>
    <n v="9"/>
    <n v="2010"/>
    <n v="9"/>
    <n v="2010"/>
    <s v="Q1"/>
    <s v="Q1"/>
    <x v="9"/>
    <x v="8"/>
  </r>
  <r>
    <s v="Save the Children"/>
    <s v="Save the Children 01063 Dec 2017"/>
    <x v="3"/>
    <x v="14"/>
    <x v="1"/>
    <x v="0"/>
    <n v="723000"/>
    <n v="76652"/>
    <n v="76652"/>
    <d v="2011-10-24T00:00:00"/>
    <d v="2011-10-24T00:00:00"/>
    <s v="Q2-2019"/>
    <s v="Roshni Venkatesh"/>
    <s v="PMT-000002890"/>
    <n v="10"/>
    <n v="2011"/>
    <n v="10"/>
    <n v="2011"/>
    <s v="Q1"/>
    <s v="Q1"/>
    <x v="7"/>
    <x v="6"/>
  </r>
  <r>
    <s v="Save the Children"/>
    <s v="Save the Children 01063 Dec 2017"/>
    <x v="3"/>
    <x v="14"/>
    <x v="1"/>
    <x v="0"/>
    <n v="723000"/>
    <n v="267348"/>
    <n v="267348"/>
    <d v="2013-01-07T00:00:00"/>
    <d v="2013-01-07T00:00:00"/>
    <s v="Q2-2019"/>
    <s v="Roshni Venkatesh"/>
    <s v="PMT-000002891"/>
    <n v="1"/>
    <n v="2013"/>
    <n v="1"/>
    <n v="2013"/>
    <s v="Q2"/>
    <s v="Q2"/>
    <x v="8"/>
    <x v="7"/>
  </r>
  <r>
    <s v="Save the Children"/>
    <s v="Save the Children 01064 Dec 2017"/>
    <x v="3"/>
    <x v="137"/>
    <x v="1"/>
    <x v="0"/>
    <n v="1800000"/>
    <n v="900000"/>
    <n v="900000"/>
    <d v="2012-07-01T00:00:00"/>
    <d v="2012-07-11T00:00:00"/>
    <s v="Q2-2019"/>
    <s v="Pina Jabbari"/>
    <s v="PMT-000002892"/>
    <n v="7"/>
    <n v="2012"/>
    <n v="7"/>
    <n v="2012"/>
    <s v="Q4"/>
    <s v="Q4"/>
    <x v="7"/>
    <x v="6"/>
  </r>
  <r>
    <s v="Save the Children"/>
    <s v="Save the Children 01064 Dec 2017"/>
    <x v="3"/>
    <x v="137"/>
    <x v="1"/>
    <x v="0"/>
    <n v="1800000"/>
    <n v="900000"/>
    <n v="900000"/>
    <d v="2013-09-15T00:00:00"/>
    <d v="2013-09-19T00:00:00"/>
    <s v="Q2-2019"/>
    <s v="Pina Jabbari"/>
    <s v="PMT-000002893"/>
    <n v="9"/>
    <n v="2013"/>
    <n v="9"/>
    <n v="2013"/>
    <s v="Q1"/>
    <s v="Q1"/>
    <x v="11"/>
    <x v="10"/>
  </r>
  <r>
    <s v="The Canadian Youth Business Foundation"/>
    <s v="The Canadian Youth Business Foundation 01065 Dec 2017"/>
    <x v="0"/>
    <x v="138"/>
    <x v="1"/>
    <x v="0"/>
    <n v="420000"/>
    <n v="287500"/>
    <n v="287500"/>
    <d v="2011-06-20T00:00:00"/>
    <d v="2011-06-20T00:00:00"/>
    <s v="Q2-2019"/>
    <s v="Roshni Venkatesh"/>
    <s v="PMT-000002894"/>
    <n v="6"/>
    <n v="2011"/>
    <n v="6"/>
    <n v="2011"/>
    <s v="Q4"/>
    <s v="Q4"/>
    <x v="9"/>
    <x v="8"/>
  </r>
  <r>
    <s v="The Canadian Youth Business Foundation"/>
    <s v="The Canadian Youth Business Foundation 01065 Dec 2017"/>
    <x v="0"/>
    <x v="138"/>
    <x v="1"/>
    <x v="0"/>
    <n v="420000"/>
    <n v="132500"/>
    <n v="132500"/>
    <d v="2012-09-26T00:00:00"/>
    <d v="2012-09-26T00:00:00"/>
    <s v="Q2-2019"/>
    <s v="Roshni Venkatesh"/>
    <s v="PMT-000002895"/>
    <n v="9"/>
    <n v="2012"/>
    <n v="9"/>
    <n v="2012"/>
    <s v="Q1"/>
    <s v="Q1"/>
    <x v="8"/>
    <x v="7"/>
  </r>
  <r>
    <s v="Many Rivers"/>
    <s v="Many Rivers 00099 Dec 2017"/>
    <x v="5"/>
    <x v="139"/>
    <x v="1"/>
    <x v="0"/>
    <n v="434430"/>
    <n v="145250"/>
    <n v="145250"/>
    <d v="2016-04-30T00:00:00"/>
    <d v="2016-04-29T00:00:00"/>
    <s v="Q2-2020"/>
    <s v="Garry .Harris"/>
    <s v="PMT-000002597"/>
    <n v="4"/>
    <n v="2016"/>
    <n v="4"/>
    <n v="2016"/>
    <s v="Q3"/>
    <s v="Q3"/>
    <x v="5"/>
    <x v="4"/>
  </r>
  <r>
    <s v="Many Rivers"/>
    <s v="Many Rivers 00099 Dec 2017"/>
    <x v="5"/>
    <x v="139"/>
    <x v="1"/>
    <x v="0"/>
    <n v="434430"/>
    <n v="149400"/>
    <n v="66400"/>
    <d v="2017-04-30T00:00:00"/>
    <d v="2017-08-15T00:00:00"/>
    <s v="Q2-2020"/>
    <s v="Garry .Harris"/>
    <s v="PMT-000002599"/>
    <n v="4"/>
    <n v="2017"/>
    <n v="8"/>
    <n v="2017"/>
    <s v="Q3"/>
    <s v="Q4"/>
    <x v="6"/>
    <x v="5"/>
  </r>
  <r>
    <s v="Leonard Cheshire Disability"/>
    <s v="Leonard Cheshire Disability 00082 Dec 2017"/>
    <x v="0"/>
    <x v="6"/>
    <x v="1"/>
    <x v="0"/>
    <n v="4291970"/>
    <n v="1279744"/>
    <n v="1279744"/>
    <d v="2014-05-25T00:00:00"/>
    <d v="2014-07-08T00:00:00"/>
    <s v="Q2-2020"/>
    <s v="Finbarr Sweeney"/>
    <s v="PMT-000002600"/>
    <n v="5"/>
    <n v="2014"/>
    <n v="7"/>
    <n v="2014"/>
    <s v="Q3"/>
    <s v="Q4"/>
    <x v="11"/>
    <x v="10"/>
  </r>
  <r>
    <s v="Leonard Cheshire Disability"/>
    <s v="Leonard Cheshire Disability 00082 Dec 2017"/>
    <x v="0"/>
    <x v="6"/>
    <x v="1"/>
    <x v="0"/>
    <n v="4291970"/>
    <n v="1462900"/>
    <n v="1462900"/>
    <d v="2015-06-30T00:00:00"/>
    <d v="2015-08-11T00:00:00"/>
    <s v="Q2-2020"/>
    <s v="Finbarr Sweeney"/>
    <s v="PMT-000002601"/>
    <n v="6"/>
    <n v="2015"/>
    <n v="8"/>
    <n v="2015"/>
    <s v="Q4"/>
    <s v="Q4"/>
    <x v="10"/>
    <x v="9"/>
  </r>
  <r>
    <s v="Leonard Cheshire Disability"/>
    <s v="Leonard Cheshire Disability 00082 Dec 2017"/>
    <x v="0"/>
    <x v="6"/>
    <x v="1"/>
    <x v="0"/>
    <n v="4291970"/>
    <n v="1438613"/>
    <n v="1438613"/>
    <d v="2016-10-24T00:00:00"/>
    <d v="2016-10-24T00:00:00"/>
    <s v="Q2-2020"/>
    <s v="Finbarr Sweeney"/>
    <s v="PMT-000002602"/>
    <n v="10"/>
    <n v="2016"/>
    <n v="10"/>
    <n v="2016"/>
    <s v="Q1"/>
    <s v="Q1"/>
    <x v="6"/>
    <x v="5"/>
  </r>
  <r>
    <s v="Plan International"/>
    <s v="Plan International 00083 Dec 2017"/>
    <x v="0"/>
    <x v="71"/>
    <x v="1"/>
    <x v="0"/>
    <n v="800000"/>
    <n v="495115"/>
    <n v="495115"/>
    <d v="2014-08-25T00:00:00"/>
    <d v="2014-08-26T00:00:00"/>
    <s v="Q1-2020"/>
    <s v="Sophie van Assen"/>
    <s v="PMT-000002603"/>
    <n v="8"/>
    <n v="2014"/>
    <n v="8"/>
    <n v="2014"/>
    <s v="Q4"/>
    <s v="Q4"/>
    <x v="11"/>
    <x v="10"/>
  </r>
  <r>
    <s v="Plan International"/>
    <s v="Plan International 00083 Dec 2017"/>
    <x v="0"/>
    <x v="71"/>
    <x v="1"/>
    <x v="0"/>
    <n v="800000"/>
    <n v="304885"/>
    <n v="304885"/>
    <d v="2015-08-30T00:00:00"/>
    <d v="2016-03-26T00:00:00"/>
    <s v="Q1-2020"/>
    <s v="Sophie van Assen"/>
    <s v="PMT-000002604"/>
    <n v="8"/>
    <n v="2015"/>
    <n v="3"/>
    <n v="2016"/>
    <s v="Q4"/>
    <s v="Q3"/>
    <x v="10"/>
    <x v="4"/>
  </r>
  <r>
    <s v="Plan International"/>
    <s v="Plan International 00084 Dec 2017"/>
    <x v="0"/>
    <x v="73"/>
    <x v="1"/>
    <x v="0"/>
    <n v="3067740"/>
    <n v="882526"/>
    <n v="882526"/>
    <d v="2015-12-15T00:00:00"/>
    <d v="2014-12-10T00:00:00"/>
    <s v="Q3-2019"/>
    <s v="Heleen Keijer"/>
    <s v="PMT-000002605"/>
    <n v="12"/>
    <n v="2015"/>
    <n v="12"/>
    <n v="2014"/>
    <s v="Q2"/>
    <s v="Q2"/>
    <x v="5"/>
    <x v="9"/>
  </r>
  <r>
    <s v="Plan International"/>
    <s v="Plan International 00084 Dec 2017"/>
    <x v="0"/>
    <x v="73"/>
    <x v="1"/>
    <x v="0"/>
    <n v="3067740"/>
    <n v="1153880"/>
    <n v="1153880"/>
    <d v="2016-03-30T00:00:00"/>
    <d v="2016-04-28T00:00:00"/>
    <s v="Q3-2019"/>
    <s v="Heleen Keijer"/>
    <s v="PMT-000002606"/>
    <n v="3"/>
    <n v="2016"/>
    <n v="4"/>
    <n v="2016"/>
    <s v="Q3"/>
    <s v="Q3"/>
    <x v="5"/>
    <x v="4"/>
  </r>
  <r>
    <s v="Plan International"/>
    <s v="Plan International 00084 Dec 2017"/>
    <x v="0"/>
    <x v="73"/>
    <x v="1"/>
    <x v="0"/>
    <n v="3067740"/>
    <n v="1031334"/>
    <n v="1031334"/>
    <d v="2017-06-30T00:00:00"/>
    <d v="2017-08-02T00:00:00"/>
    <s v="Q3-2019"/>
    <s v="Heleen Keijer"/>
    <s v="PMT-000002607"/>
    <n v="6"/>
    <n v="2017"/>
    <n v="8"/>
    <n v="2017"/>
    <s v="Q4"/>
    <s v="Q4"/>
    <x v="6"/>
    <x v="5"/>
  </r>
  <r>
    <s v="Upwardly Global"/>
    <s v="Upwardly Global 01092 Dec 2017"/>
    <x v="0"/>
    <x v="140"/>
    <x v="1"/>
    <x v="0"/>
    <n v="3066000"/>
    <n v="984800"/>
    <n v="984800"/>
    <d v="2016-12-15T00:00:00"/>
    <d v="2017-01-03T00:00:00"/>
    <s v="Q3-2021"/>
    <s v="Yashwanth Kumar"/>
    <s v="PMT-000003069"/>
    <n v="12"/>
    <n v="2016"/>
    <n v="1"/>
    <n v="2017"/>
    <s v="Q2"/>
    <s v="Q2"/>
    <x v="6"/>
    <x v="5"/>
  </r>
  <r>
    <s v="Upwardly Global"/>
    <s v="Upwardly Global 01092 Dec 2017"/>
    <x v="0"/>
    <x v="140"/>
    <x v="1"/>
    <x v="0"/>
    <n v="3066000"/>
    <n v="815850"/>
    <n v="815850"/>
    <d v="2018-02-28T00:00:00"/>
    <d v="2018-03-02T00:00:00"/>
    <s v="Q3-2021"/>
    <s v="Yashwanth Kumar"/>
    <s v="PMT-000003070"/>
    <n v="2"/>
    <n v="2018"/>
    <n v="3"/>
    <n v="2018"/>
    <s v="Q2"/>
    <s v="Q3"/>
    <x v="15"/>
    <x v="14"/>
  </r>
  <r>
    <s v="Upwardly Global"/>
    <s v="Upwardly Global 01092 Dec 2017"/>
    <x v="0"/>
    <x v="140"/>
    <x v="1"/>
    <x v="0"/>
    <n v="3066000"/>
    <n v="759850"/>
    <n v="759850"/>
    <d v="2019-02-28T00:00:00"/>
    <d v="2019-02-21T00:00:00"/>
    <s v="Q3-2021"/>
    <s v="Yashwanth Kumar"/>
    <s v="PMT-000003071"/>
    <n v="2"/>
    <n v="2019"/>
    <n v="2"/>
    <n v="2019"/>
    <s v="Q2"/>
    <s v="Q2"/>
    <x v="0"/>
    <x v="0"/>
  </r>
  <r>
    <s v="Upwardly Global"/>
    <s v="Upwardly Global 01092 Dec 2017"/>
    <x v="0"/>
    <x v="140"/>
    <x v="1"/>
    <x v="0"/>
    <n v="3066000"/>
    <n v="505500"/>
    <n v="505500"/>
    <d v="2020-02-28T00:00:00"/>
    <d v="2020-01-31T00:00:00"/>
    <s v="Q3-2021"/>
    <s v="Yashwanth Kumar"/>
    <s v="PMT-000003072"/>
    <n v="2"/>
    <n v="2020"/>
    <n v="1"/>
    <n v="2020"/>
    <s v="Q2"/>
    <s v="Q2"/>
    <x v="1"/>
    <x v="1"/>
  </r>
  <r>
    <s v="Spanish Red Cross"/>
    <s v="Spanish Red Cross 01049 Dec 2017"/>
    <x v="6"/>
    <x v="68"/>
    <x v="1"/>
    <x v="0"/>
    <n v="2000000"/>
    <n v="492250"/>
    <n v="492250"/>
    <d v="2013-01-29T00:00:00"/>
    <d v="2013-01-29T00:00:00"/>
    <s v="Q2-2019"/>
    <s v="Roshni Venkatesh"/>
    <s v="PMT-000002864"/>
    <n v="1"/>
    <n v="2013"/>
    <n v="1"/>
    <n v="2013"/>
    <s v="Q2"/>
    <s v="Q2"/>
    <x v="8"/>
    <x v="7"/>
  </r>
  <r>
    <s v="Good Return"/>
    <s v="World Education Australia 01050 Dec 2017"/>
    <x v="5"/>
    <x v="141"/>
    <x v="1"/>
    <x v="0"/>
    <n v="878000"/>
    <n v="178912"/>
    <n v="178912"/>
    <d v="2010-01-01T00:00:00"/>
    <d v="2010-01-01T00:00:00"/>
    <s v="Q2-2019"/>
    <s v="Roshni Venkatesh"/>
    <s v="PMT-000002865"/>
    <n v="1"/>
    <n v="2010"/>
    <n v="1"/>
    <n v="2010"/>
    <s v="Q2"/>
    <s v="Q2"/>
    <x v="13"/>
    <x v="12"/>
  </r>
  <r>
    <s v="Good Return"/>
    <s v="World Education Australia 01050 Dec 2017"/>
    <x v="5"/>
    <x v="141"/>
    <x v="1"/>
    <x v="0"/>
    <n v="878000"/>
    <n v="248109"/>
    <n v="248109"/>
    <d v="2011-06-10T00:00:00"/>
    <d v="2011-06-10T00:00:00"/>
    <s v="Q2-2019"/>
    <s v="Roshni Venkatesh"/>
    <s v="PMT-000002866"/>
    <n v="6"/>
    <n v="2011"/>
    <n v="6"/>
    <n v="2011"/>
    <s v="Q4"/>
    <s v="Q4"/>
    <x v="9"/>
    <x v="8"/>
  </r>
  <r>
    <s v="Good Return"/>
    <s v="World Education Australia 01050 Dec 2017"/>
    <x v="5"/>
    <x v="141"/>
    <x v="1"/>
    <x v="0"/>
    <n v="878000"/>
    <n v="424815"/>
    <n v="424815"/>
    <d v="2012-08-21T00:00:00"/>
    <d v="2012-08-21T00:00:00"/>
    <s v="Q2-2019"/>
    <s v="Roshni Venkatesh"/>
    <s v="PMT-000002867"/>
    <n v="8"/>
    <n v="2012"/>
    <n v="8"/>
    <n v="2012"/>
    <s v="Q4"/>
    <s v="Q4"/>
    <x v="7"/>
    <x v="6"/>
  </r>
  <r>
    <s v="Good Return"/>
    <s v="World Education Australia 01050 Dec 2017"/>
    <x v="5"/>
    <x v="141"/>
    <x v="1"/>
    <x v="0"/>
    <n v="878000"/>
    <n v="145000"/>
    <n v="145000"/>
    <d v="2013-02-13T00:00:00"/>
    <d v="2013-02-13T00:00:00"/>
    <s v="Q2-2019"/>
    <s v="Roshni Venkatesh"/>
    <s v="PMT-000002868"/>
    <n v="2"/>
    <n v="2013"/>
    <n v="2"/>
    <n v="2013"/>
    <s v="Q2"/>
    <s v="Q2"/>
    <x v="8"/>
    <x v="7"/>
  </r>
  <r>
    <s v="Good Return"/>
    <s v="World Education Australia 01051 Dec 2017"/>
    <x v="5"/>
    <x v="142"/>
    <x v="1"/>
    <x v="0"/>
    <n v="395800"/>
    <n v="195100"/>
    <n v="195100"/>
    <d v="2013-05-16T00:00:00"/>
    <d v="2013-05-16T00:00:00"/>
    <s v="Q2-2019"/>
    <s v="Roshni Venkatesh"/>
    <s v="PMT-000002869"/>
    <n v="5"/>
    <n v="2013"/>
    <n v="5"/>
    <n v="2013"/>
    <s v="Q3"/>
    <s v="Q3"/>
    <x v="8"/>
    <x v="7"/>
  </r>
  <r>
    <s v="Good Return"/>
    <s v="World Education Australia 01051 Dec 2017"/>
    <x v="5"/>
    <x v="142"/>
    <x v="1"/>
    <x v="0"/>
    <n v="395800"/>
    <n v="182912"/>
    <n v="182912"/>
    <d v="2014-04-01T00:00:00"/>
    <d v="2014-04-01T00:00:00"/>
    <s v="Q2-2019"/>
    <s v="Roshni Venkatesh"/>
    <s v="PMT-000002870"/>
    <n v="4"/>
    <n v="2014"/>
    <n v="4"/>
    <n v="2014"/>
    <s v="Q3"/>
    <s v="Q3"/>
    <x v="11"/>
    <x v="10"/>
  </r>
  <r>
    <s v="Good Return"/>
    <s v="World Education Australia 01052 Dec 2017"/>
    <x v="5"/>
    <x v="143"/>
    <x v="1"/>
    <x v="0"/>
    <n v="326865"/>
    <n v="163240"/>
    <n v="163240"/>
    <d v="2014-06-06T00:00:00"/>
    <d v="2014-06-06T00:00:00"/>
    <s v="Q3-2019"/>
    <s v="Roshni Venkatesh"/>
    <s v="PMT-000002871"/>
    <n v="6"/>
    <n v="2014"/>
    <n v="6"/>
    <n v="2014"/>
    <s v="Q4"/>
    <s v="Q4"/>
    <x v="11"/>
    <x v="10"/>
  </r>
  <r>
    <s v="Good Return"/>
    <s v="World Education Australia 01052 Dec 2017"/>
    <x v="5"/>
    <x v="143"/>
    <x v="1"/>
    <x v="0"/>
    <n v="326865"/>
    <n v="136858"/>
    <n v="136858"/>
    <d v="2015-06-04T00:00:00"/>
    <d v="2015-06-04T00:00:00"/>
    <s v="Q3-2019"/>
    <s v="Roshni Venkatesh"/>
    <s v="PMT-000002872"/>
    <n v="6"/>
    <n v="2015"/>
    <n v="6"/>
    <n v="2015"/>
    <s v="Q4"/>
    <s v="Q4"/>
    <x v="10"/>
    <x v="9"/>
  </r>
  <r>
    <s v="Women's World Banking"/>
    <s v="Women's World Banking 01053 Dec 2017"/>
    <x v="0"/>
    <x v="144"/>
    <x v="1"/>
    <x v="0"/>
    <n v="100000"/>
    <n v="100000"/>
    <n v="100000"/>
    <d v="2005-01-01T00:00:00"/>
    <d v="2005-01-01T00:00:00"/>
    <s v="Q2-2019"/>
    <s v="Roshni Venkatesh"/>
    <s v="PMT-000002873"/>
    <n v="1"/>
    <n v="2005"/>
    <n v="1"/>
    <n v="2005"/>
    <s v="Q2"/>
    <s v="Q2"/>
    <x v="20"/>
    <x v="20"/>
  </r>
  <r>
    <s v="Women's World Banking"/>
    <s v="Women's World Banking 01054 Dec 2017"/>
    <x v="0"/>
    <x v="145"/>
    <x v="1"/>
    <x v="0"/>
    <n v="900000"/>
    <n v="350000"/>
    <n v="350000"/>
    <d v="2006-01-01T00:00:00"/>
    <d v="2006-01-01T00:00:00"/>
    <s v="Q2-2019"/>
    <s v="Roshni Venkatesh"/>
    <s v="PMT-000002874"/>
    <n v="1"/>
    <n v="2006"/>
    <n v="1"/>
    <n v="2006"/>
    <s v="Q2"/>
    <s v="Q2"/>
    <x v="16"/>
    <x v="16"/>
  </r>
  <r>
    <s v="Women's World Banking"/>
    <s v="Women's World Banking 01054 Dec 2017"/>
    <x v="0"/>
    <x v="145"/>
    <x v="1"/>
    <x v="0"/>
    <n v="900000"/>
    <n v="350000"/>
    <n v="350000"/>
    <d v="2007-01-01T00:00:00"/>
    <d v="2007-01-01T00:00:00"/>
    <s v="Q2-2019"/>
    <s v="Roshni Venkatesh"/>
    <s v="PMT-000002875"/>
    <n v="1"/>
    <n v="2007"/>
    <n v="1"/>
    <n v="2007"/>
    <s v="Q2"/>
    <s v="Q2"/>
    <x v="14"/>
    <x v="13"/>
  </r>
  <r>
    <s v="Women's World Banking"/>
    <s v="Women's World Banking 01054 Dec 2017"/>
    <x v="0"/>
    <x v="145"/>
    <x v="1"/>
    <x v="0"/>
    <n v="900000"/>
    <n v="200000"/>
    <n v="200000"/>
    <d v="2008-01-01T00:00:00"/>
    <d v="2008-01-01T00:00:00"/>
    <s v="Q2-2019"/>
    <s v="Roshni Venkatesh"/>
    <s v="PMT-000002876"/>
    <n v="1"/>
    <n v="2008"/>
    <n v="1"/>
    <n v="2008"/>
    <s v="Q2"/>
    <s v="Q2"/>
    <x v="17"/>
    <x v="17"/>
  </r>
  <r>
    <s v="Women's World Banking"/>
    <s v="Women's World Banking 01055 Dec 2017"/>
    <x v="0"/>
    <x v="15"/>
    <x v="1"/>
    <x v="0"/>
    <n v="930560"/>
    <n v="489000"/>
    <n v="489000"/>
    <d v="2009-01-01T00:00:00"/>
    <d v="2009-01-01T00:00:00"/>
    <s v="Q2-2019"/>
    <s v="Roshni Venkatesh"/>
    <s v="PMT-000002877"/>
    <n v="1"/>
    <n v="2009"/>
    <n v="1"/>
    <n v="2009"/>
    <s v="Q2"/>
    <s v="Q2"/>
    <x v="12"/>
    <x v="11"/>
  </r>
  <r>
    <s v="Women's World Banking"/>
    <s v="Women's World Banking 01055 Dec 2017"/>
    <x v="0"/>
    <x v="15"/>
    <x v="1"/>
    <x v="0"/>
    <n v="930560"/>
    <n v="441560"/>
    <n v="441560"/>
    <d v="2010-01-01T00:00:00"/>
    <d v="2010-01-01T00:00:00"/>
    <s v="Q2-2019"/>
    <s v="Roshni Venkatesh"/>
    <s v="PMT-000002878"/>
    <n v="1"/>
    <n v="2010"/>
    <n v="1"/>
    <n v="2010"/>
    <s v="Q2"/>
    <s v="Q2"/>
    <x v="13"/>
    <x v="12"/>
  </r>
  <r>
    <s v="World Links"/>
    <s v="World Links 01056 Dec 2017"/>
    <x v="0"/>
    <x v="146"/>
    <x v="1"/>
    <x v="0"/>
    <n v="250000"/>
    <n v="250000"/>
    <n v="250000"/>
    <d v="2003-01-01T00:00:00"/>
    <d v="2003-01-01T00:00:00"/>
    <s v="Q2-2019"/>
    <s v="Roshni Venkatesh"/>
    <s v="PMT-000002879"/>
    <n v="1"/>
    <n v="2003"/>
    <n v="1"/>
    <n v="2003"/>
    <s v="Q2"/>
    <s v="Q2"/>
    <x v="18"/>
    <x v="18"/>
  </r>
  <r>
    <s v="World Links"/>
    <s v="World Links 01057 Dec 2017"/>
    <x v="0"/>
    <x v="69"/>
    <x v="1"/>
    <x v="0"/>
    <n v="192200"/>
    <n v="137500"/>
    <n v="137500"/>
    <d v="2004-01-01T00:00:00"/>
    <d v="2004-01-01T00:00:00"/>
    <s v="Q2-2019"/>
    <s v="Roshni Venkatesh"/>
    <s v="PMT-000002880"/>
    <n v="1"/>
    <n v="2004"/>
    <n v="1"/>
    <n v="2004"/>
    <s v="Q2"/>
    <s v="Q2"/>
    <x v="19"/>
    <x v="19"/>
  </r>
  <r>
    <s v="UNICEF"/>
    <s v="UNICEF 01058 Dec 2017"/>
    <x v="6"/>
    <x v="147"/>
    <x v="1"/>
    <x v="0"/>
    <n v="250000"/>
    <n v="250000"/>
    <n v="250000"/>
    <d v="2006-01-01T00:00:00"/>
    <d v="2006-01-01T00:00:00"/>
    <s v="Q1-2020"/>
    <s v="Roshni Venkatesh"/>
    <s v="PMT-000002881"/>
    <n v="1"/>
    <n v="2006"/>
    <n v="1"/>
    <n v="2006"/>
    <s v="Q2"/>
    <s v="Q2"/>
    <x v="16"/>
    <x v="16"/>
  </r>
  <r>
    <s v="UNICEF"/>
    <s v="UNICEF 01059 Dec 2017"/>
    <x v="3"/>
    <x v="148"/>
    <x v="1"/>
    <x v="0"/>
    <n v="500000"/>
    <n v="500000"/>
    <n v="500000"/>
    <d v="2005-01-01T00:00:00"/>
    <d v="2005-01-01T00:00:00"/>
    <s v="Q1-2020"/>
    <s v="Roshni Venkatesh"/>
    <s v="PMT-000002882"/>
    <n v="1"/>
    <n v="2005"/>
    <n v="1"/>
    <n v="2005"/>
    <s v="Q2"/>
    <s v="Q2"/>
    <x v="20"/>
    <x v="20"/>
  </r>
  <r>
    <s v="Leonard Cheshire Disability"/>
    <s v="Leonard Cheshire Disability 01060 Dec 2017"/>
    <x v="3"/>
    <x v="70"/>
    <x v="1"/>
    <x v="0"/>
    <n v="450000"/>
    <n v="231000"/>
    <n v="231000"/>
    <d v="2009-01-01T00:00:00"/>
    <d v="2009-01-01T00:00:00"/>
    <s v="Q1-2020"/>
    <s v="Roshni Venkatesh"/>
    <s v="PMT-000002883"/>
    <n v="1"/>
    <n v="2009"/>
    <n v="1"/>
    <n v="2009"/>
    <s v="Q2"/>
    <s v="Q2"/>
    <x v="12"/>
    <x v="11"/>
  </r>
  <r>
    <s v="Leonard Cheshire Disability"/>
    <s v="Leonard Cheshire Disability 01061 Dec 2017"/>
    <x v="3"/>
    <x v="149"/>
    <x v="1"/>
    <x v="0"/>
    <n v="2050000"/>
    <n v="650000"/>
    <n v="650000"/>
    <d v="2011-01-19T00:00:00"/>
    <d v="2011-01-19T00:00:00"/>
    <s v="Q1-2020"/>
    <s v="Roshni Venkatesh"/>
    <s v="PMT-000002884"/>
    <n v="1"/>
    <n v="2011"/>
    <n v="1"/>
    <n v="2011"/>
    <s v="Q2"/>
    <s v="Q2"/>
    <x v="9"/>
    <x v="8"/>
  </r>
  <r>
    <s v="Leonard Cheshire Disability"/>
    <s v="Leonard Cheshire Disability 01061 Dec 2017"/>
    <x v="3"/>
    <x v="149"/>
    <x v="1"/>
    <x v="0"/>
    <n v="2050000"/>
    <n v="660000"/>
    <n v="660000"/>
    <d v="2012-06-22T00:00:00"/>
    <d v="2012-06-22T00:00:00"/>
    <s v="Q1-2020"/>
    <s v="Roshni Venkatesh"/>
    <s v="PMT-000002885"/>
    <n v="6"/>
    <n v="2012"/>
    <n v="6"/>
    <n v="2012"/>
    <s v="Q4"/>
    <s v="Q4"/>
    <x v="7"/>
    <x v="6"/>
  </r>
  <r>
    <s v="Leonard Cheshire Disability"/>
    <s v="Leonard Cheshire Disability 01061 Dec 2017"/>
    <x v="3"/>
    <x v="149"/>
    <x v="1"/>
    <x v="0"/>
    <n v="2050000"/>
    <n v="740000"/>
    <n v="740000"/>
    <d v="2013-06-12T00:00:00"/>
    <d v="2013-06-12T00:00:00"/>
    <s v="Q1-2020"/>
    <s v="Roshni Venkatesh"/>
    <s v="PMT-000002886"/>
    <n v="6"/>
    <n v="2013"/>
    <n v="6"/>
    <n v="2013"/>
    <s v="Q4"/>
    <s v="Q4"/>
    <x v="8"/>
    <x v="7"/>
  </r>
  <r>
    <s v="NetHope"/>
    <s v="NetHope 01062 Dec 2017"/>
    <x v="0"/>
    <x v="7"/>
    <x v="1"/>
    <x v="0"/>
    <n v="400000"/>
    <n v="80000"/>
    <n v="80000"/>
    <d v="2011-02-18T00:00:00"/>
    <d v="2011-02-18T00:00:00"/>
    <s v="Q2-2019"/>
    <s v="Roshni Venkatesh"/>
    <s v="PMT-000002887"/>
    <n v="2"/>
    <n v="2011"/>
    <n v="2"/>
    <n v="2011"/>
    <s v="Q2"/>
    <s v="Q2"/>
    <x v="9"/>
    <x v="8"/>
  </r>
  <r>
    <s v="Conexao"/>
    <s v="Conexao 00093 Dec 2017"/>
    <x v="0"/>
    <x v="150"/>
    <x v="1"/>
    <x v="0"/>
    <n v="3300000"/>
    <n v="1077042"/>
    <n v="1077042"/>
    <d v="2013-03-27T00:00:00"/>
    <d v="2013-03-27T00:00:00"/>
    <s v="Q3-2019"/>
    <s v="Roshni Venkatesh"/>
    <s v="PMT-000002622"/>
    <n v="3"/>
    <n v="2013"/>
    <n v="3"/>
    <n v="2013"/>
    <s v="Q3"/>
    <s v="Q3"/>
    <x v="8"/>
    <x v="7"/>
  </r>
  <r>
    <s v="Conexao"/>
    <s v="Conexao 00093 Dec 2017"/>
    <x v="0"/>
    <x v="150"/>
    <x v="1"/>
    <x v="0"/>
    <n v="3300000"/>
    <n v="1115429"/>
    <n v="1115429"/>
    <d v="2014-05-14T00:00:00"/>
    <d v="2014-05-14T00:00:00"/>
    <s v="Q3-2019"/>
    <s v="Roshni Venkatesh"/>
    <s v="PMT-000002623"/>
    <n v="5"/>
    <n v="2014"/>
    <n v="5"/>
    <n v="2014"/>
    <s v="Q3"/>
    <s v="Q3"/>
    <x v="11"/>
    <x v="10"/>
  </r>
  <r>
    <s v="Conexao"/>
    <s v="Conexao 00093 Dec 2017"/>
    <x v="0"/>
    <x v="150"/>
    <x v="1"/>
    <x v="0"/>
    <n v="3300000"/>
    <n v="1107529"/>
    <n v="1107529"/>
    <d v="2015-04-15T00:00:00"/>
    <d v="2015-04-15T00:00:00"/>
    <s v="Q3-2019"/>
    <s v="Roshni Venkatesh"/>
    <s v="PMT-000002624"/>
    <n v="4"/>
    <n v="2015"/>
    <n v="4"/>
    <n v="2015"/>
    <s v="Q3"/>
    <s v="Q3"/>
    <x v="10"/>
    <x v="9"/>
  </r>
  <r>
    <s v="NetHope"/>
    <s v="NetHope 00094 Dec 2017"/>
    <x v="0"/>
    <x v="72"/>
    <x v="1"/>
    <x v="0"/>
    <n v="500000"/>
    <n v="250000"/>
    <n v="250000"/>
    <d v="2013-03-30T00:00:00"/>
    <d v="2013-03-30T00:00:00"/>
    <s v="Q2-2020"/>
    <s v="Roshni Venkatesh"/>
    <s v="PMT-000002625"/>
    <n v="3"/>
    <n v="2013"/>
    <n v="3"/>
    <n v="2013"/>
    <s v="Q3"/>
    <s v="Q3"/>
    <x v="8"/>
    <x v="7"/>
  </r>
  <r>
    <s v="NetHope"/>
    <s v="NetHope 00094 Dec 2017"/>
    <x v="0"/>
    <x v="72"/>
    <x v="1"/>
    <x v="0"/>
    <n v="500000"/>
    <n v="250000"/>
    <n v="250000"/>
    <d v="2014-01-30T00:00:00"/>
    <d v="2014-01-30T00:00:00"/>
    <s v="Q2-2020"/>
    <s v="Roshni Venkatesh"/>
    <s v="PMT-000002626"/>
    <n v="1"/>
    <n v="2014"/>
    <n v="1"/>
    <n v="2014"/>
    <s v="Q2"/>
    <s v="Q2"/>
    <x v="11"/>
    <x v="10"/>
  </r>
  <r>
    <s v="University of Notre Dame"/>
    <s v="University of Notre Dame 00086 Dec 2017"/>
    <x v="0"/>
    <x v="151"/>
    <x v="1"/>
    <x v="0"/>
    <n v="1149647"/>
    <n v="583469"/>
    <n v="583469"/>
    <d v="2015-06-15T00:00:00"/>
    <d v="2015-07-07T00:00:00"/>
    <s v="Q3-2019"/>
    <s v="Thomas Hare"/>
    <s v="PMT-000002608"/>
    <n v="6"/>
    <n v="2015"/>
    <n v="7"/>
    <n v="2015"/>
    <s v="Q4"/>
    <s v="Q4"/>
    <x v="10"/>
    <x v="9"/>
  </r>
  <r>
    <s v="University of Notre Dame"/>
    <s v="University of Notre Dame 00086 Dec 2017"/>
    <x v="0"/>
    <x v="151"/>
    <x v="1"/>
    <x v="0"/>
    <n v="1149647"/>
    <n v="566178"/>
    <n v="566178"/>
    <d v="2016-07-30T00:00:00"/>
    <d v="2016-08-31T00:00:00"/>
    <s v="Q3-2019"/>
    <s v="Thomas Hare"/>
    <s v="PMT-000002609"/>
    <n v="7"/>
    <n v="2016"/>
    <n v="8"/>
    <n v="2016"/>
    <s v="Q4"/>
    <s v="Q4"/>
    <x v="5"/>
    <x v="4"/>
  </r>
  <r>
    <s v="Youth Business International"/>
    <s v="Youth Business International 00088 Dec 2017"/>
    <x v="0"/>
    <x v="39"/>
    <x v="1"/>
    <x v="0"/>
    <n v="4906689"/>
    <n v="1647720"/>
    <n v="1647720"/>
    <d v="2015-06-30T00:00:00"/>
    <d v="2015-07-09T00:00:00"/>
    <s v="Q2-2020"/>
    <s v="Meagan Rees"/>
    <s v="PMT-000002610"/>
    <n v="6"/>
    <n v="2015"/>
    <n v="7"/>
    <n v="2015"/>
    <s v="Q4"/>
    <s v="Q4"/>
    <x v="10"/>
    <x v="9"/>
  </r>
  <r>
    <s v="Youth Business International"/>
    <s v="Youth Business International 00088 Dec 2017"/>
    <x v="0"/>
    <x v="39"/>
    <x v="1"/>
    <x v="0"/>
    <n v="4906689"/>
    <n v="1846160"/>
    <n v="1846160"/>
    <d v="2016-05-15T00:00:00"/>
    <d v="2016-09-20T00:00:00"/>
    <s v="Q2-2020"/>
    <s v="Meagan Rees"/>
    <s v="PMT-000002611"/>
    <n v="5"/>
    <n v="2016"/>
    <n v="9"/>
    <n v="2016"/>
    <s v="Q3"/>
    <s v="Q1"/>
    <x v="5"/>
    <x v="5"/>
  </r>
  <r>
    <s v="Youth Business International"/>
    <s v="Youth Business International 00088 Dec 2017"/>
    <x v="0"/>
    <x v="39"/>
    <x v="1"/>
    <x v="0"/>
    <n v="4906689"/>
    <n v="1506120"/>
    <n v="1009260"/>
    <d v="2017-09-30T00:00:00"/>
    <d v="2017-10-06T00:00:00"/>
    <s v="Q2-2020"/>
    <s v="Meagan Rees"/>
    <s v="PMT-000002612"/>
    <n v="9"/>
    <n v="2017"/>
    <n v="10"/>
    <n v="2017"/>
    <s v="Q1"/>
    <s v="Q1"/>
    <x v="15"/>
    <x v="14"/>
  </r>
  <r>
    <s v="Save the Children"/>
    <s v="Save the Children 00090 Dec 2017"/>
    <x v="0"/>
    <x v="152"/>
    <x v="1"/>
    <x v="0"/>
    <n v="4500000"/>
    <n v="500000"/>
    <n v="500000"/>
    <d v="2015-03-01T00:00:00"/>
    <d v="2015-03-18T00:00:00"/>
    <s v="Q1-2021"/>
    <s v="Yashwanth Kumar"/>
    <s v="PMT-000002613"/>
    <n v="3"/>
    <n v="2015"/>
    <n v="3"/>
    <n v="2015"/>
    <s v="Q3"/>
    <s v="Q3"/>
    <x v="10"/>
    <x v="9"/>
  </r>
  <r>
    <s v="FUNDACION ENTRECULTURAS"/>
    <s v="FUNDACION ENTRECULTURAS 00081 Dec 2017"/>
    <x v="6"/>
    <x v="153"/>
    <x v="1"/>
    <x v="0"/>
    <n v="3840000"/>
    <n v="1459430"/>
    <n v="1459430"/>
    <d v="2015-07-02T00:00:00"/>
    <d v="2015-07-02T00:00:00"/>
    <s v="Q2-2020"/>
    <s v="Javier Urrecha Castillo"/>
    <s v="PMT-000002588"/>
    <n v="7"/>
    <n v="2015"/>
    <n v="7"/>
    <n v="2015"/>
    <s v="Q4"/>
    <s v="Q4"/>
    <x v="10"/>
    <x v="9"/>
  </r>
  <r>
    <s v="FUNDACION ENTRECULTURAS"/>
    <s v="FUNDACION ENTRECULTURAS 00081 Dec 2017"/>
    <x v="6"/>
    <x v="153"/>
    <x v="1"/>
    <x v="0"/>
    <n v="3840000"/>
    <n v="1211881"/>
    <n v="1211881"/>
    <d v="2016-09-15T00:00:00"/>
    <d v="2016-10-27T00:00:00"/>
    <s v="Q2-2020"/>
    <s v="Javier Urrecha Castillo"/>
    <s v="PMT-000002589"/>
    <n v="9"/>
    <n v="2016"/>
    <n v="10"/>
    <n v="2016"/>
    <s v="Q1"/>
    <s v="Q1"/>
    <x v="6"/>
    <x v="5"/>
  </r>
  <r>
    <s v="FUNDACION ENTRECULTURAS"/>
    <s v="FUNDACION ENTRECULTURAS 00081 Dec 2017"/>
    <x v="6"/>
    <x v="153"/>
    <x v="1"/>
    <x v="0"/>
    <n v="3840000"/>
    <n v="1168689"/>
    <n v="1168689"/>
    <d v="2017-09-15T00:00:00"/>
    <d v="2017-11-23T00:00:00"/>
    <s v="Q2-2020"/>
    <s v="Javier Urrecha Castillo"/>
    <s v="PMT-000002590"/>
    <n v="9"/>
    <n v="2017"/>
    <n v="11"/>
    <n v="2017"/>
    <s v="Q1"/>
    <s v="Q1"/>
    <x v="15"/>
    <x v="14"/>
  </r>
  <r>
    <s v="ACCES Employment (ACCES)"/>
    <s v="ACCES Employment (ACCES) 00103 Dec 2017"/>
    <x v="0"/>
    <x v="154"/>
    <x v="1"/>
    <x v="0"/>
    <n v="1000000"/>
    <n v="675216"/>
    <n v="675216"/>
    <d v="2015-12-15T00:00:00"/>
    <d v="2015-12-15T00:00:00"/>
    <s v="Q4-2019"/>
    <s v="Manny Ma"/>
    <s v="PMT-000002591"/>
    <n v="12"/>
    <n v="2015"/>
    <n v="12"/>
    <n v="2015"/>
    <s v="Q2"/>
    <s v="Q2"/>
    <x v="5"/>
    <x v="4"/>
  </r>
  <r>
    <s v="ACCES Employment (ACCES)"/>
    <s v="ACCES Employment (ACCES) 00103 Dec 2017"/>
    <x v="0"/>
    <x v="154"/>
    <x v="1"/>
    <x v="0"/>
    <n v="1000000"/>
    <n v="324784"/>
    <n v="324784"/>
    <d v="2017-02-14T00:00:00"/>
    <d v="2017-03-02T00:00:00"/>
    <s v="Q4-2019"/>
    <s v="Manny Ma"/>
    <s v="PMT-000002592"/>
    <n v="2"/>
    <n v="2017"/>
    <n v="3"/>
    <n v="2017"/>
    <s v="Q2"/>
    <s v="Q3"/>
    <x v="6"/>
    <x v="5"/>
  </r>
  <r>
    <s v="Cherie Blair Foundation for Women"/>
    <s v="Cherie Blair Foundation for Women 00098 Dec 2017"/>
    <x v="3"/>
    <x v="155"/>
    <x v="1"/>
    <x v="0"/>
    <n v="1720600"/>
    <n v="828000"/>
    <n v="828000"/>
    <d v="2014-03-25T00:00:00"/>
    <d v="2014-03-14T00:00:00"/>
    <s v="Q2-2020"/>
    <s v="Roshni Venkatesh"/>
    <s v="PMT-000002593"/>
    <n v="3"/>
    <n v="2014"/>
    <n v="3"/>
    <n v="2014"/>
    <s v="Q3"/>
    <s v="Q3"/>
    <x v="11"/>
    <x v="10"/>
  </r>
  <r>
    <s v="Cherie Blair Foundation for Women"/>
    <s v="Cherie Blair Foundation for Women 00098 Dec 2017"/>
    <x v="3"/>
    <x v="155"/>
    <x v="1"/>
    <x v="0"/>
    <n v="1720600"/>
    <n v="892600"/>
    <n v="892600"/>
    <d v="2015-05-15T00:00:00"/>
    <d v="2015-06-04T00:00:00"/>
    <s v="Q2-2020"/>
    <s v="Roshni Venkatesh"/>
    <s v="PMT-000002594"/>
    <n v="5"/>
    <n v="2015"/>
    <n v="6"/>
    <n v="2015"/>
    <s v="Q3"/>
    <s v="Q4"/>
    <x v="10"/>
    <x v="9"/>
  </r>
  <r>
    <s v="Many Rivers"/>
    <s v="Many Rivers 00099 Dec 2017"/>
    <x v="5"/>
    <x v="139"/>
    <x v="1"/>
    <x v="0"/>
    <n v="434430"/>
    <n v="181280"/>
    <n v="181280"/>
    <d v="2015-03-31T00:00:00"/>
    <d v="2015-03-31T00:00:00"/>
    <s v="Q2-2020"/>
    <s v="Garry .Harris"/>
    <s v="PMT-000002595"/>
    <n v="3"/>
    <n v="2015"/>
    <n v="3"/>
    <n v="2015"/>
    <s v="Q3"/>
    <s v="Q3"/>
    <x v="10"/>
    <x v="9"/>
  </r>
  <r>
    <s v="Many Rivers"/>
    <s v="Many Rivers 00099 Dec 2017"/>
    <x v="5"/>
    <x v="139"/>
    <x v="1"/>
    <x v="0"/>
    <n v="434430"/>
    <n v="41500"/>
    <n v="41500"/>
    <d v="2015-10-31T00:00:00"/>
    <d v="2015-10-28T00:00:00"/>
    <s v="Q2-2020"/>
    <s v="Garry .Harris"/>
    <s v="PMT-000002596"/>
    <n v="10"/>
    <n v="2015"/>
    <n v="10"/>
    <n v="2015"/>
    <s v="Q1"/>
    <s v="Q1"/>
    <x v="5"/>
    <x v="4"/>
  </r>
  <r>
    <s v="Save the Children"/>
    <s v="Save the Children 02152 Dec 2017"/>
    <x v="0"/>
    <x v="23"/>
    <x v="0"/>
    <x v="0"/>
    <n v="5777767"/>
    <n v="1725514"/>
    <n v="1725514"/>
    <d v="2018-11-30T00:00:00"/>
    <d v="2018-11-21T00:00:00"/>
    <s v="Q1-2022"/>
    <s v="Yashwanth Kumar"/>
    <s v="PMT-000008173"/>
    <n v="11"/>
    <n v="2018"/>
    <n v="11"/>
    <n v="2018"/>
    <s v="Q1"/>
    <s v="Q1"/>
    <x v="0"/>
    <x v="0"/>
  </r>
  <r>
    <s v="Save the Children"/>
    <s v="Save the Children 02152 Dec 2017"/>
    <x v="0"/>
    <x v="23"/>
    <x v="0"/>
    <x v="0"/>
    <n v="5777767"/>
    <n v="1974486"/>
    <n v="1974486"/>
    <d v="2019-11-30T00:00:00"/>
    <d v="2020-01-03T00:00:00"/>
    <s v="Q1-2022"/>
    <s v="Yashwanth Kumar"/>
    <s v="PMT-000008174"/>
    <n v="11"/>
    <n v="2019"/>
    <n v="1"/>
    <n v="2020"/>
    <s v="Q1"/>
    <s v="Q2"/>
    <x v="1"/>
    <x v="1"/>
  </r>
  <r>
    <s v="Save the Children"/>
    <s v="Save the Children 00090 Dec 2017"/>
    <x v="0"/>
    <x v="152"/>
    <x v="1"/>
    <x v="0"/>
    <n v="4500000"/>
    <n v="1000000"/>
    <n v="1000000"/>
    <d v="2015-11-15T00:00:00"/>
    <d v="2016-07-28T00:00:00"/>
    <s v="Q1-2021"/>
    <s v="Yashwanth Kumar"/>
    <s v="PMT-000002614"/>
    <n v="11"/>
    <n v="2015"/>
    <n v="7"/>
    <n v="2016"/>
    <s v="Q1"/>
    <s v="Q4"/>
    <x v="5"/>
    <x v="4"/>
  </r>
  <r>
    <s v="Save the Children"/>
    <s v="Save the Children 00090 Dec 2017"/>
    <x v="0"/>
    <x v="152"/>
    <x v="1"/>
    <x v="0"/>
    <n v="4500000"/>
    <n v="1500000"/>
    <n v="1500000"/>
    <d v="2016-11-15T00:00:00"/>
    <d v="2016-12-16T00:00:00"/>
    <s v="Q1-2021"/>
    <s v="Yashwanth Kumar"/>
    <s v="PMT-000002615"/>
    <n v="11"/>
    <n v="2016"/>
    <n v="12"/>
    <n v="2016"/>
    <s v="Q1"/>
    <s v="Q2"/>
    <x v="6"/>
    <x v="5"/>
  </r>
  <r>
    <s v="Save the Children"/>
    <s v="Save the Children 00090 Dec 2017"/>
    <x v="0"/>
    <x v="152"/>
    <x v="1"/>
    <x v="0"/>
    <n v="4500000"/>
    <n v="1500000"/>
    <n v="1500000"/>
    <d v="2017-11-30T00:00:00"/>
    <d v="2017-12-01T00:00:00"/>
    <s v="Q1-2021"/>
    <s v="Yashwanth Kumar"/>
    <s v="PMT-000002616"/>
    <n v="11"/>
    <n v="2017"/>
    <n v="12"/>
    <n v="2017"/>
    <s v="Q1"/>
    <s v="Q2"/>
    <x v="15"/>
    <x v="14"/>
  </r>
  <r>
    <s v="Good Return"/>
    <s v="World Education Australia 00091 Dec 2017"/>
    <x v="5"/>
    <x v="156"/>
    <x v="1"/>
    <x v="0"/>
    <n v="258300"/>
    <n v="209900"/>
    <n v="209900"/>
    <d v="2016-08-03T00:00:00"/>
    <d v="2016-08-03T00:00:00"/>
    <s v="Q2-2019"/>
    <s v="Roshni Venkatesh"/>
    <s v="PMT-000002617"/>
    <n v="8"/>
    <n v="2016"/>
    <n v="8"/>
    <n v="2016"/>
    <s v="Q4"/>
    <s v="Q4"/>
    <x v="5"/>
    <x v="4"/>
  </r>
  <r>
    <s v="Good Return"/>
    <s v="World Education Australia 00091 Dec 2017"/>
    <x v="5"/>
    <x v="156"/>
    <x v="1"/>
    <x v="0"/>
    <n v="258300"/>
    <n v="49400"/>
    <n v="49400"/>
    <d v="2016-09-23T00:00:00"/>
    <d v="2016-09-23T00:00:00"/>
    <s v="Q2-2019"/>
    <s v="Roshni Venkatesh"/>
    <s v="PMT-000002618"/>
    <n v="9"/>
    <n v="2016"/>
    <n v="9"/>
    <n v="2016"/>
    <s v="Q1"/>
    <s v="Q1"/>
    <x v="6"/>
    <x v="5"/>
  </r>
  <r>
    <s v="Concern Worldwide"/>
    <s v="Concern Worldwide 00092 Dec 2017"/>
    <x v="0"/>
    <x v="157"/>
    <x v="1"/>
    <x v="0"/>
    <n v="3232750"/>
    <n v="1027069"/>
    <n v="1027069"/>
    <d v="2013-09-06T00:00:00"/>
    <d v="2013-09-06T00:00:00"/>
    <s v="Q3-2019"/>
    <s v="Claire Concannon"/>
    <s v="PMT-000002619"/>
    <n v="9"/>
    <n v="2013"/>
    <n v="9"/>
    <n v="2013"/>
    <s v="Q1"/>
    <s v="Q1"/>
    <x v="11"/>
    <x v="10"/>
  </r>
  <r>
    <s v="Concern Worldwide"/>
    <s v="Concern Worldwide 00092 Dec 2017"/>
    <x v="0"/>
    <x v="157"/>
    <x v="1"/>
    <x v="0"/>
    <n v="3232750"/>
    <n v="1073352"/>
    <n v="1073352"/>
    <d v="2014-11-12T00:00:00"/>
    <d v="2014-11-12T00:00:00"/>
    <s v="Q3-2019"/>
    <s v="Claire Concannon"/>
    <s v="PMT-000002620"/>
    <n v="11"/>
    <n v="2014"/>
    <n v="11"/>
    <n v="2014"/>
    <s v="Q1"/>
    <s v="Q1"/>
    <x v="10"/>
    <x v="9"/>
  </r>
  <r>
    <s v="Concern Worldwide"/>
    <s v="Concern Worldwide 00092 Dec 2017"/>
    <x v="0"/>
    <x v="157"/>
    <x v="1"/>
    <x v="0"/>
    <n v="3232750"/>
    <n v="1132328"/>
    <n v="1132328"/>
    <d v="2015-12-18T00:00:00"/>
    <d v="2015-12-18T00:00:00"/>
    <s v="Q3-2019"/>
    <s v="Claire Concannon"/>
    <s v="PMT-000002621"/>
    <n v="12"/>
    <n v="2015"/>
    <n v="12"/>
    <n v="2015"/>
    <s v="Q2"/>
    <s v="Q2"/>
    <x v="5"/>
    <x v="4"/>
  </r>
  <r>
    <s v="Leonard Cheshire Disability"/>
    <s v="Leonard Cheshire Disability 03076 Dec 2017"/>
    <x v="2"/>
    <x v="123"/>
    <x v="0"/>
    <x v="1"/>
    <m/>
    <n v="7.13"/>
    <n v="7.13"/>
    <d v="2018-08-01T00:00:00"/>
    <d v="2018-08-01T00:00:00"/>
    <s v="Q1-2020"/>
    <s v="Vidyut Jauhari"/>
    <s v="PMT-000030308"/>
    <n v="8"/>
    <n v="2018"/>
    <n v="8"/>
    <n v="2018"/>
    <s v="Q4"/>
    <s v="Q4"/>
    <x v="15"/>
    <x v="1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
  <r>
    <x v="0"/>
    <x v="0"/>
    <s v="GR-000016822"/>
    <s v="Scheduled"/>
    <s v="Grantee_Report_GG_Year_End_Narrative_&amp;_S2S"/>
    <s v="Narrative and S2S"/>
    <x v="0"/>
    <m/>
    <x v="0"/>
    <s v="Q1-2022"/>
    <s v="Yashwanth Kumar"/>
    <s v="Save the Children"/>
    <s v="-"/>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Scheduled"/>
    <s v="Grantee_Report_GG_Interim_Narrative"/>
    <s v="Interim"/>
    <x v="24"/>
    <m/>
    <x v="0"/>
    <s v="Q1-2022"/>
    <s v="Yashwanth Kumar"/>
    <s v="Youth Business International"/>
    <s v="-"/>
    <m/>
    <n v="2"/>
    <m/>
    <m/>
    <s v="Q2"/>
    <x v="0"/>
    <m/>
  </r>
  <r>
    <x v="25"/>
    <x v="0"/>
    <s v="GR-000020223"/>
    <s v="Scheduled"/>
    <s v="Grantee_Report_GG_Year_End_Narrative_&amp;_S2S"/>
    <s v="Narrative and S2S"/>
    <x v="25"/>
    <m/>
    <x v="0"/>
    <s v="Q1-2022"/>
    <s v="Yashwanth Kumar"/>
    <s v="Youth Business International"/>
    <s v="-"/>
    <m/>
    <n v="8"/>
    <m/>
    <m/>
    <s v="Q4"/>
    <x v="0"/>
    <m/>
  </r>
  <r>
    <x v="25"/>
    <x v="0"/>
    <s v="GR-000020442"/>
    <s v="Scheduled"/>
    <s v="Grantee_Report_GG_Year_End_Narrative_&amp;_S2S"/>
    <s v="Narrative and S2S"/>
    <x v="26"/>
    <m/>
    <x v="12"/>
    <s v="Q1-2022"/>
    <s v="Yashwanth Kumar"/>
    <s v="Youth Business International"/>
    <s v="-"/>
    <m/>
    <n v="1"/>
    <m/>
    <m/>
    <s v="Q2"/>
    <x v="10"/>
    <m/>
  </r>
  <r>
    <x v="25"/>
    <x v="0"/>
    <s v="GR-000020441"/>
    <s v="Scheduled"/>
    <s v="Grantee_Report_GG_Year_End_Financial"/>
    <s v="Financial"/>
    <x v="25"/>
    <m/>
    <x v="0"/>
    <s v="Q1-2022"/>
    <s v="Yashwanth Kumar"/>
    <s v="Youth Business International"/>
    <s v="-"/>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52"/>
    <m/>
    <x v="0"/>
    <s v="Q4-2021"/>
    <s v="Yashwanth Kumar"/>
    <s v="Spanish Red Cross"/>
    <s v="-"/>
    <m/>
    <n v="1"/>
    <m/>
    <m/>
    <s v="Q2"/>
    <x v="0"/>
    <m/>
  </r>
  <r>
    <x v="51"/>
    <x v="0"/>
    <s v="GR-000018514"/>
    <s v="Scheduled"/>
    <s v="Grantee_Report_GG_Year_End_Narrative_&amp;_S2S"/>
    <s v="Narrative and S2S"/>
    <x v="52"/>
    <m/>
    <x v="0"/>
    <s v="Q4-2021"/>
    <s v="Yashwanth Kumar"/>
    <s v="Spanish Red Cross"/>
    <s v="15th January 2021 to 31 December 2021"/>
    <m/>
    <n v="1"/>
    <m/>
    <m/>
    <s v="Q2"/>
    <x v="0"/>
    <m/>
  </r>
  <r>
    <x v="52"/>
    <x v="0"/>
    <s v="GR-000019576"/>
    <s v="Requested"/>
    <s v="Grantee_Report_GG_Interim_Narrative"/>
    <s v="Interim"/>
    <x v="53"/>
    <m/>
    <x v="17"/>
    <s v="Q4-2021"/>
    <s v="Yashwanth Kumar"/>
    <s v="Article 1"/>
    <s v="1 April 2021 to 30 September 2021"/>
    <m/>
    <n v="10"/>
    <m/>
    <m/>
    <s v="Q1"/>
    <x v="1"/>
    <m/>
  </r>
  <r>
    <x v="52"/>
    <x v="0"/>
    <s v="GR-000019577"/>
    <s v="Scheduled"/>
    <s v="Grantee_Report_GG_Year_End_Narrative_&amp;_S2S"/>
    <s v="Narrative and S2S"/>
    <x v="54"/>
    <m/>
    <x v="0"/>
    <s v="Q4-2021"/>
    <s v="Yashwanth Kumar"/>
    <s v="Article 1"/>
    <s v="1 April 2021 to 31 March 2022"/>
    <m/>
    <n v="5"/>
    <m/>
    <m/>
    <s v="Q3"/>
    <x v="0"/>
    <m/>
  </r>
  <r>
    <x v="52"/>
    <x v="0"/>
    <s v="GR-000019578"/>
    <s v="Scheduled"/>
    <s v="Grantee_Report_GG_Interim_Narrative"/>
    <s v="Interim"/>
    <x v="55"/>
    <m/>
    <x v="0"/>
    <s v="Q4-2021"/>
    <s v="Yashwanth Kumar"/>
    <s v="Article 1"/>
    <s v="1 April 2022 to 30 September 2022"/>
    <m/>
    <n v="10"/>
    <m/>
    <m/>
    <s v="Q1"/>
    <x v="1"/>
    <m/>
  </r>
  <r>
    <x v="52"/>
    <x v="0"/>
    <s v="GR-000019579"/>
    <s v="Scheduled"/>
    <s v="Grantee_Report_GG_Year_End_Narrative_&amp;_S2S"/>
    <s v="Narrative and S2S"/>
    <x v="56"/>
    <m/>
    <x v="12"/>
    <s v="Q4-2021"/>
    <s v="Yashwanth Kumar"/>
    <s v="Article 1"/>
    <s v="1 April 2022 to 31 March 2023"/>
    <m/>
    <n v="5"/>
    <m/>
    <m/>
    <s v="Q3"/>
    <x v="10"/>
    <m/>
  </r>
  <r>
    <x v="52"/>
    <x v="0"/>
    <s v="GR-000019581"/>
    <s v="Scheduled"/>
    <s v="Grantee_Report_GG_Year_End_Narrative_&amp;_S2S"/>
    <s v="Narrative and S2S"/>
    <x v="57"/>
    <m/>
    <x v="18"/>
    <s v="Q4-2021"/>
    <s v="Yashwanth Kumar"/>
    <s v="Article 1"/>
    <s v="1 April 2023 to 31 March 2024"/>
    <m/>
    <n v="5"/>
    <m/>
    <m/>
    <s v="Q3"/>
    <x v="17"/>
    <m/>
  </r>
  <r>
    <x v="52"/>
    <x v="0"/>
    <s v="GR-000019582"/>
    <s v="Scheduled"/>
    <s v="Grantee_Report_GG_Year_End_Financial"/>
    <s v="Financial"/>
    <x v="54"/>
    <m/>
    <x v="0"/>
    <s v="Q4-2021"/>
    <s v="Yashwanth Kumar"/>
    <s v="Article 1"/>
    <s v="-"/>
    <m/>
    <n v="5"/>
    <m/>
    <m/>
    <s v="Q3"/>
    <x v="0"/>
    <m/>
  </r>
  <r>
    <x v="53"/>
    <x v="1"/>
    <s v="GR-000004007"/>
    <s v="Approved"/>
    <s v="Grantee_Report_GG_Interim_Narrative"/>
    <s v="Financial"/>
    <x v="58"/>
    <m/>
    <x v="8"/>
    <s v="Q2-2019"/>
    <s v="Roshni Venkatesh"/>
    <s v="Committee for Democracy in Information Technology"/>
    <s v="-"/>
    <m/>
    <n v="3"/>
    <m/>
    <m/>
    <s v="Q3"/>
    <x v="6"/>
    <m/>
  </r>
  <r>
    <x v="54"/>
    <x v="1"/>
    <s v="GR-000004040"/>
    <s v="Approved"/>
    <s v="Grantee_Report_GG_Interim_Narrative"/>
    <s v="Financial"/>
    <x v="59"/>
    <m/>
    <x v="4"/>
    <s v="Q2-2019"/>
    <s v="Roshni Venkatesh"/>
    <s v="Junior Achievement"/>
    <s v="-"/>
    <m/>
    <n v="3"/>
    <m/>
    <m/>
    <s v="Q3"/>
    <x v="13"/>
    <m/>
  </r>
  <r>
    <x v="55"/>
    <x v="1"/>
    <s v="GR-000009335"/>
    <s v="Approved"/>
    <s v="Grantee_Report_GG_Interim_Narrative"/>
    <s v="Interim"/>
    <x v="60"/>
    <m/>
    <x v="19"/>
    <s v="Q3-2021"/>
    <s v="Yashwanth Kumar"/>
    <s v="FUNDACION ENTRECULTURAS"/>
    <s v="-"/>
    <m/>
    <n v="1"/>
    <m/>
    <m/>
    <s v="Q2"/>
    <x v="18"/>
    <m/>
  </r>
  <r>
    <x v="56"/>
    <x v="0"/>
    <s v="GR-000021225"/>
    <s v="Requested"/>
    <s v="Grantee_Report_GG_Year_End_Narrative_&amp;_S2S"/>
    <s v="Narrative and S2S"/>
    <x v="24"/>
    <m/>
    <x v="0"/>
    <s v="Q1-2022"/>
    <s v="Yashwanth Kumar"/>
    <s v="Rede Cidadã"/>
    <s v="-"/>
    <m/>
    <n v="2"/>
    <m/>
    <m/>
    <s v="Q2"/>
    <x v="0"/>
    <m/>
  </r>
  <r>
    <x v="57"/>
    <x v="0"/>
    <s v="GR-000017496"/>
    <s v="Scheduled"/>
    <s v="Grantee_Report_GG_Year_End_Narrative_&amp;_S2S"/>
    <s v="Narrative and S2S"/>
    <x v="24"/>
    <m/>
    <x v="0"/>
    <s v="Q4-2021"/>
    <s v="Yashwanth Kumar"/>
    <s v="Aspen Institute"/>
    <s v="1 January 2021 - 31 December 2021"/>
    <m/>
    <n v="2"/>
    <m/>
    <m/>
    <s v="Q2"/>
    <x v="0"/>
    <m/>
  </r>
  <r>
    <x v="57"/>
    <x v="0"/>
    <s v="GR-000017497"/>
    <s v="Scheduled"/>
    <s v="Grantee_Report_GG_Interim_Narrative"/>
    <s v="Interim"/>
    <x v="61"/>
    <m/>
    <x v="0"/>
    <s v="Q4-2021"/>
    <s v="Yashwanth Kumar"/>
    <s v="Aspen Institute"/>
    <s v="1 January 2022 - 30 June 2022"/>
    <m/>
    <n v="7"/>
    <m/>
    <m/>
    <s v="Q4"/>
    <x v="0"/>
    <m/>
  </r>
  <r>
    <x v="57"/>
    <x v="0"/>
    <s v="GR-000017498"/>
    <s v="Scheduled"/>
    <s v="Grantee_Report_GG_Year_End_Narrative_&amp;_S2S"/>
    <s v="Narrative and S2S"/>
    <x v="62"/>
    <m/>
    <x v="12"/>
    <s v="Q4-2021"/>
    <s v="Yashwanth Kumar"/>
    <s v="Aspen Institute"/>
    <s v="1 January 2022 - 31 December 2022"/>
    <m/>
    <n v="2"/>
    <m/>
    <m/>
    <s v="Q2"/>
    <x v="10"/>
    <m/>
  </r>
  <r>
    <x v="58"/>
    <x v="0"/>
    <s v="GR-000021674"/>
    <s v="Scheduled"/>
    <s v="Grantee_Report_GG_Year_End_Narrative_&amp;_S2S"/>
    <s v="Narrative and S2S"/>
    <x v="63"/>
    <m/>
    <x v="17"/>
    <s v="Q1-2021"/>
    <s v="Yashwanth Kumar"/>
    <s v="ACCES Employment (ACCES)"/>
    <s v="1 September 2020 to 31 October 2021"/>
    <m/>
    <n v="11"/>
    <m/>
    <m/>
    <s v="Q1"/>
    <x v="1"/>
    <m/>
  </r>
  <r>
    <x v="59"/>
    <x v="0"/>
    <s v="GR-000011614"/>
    <s v="Scheduled"/>
    <s v="Grantee_Report_GG_Year_End_Narrative_&amp;_S2S"/>
    <s v="Narrative and S2S"/>
    <x v="53"/>
    <m/>
    <x v="17"/>
    <s v="Q4-2020"/>
    <s v="Yashwanth Kumar"/>
    <s v="Save the Children"/>
    <s v="-"/>
    <m/>
    <n v="10"/>
    <m/>
    <m/>
    <s v="Q1"/>
    <x v="1"/>
    <m/>
  </r>
  <r>
    <x v="59"/>
    <x v="0"/>
    <s v="GR-000011615"/>
    <s v="Scheduled"/>
    <s v="Grantee_Report_GG_Year_End_Financial"/>
    <s v="Financial"/>
    <x v="53"/>
    <m/>
    <x v="17"/>
    <s v="Q4-2020"/>
    <s v="Yashwanth Kumar"/>
    <s v="Save the Children"/>
    <s v="-"/>
    <m/>
    <n v="10"/>
    <m/>
    <m/>
    <s v="Q1"/>
    <x v="1"/>
    <m/>
  </r>
  <r>
    <x v="60"/>
    <x v="3"/>
    <s v="GR-000010905"/>
    <s v="Approved"/>
    <s v="Grantee_Report_GG_Year_End_Narrative_&amp;_S2S"/>
    <s v="Narrative and S2S"/>
    <x v="64"/>
    <m/>
    <x v="17"/>
    <s v="Q1-2022"/>
    <s v="Yashwanth Kumar"/>
    <s v="Article 1"/>
    <s v="1 September 2020 to 31 August 2021"/>
    <m/>
    <n v="8"/>
    <m/>
    <m/>
    <s v="Q4"/>
    <x v="19"/>
    <m/>
  </r>
  <r>
    <x v="61"/>
    <x v="1"/>
    <s v="GR-000014019"/>
    <s v="Approved"/>
    <s v="Grantee_Report_GG_Interim_Narrative"/>
    <s v="Interim"/>
    <x v="65"/>
    <m/>
    <x v="20"/>
    <s v="Q1-2022"/>
    <s v="Caroline DeVinck"/>
    <s v="LaunchCode"/>
    <s v="-"/>
    <m/>
    <n v="10"/>
    <m/>
    <m/>
    <s v="Q1"/>
    <x v="1"/>
    <m/>
  </r>
  <r>
    <x v="62"/>
    <x v="0"/>
    <s v="GR-000022438"/>
    <s v="Scheduled"/>
    <s v="Grantee_Report_GG_Interim_Narrative"/>
    <s v="Interim"/>
    <x v="66"/>
    <m/>
    <x v="0"/>
    <s v="Q1-2022"/>
    <s v="Yashwanth Kumar"/>
    <s v="Leonard Cheshire Disability"/>
    <s v="-"/>
    <m/>
    <n v="3"/>
    <m/>
    <m/>
    <s v="Q3"/>
    <x v="0"/>
    <m/>
  </r>
  <r>
    <x v="62"/>
    <x v="0"/>
    <s v="GR-000022439"/>
    <s v="Requested"/>
    <s v="Grantee_Report_GG_Year_End_Financial"/>
    <s v="Financial"/>
    <x v="67"/>
    <m/>
    <x v="0"/>
    <s v="Q1-2022"/>
    <s v="Yashwanth Kumar"/>
    <s v="Leonard Cheshire Disability"/>
    <s v="-"/>
    <m/>
    <n v="9"/>
    <m/>
    <m/>
    <s v="Q1"/>
    <x v="1"/>
    <m/>
  </r>
  <r>
    <x v="62"/>
    <x v="0"/>
    <s v="GR-000022440"/>
    <s v="Scheduled"/>
    <s v="Grantee_Report_GG_Year_End_Narrative_&amp;_S2S"/>
    <s v="Narrative and S2S"/>
    <x v="67"/>
    <m/>
    <x v="0"/>
    <s v="Q1-2022"/>
    <s v="Yashwanth Kumar"/>
    <s v="Leonard Cheshire Disability"/>
    <s v="-"/>
    <m/>
    <n v="9"/>
    <m/>
    <m/>
    <s v="Q1"/>
    <x v="1"/>
    <m/>
  </r>
  <r>
    <x v="63"/>
    <x v="0"/>
    <s v="GR-000023243"/>
    <s v="Scheduled"/>
    <s v="Grantee_Report_GG_Interim_Narrative"/>
    <s v="Narrative and Financial"/>
    <x v="26"/>
    <m/>
    <x v="12"/>
    <s v="Q1-2022"/>
    <s v="Vidyut Jauhari"/>
    <s v="U.S. Fund for UNICEF"/>
    <s v="-"/>
    <m/>
    <n v="1"/>
    <m/>
    <m/>
    <s v="Q2"/>
    <x v="10"/>
    <m/>
  </r>
  <r>
    <x v="64"/>
    <x v="3"/>
    <s v="GR-000022005"/>
    <s v="Approved"/>
    <s v="Grantee_Report_GG_Interim_Narrative"/>
    <s v="Narrative"/>
    <x v="64"/>
    <m/>
    <x v="17"/>
    <s v="Q1-2022"/>
    <s v="Yashwanth Kumar"/>
    <s v="UK Online Giving Foundation"/>
    <s v="-"/>
    <m/>
    <n v="8"/>
    <m/>
    <m/>
    <s v="Q4"/>
    <x v="19"/>
    <m/>
  </r>
  <r>
    <x v="65"/>
    <x v="1"/>
    <s v="GR-000004130"/>
    <s v="Approved"/>
    <s v="Grantee_Report_GG_Interim_Narrative"/>
    <s v="Financial"/>
    <x v="68"/>
    <m/>
    <x v="13"/>
    <s v="Q2-2019"/>
    <s v="Roshni Venkatesh"/>
    <s v="NetHope"/>
    <s v="-"/>
    <m/>
    <n v="2"/>
    <m/>
    <m/>
    <s v="Q2"/>
    <x v="11"/>
    <m/>
  </r>
  <r>
    <x v="66"/>
    <x v="1"/>
    <s v="GR-000004024"/>
    <s v="Approved"/>
    <s v="Grantee_Report_GG_Interim_Narrative"/>
    <s v="Financial"/>
    <x v="69"/>
    <m/>
    <x v="6"/>
    <s v="Q3-2019"/>
    <s v="Roshni Venkatesh"/>
    <s v="FUNDACION ENTRECULTURAS"/>
    <s v="-"/>
    <m/>
    <n v="8"/>
    <m/>
    <m/>
    <s v="Q4"/>
    <x v="7"/>
    <m/>
  </r>
  <r>
    <x v="66"/>
    <x v="1"/>
    <s v="GR-000004025"/>
    <s v="Approved"/>
    <s v="Grantee_Report_GG_Interim_Narrative"/>
    <s v="Financial"/>
    <x v="69"/>
    <m/>
    <x v="6"/>
    <s v="Q3-2019"/>
    <s v="Roshni Venkatesh"/>
    <s v="FUNDACION ENTRECULTURAS"/>
    <s v="-"/>
    <m/>
    <n v="8"/>
    <m/>
    <m/>
    <s v="Q4"/>
    <x v="7"/>
    <m/>
  </r>
  <r>
    <x v="66"/>
    <x v="1"/>
    <s v="GR-000004026"/>
    <s v="Approved"/>
    <s v="Grantee_Report_GG_Interim_Narrative"/>
    <s v="Financial"/>
    <x v="69"/>
    <m/>
    <x v="6"/>
    <s v="Q3-2019"/>
    <s v="Roshni Venkatesh"/>
    <s v="FUNDACION ENTRECULTURAS"/>
    <s v="-"/>
    <m/>
    <n v="8"/>
    <m/>
    <m/>
    <s v="Q4"/>
    <x v="7"/>
    <m/>
  </r>
  <r>
    <x v="66"/>
    <x v="1"/>
    <s v="GR-000004027"/>
    <s v="Approved"/>
    <s v="Grantee_Report_GG_Interim_Narrative"/>
    <s v="Financial"/>
    <x v="69"/>
    <m/>
    <x v="6"/>
    <s v="Q3-2019"/>
    <s v="Roshni Venkatesh"/>
    <s v="FUNDACION ENTRECULTURAS"/>
    <s v="-"/>
    <m/>
    <n v="8"/>
    <m/>
    <m/>
    <s v="Q4"/>
    <x v="7"/>
    <m/>
  </r>
  <r>
    <x v="66"/>
    <x v="1"/>
    <s v="GR-000004028"/>
    <s v="Approved"/>
    <s v="Grantee_Report_GG_Interim_Narrative"/>
    <s v="Financial"/>
    <x v="69"/>
    <m/>
    <x v="6"/>
    <s v="Q3-2019"/>
    <s v="Roshni Venkatesh"/>
    <s v="FUNDACION ENTRECULTURAS"/>
    <s v="-"/>
    <m/>
    <n v="8"/>
    <m/>
    <m/>
    <s v="Q4"/>
    <x v="7"/>
    <m/>
  </r>
  <r>
    <x v="66"/>
    <x v="1"/>
    <s v="GR-000004014"/>
    <s v="Approved"/>
    <s v="Grantee_Report_GG_Interim_Narrative"/>
    <s v="Financial"/>
    <x v="69"/>
    <m/>
    <x v="6"/>
    <s v="Q3-2019"/>
    <s v="Roshni Venkatesh"/>
    <s v="FUNDACION ENTRECULTURAS"/>
    <s v="-"/>
    <m/>
    <n v="8"/>
    <m/>
    <m/>
    <s v="Q4"/>
    <x v="7"/>
    <m/>
  </r>
  <r>
    <x v="66"/>
    <x v="1"/>
    <s v="GR-000004015"/>
    <s v="Approved"/>
    <s v="Grantee_Report_GG_Interim_Narrative"/>
    <s v="Financial"/>
    <x v="69"/>
    <m/>
    <x v="6"/>
    <s v="Q3-2019"/>
    <s v="Roshni Venkatesh"/>
    <s v="FUNDACION ENTRECULTURAS"/>
    <s v="-"/>
    <m/>
    <n v="8"/>
    <m/>
    <m/>
    <s v="Q4"/>
    <x v="7"/>
    <m/>
  </r>
  <r>
    <x v="66"/>
    <x v="1"/>
    <s v="GR-000004016"/>
    <s v="Approved"/>
    <s v="Grantee_Report_GG_Interim_Narrative"/>
    <s v="Financial"/>
    <x v="69"/>
    <m/>
    <x v="6"/>
    <s v="Q3-2019"/>
    <s v="Roshni Venkatesh"/>
    <s v="FUNDACION ENTRECULTURAS"/>
    <s v="-"/>
    <m/>
    <n v="8"/>
    <m/>
    <m/>
    <s v="Q4"/>
    <x v="7"/>
    <m/>
  </r>
  <r>
    <x v="66"/>
    <x v="1"/>
    <s v="GR-000004017"/>
    <s v="Approved"/>
    <s v="Grantee_Report_GG_Interim_Narrative"/>
    <s v="Financial"/>
    <x v="69"/>
    <m/>
    <x v="6"/>
    <s v="Q3-2019"/>
    <s v="Roshni Venkatesh"/>
    <s v="FUNDACION ENTRECULTURAS"/>
    <s v="-"/>
    <m/>
    <n v="8"/>
    <m/>
    <m/>
    <s v="Q4"/>
    <x v="7"/>
    <m/>
  </r>
  <r>
    <x v="66"/>
    <x v="1"/>
    <s v="GR-000004018"/>
    <s v="Approved"/>
    <s v="Grantee_Report_GG_Interim_Narrative"/>
    <s v="Financial"/>
    <x v="69"/>
    <m/>
    <x v="6"/>
    <s v="Q3-2019"/>
    <s v="Roshni Venkatesh"/>
    <s v="FUNDACION ENTRECULTURAS"/>
    <s v="-"/>
    <m/>
    <n v="8"/>
    <m/>
    <m/>
    <s v="Q4"/>
    <x v="7"/>
    <m/>
  </r>
  <r>
    <x v="66"/>
    <x v="1"/>
    <s v="GR-000004019"/>
    <s v="Approved"/>
    <s v="Grantee_Report_GG_Interim_Narrative"/>
    <s v="Financial"/>
    <x v="69"/>
    <m/>
    <x v="6"/>
    <s v="Q3-2019"/>
    <s v="Roshni Venkatesh"/>
    <s v="FUNDACION ENTRECULTURAS"/>
    <s v="-"/>
    <m/>
    <n v="8"/>
    <m/>
    <m/>
    <s v="Q4"/>
    <x v="7"/>
    <m/>
  </r>
  <r>
    <x v="66"/>
    <x v="1"/>
    <s v="GR-000004020"/>
    <s v="Approved"/>
    <s v="Grantee_Report_GG_Interim_Narrative"/>
    <s v="Financial"/>
    <x v="69"/>
    <m/>
    <x v="6"/>
    <s v="Q3-2019"/>
    <s v="Roshni Venkatesh"/>
    <s v="FUNDACION ENTRECULTURAS"/>
    <s v="-"/>
    <m/>
    <n v="8"/>
    <m/>
    <m/>
    <s v="Q4"/>
    <x v="7"/>
    <m/>
  </r>
  <r>
    <x v="66"/>
    <x v="1"/>
    <s v="GR-000004021"/>
    <s v="Approved"/>
    <s v="Grantee_Report_GG_Interim_Narrative"/>
    <s v="Financial"/>
    <x v="69"/>
    <m/>
    <x v="6"/>
    <s v="Q3-2019"/>
    <s v="Roshni Venkatesh"/>
    <s v="FUNDACION ENTRECULTURAS"/>
    <s v="-"/>
    <m/>
    <n v="8"/>
    <m/>
    <m/>
    <s v="Q4"/>
    <x v="7"/>
    <m/>
  </r>
  <r>
    <x v="66"/>
    <x v="1"/>
    <s v="GR-000004022"/>
    <s v="Approved"/>
    <s v="Grantee_Report_GG_Interim_Narrative"/>
    <s v="Financial"/>
    <x v="69"/>
    <m/>
    <x v="6"/>
    <s v="Q3-2019"/>
    <s v="Roshni Venkatesh"/>
    <s v="FUNDACION ENTRECULTURAS"/>
    <s v="-"/>
    <m/>
    <n v="8"/>
    <m/>
    <m/>
    <s v="Q4"/>
    <x v="7"/>
    <m/>
  </r>
  <r>
    <x v="66"/>
    <x v="1"/>
    <s v="GR-000004023"/>
    <s v="Approved"/>
    <s v="Grantee_Report_GG_Interim_Narrative"/>
    <s v="Financial"/>
    <x v="69"/>
    <m/>
    <x v="6"/>
    <s v="Q3-2019"/>
    <s v="Roshni Venkatesh"/>
    <s v="FUNDACION ENTRECULTURAS"/>
    <s v="-"/>
    <m/>
    <n v="8"/>
    <m/>
    <m/>
    <s v="Q4"/>
    <x v="7"/>
    <m/>
  </r>
  <r>
    <x v="67"/>
    <x v="1"/>
    <s v="GR-000004039"/>
    <s v="Approved"/>
    <s v="Grantee_Report_GG_Interim_Narrative"/>
    <s v="Financial"/>
    <x v="70"/>
    <m/>
    <x v="9"/>
    <s v="Q3-2019"/>
    <s v="Roshni Venkatesh"/>
    <s v="Junior Achievement"/>
    <s v="-"/>
    <m/>
    <n v="10"/>
    <m/>
    <m/>
    <s v="Q1"/>
    <x v="1"/>
    <m/>
  </r>
  <r>
    <x v="68"/>
    <x v="1"/>
    <s v="GR-000004042"/>
    <s v="Approved"/>
    <s v="Grantee_Report_GG_Interim_Narrative"/>
    <s v="Financial"/>
    <x v="69"/>
    <m/>
    <x v="6"/>
    <s v="Q3-2019"/>
    <s v="Roshni Venkatesh"/>
    <s v="VSO Voluntary Service Overseas"/>
    <s v="-"/>
    <m/>
    <n v="8"/>
    <m/>
    <m/>
    <s v="Q4"/>
    <x v="7"/>
    <m/>
  </r>
  <r>
    <x v="68"/>
    <x v="1"/>
    <s v="GR-000004043"/>
    <s v="Approved"/>
    <s v="Grantee_Report_GG_Interim_Narrative"/>
    <s v="Financial"/>
    <x v="69"/>
    <m/>
    <x v="6"/>
    <s v="Q3-2019"/>
    <s v="Roshni Venkatesh"/>
    <s v="VSO Voluntary Service Overseas"/>
    <s v="-"/>
    <m/>
    <n v="8"/>
    <m/>
    <m/>
    <s v="Q4"/>
    <x v="7"/>
    <m/>
  </r>
  <r>
    <x v="68"/>
    <x v="1"/>
    <s v="GR-000004044"/>
    <s v="Approved"/>
    <s v="Grantee_Report_GG_Interim_Narrative"/>
    <s v="Financial"/>
    <x v="69"/>
    <m/>
    <x v="6"/>
    <s v="Q3-2019"/>
    <s v="Roshni Venkatesh"/>
    <s v="VSO Voluntary Service Overseas"/>
    <s v="-"/>
    <m/>
    <n v="8"/>
    <m/>
    <m/>
    <s v="Q4"/>
    <x v="7"/>
    <m/>
  </r>
  <r>
    <x v="68"/>
    <x v="1"/>
    <s v="GR-000004045"/>
    <s v="Approved"/>
    <s v="Grantee_Report_GG_Interim_Narrative"/>
    <s v="Financial"/>
    <x v="69"/>
    <m/>
    <x v="6"/>
    <s v="Q3-2019"/>
    <s v="Roshni Venkatesh"/>
    <s v="VSO Voluntary Service Overseas"/>
    <s v="-"/>
    <m/>
    <n v="8"/>
    <m/>
    <m/>
    <s v="Q4"/>
    <x v="7"/>
    <m/>
  </r>
  <r>
    <x v="68"/>
    <x v="1"/>
    <s v="GR-000004046"/>
    <s v="Approved"/>
    <s v="Grantee_Report_GG_Interim_Narrative"/>
    <s v="Financial"/>
    <x v="69"/>
    <m/>
    <x v="6"/>
    <s v="Q3-2019"/>
    <s v="Roshni Venkatesh"/>
    <s v="VSO Voluntary Service Overseas"/>
    <s v="-"/>
    <m/>
    <n v="8"/>
    <m/>
    <m/>
    <s v="Q4"/>
    <x v="7"/>
    <m/>
  </r>
  <r>
    <x v="68"/>
    <x v="1"/>
    <s v="GR-000004047"/>
    <s v="Approved"/>
    <s v="Grantee_Report_GG_Interim_Narrative"/>
    <s v="Financial"/>
    <x v="69"/>
    <m/>
    <x v="6"/>
    <s v="Q3-2019"/>
    <s v="Roshni Venkatesh"/>
    <s v="VSO Voluntary Service Overseas"/>
    <s v="-"/>
    <m/>
    <n v="8"/>
    <m/>
    <m/>
    <s v="Q4"/>
    <x v="7"/>
    <m/>
  </r>
  <r>
    <x v="69"/>
    <x v="1"/>
    <s v="GR-000004054"/>
    <s v="Approved"/>
    <s v="Grantee_Report_GG_Interim_Narrative"/>
    <s v="Financial"/>
    <x v="69"/>
    <m/>
    <x v="6"/>
    <s v="Q3-2019"/>
    <s v="Roshni Venkatesh"/>
    <s v="Youth Business International"/>
    <s v="-"/>
    <m/>
    <n v="8"/>
    <m/>
    <m/>
    <s v="Q4"/>
    <x v="7"/>
    <m/>
  </r>
  <r>
    <x v="70"/>
    <x v="1"/>
    <s v="GR-000004080"/>
    <s v="Approved"/>
    <s v="Grantee_Report_GG_Interim_Narrative"/>
    <s v="Financial"/>
    <x v="71"/>
    <m/>
    <x v="2"/>
    <s v="Q1-2021"/>
    <s v="Roshni Venkatesh"/>
    <s v="Passerelles Numeriques"/>
    <s v="-"/>
    <m/>
    <n v="8"/>
    <m/>
    <m/>
    <s v="Q4"/>
    <x v="5"/>
    <m/>
  </r>
  <r>
    <x v="71"/>
    <x v="1"/>
    <s v="GR-000004082"/>
    <s v="Approved"/>
    <s v="Grantee_Report_GG_Interim_Narrative"/>
    <s v="Financial"/>
    <x v="72"/>
    <m/>
    <x v="2"/>
    <s v="Q3-2019"/>
    <s v="Roshni Venkatesh"/>
    <s v="One World"/>
    <s v="-"/>
    <m/>
    <n v="3"/>
    <m/>
    <m/>
    <s v="Q3"/>
    <x v="5"/>
    <m/>
  </r>
  <r>
    <x v="71"/>
    <x v="1"/>
    <s v="GR-000004083"/>
    <s v="Approved"/>
    <s v="Grantee_Report_GG_Interim_Narrative"/>
    <s v="Financial"/>
    <x v="72"/>
    <m/>
    <x v="2"/>
    <s v="Q3-2019"/>
    <s v="Roshni Venkatesh"/>
    <s v="One World"/>
    <s v="-"/>
    <m/>
    <n v="3"/>
    <m/>
    <m/>
    <s v="Q3"/>
    <x v="5"/>
    <m/>
  </r>
  <r>
    <x v="72"/>
    <x v="1"/>
    <s v="GR-000004086"/>
    <s v="Approved"/>
    <s v="Grantee_Report_GG_Interim_Narrative"/>
    <s v="Financial"/>
    <x v="73"/>
    <m/>
    <x v="1"/>
    <s v="Q3-2019"/>
    <s v="Roshni Venkatesh"/>
    <s v="Room to Read"/>
    <s v="-"/>
    <m/>
    <n v="7"/>
    <m/>
    <m/>
    <s v="Q4"/>
    <x v="2"/>
    <m/>
  </r>
  <r>
    <x v="73"/>
    <x v="0"/>
    <s v="GR-000015808"/>
    <s v="Requested"/>
    <s v="Grantee_Report_GG_Year_End_Narrative_&amp;_S2S"/>
    <s v="Narrative and S2S"/>
    <x v="53"/>
    <m/>
    <x v="17"/>
    <s v="Q1-2022"/>
    <s v="Beatriz de Felipe Aguilera"/>
    <s v="FUNDACION ENTRECULTURAS"/>
    <s v="1 August 2020 to 31 August 2021"/>
    <m/>
    <n v="10"/>
    <m/>
    <m/>
    <s v="Q1"/>
    <x v="1"/>
    <m/>
  </r>
  <r>
    <x v="73"/>
    <x v="0"/>
    <s v="GR-000015809"/>
    <s v="Requested"/>
    <s v="Grantee_Report_GG_Year_End_Financial"/>
    <s v="Financial"/>
    <x v="53"/>
    <m/>
    <x v="17"/>
    <s v="Q1-2022"/>
    <s v="Beatriz de Felipe Aguilera"/>
    <s v="FUNDACION ENTRECULTURAS"/>
    <s v="-"/>
    <m/>
    <n v="10"/>
    <m/>
    <m/>
    <s v="Q1"/>
    <x v="1"/>
    <m/>
  </r>
  <r>
    <x v="74"/>
    <x v="1"/>
    <s v="GR-000012816"/>
    <s v="Approved"/>
    <s v="Grantee_Report_GG_Interim_Narrative"/>
    <s v="Interim"/>
    <x v="74"/>
    <m/>
    <x v="19"/>
    <s v="Q3-2021"/>
    <s v="Yashwanth Kumar"/>
    <s v="An Cosán"/>
    <s v="-"/>
    <m/>
    <n v="5"/>
    <m/>
    <m/>
    <s v="Q3"/>
    <x v="18"/>
    <m/>
  </r>
  <r>
    <x v="75"/>
    <x v="0"/>
    <s v="GR-000014958"/>
    <s v="Scheduled"/>
    <s v="Grantee_Report_GG_Interim_Narrative"/>
    <s v="Interim"/>
    <x v="75"/>
    <m/>
    <x v="0"/>
    <s v="Q4-2020"/>
    <s v="Yashwanth Kumar"/>
    <s v="Save the Children"/>
    <s v="-"/>
    <m/>
    <n v="4"/>
    <m/>
    <m/>
    <s v="Q3"/>
    <x v="0"/>
    <m/>
  </r>
  <r>
    <x v="75"/>
    <x v="0"/>
    <s v="GR-000014960"/>
    <s v="Scheduled"/>
    <s v="Grantee_Report_GG_Year_End_Financial"/>
    <s v="Financial"/>
    <x v="53"/>
    <m/>
    <x v="17"/>
    <s v="Q4-2020"/>
    <s v="Yashwanth Kumar"/>
    <s v="Save the Children"/>
    <s v="-"/>
    <m/>
    <n v="10"/>
    <m/>
    <m/>
    <s v="Q1"/>
    <x v="1"/>
    <m/>
  </r>
  <r>
    <x v="75"/>
    <x v="0"/>
    <s v="GR-000013590"/>
    <s v="Scheduled"/>
    <s v="Grantee_Report_GG_Year_End_Narrative_&amp;_S2S"/>
    <s v="Narrative and S2S"/>
    <x v="53"/>
    <m/>
    <x v="17"/>
    <s v="Q4-2020"/>
    <s v="Yashwanth Kumar"/>
    <s v="Save the Children"/>
    <s v="1 June 2020 to 31 August 2021"/>
    <m/>
    <n v="10"/>
    <m/>
    <m/>
    <s v="Q1"/>
    <x v="1"/>
    <m/>
  </r>
  <r>
    <x v="75"/>
    <x v="0"/>
    <s v="GR-000013591"/>
    <s v="Scheduled"/>
    <s v="Grantee_Report_GG_Year_End_Narrative_&amp;_S2S"/>
    <s v="Narrative and S2S"/>
    <x v="55"/>
    <m/>
    <x v="0"/>
    <s v="Q4-2020"/>
    <s v="Yashwanth Kumar"/>
    <s v="Save the Children"/>
    <s v="-"/>
    <m/>
    <n v="10"/>
    <m/>
    <m/>
    <s v="Q1"/>
    <x v="1"/>
    <m/>
  </r>
  <r>
    <x v="75"/>
    <x v="0"/>
    <s v="GR-000013592"/>
    <s v="Scheduled"/>
    <s v="Grantee_Report_GG_Year_End_Narrative_&amp;_S2S"/>
    <s v="Narrative and S2S"/>
    <x v="76"/>
    <m/>
    <x v="12"/>
    <s v="Q4-2020"/>
    <s v="Yashwanth Kumar"/>
    <s v="Save the Children"/>
    <s v="-"/>
    <m/>
    <n v="10"/>
    <m/>
    <m/>
    <s v="Q1"/>
    <x v="1"/>
    <m/>
  </r>
  <r>
    <x v="75"/>
    <x v="0"/>
    <s v="GR-000014959"/>
    <s v="Scheduled"/>
    <s v="Grantee_Report_GG_Interim_Narrative"/>
    <s v="Interim"/>
    <x v="77"/>
    <m/>
    <x v="12"/>
    <s v="Q4-2020"/>
    <s v="Yashwanth Kumar"/>
    <s v="Save the Children"/>
    <s v="-"/>
    <m/>
    <n v="4"/>
    <m/>
    <m/>
    <s v="Q3"/>
    <x v="10"/>
    <m/>
  </r>
  <r>
    <x v="76"/>
    <x v="0"/>
    <s v="GR-000020322"/>
    <s v="Scheduled"/>
    <s v="Grantee_Report_GG_Interim_Narrative"/>
    <s v="Interim"/>
    <x v="78"/>
    <m/>
    <x v="17"/>
    <s v="Q4-2021"/>
    <s v="Vidyut Jauhari"/>
    <s v="Plan International"/>
    <s v="-"/>
    <m/>
    <n v="12"/>
    <m/>
    <m/>
    <s v="Q2"/>
    <x v="1"/>
    <m/>
  </r>
  <r>
    <x v="76"/>
    <x v="0"/>
    <s v="GR-000020323"/>
    <s v="Scheduled"/>
    <s v="Grantee_Report_GG_Year_End_Financial"/>
    <s v="Financial"/>
    <x v="61"/>
    <m/>
    <x v="0"/>
    <s v="Q4-2021"/>
    <s v="Vidyut Jauhari"/>
    <s v="Plan International"/>
    <s v="-"/>
    <m/>
    <n v="7"/>
    <m/>
    <m/>
    <s v="Q4"/>
    <x v="0"/>
    <m/>
  </r>
  <r>
    <x v="76"/>
    <x v="0"/>
    <s v="GR-000020222"/>
    <s v="Scheduled"/>
    <s v="Grantee_Report_GG_Year_End_Narrative_&amp;_S2S"/>
    <s v="Narrative and S2S"/>
    <x v="61"/>
    <m/>
    <x v="0"/>
    <s v="Q4-2021"/>
    <s v="Vidyut Jauhari"/>
    <s v="Plan International"/>
    <s v="-"/>
    <m/>
    <n v="7"/>
    <m/>
    <m/>
    <s v="Q4"/>
    <x v="0"/>
    <m/>
  </r>
  <r>
    <x v="77"/>
    <x v="3"/>
    <s v="GR-000018102"/>
    <s v="Approved"/>
    <s v="Grantee_Report_GG_Interim_Narrative"/>
    <s v="Narrative"/>
    <x v="79"/>
    <m/>
    <x v="19"/>
    <s v="Q3-2021"/>
    <s v="Yashwanth Kumar"/>
    <s v="Leonard Cheshire Disability"/>
    <s v="-"/>
    <m/>
    <n v="10"/>
    <m/>
    <m/>
    <s v="Q1"/>
    <x v="1"/>
    <m/>
  </r>
  <r>
    <x v="78"/>
    <x v="1"/>
    <s v="GR-000022223"/>
    <s v="Approved"/>
    <s v="Grantee_Report_GG_Interim_Narrative"/>
    <s v="Interim"/>
    <x v="80"/>
    <m/>
    <x v="17"/>
    <s v="Q4-2021"/>
    <s v="Vidyut Jauhari"/>
    <s v="World Health Organization"/>
    <s v="-"/>
    <m/>
    <n v="5"/>
    <m/>
    <m/>
    <s v="Q3"/>
    <x v="19"/>
    <m/>
  </r>
  <r>
    <x v="79"/>
    <x v="0"/>
    <s v="GR-000017067"/>
    <s v="Scheduled"/>
    <s v="Grantee_Report_GG_Year_End_Narrative_&amp;_S2S"/>
    <s v="Narrative and S2S"/>
    <x v="81"/>
    <m/>
    <x v="21"/>
    <s v="Q1-2022"/>
    <s v="Yashwanth Kumar"/>
    <s v="Junior Achievement Worldwide"/>
    <s v="1 October 2025 to 31 December 2026"/>
    <m/>
    <n v="2"/>
    <m/>
    <m/>
    <s v="Q2"/>
    <x v="20"/>
    <m/>
  </r>
  <r>
    <x v="79"/>
    <x v="0"/>
    <s v="GR-000014443"/>
    <s v="Scheduled"/>
    <s v="Grantee_Report_GG_Interim_Narrative"/>
    <s v="Interim"/>
    <x v="52"/>
    <m/>
    <x v="0"/>
    <s v="Q1-2022"/>
    <s v="Yashwanth Kumar"/>
    <s v="Junior Achievement Worldwide"/>
    <s v="1 July 2021 to 31 December 2021"/>
    <m/>
    <n v="1"/>
    <m/>
    <m/>
    <s v="Q2"/>
    <x v="0"/>
    <m/>
  </r>
  <r>
    <x v="79"/>
    <x v="0"/>
    <s v="GR-000014330"/>
    <s v="Scheduled"/>
    <s v="Grantee_Report_GG_Year_End_Narrative_&amp;_S2S"/>
    <s v="Narrative and S2S"/>
    <x v="61"/>
    <m/>
    <x v="0"/>
    <s v="Q1-2022"/>
    <s v="Yashwanth Kumar"/>
    <s v="Junior Achievement Worldwide"/>
    <s v="1 July 2021 to 30 June 2022"/>
    <m/>
    <n v="7"/>
    <m/>
    <m/>
    <s v="Q4"/>
    <x v="0"/>
    <m/>
  </r>
  <r>
    <x v="79"/>
    <x v="0"/>
    <s v="GR-000014435"/>
    <s v="Scheduled"/>
    <s v="Grantee_Report_GG_Interim_Narrative"/>
    <s v="Interim"/>
    <x v="62"/>
    <m/>
    <x v="12"/>
    <s v="Q1-2022"/>
    <s v="Yashwanth Kumar"/>
    <s v="Junior Achievement Worldwide"/>
    <s v="1 July 2022 to 31 January 2023"/>
    <m/>
    <n v="2"/>
    <m/>
    <m/>
    <s v="Q2"/>
    <x v="10"/>
    <m/>
  </r>
  <r>
    <x v="79"/>
    <x v="0"/>
    <s v="GR-000014331"/>
    <s v="Scheduled"/>
    <s v="Grantee_Report_GG_Year_End_Narrative_&amp;_S2S"/>
    <s v="Narrative and S2S"/>
    <x v="82"/>
    <m/>
    <x v="12"/>
    <s v="Q1-2022"/>
    <s v="Yashwanth Kumar"/>
    <s v="Junior Achievement Worldwide"/>
    <s v="1 July 2022 to 30 September 2023"/>
    <m/>
    <n v="11"/>
    <m/>
    <m/>
    <s v="Q1"/>
    <x v="1"/>
    <m/>
  </r>
  <r>
    <x v="79"/>
    <x v="0"/>
    <s v="GR-000014333"/>
    <s v="Scheduled"/>
    <s v="Grantee_Report_GG_Year_End_Narrative_&amp;_S2S"/>
    <s v="Narrative and S2S"/>
    <x v="83"/>
    <m/>
    <x v="22"/>
    <s v="Q1-2022"/>
    <s v="Yashwanth Kumar"/>
    <s v="Junior Achievement Worldwide"/>
    <s v="1 October 2024 to 30 September 2025"/>
    <m/>
    <n v="11"/>
    <m/>
    <m/>
    <s v="Q1"/>
    <x v="1"/>
    <m/>
  </r>
  <r>
    <x v="79"/>
    <x v="0"/>
    <s v="GR-000014332"/>
    <s v="Scheduled"/>
    <s v="Grantee_Report_GG_Year_End_Narrative_&amp;_S2S"/>
    <s v="Narrative and S2S"/>
    <x v="84"/>
    <m/>
    <x v="18"/>
    <s v="Q1-2022"/>
    <s v="Yashwanth Kumar"/>
    <s v="Junior Achievement Worldwide"/>
    <s v="1 October 2023 to 30 September 2024"/>
    <m/>
    <n v="11"/>
    <m/>
    <m/>
    <s v="Q1"/>
    <x v="1"/>
    <m/>
  </r>
  <r>
    <x v="80"/>
    <x v="1"/>
    <s v="GR-000003109"/>
    <s v="Approved"/>
    <s v="Grantee - Year End"/>
    <s v="Financial"/>
    <x v="51"/>
    <m/>
    <x v="11"/>
    <s v="Q2-2020"/>
    <s v="Roshni Venkatesh"/>
    <s v="Upwardly Global"/>
    <s v="-"/>
    <m/>
    <n v="8"/>
    <m/>
    <m/>
    <s v="Q4"/>
    <x v="15"/>
    <m/>
  </r>
  <r>
    <x v="81"/>
    <x v="1"/>
    <s v="GR-000003073"/>
    <s v="Approved"/>
    <s v="Grantee_Report_GG_Interim_Narrative"/>
    <s v="Financial"/>
    <x v="51"/>
    <m/>
    <x v="11"/>
    <s v="Q2-2020"/>
    <s v="Roshni Venkatesh"/>
    <s v="Cherie Blair Foundation for Women"/>
    <s v="-"/>
    <m/>
    <n v="8"/>
    <m/>
    <m/>
    <s v="Q4"/>
    <x v="15"/>
    <m/>
  </r>
  <r>
    <x v="81"/>
    <x v="1"/>
    <s v="GR-000005849"/>
    <s v="Approved"/>
    <s v="Grantee_Report_GG_Interim_Narrative"/>
    <s v="Financial"/>
    <x v="85"/>
    <m/>
    <x v="23"/>
    <s v="Q2-2020"/>
    <s v="Roshni Venkatesh"/>
    <s v="Cherie Blair Foundation for Women"/>
    <s v="-"/>
    <m/>
    <n v="8"/>
    <m/>
    <m/>
    <s v="Q4"/>
    <x v="21"/>
    <m/>
  </r>
  <r>
    <x v="82"/>
    <x v="0"/>
    <s v="GR-000014258"/>
    <s v="Scheduled"/>
    <s v="Grantee_Report_GG_Year_End_Narrative_&amp;_S2S"/>
    <s v="Narrative and S2S"/>
    <x v="78"/>
    <m/>
    <x v="17"/>
    <s v="Q1-2022"/>
    <s v="Heleen Keijer"/>
    <s v="Plan International"/>
    <s v="-"/>
    <m/>
    <n v="12"/>
    <m/>
    <m/>
    <s v="Q2"/>
    <x v="1"/>
    <m/>
  </r>
  <r>
    <x v="83"/>
    <x v="1"/>
    <s v="GR-000008296"/>
    <s v="Approved"/>
    <s v="Grantee_Report_GG_Year_End_Narrative_&amp;_S2S"/>
    <s v="Narrative and S2S"/>
    <x v="86"/>
    <m/>
    <x v="20"/>
    <s v="Q2-2020"/>
    <s v="Meagan Rees"/>
    <s v="Youth Business International"/>
    <s v="-"/>
    <m/>
    <n v="4"/>
    <m/>
    <m/>
    <s v="Q3"/>
    <x v="22"/>
    <m/>
  </r>
  <r>
    <x v="84"/>
    <x v="0"/>
    <s v="GR-000015511"/>
    <s v="Scheduled"/>
    <s v="Grantee_Report_GG_Year_End_Narrative_&amp;_S2S"/>
    <s v="Narrative and S2S"/>
    <x v="52"/>
    <m/>
    <x v="0"/>
    <s v="Q1-2021"/>
    <s v="Vidyut Jauhari"/>
    <s v="Goodwill Industries International"/>
    <s v="1 September 2020 - 31 December 2021"/>
    <m/>
    <n v="1"/>
    <m/>
    <m/>
    <s v="Q2"/>
    <x v="0"/>
    <m/>
  </r>
  <r>
    <x v="84"/>
    <x v="0"/>
    <s v="GR-000015512"/>
    <s v="Scheduled"/>
    <s v="Grantee_Report_GG_Year_End_Narrative_&amp;_S2S"/>
    <s v="Narrative and S2S"/>
    <x v="26"/>
    <m/>
    <x v="12"/>
    <s v="Q1-2021"/>
    <s v="Vidyut Jauhari"/>
    <s v="Goodwill Industries International"/>
    <s v="1 January 2022 to 31 December 2022"/>
    <m/>
    <n v="1"/>
    <m/>
    <m/>
    <s v="Q2"/>
    <x v="10"/>
    <m/>
  </r>
  <r>
    <x v="84"/>
    <x v="0"/>
    <s v="GR-000015513"/>
    <s v="Scheduled"/>
    <s v="Grantee_Report_GG_Year_End_Narrative_&amp;_S2S"/>
    <s v="Narrative and S2S"/>
    <x v="87"/>
    <m/>
    <x v="12"/>
    <s v="Q1-2021"/>
    <s v="Vidyut Jauhari"/>
    <s v="Goodwill Industries International"/>
    <s v="1 January 2023 to 31 August 2023"/>
    <m/>
    <n v="9"/>
    <m/>
    <m/>
    <s v="Q1"/>
    <x v="1"/>
    <m/>
  </r>
  <r>
    <x v="84"/>
    <x v="0"/>
    <s v="GR-000015821"/>
    <s v="Scheduled"/>
    <s v="Grantee_Report_GG_Year_End_Financial"/>
    <s v="Financial"/>
    <x v="52"/>
    <m/>
    <x v="0"/>
    <s v="Q1-2021"/>
    <s v="Vidyut Jauhari"/>
    <s v="Goodwill Industries International"/>
    <s v="-"/>
    <m/>
    <n v="1"/>
    <m/>
    <m/>
    <s v="Q2"/>
    <x v="0"/>
    <m/>
  </r>
  <r>
    <x v="84"/>
    <x v="0"/>
    <s v="GR-000015820"/>
    <s v="Scheduled"/>
    <s v="Grantee_Report_GG_Interim_Narrative"/>
    <s v="Interim"/>
    <x v="61"/>
    <m/>
    <x v="0"/>
    <s v="Q1-2021"/>
    <s v="Vidyut Jauhari"/>
    <s v="Goodwill Industries International"/>
    <s v="1 January 2022 to 30 June 2022"/>
    <m/>
    <n v="7"/>
    <m/>
    <m/>
    <s v="Q4"/>
    <x v="0"/>
    <m/>
  </r>
  <r>
    <x v="84"/>
    <x v="0"/>
    <s v="GR-000015823"/>
    <s v="Scheduled"/>
    <s v="Grantee_Report_GG_Year_End_Narrative_&amp;_S2S"/>
    <s v="Narrative and S2S"/>
    <x v="88"/>
    <m/>
    <x v="22"/>
    <s v="Q1-2021"/>
    <s v="Vidyut Jauhari"/>
    <s v="Goodwill Industries International"/>
    <s v="1 September 2024 to 31 August 2025"/>
    <m/>
    <n v="9"/>
    <m/>
    <m/>
    <s v="Q1"/>
    <x v="1"/>
    <m/>
  </r>
  <r>
    <x v="84"/>
    <x v="0"/>
    <s v="GR-000015822"/>
    <s v="Scheduled"/>
    <s v="Grantee_Report_GG_Year_End_Narrative_&amp;_S2S"/>
    <s v="Narrative and S2S"/>
    <x v="89"/>
    <m/>
    <x v="18"/>
    <s v="Q1-2021"/>
    <s v="Vidyut Jauhari"/>
    <s v="Goodwill Industries International"/>
    <s v="1 September 2023 to 31 August 2024"/>
    <m/>
    <n v="9"/>
    <m/>
    <m/>
    <s v="Q1"/>
    <x v="1"/>
    <m/>
  </r>
  <r>
    <x v="85"/>
    <x v="3"/>
    <s v="GR-000011610"/>
    <s v="Approved"/>
    <s v="Grantee_Report_GG_Interim_Narrative"/>
    <s v="Interim"/>
    <x v="60"/>
    <m/>
    <x v="19"/>
    <s v="Q1-2022"/>
    <s v="Heleen Keijer"/>
    <s v="Plan International"/>
    <s v="-"/>
    <m/>
    <n v="1"/>
    <m/>
    <m/>
    <s v="Q2"/>
    <x v="18"/>
    <m/>
  </r>
  <r>
    <x v="86"/>
    <x v="0"/>
    <s v="GR-000007669"/>
    <s v="Scheduled"/>
    <s v="Grantee_Report_GG_Year_End_Narrative_&amp;_S2S"/>
    <s v="Narrative and S2S"/>
    <x v="90"/>
    <m/>
    <x v="0"/>
    <s v="Q1-2022"/>
    <s v="Yashwanth Kumar"/>
    <s v="Good Return"/>
    <s v="-"/>
    <m/>
    <n v="6"/>
    <m/>
    <m/>
    <s v="Q4"/>
    <x v="0"/>
    <m/>
  </r>
  <r>
    <x v="86"/>
    <x v="0"/>
    <s v="GR-000021560"/>
    <s v="Scheduled"/>
    <s v="Grantee_Report_GG_Interim_Narrative"/>
    <s v="Interim"/>
    <x v="26"/>
    <m/>
    <x v="12"/>
    <s v="Q1-2022"/>
    <s v="Yashwanth Kumar"/>
    <s v="Good Return"/>
    <s v="-"/>
    <m/>
    <n v="1"/>
    <m/>
    <m/>
    <s v="Q2"/>
    <x v="10"/>
    <m/>
  </r>
  <r>
    <x v="86"/>
    <x v="0"/>
    <s v="GR-000007668"/>
    <s v="Scheduled"/>
    <s v="Grantee_Report_GG_Interim_Narrative"/>
    <s v="Interim"/>
    <x v="52"/>
    <m/>
    <x v="0"/>
    <s v="Q1-2022"/>
    <s v="Yashwanth Kumar"/>
    <s v="Good Return"/>
    <s v="-"/>
    <m/>
    <n v="1"/>
    <m/>
    <m/>
    <s v="Q2"/>
    <x v="0"/>
    <m/>
  </r>
  <r>
    <x v="86"/>
    <x v="0"/>
    <s v="GR-000021561"/>
    <s v="Scheduled"/>
    <s v="Grantee_Report_GG_Year_End_Narrative_&amp;_S2S"/>
    <s v="Narrative and S2S"/>
    <x v="91"/>
    <m/>
    <x v="12"/>
    <s v="Q1-2022"/>
    <s v="Yashwanth Kumar"/>
    <s v="Good Return"/>
    <s v="-"/>
    <m/>
    <n v="7"/>
    <m/>
    <m/>
    <s v="Q4"/>
    <x v="10"/>
    <m/>
  </r>
  <r>
    <x v="87"/>
    <x v="1"/>
    <s v="GR-000004132"/>
    <s v="Approved"/>
    <s v="Grantee_Report_GG_Interim_Narrative"/>
    <s v="Financial"/>
    <x v="41"/>
    <m/>
    <x v="14"/>
    <s v="Q2-2019"/>
    <s v="Pina Jabbari"/>
    <s v="Save the Children"/>
    <s v="-"/>
    <m/>
    <n v="2"/>
    <m/>
    <m/>
    <s v="Q2"/>
    <x v="14"/>
    <m/>
  </r>
  <r>
    <x v="88"/>
    <x v="3"/>
    <s v="GR-000022003"/>
    <s v="Approved"/>
    <s v="Grantee_Report_GG_Interim_Narrative"/>
    <s v="Narrative"/>
    <x v="64"/>
    <m/>
    <x v="17"/>
    <s v="Q1-2022"/>
    <s v="Yashwanth Kumar"/>
    <s v="American Online Giving Foundation"/>
    <s v="1 June 2021 to 31 August 2021"/>
    <m/>
    <n v="8"/>
    <m/>
    <m/>
    <s v="Q4"/>
    <x v="19"/>
    <m/>
  </r>
  <r>
    <x v="89"/>
    <x v="0"/>
    <s v="GR-000008874"/>
    <s v="Requested"/>
    <s v="Grantee_Report_GG_Interim_Narrative"/>
    <s v="Interim"/>
    <x v="92"/>
    <m/>
    <x v="17"/>
    <s v="Q1-2022"/>
    <s v="Vidyut Jauhari"/>
    <s v="EfE"/>
    <s v="1 March 2021 to 31 August 2021"/>
    <m/>
    <n v="9"/>
    <m/>
    <m/>
    <s v="Q1"/>
    <x v="1"/>
    <m/>
  </r>
  <r>
    <x v="89"/>
    <x v="0"/>
    <s v="GR-000008875"/>
    <s v="Scheduled"/>
    <s v="Grantee_Report_GG_Year_End_Narrative_&amp;_S2S"/>
    <s v="Narrative and S2S"/>
    <x v="66"/>
    <m/>
    <x v="0"/>
    <s v="Q1-2022"/>
    <s v="Vidyut Jauhari"/>
    <s v="EfE"/>
    <s v="1st March  2021 to 28th February 2021"/>
    <m/>
    <n v="3"/>
    <m/>
    <m/>
    <s v="Q3"/>
    <x v="0"/>
    <m/>
  </r>
  <r>
    <x v="90"/>
    <x v="0"/>
    <s v="GR-000005489"/>
    <s v="Approved"/>
    <s v="Grantee_Report_GG_Interim_Narrative"/>
    <s v="Financial"/>
    <x v="93"/>
    <m/>
    <x v="16"/>
    <s v="Q1-2022"/>
    <s v="Ingrid Alexanderson"/>
    <s v="Norwegian Foundation Research"/>
    <s v="-"/>
    <m/>
    <n v="7"/>
    <m/>
    <m/>
    <s v="Q4"/>
    <x v="16"/>
    <m/>
  </r>
  <r>
    <x v="90"/>
    <x v="0"/>
    <s v="GR-000005490"/>
    <s v="Approved"/>
    <s v="Grantee_Report_GG_Interim_Narrative"/>
    <s v="Financial"/>
    <x v="94"/>
    <m/>
    <x v="23"/>
    <s v="Q1-2022"/>
    <s v="Ingrid Alexanderson"/>
    <s v="Norwegian Foundation Research"/>
    <s v="-"/>
    <m/>
    <n v="7"/>
    <m/>
    <m/>
    <s v="Q4"/>
    <x v="21"/>
    <m/>
  </r>
  <r>
    <x v="90"/>
    <x v="0"/>
    <s v="GR-000005491"/>
    <s v="Approved"/>
    <s v="Grantee_Report_GG_Interim_Narrative"/>
    <s v="Financial"/>
    <x v="95"/>
    <m/>
    <x v="14"/>
    <s v="Q1-2022"/>
    <s v="Ingrid Alexanderson"/>
    <s v="Norwegian Foundation Research"/>
    <s v="-"/>
    <m/>
    <n v="7"/>
    <m/>
    <m/>
    <s v="Q4"/>
    <x v="14"/>
    <m/>
  </r>
  <r>
    <x v="90"/>
    <x v="0"/>
    <s v="GR-000005492"/>
    <s v="Approved"/>
    <s v="Grantee_Report_GG_Interim_Narrative"/>
    <s v="Financial"/>
    <x v="46"/>
    <m/>
    <x v="11"/>
    <s v="Q1-2022"/>
    <s v="Ingrid Alexanderson"/>
    <s v="Norwegian Foundation Research"/>
    <s v="-"/>
    <m/>
    <n v="7"/>
    <m/>
    <m/>
    <s v="Q4"/>
    <x v="15"/>
    <m/>
  </r>
  <r>
    <x v="90"/>
    <x v="0"/>
    <s v="GR-000017488"/>
    <s v="Scheduled"/>
    <s v="Grantee - Year End"/>
    <s v="Narrative and Financial"/>
    <x v="64"/>
    <m/>
    <x v="17"/>
    <s v="Q1-2022"/>
    <s v="Ingrid Alexanderson"/>
    <s v="Norwegian Foundation Research"/>
    <s v="-"/>
    <m/>
    <n v="8"/>
    <m/>
    <m/>
    <s v="Q4"/>
    <x v="19"/>
    <m/>
  </r>
  <r>
    <x v="90"/>
    <x v="0"/>
    <s v="GR-000003108"/>
    <s v="Approved"/>
    <s v="Grantee - Year End"/>
    <s v="Financial"/>
    <x v="96"/>
    <m/>
    <x v="20"/>
    <s v="Q1-2022"/>
    <s v="Ingrid Alexanderson"/>
    <s v="Norwegian Foundation Research"/>
    <s v="-"/>
    <m/>
    <n v="8"/>
    <m/>
    <m/>
    <s v="Q4"/>
    <x v="22"/>
    <m/>
  </r>
  <r>
    <x v="90"/>
    <x v="0"/>
    <s v="GR-000012513"/>
    <s v="Approved"/>
    <s v="Grantee - Year End"/>
    <s v="Financial"/>
    <x v="97"/>
    <m/>
    <x v="19"/>
    <s v="Q1-2022"/>
    <s v="Ingrid Alexanderson"/>
    <s v="Norwegian Foundation Research"/>
    <s v="-"/>
    <m/>
    <n v="8"/>
    <m/>
    <m/>
    <s v="Q4"/>
    <x v="18"/>
    <m/>
  </r>
  <r>
    <x v="91"/>
    <x v="1"/>
    <s v="GR-000008625"/>
    <s v="Approved"/>
    <s v="Grantee_Report_GG_Year_End_Narrative_&amp;_S2S"/>
    <s v="Narrative and S2S"/>
    <x v="98"/>
    <m/>
    <x v="20"/>
    <s v="Q3-2019"/>
    <s v="Cathy Sowden"/>
    <s v="Good Return"/>
    <s v="-"/>
    <m/>
    <n v="1"/>
    <m/>
    <m/>
    <s v="Q2"/>
    <x v="22"/>
    <m/>
  </r>
  <r>
    <x v="92"/>
    <x v="1"/>
    <s v="GR-000004144"/>
    <s v="Approved"/>
    <s v="Grantee_Report_GG_Interim_Narrative"/>
    <s v="Financial"/>
    <x v="99"/>
    <m/>
    <x v="23"/>
    <s v="Q2-2020"/>
    <s v="Garry .Harris"/>
    <s v="Many Rivers"/>
    <s v="-"/>
    <m/>
    <n v="4"/>
    <m/>
    <m/>
    <s v="Q3"/>
    <x v="21"/>
    <m/>
  </r>
  <r>
    <x v="92"/>
    <x v="1"/>
    <s v="GR-000004145"/>
    <s v="Approved"/>
    <s v="Grantee_Report_GG_Year_End_Narrative_&amp;_S2S"/>
    <s v="Financial"/>
    <x v="100"/>
    <m/>
    <x v="16"/>
    <s v="Q2-2020"/>
    <s v="Garry .Harris"/>
    <s v="Many Rivers"/>
    <s v="-"/>
    <m/>
    <n v="4"/>
    <m/>
    <m/>
    <s v="Q3"/>
    <x v="16"/>
    <m/>
  </r>
  <r>
    <x v="92"/>
    <x v="1"/>
    <s v="GR-000009561"/>
    <s v="Approved"/>
    <s v="Grantee_Report_GG_Year_End_Narrative_&amp;_S2S"/>
    <s v="Narrative and S2S"/>
    <x v="86"/>
    <m/>
    <x v="20"/>
    <s v="Q2-2020"/>
    <s v="Garry .Harris"/>
    <s v="Many Rivers"/>
    <s v="-"/>
    <m/>
    <n v="4"/>
    <m/>
    <m/>
    <s v="Q3"/>
    <x v="22"/>
    <m/>
  </r>
  <r>
    <x v="93"/>
    <x v="0"/>
    <s v="GR-000016032"/>
    <s v="Scheduled"/>
    <s v="Grantee_Report_GG_Year_End_Narrative_&amp;_S2S"/>
    <s v="Narrative and S2S"/>
    <x v="52"/>
    <m/>
    <x v="0"/>
    <s v="Q1-2022"/>
    <s v="Yashwanth Kumar"/>
    <s v="Alannah &amp; Madeline Foundation (AMF)"/>
    <s v="1 January 2021 to 31 December 2021"/>
    <m/>
    <n v="1"/>
    <m/>
    <m/>
    <s v="Q2"/>
    <x v="0"/>
    <m/>
  </r>
  <r>
    <x v="93"/>
    <x v="0"/>
    <s v="GR-000016033"/>
    <s v="Scheduled"/>
    <s v="Grantee_Report_GG_Interim_Narrative"/>
    <s v="Interim"/>
    <x v="61"/>
    <m/>
    <x v="0"/>
    <s v="Q1-2022"/>
    <s v="Yashwanth Kumar"/>
    <s v="Alannah &amp; Madeline Foundation (AMF)"/>
    <s v="1 January 2022 to 30 June 2022"/>
    <m/>
    <n v="7"/>
    <m/>
    <m/>
    <s v="Q4"/>
    <x v="0"/>
    <m/>
  </r>
  <r>
    <x v="93"/>
    <x v="0"/>
    <s v="GR-000016034"/>
    <s v="Scheduled"/>
    <s v="Grantee_Report_GG_Year_End_Narrative_&amp;_S2S"/>
    <s v="Narrative and S2S"/>
    <x v="26"/>
    <m/>
    <x v="12"/>
    <s v="Q1-2022"/>
    <s v="Yashwanth Kumar"/>
    <s v="Alannah &amp; Madeline Foundation (AMF)"/>
    <s v="1 January 2022 to 31 December 2022"/>
    <m/>
    <n v="1"/>
    <m/>
    <m/>
    <s v="Q2"/>
    <x v="10"/>
    <m/>
  </r>
  <r>
    <x v="93"/>
    <x v="0"/>
    <s v="GR-000016035"/>
    <s v="Scheduled"/>
    <s v="Grantee_Report_GG_Interim_Narrative"/>
    <s v="Interim"/>
    <x v="91"/>
    <m/>
    <x v="12"/>
    <s v="Q1-2022"/>
    <s v="Yashwanth Kumar"/>
    <s v="Alannah &amp; Madeline Foundation (AMF)"/>
    <s v="1 January 2023 to 30 June 2023"/>
    <m/>
    <n v="7"/>
    <m/>
    <m/>
    <s v="Q4"/>
    <x v="10"/>
    <m/>
  </r>
  <r>
    <x v="93"/>
    <x v="0"/>
    <s v="GR-000016036"/>
    <s v="Scheduled"/>
    <s v="Grantee_Report_GG_Year_End_Narrative_&amp;_S2S"/>
    <s v="Narrative and S2S"/>
    <x v="101"/>
    <m/>
    <x v="18"/>
    <s v="Q1-2022"/>
    <s v="Yashwanth Kumar"/>
    <s v="Alannah &amp; Madeline Foundation (AMF)"/>
    <s v="1 January 2023 to 31 December 2023"/>
    <m/>
    <n v="1"/>
    <m/>
    <m/>
    <s v="Q2"/>
    <x v="17"/>
    <m/>
  </r>
  <r>
    <x v="94"/>
    <x v="1"/>
    <s v="GR-000014455"/>
    <s v="Approved"/>
    <s v="Grantee - Year End"/>
    <s v="Narrative and Financial"/>
    <x v="102"/>
    <m/>
    <x v="20"/>
    <s v="Q1-2022"/>
    <s v="Linda Wickstrom"/>
    <s v="East London Business Alliance (ELBA)"/>
    <s v="-"/>
    <m/>
    <n v="9"/>
    <m/>
    <m/>
    <s v="Q1"/>
    <x v="1"/>
    <m/>
  </r>
  <r>
    <x v="95"/>
    <x v="1"/>
    <s v="GR-000004108"/>
    <s v="Approved"/>
    <s v="Grantee_Report_GG_Interim_Narrative"/>
    <s v="Financial"/>
    <x v="103"/>
    <m/>
    <x v="13"/>
    <s v="Q2-2019"/>
    <s v="Roshni Venkatesh"/>
    <s v="Good Return"/>
    <s v="-"/>
    <m/>
    <n v="4"/>
    <m/>
    <m/>
    <s v="Q3"/>
    <x v="11"/>
    <m/>
  </r>
  <r>
    <x v="95"/>
    <x v="1"/>
    <s v="GR-000004109"/>
    <s v="Approved"/>
    <s v="Grantee_Report_GG_Interim_Narrative"/>
    <s v="Financial"/>
    <x v="103"/>
    <m/>
    <x v="13"/>
    <s v="Q2-2019"/>
    <s v="Roshni Venkatesh"/>
    <s v="Good Return"/>
    <s v="-"/>
    <m/>
    <n v="4"/>
    <m/>
    <m/>
    <s v="Q3"/>
    <x v="11"/>
    <m/>
  </r>
  <r>
    <x v="95"/>
    <x v="1"/>
    <s v="GR-000004110"/>
    <s v="Approved"/>
    <s v="Grantee_Report_GG_Interim_Narrative"/>
    <s v="Financial"/>
    <x v="103"/>
    <m/>
    <x v="13"/>
    <s v="Q2-2019"/>
    <s v="Roshni Venkatesh"/>
    <s v="Good Return"/>
    <s v="-"/>
    <m/>
    <n v="4"/>
    <m/>
    <m/>
    <s v="Q3"/>
    <x v="11"/>
    <m/>
  </r>
  <r>
    <x v="95"/>
    <x v="1"/>
    <s v="GR-000004111"/>
    <s v="Approved"/>
    <s v="Grantee_Report_GG_Interim_Narrative"/>
    <s v="Financial"/>
    <x v="103"/>
    <m/>
    <x v="13"/>
    <s v="Q2-2019"/>
    <s v="Roshni Venkatesh"/>
    <s v="Good Return"/>
    <s v="-"/>
    <m/>
    <n v="4"/>
    <m/>
    <m/>
    <s v="Q3"/>
    <x v="11"/>
    <m/>
  </r>
  <r>
    <x v="95"/>
    <x v="1"/>
    <s v="GR-000004112"/>
    <s v="Approved"/>
    <s v="Grantee_Report_GG_Interim_Narrative"/>
    <s v="Financial"/>
    <x v="103"/>
    <m/>
    <x v="13"/>
    <s v="Q2-2019"/>
    <s v="Roshni Venkatesh"/>
    <s v="Good Return"/>
    <s v="-"/>
    <m/>
    <n v="4"/>
    <m/>
    <m/>
    <s v="Q3"/>
    <x v="11"/>
    <m/>
  </r>
  <r>
    <x v="96"/>
    <x v="1"/>
    <s v="GR-000004128"/>
    <s v="Approved"/>
    <s v="Grantee_Report_GG_Interim_Narrative"/>
    <s v="Financial"/>
    <x v="104"/>
    <m/>
    <x v="9"/>
    <s v="Q1-2020"/>
    <s v="Roshni Venkatesh"/>
    <s v="Leonard Cheshire Disability"/>
    <s v="-"/>
    <m/>
    <n v="11"/>
    <m/>
    <m/>
    <s v="Q1"/>
    <x v="1"/>
    <m/>
  </r>
  <r>
    <x v="97"/>
    <x v="1"/>
    <s v="GR-000004129"/>
    <s v="Approved"/>
    <s v="Grantee_Report_GG_Interim_Narrative"/>
    <s v="Financial"/>
    <x v="40"/>
    <m/>
    <x v="15"/>
    <s v="Q1-2020"/>
    <s v="Roshni Venkatesh"/>
    <s v="Leonard Cheshire Disability"/>
    <s v="-"/>
    <m/>
    <n v="6"/>
    <m/>
    <m/>
    <s v="Q4"/>
    <x v="12"/>
    <m/>
  </r>
  <r>
    <x v="98"/>
    <x v="1"/>
    <s v="GR-000008596"/>
    <s v="Approved"/>
    <s v="Grantee_Report_GG_Year_End_Financial"/>
    <s v="Financial"/>
    <x v="105"/>
    <m/>
    <x v="20"/>
    <s v="Q2-2020"/>
    <s v="Finbarr Sweeney"/>
    <s v="Leonard Cheshire Disability"/>
    <s v="-"/>
    <m/>
    <n v="3"/>
    <m/>
    <m/>
    <s v="Q3"/>
    <x v="22"/>
    <m/>
  </r>
  <r>
    <x v="98"/>
    <x v="1"/>
    <s v="GR-000008178"/>
    <s v="Approved"/>
    <s v="Grantee_Report_GG_Year_End_Narrative_&amp;_S2S"/>
    <s v="Narrative and S2S"/>
    <x v="106"/>
    <m/>
    <x v="16"/>
    <s v="Q2-2020"/>
    <s v="Finbarr Sweeney"/>
    <s v="Leonard Cheshire Disability"/>
    <s v="-"/>
    <m/>
    <n v="8"/>
    <m/>
    <m/>
    <s v="Q4"/>
    <x v="16"/>
    <m/>
  </r>
  <r>
    <x v="99"/>
    <x v="1"/>
    <s v="GR-000012511"/>
    <s v="Approved"/>
    <s v="Grantee_Report_GG_Year_End_Narrative_&amp;_S2S"/>
    <s v="Narrative and S2S"/>
    <x v="97"/>
    <m/>
    <x v="19"/>
    <s v="Q1-2021"/>
    <s v="Yashwanth Kumar"/>
    <s v="Year Up National"/>
    <s v="-"/>
    <m/>
    <n v="8"/>
    <m/>
    <m/>
    <s v="Q4"/>
    <x v="18"/>
    <m/>
  </r>
  <r>
    <x v="99"/>
    <x v="1"/>
    <s v="GR-000008235"/>
    <s v="Approved"/>
    <s v="Grantee_Report_GG_Year_End_Financial"/>
    <s v="Financial"/>
    <x v="96"/>
    <m/>
    <x v="20"/>
    <s v="Q1-2021"/>
    <s v="Yashwanth Kumar"/>
    <s v="Year Up National"/>
    <s v="-"/>
    <m/>
    <n v="8"/>
    <m/>
    <m/>
    <s v="Q4"/>
    <x v="22"/>
    <m/>
  </r>
  <r>
    <x v="100"/>
    <x v="1"/>
    <s v="GR-000008587"/>
    <s v="Approved"/>
    <s v="Grantee_Report_GG_Year_End_Narrative_&amp;_S2S"/>
    <s v="Narrative and Financial"/>
    <x v="105"/>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1"/>
    <x v="1"/>
    <s v="GR-000004207"/>
    <s v="Approved"/>
    <s v="Grantee - Year End"/>
    <s v="Financial"/>
    <x v="32"/>
    <d v="2010-08-31T00:00:00"/>
    <x v="9"/>
    <s v="Q3-2019"/>
    <s v="Roshni Venkatesh"/>
    <s v="Enablis"/>
    <s v="-"/>
    <m/>
    <n v="8"/>
    <n v="8"/>
    <n v="2010"/>
    <s v="Q4"/>
    <x v="8"/>
    <n v="2010"/>
  </r>
  <r>
    <x v="96"/>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7"/>
    <d v="2011-08-31T00:00:00"/>
    <x v="8"/>
    <s v="Q2-2019"/>
    <s v="Roshni Venkatesh"/>
    <s v="Save the Children"/>
    <s v="-"/>
    <m/>
    <n v="8"/>
    <n v="8"/>
    <n v="2011"/>
    <s v="Q4"/>
    <x v="6"/>
    <n v="2011"/>
  </r>
  <r>
    <x v="30"/>
    <x v="1"/>
    <s v="GR-000004238"/>
    <s v="Approved"/>
    <s v="Grantee - Year End"/>
    <s v="Financial"/>
    <x v="107"/>
    <d v="2011-08-31T00:00:00"/>
    <x v="8"/>
    <s v="Q2-2019"/>
    <s v="Roshni Venkatesh"/>
    <s v="Plan International"/>
    <s v="-"/>
    <m/>
    <n v="8"/>
    <n v="8"/>
    <n v="2011"/>
    <s v="Q4"/>
    <x v="6"/>
    <n v="2011"/>
  </r>
  <r>
    <x v="35"/>
    <x v="1"/>
    <s v="GR-000004211"/>
    <s v="Approved"/>
    <s v="Grantee - Year End"/>
    <s v="Financial"/>
    <x v="107"/>
    <d v="2011-08-31T00:00:00"/>
    <x v="8"/>
    <s v="Q2-2019"/>
    <s v="Roshni Venkatesh"/>
    <s v="Concern Worldwide"/>
    <s v="-"/>
    <m/>
    <n v="8"/>
    <n v="8"/>
    <n v="2011"/>
    <s v="Q4"/>
    <x v="6"/>
    <n v="2011"/>
  </r>
  <r>
    <x v="102"/>
    <x v="1"/>
    <s v="GR-000004208"/>
    <s v="Approved"/>
    <s v="Grantee - Year End"/>
    <s v="Financial"/>
    <x v="107"/>
    <d v="2011-08-31T00:00:00"/>
    <x v="8"/>
    <s v="Q2-2019"/>
    <s v="Roshni Venkatesh"/>
    <s v="Enablis"/>
    <s v="-"/>
    <m/>
    <n v="8"/>
    <n v="8"/>
    <n v="2011"/>
    <s v="Q4"/>
    <x v="6"/>
    <n v="2011"/>
  </r>
  <r>
    <x v="39"/>
    <x v="1"/>
    <s v="GR-000004252"/>
    <s v="Approved"/>
    <s v="Grantee - Year End"/>
    <s v="Financial"/>
    <x v="107"/>
    <d v="2011-08-31T00:00:00"/>
    <x v="8"/>
    <s v="Q2-2019"/>
    <s v="Roshni Venkatesh"/>
    <s v="VSO Voluntary Service Overseas"/>
    <s v="-"/>
    <m/>
    <n v="8"/>
    <n v="8"/>
    <n v="2011"/>
    <s v="Q4"/>
    <x v="6"/>
    <n v="2011"/>
  </r>
  <r>
    <x v="40"/>
    <x v="1"/>
    <s v="GR-000004200"/>
    <s v="Approved"/>
    <s v="Grantee - Year End"/>
    <s v="Financial"/>
    <x v="107"/>
    <d v="2011-08-31T00:00:00"/>
    <x v="8"/>
    <s v="Q2-2019"/>
    <s v="Roshni Venkatesh"/>
    <s v="Passerelles Numeriques"/>
    <s v="-"/>
    <m/>
    <n v="8"/>
    <n v="8"/>
    <n v="2011"/>
    <s v="Q4"/>
    <x v="6"/>
    <n v="2011"/>
  </r>
  <r>
    <x v="41"/>
    <x v="1"/>
    <s v="GR-000004220"/>
    <s v="Approved"/>
    <s v="Grantee - Year End"/>
    <s v="Financial"/>
    <x v="107"/>
    <d v="2011-08-31T00:00:00"/>
    <x v="8"/>
    <s v="Q2-2019"/>
    <s v="Roshni Venkatesh"/>
    <s v="Youth Business International"/>
    <s v="-"/>
    <m/>
    <n v="8"/>
    <n v="8"/>
    <n v="2011"/>
    <s v="Q4"/>
    <x v="6"/>
    <n v="2011"/>
  </r>
  <r>
    <x v="44"/>
    <x v="1"/>
    <s v="GR-000004236"/>
    <s v="Approved"/>
    <s v="Grantee - Year End"/>
    <s v="Financial"/>
    <x v="107"/>
    <d v="2011-08-31T00:00:00"/>
    <x v="8"/>
    <s v="Q2-2019"/>
    <s v="Roshni Venkatesh"/>
    <s v="Oxfam"/>
    <s v="-"/>
    <m/>
    <n v="8"/>
    <n v="8"/>
    <n v="2011"/>
    <s v="Q4"/>
    <x v="6"/>
    <n v="2011"/>
  </r>
  <r>
    <x v="54"/>
    <x v="1"/>
    <s v="GR-000004205"/>
    <s v="Approved"/>
    <s v="Grantee - Year End"/>
    <s v="Financial"/>
    <x v="107"/>
    <d v="2011-08-31T00:00:00"/>
    <x v="8"/>
    <s v="Q2-2019"/>
    <s v="Roshni Venkatesh"/>
    <s v="Junior Achievement"/>
    <s v="-"/>
    <m/>
    <n v="8"/>
    <n v="8"/>
    <n v="2011"/>
    <s v="Q4"/>
    <x v="6"/>
    <n v="2011"/>
  </r>
  <r>
    <x v="95"/>
    <x v="1"/>
    <s v="GR-000004255"/>
    <s v="Approved"/>
    <s v="Grantee - Year End"/>
    <s v="Financial"/>
    <x v="107"/>
    <d v="2011-08-31T00:00:00"/>
    <x v="8"/>
    <s v="Q2-2019"/>
    <s v="Roshni Venkatesh"/>
    <s v="Good Return"/>
    <s v="-"/>
    <m/>
    <n v="8"/>
    <n v="8"/>
    <n v="2011"/>
    <s v="Q4"/>
    <x v="6"/>
    <n v="2011"/>
  </r>
  <r>
    <x v="97"/>
    <x v="1"/>
    <s v="GR-000004225"/>
    <s v="Approved"/>
    <s v="Grantee - Year End"/>
    <s v="Financial"/>
    <x v="107"/>
    <d v="2011-08-31T00:00:00"/>
    <x v="8"/>
    <s v="Q1-2020"/>
    <s v="Roshni Venkatesh"/>
    <s v="Leonard Cheshire Disability"/>
    <s v="-"/>
    <m/>
    <n v="8"/>
    <n v="8"/>
    <n v="2011"/>
    <s v="Q4"/>
    <x v="6"/>
    <n v="2011"/>
  </r>
  <r>
    <x v="27"/>
    <x v="1"/>
    <s v="GR-000004192"/>
    <s v="Approved"/>
    <s v="Grantee - Year End"/>
    <s v="Financial"/>
    <x v="108"/>
    <d v="2012-08-31T00:00:00"/>
    <x v="4"/>
    <s v="Q2-2019"/>
    <s v="Roshni Venkatesh"/>
    <s v="Save the Children"/>
    <s v="-"/>
    <m/>
    <n v="8"/>
    <n v="8"/>
    <n v="2012"/>
    <s v="Q4"/>
    <x v="13"/>
    <n v="2012"/>
  </r>
  <r>
    <x v="28"/>
    <x v="1"/>
    <s v="GR-000004186"/>
    <s v="Approved"/>
    <s v="Grantee - Year End"/>
    <s v="Financial"/>
    <x v="108"/>
    <d v="2012-08-31T00:00:00"/>
    <x v="4"/>
    <s v="Q2-2019"/>
    <s v="Roshni Venkatesh"/>
    <s v="The Canadian Youth Business Foundation"/>
    <s v="-"/>
    <m/>
    <n v="8"/>
    <n v="8"/>
    <n v="2012"/>
    <s v="Q4"/>
    <x v="13"/>
    <n v="2012"/>
  </r>
  <r>
    <x v="30"/>
    <x v="1"/>
    <s v="GR-000004239"/>
    <s v="Approved"/>
    <s v="Grantee - Year End"/>
    <s v="Financial"/>
    <x v="108"/>
    <d v="2012-08-31T00:00:00"/>
    <x v="4"/>
    <s v="Q2-2019"/>
    <s v="Roshni Venkatesh"/>
    <s v="Plan International"/>
    <s v="-"/>
    <m/>
    <n v="8"/>
    <n v="8"/>
    <n v="2012"/>
    <s v="Q4"/>
    <x v="13"/>
    <n v="2012"/>
  </r>
  <r>
    <x v="35"/>
    <x v="1"/>
    <s v="GR-000004212"/>
    <s v="Approved"/>
    <s v="Grantee - Year End"/>
    <s v="Financial"/>
    <x v="108"/>
    <d v="2012-08-31T00:00:00"/>
    <x v="4"/>
    <s v="Q2-2019"/>
    <s v="Roshni Venkatesh"/>
    <s v="Concern Worldwide"/>
    <s v="-"/>
    <m/>
    <n v="8"/>
    <n v="8"/>
    <n v="2012"/>
    <s v="Q4"/>
    <x v="13"/>
    <n v="2012"/>
  </r>
  <r>
    <x v="37"/>
    <x v="1"/>
    <s v="GR-000004215"/>
    <s v="Approved"/>
    <s v="Grantee - Year End"/>
    <s v="Financial"/>
    <x v="108"/>
    <d v="2012-08-31T00:00:00"/>
    <x v="4"/>
    <s v="Q2-2019"/>
    <s v="Roshni Venkatesh"/>
    <s v="FUNDACION ENTRECULTURAS"/>
    <s v="-"/>
    <m/>
    <n v="8"/>
    <n v="8"/>
    <n v="2012"/>
    <s v="Q4"/>
    <x v="13"/>
    <n v="2012"/>
  </r>
  <r>
    <x v="102"/>
    <x v="1"/>
    <s v="GR-000004209"/>
    <s v="Approved"/>
    <s v="Grantee - Year End"/>
    <s v="Financial"/>
    <x v="108"/>
    <d v="2012-08-31T00:00:00"/>
    <x v="4"/>
    <s v="Q2-2019"/>
    <s v="Roshni Venkatesh"/>
    <s v="Enablis"/>
    <s v="-"/>
    <m/>
    <n v="8"/>
    <n v="8"/>
    <n v="2012"/>
    <s v="Q4"/>
    <x v="13"/>
    <n v="2012"/>
  </r>
  <r>
    <x v="39"/>
    <x v="1"/>
    <s v="GR-000004253"/>
    <s v="Approved"/>
    <s v="Grantee - Year End"/>
    <s v="Financial"/>
    <x v="108"/>
    <d v="2012-08-31T00:00:00"/>
    <x v="4"/>
    <s v="Q2-2019"/>
    <s v="Roshni Venkatesh"/>
    <s v="VSO Voluntary Service Overseas"/>
    <s v="-"/>
    <m/>
    <n v="8"/>
    <n v="8"/>
    <n v="2012"/>
    <s v="Q4"/>
    <x v="13"/>
    <n v="2012"/>
  </r>
  <r>
    <x v="40"/>
    <x v="1"/>
    <s v="GR-000004201"/>
    <s v="Approved"/>
    <s v="Grantee - Year End"/>
    <s v="Financial"/>
    <x v="108"/>
    <d v="2012-08-31T00:00:00"/>
    <x v="4"/>
    <s v="Q2-2019"/>
    <s v="Roshni Venkatesh"/>
    <s v="Passerelles Numeriques"/>
    <s v="-"/>
    <m/>
    <n v="8"/>
    <n v="8"/>
    <n v="2012"/>
    <s v="Q4"/>
    <x v="13"/>
    <n v="2012"/>
  </r>
  <r>
    <x v="41"/>
    <x v="1"/>
    <s v="GR-000004221"/>
    <s v="Approved"/>
    <s v="Grantee - Year End"/>
    <s v="Financial"/>
    <x v="108"/>
    <d v="2012-08-31T00:00:00"/>
    <x v="4"/>
    <s v="Q2-2019"/>
    <s v="Roshni Venkatesh"/>
    <s v="Youth Business International"/>
    <s v="-"/>
    <m/>
    <n v="8"/>
    <n v="8"/>
    <n v="2012"/>
    <s v="Q4"/>
    <x v="13"/>
    <n v="2012"/>
  </r>
  <r>
    <x v="44"/>
    <x v="1"/>
    <s v="GR-000004237"/>
    <s v="Approved"/>
    <s v="Grantee - Year End"/>
    <s v="Financial"/>
    <x v="108"/>
    <d v="2012-08-31T00:00:00"/>
    <x v="4"/>
    <s v="Q2-2019"/>
    <s v="Roshni Venkatesh"/>
    <s v="Oxfam"/>
    <s v="-"/>
    <m/>
    <n v="8"/>
    <n v="8"/>
    <n v="2012"/>
    <s v="Q4"/>
    <x v="13"/>
    <n v="2012"/>
  </r>
  <r>
    <x v="48"/>
    <x v="1"/>
    <s v="GR-000004248"/>
    <s v="Approved"/>
    <s v="Grantee_Report_GG_Interim_Narrative"/>
    <s v="Financial"/>
    <x v="108"/>
    <d v="2012-08-31T00:00:00"/>
    <x v="4"/>
    <s v="Q2-2019"/>
    <s v="Roshni Venkatesh"/>
    <s v="Spanish Red Cross"/>
    <s v="-"/>
    <m/>
    <n v="8"/>
    <n v="8"/>
    <n v="2012"/>
    <s v="Q4"/>
    <x v="13"/>
    <n v="2012"/>
  </r>
  <r>
    <x v="54"/>
    <x v="1"/>
    <s v="GR-000004206"/>
    <s v="Approved"/>
    <s v="Grantee - Year End"/>
    <s v="Financial"/>
    <x v="108"/>
    <d v="2012-08-31T00:00:00"/>
    <x v="4"/>
    <s v="Q2-2019"/>
    <s v="Roshni Venkatesh"/>
    <s v="Junior Achievement"/>
    <s v="-"/>
    <m/>
    <n v="8"/>
    <n v="8"/>
    <n v="2012"/>
    <s v="Q4"/>
    <x v="13"/>
    <n v="2012"/>
  </r>
  <r>
    <x v="65"/>
    <x v="1"/>
    <s v="GR-000004230"/>
    <s v="Approved"/>
    <s v="Grantee - Year End"/>
    <s v="Financial"/>
    <x v="108"/>
    <d v="2012-08-31T00:00:00"/>
    <x v="4"/>
    <s v="Q2-2019"/>
    <s v="Roshni Venkatesh"/>
    <s v="NetHope"/>
    <s v="-"/>
    <m/>
    <n v="8"/>
    <n v="8"/>
    <n v="2012"/>
    <s v="Q4"/>
    <x v="13"/>
    <n v="2012"/>
  </r>
  <r>
    <x v="95"/>
    <x v="1"/>
    <s v="GR-000004256"/>
    <s v="Approved"/>
    <s v="Grantee - Year End"/>
    <s v="Financial"/>
    <x v="108"/>
    <d v="2012-08-31T00:00:00"/>
    <x v="4"/>
    <s v="Q2-2019"/>
    <s v="Roshni Venkatesh"/>
    <s v="Good Return"/>
    <s v="-"/>
    <m/>
    <n v="8"/>
    <n v="8"/>
    <n v="2012"/>
    <s v="Q4"/>
    <x v="13"/>
    <n v="2012"/>
  </r>
  <r>
    <x v="97"/>
    <x v="1"/>
    <s v="GR-000004226"/>
    <s v="Approved"/>
    <s v="Grantee - Year End"/>
    <s v="Financial"/>
    <x v="108"/>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5"/>
    <x v="1"/>
    <s v="GR-000004231"/>
    <s v="Approved"/>
    <s v="Grantee - Year End"/>
    <s v="Financial"/>
    <x v="35"/>
    <d v="2013-08-31T00:00:00"/>
    <x v="13"/>
    <s v="Q2-2019"/>
    <s v="Roshni Venkatesh"/>
    <s v="NetHope"/>
    <s v="-"/>
    <m/>
    <n v="8"/>
    <n v="8"/>
    <n v="2013"/>
    <s v="Q4"/>
    <x v="11"/>
    <n v="2013"/>
  </r>
  <r>
    <x v="87"/>
    <x v="1"/>
    <s v="GR-000004245"/>
    <s v="Approved"/>
    <s v="Grantee - Year End"/>
    <s v="Financial"/>
    <x v="35"/>
    <d v="2013-08-31T00:00:00"/>
    <x v="13"/>
    <s v="Q2-2019"/>
    <s v="Pina Jabbari"/>
    <s v="Save the Children"/>
    <s v="-"/>
    <m/>
    <n v="8"/>
    <n v="8"/>
    <n v="2013"/>
    <s v="Q4"/>
    <x v="11"/>
    <n v="2013"/>
  </r>
  <r>
    <x v="95"/>
    <x v="1"/>
    <s v="GR-000004257"/>
    <s v="Approved"/>
    <s v="Grantee - Year End"/>
    <s v="Financial"/>
    <x v="35"/>
    <d v="2013-08-31T00:00:00"/>
    <x v="13"/>
    <s v="Q2-2019"/>
    <s v="Roshni Venkatesh"/>
    <s v="Good Return"/>
    <s v="-"/>
    <m/>
    <n v="8"/>
    <n v="8"/>
    <n v="2013"/>
    <s v="Q4"/>
    <x v="11"/>
    <n v="2013"/>
  </r>
  <r>
    <x v="97"/>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09"/>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3"/>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7"/>
    <x v="1"/>
    <s v="GR-000004246"/>
    <s v="Approved"/>
    <s v="Grantee - Year End"/>
    <s v="Financial"/>
    <x v="33"/>
    <d v="2014-08-31T00:00:00"/>
    <x v="15"/>
    <s v="Q2-2019"/>
    <s v="Pina Jabbari"/>
    <s v="Save the Children"/>
    <s v="-"/>
    <m/>
    <n v="8"/>
    <n v="8"/>
    <n v="2014"/>
    <s v="Q4"/>
    <x v="12"/>
    <n v="2014"/>
  </r>
  <r>
    <x v="104"/>
    <x v="1"/>
    <s v="GR-000004258"/>
    <s v="Approved"/>
    <s v="Grantee - Year End"/>
    <s v="Financial"/>
    <x v="33"/>
    <d v="2014-08-31T00:00:00"/>
    <x v="15"/>
    <s v="Q2-2019"/>
    <s v="Roshni Venkatesh"/>
    <s v="Good Return"/>
    <s v="-"/>
    <m/>
    <n v="8"/>
    <n v="8"/>
    <n v="2014"/>
    <s v="Q4"/>
    <x v="12"/>
    <n v="2014"/>
  </r>
  <r>
    <x v="97"/>
    <x v="1"/>
    <s v="GR-000004228"/>
    <s v="Approved"/>
    <s v="Grantee - Year End"/>
    <s v="Financial"/>
    <x v="33"/>
    <d v="2014-08-31T00:00:00"/>
    <x v="15"/>
    <s v="Q1-2020"/>
    <s v="Roshni Venkatesh"/>
    <s v="Leonard Cheshire Disability"/>
    <s v="-"/>
    <m/>
    <n v="8"/>
    <n v="8"/>
    <n v="2014"/>
    <s v="Q4"/>
    <x v="12"/>
    <n v="2014"/>
  </r>
  <r>
    <x v="105"/>
    <x v="1"/>
    <s v="GR-000004167"/>
    <s v="Approved"/>
    <s v="Grantee_Report_GG_Interim_Narrative"/>
    <s v="Financial"/>
    <x v="110"/>
    <d v="2014-10-20T00:00:00"/>
    <x v="15"/>
    <s v="Q3-2019"/>
    <s v="Yashwanth Kumar"/>
    <s v="Social Business Women"/>
    <s v="-"/>
    <m/>
    <n v="10"/>
    <n v="10"/>
    <n v="2014"/>
    <s v="Q1"/>
    <x v="1"/>
    <n v="2015"/>
  </r>
  <r>
    <x v="98"/>
    <x v="1"/>
    <s v="GR-000003078"/>
    <s v="Approved"/>
    <s v="Grantee_Report_GG_Interim_Narrative"/>
    <s v="Narrative"/>
    <x v="111"/>
    <d v="2015-02-05T00:00:00"/>
    <x v="14"/>
    <s v="Q2-2020"/>
    <s v="Finbarr Sweeney"/>
    <s v="Leonard Cheshire Disability"/>
    <s v="-"/>
    <m/>
    <n v="1"/>
    <n v="2"/>
    <n v="2015"/>
    <s v="Q2"/>
    <x v="14"/>
    <n v="2015"/>
  </r>
  <r>
    <x v="105"/>
    <x v="1"/>
    <s v="GR-000004157"/>
    <s v="Approved"/>
    <s v="Grantee_Report_GG_Year_End_Narrative_&amp;_S2S"/>
    <s v="Financial"/>
    <x v="112"/>
    <d v="2015-02-25T00:00:00"/>
    <x v="14"/>
    <s v="Q3-2019"/>
    <s v="Yashwanth Kumar"/>
    <s v="Social Business Women"/>
    <s v="-"/>
    <m/>
    <n v="2"/>
    <n v="2"/>
    <n v="2015"/>
    <s v="Q2"/>
    <x v="14"/>
    <n v="2015"/>
  </r>
  <r>
    <x v="106"/>
    <x v="1"/>
    <s v="GR-000004162"/>
    <s v="Approved"/>
    <s v="Grantee_Report_GG_Interim_Narrative"/>
    <s v="Financial"/>
    <x v="113"/>
    <d v="2015-03-05T00:00:00"/>
    <x v="14"/>
    <s v="Q4-2020"/>
    <s v="Kate Warren"/>
    <s v="VSO Voluntary Service Overseas"/>
    <s v="-"/>
    <m/>
    <n v="3"/>
    <n v="3"/>
    <n v="2015"/>
    <s v="Q3"/>
    <x v="14"/>
    <n v="2015"/>
  </r>
  <r>
    <x v="107"/>
    <x v="1"/>
    <s v="GR-000003092"/>
    <s v="Approved"/>
    <s v="Grantee_Report_GG_Interim_Narrative"/>
    <s v="Financial"/>
    <x v="114"/>
    <d v="2015-03-17T00:00:00"/>
    <x v="14"/>
    <s v="Q2-2020"/>
    <s v="Roshni Venkatesh"/>
    <s v="Save the Children"/>
    <s v="-"/>
    <m/>
    <n v="3"/>
    <n v="3"/>
    <n v="2015"/>
    <s v="Q3"/>
    <x v="14"/>
    <n v="2015"/>
  </r>
  <r>
    <x v="45"/>
    <x v="1"/>
    <s v="GR-000004155"/>
    <s v="Approved"/>
    <s v="Grantee_Report_GG_Interim_Narrative"/>
    <s v="Financial"/>
    <x v="115"/>
    <d v="2015-04-02T00:00:00"/>
    <x v="14"/>
    <s v="Q3-2019"/>
    <s v="Roshni Venkatesh"/>
    <s v="Conexao"/>
    <s v="-"/>
    <m/>
    <n v="4"/>
    <n v="4"/>
    <n v="2015"/>
    <s v="Q3"/>
    <x v="14"/>
    <n v="2015"/>
  </r>
  <r>
    <x v="108"/>
    <x v="1"/>
    <s v="GR-000004179"/>
    <s v="Approved"/>
    <s v="Grantee_Report_GG_Interim_Narrative"/>
    <s v="Financial"/>
    <x v="116"/>
    <d v="2015-05-06T00:00:00"/>
    <x v="14"/>
    <s v="Q1-2020"/>
    <s v="Sophie van Assen"/>
    <s v="Plan International"/>
    <s v="-"/>
    <m/>
    <n v="5"/>
    <n v="5"/>
    <n v="2015"/>
    <s v="Q3"/>
    <x v="14"/>
    <n v="2015"/>
  </r>
  <r>
    <x v="109"/>
    <x v="1"/>
    <s v="GR-000004160"/>
    <s v="Approved"/>
    <s v="Grantee_Report_GG_Interim_Narrative"/>
    <s v="Financial"/>
    <x v="117"/>
    <d v="2015-05-20T00:00:00"/>
    <x v="14"/>
    <s v="Q3-2019"/>
    <s v="Melanie Coyne"/>
    <s v="African Medical and Research Foundation (United Kingdom)"/>
    <s v="-"/>
    <m/>
    <n v="5"/>
    <n v="5"/>
    <n v="2015"/>
    <s v="Q3"/>
    <x v="14"/>
    <n v="2015"/>
  </r>
  <r>
    <x v="81"/>
    <x v="1"/>
    <s v="GR-000004143"/>
    <s v="Approved"/>
    <s v="Grantee - Year End"/>
    <s v="Financial"/>
    <x v="118"/>
    <d v="2015-05-21T00:00:00"/>
    <x v="14"/>
    <s v="Q2-2020"/>
    <s v="Roshni Venkatesh"/>
    <s v="Cherie Blair Foundation for Women"/>
    <s v="-"/>
    <m/>
    <n v="5"/>
    <n v="5"/>
    <n v="2015"/>
    <s v="Q3"/>
    <x v="14"/>
    <n v="2015"/>
  </r>
  <r>
    <x v="105"/>
    <x v="1"/>
    <s v="GR-000004168"/>
    <s v="Approved"/>
    <s v="Grantee_Report_GG_Interim_Narrative"/>
    <s v="Financial"/>
    <x v="119"/>
    <d v="2015-07-09T00:00:00"/>
    <x v="14"/>
    <s v="Q3-2019"/>
    <s v="Yashwanth Kumar"/>
    <s v="Social Business Women"/>
    <s v="-"/>
    <m/>
    <n v="7"/>
    <n v="7"/>
    <n v="2015"/>
    <s v="Q4"/>
    <x v="14"/>
    <n v="2015"/>
  </r>
  <r>
    <x v="98"/>
    <x v="1"/>
    <s v="GR-000003079"/>
    <s v="Approved"/>
    <s v="Grantee_Report_GG_Interim_Narrative"/>
    <s v="Narrative and Financial"/>
    <x v="120"/>
    <d v="2015-07-29T00:00:00"/>
    <x v="14"/>
    <s v="Q2-2020"/>
    <s v="Finbarr Sweeney"/>
    <s v="Leonard Cheshire Disability"/>
    <s v="-"/>
    <m/>
    <n v="7"/>
    <n v="7"/>
    <n v="2015"/>
    <s v="Q4"/>
    <x v="14"/>
    <n v="2015"/>
  </r>
  <r>
    <x v="106"/>
    <x v="1"/>
    <s v="GR-000003088"/>
    <s v="Approved"/>
    <s v="Grantee_Report_GG_Interim_Narrative"/>
    <s v="Financial"/>
    <x v="121"/>
    <d v="2015-07-30T00:00:00"/>
    <x v="14"/>
    <s v="Q4-2020"/>
    <s v="Kate Warren"/>
    <s v="VSO Voluntary Service Overseas"/>
    <s v="-"/>
    <m/>
    <n v="7"/>
    <n v="7"/>
    <n v="2015"/>
    <s v="Q4"/>
    <x v="14"/>
    <n v="2015"/>
  </r>
  <r>
    <x v="110"/>
    <x v="1"/>
    <s v="GR-000004177"/>
    <s v="Approved"/>
    <s v="Grantee_Report_GG_Interim_Narrative"/>
    <s v="Financial"/>
    <x v="122"/>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7"/>
    <x v="1"/>
    <s v="GR-000004247"/>
    <s v="Approved"/>
    <s v="Grantee - Year End"/>
    <s v="Financial"/>
    <x v="36"/>
    <d v="2015-08-31T00:00:00"/>
    <x v="14"/>
    <s v="Q2-2019"/>
    <s v="Pina Jabbari"/>
    <s v="Save the Children"/>
    <s v="-"/>
    <m/>
    <n v="8"/>
    <n v="8"/>
    <n v="2015"/>
    <s v="Q4"/>
    <x v="14"/>
    <n v="2015"/>
  </r>
  <r>
    <x v="111"/>
    <x v="1"/>
    <s v="GR-000004259"/>
    <s v="Approved"/>
    <s v="Grantee_Report_GG_Interim_Narrative"/>
    <s v="Financial"/>
    <x v="36"/>
    <d v="2015-08-31T00:00:00"/>
    <x v="14"/>
    <s v="Q3-2019"/>
    <s v="Roshni Venkatesh"/>
    <s v="Good Return"/>
    <s v="-"/>
    <m/>
    <n v="8"/>
    <n v="8"/>
    <n v="2015"/>
    <s v="Q4"/>
    <x v="14"/>
    <n v="2015"/>
  </r>
  <r>
    <x v="97"/>
    <x v="1"/>
    <s v="GR-000004229"/>
    <s v="Approved"/>
    <s v="Grantee - Year End"/>
    <s v="Financial"/>
    <x v="36"/>
    <d v="2015-08-31T00:00:00"/>
    <x v="14"/>
    <s v="Q1-2020"/>
    <s v="Roshni Venkatesh"/>
    <s v="Leonard Cheshire Disability"/>
    <s v="-"/>
    <m/>
    <n v="8"/>
    <n v="8"/>
    <n v="2015"/>
    <s v="Q4"/>
    <x v="14"/>
    <n v="2015"/>
  </r>
  <r>
    <x v="108"/>
    <x v="1"/>
    <s v="GR-000003081"/>
    <s v="Approved"/>
    <s v="Grantee_Report_GG_Interim_Narrative"/>
    <s v="Financial"/>
    <x v="36"/>
    <d v="2015-10-15T00:00:00"/>
    <x v="14"/>
    <s v="Q1-2020"/>
    <s v="Sophie van Assen"/>
    <s v="Plan International"/>
    <s v="-"/>
    <m/>
    <n v="8"/>
    <n v="10"/>
    <n v="2015"/>
    <s v="Q4"/>
    <x v="14"/>
    <n v="2016"/>
  </r>
  <r>
    <x v="112"/>
    <x v="1"/>
    <s v="GR-000004150"/>
    <s v="Approved"/>
    <s v="Grantee_Report_GG_Interim_Narrative"/>
    <s v="Financial"/>
    <x v="36"/>
    <d v="2015-10-22T00:00:00"/>
    <x v="14"/>
    <s v="Q3-2019"/>
    <s v="Roshni Venkatesh"/>
    <s v="Ashoka"/>
    <s v="-"/>
    <m/>
    <n v="8"/>
    <n v="10"/>
    <n v="2015"/>
    <s v="Q4"/>
    <x v="14"/>
    <n v="2016"/>
  </r>
  <r>
    <x v="113"/>
    <x v="1"/>
    <s v="GR-000003094"/>
    <s v="Approved"/>
    <s v="Grantee_Report_GG_Year_End_Narrative_&amp;_S2S"/>
    <s v="Financial"/>
    <x v="123"/>
    <d v="2015-10-26T00:00:00"/>
    <x v="14"/>
    <s v="Q1-2021"/>
    <s v="Yashwanth Kumar"/>
    <s v="Save the Children"/>
    <s v="-"/>
    <m/>
    <n v="10"/>
    <n v="10"/>
    <n v="2015"/>
    <s v="Q1"/>
    <x v="1"/>
    <n v="2016"/>
  </r>
  <r>
    <x v="83"/>
    <x v="1"/>
    <s v="GR-000004138"/>
    <s v="Approved"/>
    <s v="Grantee_Report_GG_Interim_Narrative"/>
    <s v="Narrative"/>
    <x v="30"/>
    <d v="2015-11-30T00:00:00"/>
    <x v="14"/>
    <s v="Q2-2020"/>
    <s v="Meagan Rees"/>
    <s v="Youth Business International"/>
    <s v="-"/>
    <m/>
    <n v="11"/>
    <n v="11"/>
    <n v="2015"/>
    <s v="Q1"/>
    <x v="1"/>
    <n v="2016"/>
  </r>
  <r>
    <x v="114"/>
    <x v="1"/>
    <s v="GR-000003107"/>
    <s v="Approved"/>
    <s v="Grantee_Report_GG_Interim_Narrative"/>
    <s v="Financial"/>
    <x v="124"/>
    <d v="2015-12-17T00:00:00"/>
    <x v="14"/>
    <s v="Q2-2020"/>
    <s v="Salvatore Nigro"/>
    <s v="EfE"/>
    <s v="-"/>
    <m/>
    <n v="12"/>
    <n v="12"/>
    <n v="2015"/>
    <s v="Q2"/>
    <x v="1"/>
    <n v="2016"/>
  </r>
  <r>
    <x v="98"/>
    <x v="1"/>
    <s v="GR-000003076"/>
    <s v="Approved"/>
    <s v="Grantee_Report_GG_Interim_Narrative"/>
    <s v="Narrative"/>
    <x v="125"/>
    <d v="2016-02-03T00:00:00"/>
    <x v="11"/>
    <s v="Q2-2020"/>
    <s v="Finbarr Sweeney"/>
    <s v="Leonard Cheshire Disability"/>
    <s v="-"/>
    <m/>
    <n v="1"/>
    <n v="2"/>
    <n v="2016"/>
    <s v="Q2"/>
    <x v="15"/>
    <n v="2016"/>
  </r>
  <r>
    <x v="115"/>
    <x v="1"/>
    <s v="GR-000003065"/>
    <s v="Approved"/>
    <s v="Grantee_Report_GG_Interim_Narrative"/>
    <s v="Financial"/>
    <x v="126"/>
    <d v="2016-02-09T00:00:00"/>
    <x v="11"/>
    <s v="Q2-2020"/>
    <s v="Javier Urrecha Castillo"/>
    <s v="FUNDACION ENTRECULTURAS"/>
    <s v="-"/>
    <m/>
    <n v="2"/>
    <n v="2"/>
    <n v="2016"/>
    <s v="Q2"/>
    <x v="15"/>
    <n v="2016"/>
  </r>
  <r>
    <x v="105"/>
    <x v="1"/>
    <s v="GR-000004158"/>
    <s v="Approved"/>
    <s v="Grantee_Report_GG_Year_End_Narrative_&amp;_S2S"/>
    <s v="Financial"/>
    <x v="127"/>
    <d v="2016-02-18T00:00:00"/>
    <x v="11"/>
    <s v="Q3-2019"/>
    <s v="Yashwanth Kumar"/>
    <s v="Social Business Women"/>
    <s v="-"/>
    <m/>
    <n v="2"/>
    <n v="2"/>
    <n v="2016"/>
    <s v="Q2"/>
    <x v="15"/>
    <n v="2016"/>
  </r>
  <r>
    <x v="110"/>
    <x v="1"/>
    <s v="GR-000003082"/>
    <s v="Approved"/>
    <s v="Grantee_Report_GG_Interim_Narrative"/>
    <s v="Financial"/>
    <x v="128"/>
    <d v="2016-03-01T00:00:00"/>
    <x v="11"/>
    <s v="Q3-2019"/>
    <s v="Heleen Keijer"/>
    <s v="Plan International"/>
    <s v="-"/>
    <m/>
    <n v="3"/>
    <n v="3"/>
    <n v="2016"/>
    <s v="Q3"/>
    <x v="15"/>
    <n v="2016"/>
  </r>
  <r>
    <x v="106"/>
    <x v="1"/>
    <s v="GR-000004166"/>
    <s v="Approved"/>
    <s v="Grantee_Report_GG_Interim_Narrative"/>
    <s v="Financial"/>
    <x v="129"/>
    <d v="2016-03-03T00:00:00"/>
    <x v="11"/>
    <s v="Q4-2020"/>
    <s v="Kate Warren"/>
    <s v="VSO Voluntary Service Overseas"/>
    <s v="-"/>
    <m/>
    <n v="3"/>
    <n v="3"/>
    <n v="2016"/>
    <s v="Q3"/>
    <x v="15"/>
    <n v="2016"/>
  </r>
  <r>
    <x v="116"/>
    <x v="1"/>
    <s v="GR-000003086"/>
    <s v="Approved"/>
    <s v="Grantee_Report_GG_Interim_Narrative"/>
    <s v="Narrative"/>
    <x v="130"/>
    <d v="2016-03-30T00:00:00"/>
    <x v="11"/>
    <s v="Q3-2019"/>
    <s v="Thomas Hare"/>
    <s v="University of Notre Dame"/>
    <s v="-"/>
    <m/>
    <n v="3"/>
    <n v="3"/>
    <n v="2016"/>
    <s v="Q3"/>
    <x v="15"/>
    <n v="2016"/>
  </r>
  <r>
    <x v="107"/>
    <x v="1"/>
    <s v="GR-000003093"/>
    <s v="Approved"/>
    <s v="Grantee_Report_GG_Interim_Narrative"/>
    <s v="Financial"/>
    <x v="131"/>
    <d v="2016-05-09T00:00:00"/>
    <x v="11"/>
    <s v="Q2-2020"/>
    <s v="Roshni Venkatesh"/>
    <s v="Save the Children"/>
    <s v="-"/>
    <m/>
    <n v="5"/>
    <n v="5"/>
    <n v="2016"/>
    <s v="Q3"/>
    <x v="15"/>
    <n v="2016"/>
  </r>
  <r>
    <x v="92"/>
    <x v="1"/>
    <s v="GR-000003074"/>
    <s v="Approved"/>
    <s v="Grantee_Report_GG_Interim_Narrative"/>
    <s v="Financial"/>
    <x v="132"/>
    <d v="2016-05-18T00:00:00"/>
    <x v="11"/>
    <s v="Q2-2020"/>
    <s v="Garry .Harris"/>
    <s v="Many Rivers"/>
    <s v="-"/>
    <m/>
    <n v="5"/>
    <n v="5"/>
    <n v="2016"/>
    <s v="Q3"/>
    <x v="15"/>
    <n v="2016"/>
  </r>
  <r>
    <x v="113"/>
    <x v="1"/>
    <s v="GR-000004173"/>
    <s v="Approved"/>
    <s v="Grantee_Report_GG_Interim_Narrative"/>
    <s v="Financial"/>
    <x v="133"/>
    <d v="2016-05-19T00:00:00"/>
    <x v="11"/>
    <s v="Q1-2021"/>
    <s v="Yashwanth Kumar"/>
    <s v="Save the Children"/>
    <s v="-"/>
    <m/>
    <n v="5"/>
    <n v="5"/>
    <n v="2016"/>
    <s v="Q3"/>
    <x v="15"/>
    <n v="2016"/>
  </r>
  <r>
    <x v="114"/>
    <x v="1"/>
    <s v="GR-000003105"/>
    <s v="Approved"/>
    <s v="Grantee_Report_GG_Interim_Narrative"/>
    <s v="Financial"/>
    <x v="134"/>
    <d v="2016-07-14T00:00:00"/>
    <x v="11"/>
    <s v="Q2-2020"/>
    <s v="Salvatore Nigro"/>
    <s v="EfE"/>
    <s v="-"/>
    <m/>
    <n v="7"/>
    <n v="7"/>
    <n v="2016"/>
    <s v="Q4"/>
    <x v="15"/>
    <n v="2016"/>
  </r>
  <r>
    <x v="117"/>
    <x v="1"/>
    <s v="GR-000003071"/>
    <s v="Approved"/>
    <s v="Grantee_Report_GG_Interim_Narrative"/>
    <s v="Financial"/>
    <x v="49"/>
    <d v="2016-07-16T00:00:00"/>
    <x v="11"/>
    <s v="Q4-2019"/>
    <s v="Manny Ma"/>
    <s v="ACCES Employment (ACCES)"/>
    <s v="-"/>
    <m/>
    <n v="5"/>
    <n v="7"/>
    <n v="2016"/>
    <s v="Q3"/>
    <x v="15"/>
    <n v="2016"/>
  </r>
  <r>
    <x v="105"/>
    <x v="1"/>
    <s v="GR-000004172"/>
    <s v="Approved"/>
    <s v="Grantee_Report_GG_Interim_Narrative"/>
    <s v="Financial"/>
    <x v="135"/>
    <d v="2016-08-12T00:00:00"/>
    <x v="11"/>
    <s v="Q3-2019"/>
    <s v="Yashwanth Kumar"/>
    <s v="Social Business Women"/>
    <s v="-"/>
    <m/>
    <n v="8"/>
    <n v="8"/>
    <n v="2016"/>
    <s v="Q4"/>
    <x v="15"/>
    <n v="2016"/>
  </r>
  <r>
    <x v="83"/>
    <x v="1"/>
    <s v="GR-000004139"/>
    <s v="Approved"/>
    <s v="Grantee_Report_GG_Interim_Narrative"/>
    <s v="Narrative and Financial"/>
    <x v="136"/>
    <d v="2016-08-16T00:00:00"/>
    <x v="11"/>
    <s v="Q2-2020"/>
    <s v="Meagan Rees"/>
    <s v="Youth Business International"/>
    <s v="-"/>
    <m/>
    <n v="8"/>
    <n v="8"/>
    <n v="2016"/>
    <s v="Q4"/>
    <x v="15"/>
    <n v="2016"/>
  </r>
  <r>
    <x v="116"/>
    <x v="1"/>
    <s v="GR-000003087"/>
    <s v="Approved"/>
    <s v="Grantee_Report_GG_Year_End_Narrative_&amp;_S2S"/>
    <s v="Narrative and Financial"/>
    <x v="137"/>
    <d v="2016-08-18T00:00:00"/>
    <x v="11"/>
    <s v="Q3-2019"/>
    <s v="Thomas Hare"/>
    <s v="University of Notre Dame"/>
    <s v="-"/>
    <m/>
    <n v="8"/>
    <n v="8"/>
    <n v="2016"/>
    <s v="Q4"/>
    <x v="15"/>
    <n v="2016"/>
  </r>
  <r>
    <x v="106"/>
    <x v="1"/>
    <s v="GR-000003089"/>
    <s v="Approved"/>
    <s v="Grantee_Report_GG_Interim_Narrative"/>
    <s v="Financial"/>
    <x v="137"/>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1"/>
    <x v="1"/>
    <s v="GR-000004260"/>
    <s v="Approved"/>
    <s v="Grantee_Report_GG_Interim_Narrative"/>
    <s v="Financial"/>
    <x v="51"/>
    <d v="2016-08-31T00:00:00"/>
    <x v="11"/>
    <s v="Q3-2019"/>
    <s v="Roshni Venkatesh"/>
    <s v="Good Return"/>
    <s v="-"/>
    <m/>
    <n v="8"/>
    <n v="8"/>
    <n v="2016"/>
    <s v="Q4"/>
    <x v="15"/>
    <n v="2016"/>
  </r>
  <r>
    <x v="108"/>
    <x v="1"/>
    <s v="GR-000004146"/>
    <s v="Approved"/>
    <s v="Grantee_Report_GG_Interim_Narrative"/>
    <s v="Financial"/>
    <x v="51"/>
    <d v="2016-10-06T00:00:00"/>
    <x v="11"/>
    <s v="Q1-2020"/>
    <s v="Sophie van Assen"/>
    <s v="Plan International"/>
    <s v="-"/>
    <m/>
    <n v="8"/>
    <n v="10"/>
    <n v="2016"/>
    <s v="Q4"/>
    <x v="15"/>
    <n v="2017"/>
  </r>
  <r>
    <x v="98"/>
    <x v="1"/>
    <s v="GR-000003075"/>
    <s v="Approved"/>
    <s v="Grantee_Report_GG_Interim_Narrative"/>
    <s v="Narrative and Financial"/>
    <x v="138"/>
    <d v="2016-10-10T00:00:00"/>
    <x v="11"/>
    <s v="Q2-2020"/>
    <s v="Finbarr Sweeney"/>
    <s v="Leonard Cheshire Disability"/>
    <s v="-"/>
    <m/>
    <n v="7"/>
    <n v="10"/>
    <n v="2016"/>
    <s v="Q4"/>
    <x v="15"/>
    <n v="2017"/>
  </r>
  <r>
    <x v="115"/>
    <x v="1"/>
    <s v="GR-000003066"/>
    <s v="Approved"/>
    <s v="Grantee_Report_GG_Interim_Narrative"/>
    <s v="Financial"/>
    <x v="51"/>
    <d v="2016-10-13T00:00:00"/>
    <x v="11"/>
    <s v="Q2-2020"/>
    <s v="Javier Urrecha Castillo"/>
    <s v="FUNDACION ENTRECULTURAS"/>
    <s v="-"/>
    <m/>
    <n v="8"/>
    <n v="10"/>
    <n v="2016"/>
    <s v="Q4"/>
    <x v="15"/>
    <n v="2017"/>
  </r>
  <r>
    <x v="112"/>
    <x v="1"/>
    <s v="GR-000004151"/>
    <s v="Approved"/>
    <s v="Grantee_Report_GG_Interim_Narrative"/>
    <s v="Financial"/>
    <x v="51"/>
    <d v="2016-10-14T00:00:00"/>
    <x v="11"/>
    <s v="Q3-2019"/>
    <s v="Roshni Venkatesh"/>
    <s v="Ashoka"/>
    <s v="-"/>
    <m/>
    <n v="8"/>
    <n v="10"/>
    <n v="2016"/>
    <s v="Q4"/>
    <x v="15"/>
    <n v="2017"/>
  </r>
  <r>
    <x v="110"/>
    <x v="1"/>
    <s v="GR-000004178"/>
    <s v="Approved"/>
    <s v="Grantee_Report_GG_Interim_Narrative"/>
    <s v="Financial"/>
    <x v="139"/>
    <d v="2016-11-10T00:00:00"/>
    <x v="11"/>
    <s v="Q3-2019"/>
    <s v="Heleen Keijer"/>
    <s v="Plan International"/>
    <s v="-"/>
    <m/>
    <n v="11"/>
    <n v="11"/>
    <n v="2016"/>
    <s v="Q1"/>
    <x v="1"/>
    <n v="2017"/>
  </r>
  <r>
    <x v="113"/>
    <x v="1"/>
    <s v="GR-000003095"/>
    <s v="Approved"/>
    <s v="Grantee_Report_GG_Year_End_Narrative_&amp;_S2S"/>
    <s v="Financial"/>
    <x v="23"/>
    <d v="2016-11-17T00:00:00"/>
    <x v="11"/>
    <s v="Q1-2021"/>
    <s v="Yashwanth Kumar"/>
    <s v="Save the Children"/>
    <s v="-"/>
    <m/>
    <n v="10"/>
    <n v="11"/>
    <n v="2016"/>
    <s v="Q1"/>
    <x v="1"/>
    <n v="2017"/>
  </r>
  <r>
    <x v="109"/>
    <x v="1"/>
    <s v="GR-000004152"/>
    <s v="Approved"/>
    <s v="Grantee_Report_GG_Interim_Narrative"/>
    <s v="Financial"/>
    <x v="140"/>
    <d v="2016-12-15T00:00:00"/>
    <x v="11"/>
    <s v="Q3-2019"/>
    <s v="Melanie Coyne"/>
    <s v="African Medical and Research Foundation (United Kingdom)"/>
    <s v="-"/>
    <m/>
    <n v="2"/>
    <n v="12"/>
    <n v="2016"/>
    <s v="Q2"/>
    <x v="15"/>
    <n v="2017"/>
  </r>
  <r>
    <x v="116"/>
    <x v="1"/>
    <s v="GR-000004136"/>
    <s v="Approved"/>
    <s v="Grantee_Report_GG_Interim_Narrative"/>
    <s v="Narrative"/>
    <x v="141"/>
    <d v="2017-01-30T00:00:00"/>
    <x v="23"/>
    <s v="Q3-2019"/>
    <s v="Thomas Hare"/>
    <s v="University of Notre Dame"/>
    <s v="-"/>
    <m/>
    <n v="1"/>
    <n v="1"/>
    <n v="2017"/>
    <s v="Q2"/>
    <x v="21"/>
    <n v="2017"/>
  </r>
  <r>
    <x v="98"/>
    <x v="1"/>
    <s v="GR-000003080"/>
    <s v="Approved"/>
    <s v="Grantee_Report_GG_Interim_Narrative"/>
    <s v="Narrative"/>
    <x v="141"/>
    <d v="2017-01-31T00:00:00"/>
    <x v="23"/>
    <s v="Q2-2020"/>
    <s v="Finbarr Sweeney"/>
    <s v="Leonard Cheshire Disability"/>
    <s v="-"/>
    <m/>
    <n v="1"/>
    <n v="1"/>
    <n v="2017"/>
    <s v="Q2"/>
    <x v="21"/>
    <n v="2017"/>
  </r>
  <r>
    <x v="105"/>
    <x v="1"/>
    <s v="GR-000004169"/>
    <s v="Approved"/>
    <s v="Grantee_Report_GG_Year_End_Narrative_&amp;_S2S"/>
    <s v="Financial"/>
    <x v="141"/>
    <d v="2017-02-15T00:00:00"/>
    <x v="23"/>
    <s v="Q3-2019"/>
    <s v="Yashwanth Kumar"/>
    <s v="Social Business Women"/>
    <s v="-"/>
    <m/>
    <n v="1"/>
    <n v="2"/>
    <n v="2017"/>
    <s v="Q2"/>
    <x v="21"/>
    <n v="2017"/>
  </r>
  <r>
    <x v="114"/>
    <x v="1"/>
    <s v="GR-000004181"/>
    <s v="Approved"/>
    <s v="Grantee_Report_GG_Interim_Narrative"/>
    <s v="Financial"/>
    <x v="23"/>
    <d v="2017-02-16T00:00:00"/>
    <x v="11"/>
    <s v="Q2-2020"/>
    <s v="Salvatore Nigro"/>
    <s v="EfE"/>
    <s v="-"/>
    <m/>
    <n v="10"/>
    <n v="2"/>
    <n v="2017"/>
    <s v="Q1"/>
    <x v="1"/>
    <n v="2017"/>
  </r>
  <r>
    <x v="117"/>
    <x v="1"/>
    <s v="GR-000004148"/>
    <s v="Approved"/>
    <s v="Grantee_Report_GG_Year_End_Narrative_&amp;_S2S"/>
    <s v="Financial"/>
    <x v="142"/>
    <d v="2017-02-16T00:00:00"/>
    <x v="23"/>
    <s v="Q4-2019"/>
    <s v="Manny Ma"/>
    <s v="ACCES Employment (ACCES)"/>
    <s v="-"/>
    <m/>
    <n v="1"/>
    <n v="2"/>
    <n v="2017"/>
    <s v="Q2"/>
    <x v="21"/>
    <n v="2017"/>
  </r>
  <r>
    <x v="106"/>
    <x v="1"/>
    <s v="GR-000004163"/>
    <s v="Approved"/>
    <s v="Grantee_Report_GG_Interim_Narrative"/>
    <s v="Financial"/>
    <x v="141"/>
    <d v="2017-03-10T00:00:00"/>
    <x v="23"/>
    <s v="Q4-2020"/>
    <s v="Kate Warren"/>
    <s v="VSO Voluntary Service Overseas"/>
    <s v="-"/>
    <m/>
    <n v="1"/>
    <n v="3"/>
    <n v="2017"/>
    <s v="Q2"/>
    <x v="21"/>
    <n v="2017"/>
  </r>
  <r>
    <x v="108"/>
    <x v="1"/>
    <s v="GR-000004176"/>
    <s v="Approved"/>
    <s v="Grantee - Year End"/>
    <s v="Financial"/>
    <x v="99"/>
    <d v="2017-04-13T00:00:00"/>
    <x v="23"/>
    <s v="Q1-2020"/>
    <s v="Sophie van Assen"/>
    <s v="Plan International"/>
    <s v="-"/>
    <m/>
    <n v="4"/>
    <n v="4"/>
    <n v="2017"/>
    <s v="Q3"/>
    <x v="21"/>
    <n v="2017"/>
  </r>
  <r>
    <x v="113"/>
    <x v="1"/>
    <s v="GR-000004174"/>
    <s v="Approved"/>
    <s v="Grantee_Report_GG_Interim_Narrative"/>
    <s v="Financial"/>
    <x v="143"/>
    <d v="2017-05-01T00:00:00"/>
    <x v="23"/>
    <s v="Q1-2021"/>
    <s v="Yashwanth Kumar"/>
    <s v="Save the Children"/>
    <s v="-"/>
    <m/>
    <n v="4"/>
    <n v="5"/>
    <n v="2017"/>
    <s v="Q3"/>
    <x v="21"/>
    <n v="2017"/>
  </r>
  <r>
    <x v="115"/>
    <x v="1"/>
    <s v="GR-000003067"/>
    <s v="Approved"/>
    <s v="Grantee_Report_GG_Interim_Narrative"/>
    <s v="Financial"/>
    <x v="144"/>
    <d v="2017-05-18T00:00:00"/>
    <x v="23"/>
    <s v="Q2-2020"/>
    <s v="Javier Urrecha Castillo"/>
    <s v="FUNDACION ENTRECULTURAS"/>
    <s v="-"/>
    <m/>
    <n v="3"/>
    <n v="5"/>
    <n v="2017"/>
    <s v="Q3"/>
    <x v="21"/>
    <n v="2017"/>
  </r>
  <r>
    <x v="110"/>
    <x v="1"/>
    <s v="GR-000003083"/>
    <s v="Approved"/>
    <s v="Grantee_Report_GG_Interim_Narrative"/>
    <s v="Financial"/>
    <x v="145"/>
    <d v="2017-05-30T00:00:00"/>
    <x v="23"/>
    <s v="Q3-2019"/>
    <s v="Heleen Keijer"/>
    <s v="Plan International"/>
    <s v="-"/>
    <m/>
    <n v="5"/>
    <n v="5"/>
    <n v="2017"/>
    <s v="Q3"/>
    <x v="21"/>
    <n v="2017"/>
  </r>
  <r>
    <x v="83"/>
    <x v="1"/>
    <s v="GR-000004161"/>
    <s v="Approved"/>
    <s v="Grantee_Report_GG_Interim_Narrative"/>
    <s v="Financial"/>
    <x v="146"/>
    <d v="2017-06-28T00:00:00"/>
    <x v="23"/>
    <s v="Q2-2020"/>
    <s v="Meagan Rees"/>
    <s v="Youth Business International"/>
    <s v="-"/>
    <m/>
    <n v="2"/>
    <n v="6"/>
    <n v="2017"/>
    <s v="Q2"/>
    <x v="21"/>
    <n v="2017"/>
  </r>
  <r>
    <x v="106"/>
    <x v="1"/>
    <s v="GR-000003090"/>
    <s v="Approved"/>
    <s v="Grantee_Report_GG_Interim_Narrative"/>
    <s v="Financial"/>
    <x v="147"/>
    <d v="2017-08-24T00:00:00"/>
    <x v="23"/>
    <s v="Q4-2020"/>
    <s v="Kate Warren"/>
    <s v="VSO Voluntary Service Overseas"/>
    <s v="-"/>
    <m/>
    <n v="7"/>
    <n v="8"/>
    <n v="2017"/>
    <s v="Q4"/>
    <x v="21"/>
    <n v="2017"/>
  </r>
  <r>
    <x v="117"/>
    <x v="1"/>
    <s v="GR-000004180"/>
    <s v="Approved"/>
    <s v="Grantee_Report_GG_Interim_Narrative"/>
    <s v="Financial"/>
    <x v="148"/>
    <d v="2017-09-10T00:00:00"/>
    <x v="23"/>
    <s v="Q4-2019"/>
    <s v="Manny Ma"/>
    <s v="ACCES Employment (ACCES)"/>
    <s v="-"/>
    <m/>
    <n v="6"/>
    <n v="9"/>
    <n v="2017"/>
    <s v="Q4"/>
    <x v="21"/>
    <n v="2018"/>
  </r>
  <r>
    <x v="109"/>
    <x v="1"/>
    <s v="GR-000003072"/>
    <s v="Approved"/>
    <s v="Grantee_Report_GG_Interim_Narrative"/>
    <s v="Financial"/>
    <x v="99"/>
    <d v="2017-09-11T00:00:00"/>
    <x v="23"/>
    <s v="Q3-2019"/>
    <s v="Melanie Coyne"/>
    <s v="African Medical and Research Foundation (United Kingdom)"/>
    <s v="-"/>
    <m/>
    <n v="4"/>
    <n v="9"/>
    <n v="2017"/>
    <s v="Q3"/>
    <x v="21"/>
    <n v="2018"/>
  </r>
  <r>
    <x v="98"/>
    <x v="1"/>
    <s v="GR-000003077"/>
    <s v="Approved"/>
    <s v="Grantee_Report_GG_Interim_Narrative"/>
    <s v="Narrative and Financial"/>
    <x v="149"/>
    <d v="2017-09-14T00:00:00"/>
    <x v="23"/>
    <s v="Q2-2020"/>
    <s v="Finbarr Sweeney"/>
    <s v="Leonard Cheshire Disability"/>
    <s v="-"/>
    <m/>
    <n v="7"/>
    <n v="9"/>
    <n v="2017"/>
    <s v="Q4"/>
    <x v="21"/>
    <n v="2018"/>
  </r>
  <r>
    <x v="105"/>
    <x v="1"/>
    <s v="GR-000004171"/>
    <s v="Approved"/>
    <s v="Grantee_Report_GG_Interim_Narrative"/>
    <s v="Financial"/>
    <x v="149"/>
    <d v="2017-09-26T00:00:00"/>
    <x v="23"/>
    <s v="Q3-2019"/>
    <s v="Yashwanth Kumar"/>
    <s v="Social Business Women"/>
    <s v="-"/>
    <m/>
    <n v="7"/>
    <n v="9"/>
    <n v="2017"/>
    <s v="Q4"/>
    <x v="21"/>
    <n v="2018"/>
  </r>
  <r>
    <x v="83"/>
    <x v="1"/>
    <s v="GR-000004140"/>
    <s v="Approved"/>
    <s v="Grantee_Report_GG_Interim_Narrative"/>
    <s v="Financial"/>
    <x v="147"/>
    <d v="2017-09-27T00:00:00"/>
    <x v="23"/>
    <s v="Q2-2020"/>
    <s v="Meagan Rees"/>
    <s v="Youth Business International"/>
    <s v="-"/>
    <m/>
    <n v="7"/>
    <n v="9"/>
    <n v="2017"/>
    <s v="Q4"/>
    <x v="21"/>
    <n v="2018"/>
  </r>
  <r>
    <x v="116"/>
    <x v="1"/>
    <s v="GR-000004137"/>
    <s v="Approved"/>
    <s v="Grantee_Report_GG_Year_End_Narrative_&amp;_S2S"/>
    <s v="Narrative and Financial"/>
    <x v="85"/>
    <d v="2017-09-29T00:00:00"/>
    <x v="23"/>
    <s v="Q3-2019"/>
    <s v="Thomas Hare"/>
    <s v="University of Notre Dame"/>
    <s v="-"/>
    <m/>
    <n v="8"/>
    <n v="9"/>
    <n v="2017"/>
    <s v="Q4"/>
    <x v="21"/>
    <n v="2018"/>
  </r>
  <r>
    <x v="118"/>
    <x v="1"/>
    <s v="GR-000004625"/>
    <s v="Approved"/>
    <s v="Grantee_Report_GG_Interim_Narrative"/>
    <s v="Financial"/>
    <x v="94"/>
    <d v="2017-10-13T00:00:00"/>
    <x v="23"/>
    <s v="Q3-2021"/>
    <s v="Yashwanth Kumar"/>
    <s v="Upwardly Global"/>
    <s v="-"/>
    <m/>
    <n v="7"/>
    <n v="10"/>
    <n v="2017"/>
    <s v="Q4"/>
    <x v="21"/>
    <n v="2018"/>
  </r>
  <r>
    <x v="115"/>
    <x v="1"/>
    <s v="GR-000003068"/>
    <s v="Approved"/>
    <s v="Grantee_Report_GG_Year_End_Narrative_&amp;_S2S"/>
    <s v="Financial"/>
    <x v="85"/>
    <d v="2017-10-30T00:00:00"/>
    <x v="23"/>
    <s v="Q2-2020"/>
    <s v="Javier Urrecha Castillo"/>
    <s v="FUNDACION ENTRECULTURAS"/>
    <s v="-"/>
    <m/>
    <n v="8"/>
    <n v="10"/>
    <n v="2017"/>
    <s v="Q4"/>
    <x v="21"/>
    <n v="2018"/>
  </r>
  <r>
    <x v="113"/>
    <x v="1"/>
    <s v="GR-000003096"/>
    <s v="Approved"/>
    <s v="Grantee_Report_GG_Year_End_Narrative_&amp;_S2S"/>
    <s v="Financial"/>
    <x v="150"/>
    <d v="2017-10-31T00:00:00"/>
    <x v="23"/>
    <s v="Q1-2021"/>
    <s v="Yashwanth Kumar"/>
    <s v="Save the Children"/>
    <s v="-"/>
    <m/>
    <n v="10"/>
    <n v="10"/>
    <n v="2017"/>
    <s v="Q1"/>
    <x v="1"/>
    <n v="2018"/>
  </r>
  <r>
    <x v="110"/>
    <x v="1"/>
    <s v="GR-000004159"/>
    <s v="Approved"/>
    <s v="Grantee_Report_GG_Interim_Narrative"/>
    <s v="Financial"/>
    <x v="85"/>
    <d v="2017-11-06T00:00:00"/>
    <x v="23"/>
    <s v="Q3-2019"/>
    <s v="Heleen Keijer"/>
    <s v="Plan International"/>
    <s v="-"/>
    <m/>
    <n v="8"/>
    <n v="11"/>
    <n v="2017"/>
    <s v="Q4"/>
    <x v="21"/>
    <n v="2018"/>
  </r>
  <r>
    <x v="118"/>
    <x v="1"/>
    <s v="GR-000004626"/>
    <s v="Approved"/>
    <s v="Grantee_Report_GG_Year_End_Narrative_&amp;_S2S"/>
    <s v="Financial"/>
    <x v="151"/>
    <d v="2018-01-31T00:00:00"/>
    <x v="16"/>
    <s v="Q3-2021"/>
    <s v="Yashwanth Kumar"/>
    <s v="Upwardly Global"/>
    <s v="-"/>
    <m/>
    <n v="1"/>
    <n v="1"/>
    <n v="2018"/>
    <s v="Q2"/>
    <x v="16"/>
    <n v="2018"/>
  </r>
  <r>
    <x v="105"/>
    <x v="1"/>
    <s v="GR-000004170"/>
    <s v="Approved"/>
    <s v="Grantee_Report_GG_Year_End_Narrative_&amp;_S2S"/>
    <s v="Financial"/>
    <x v="151"/>
    <d v="2018-01-31T00:00:00"/>
    <x v="16"/>
    <s v="Q3-2019"/>
    <s v="Yashwanth Kumar"/>
    <s v="Social Business Women"/>
    <s v="-"/>
    <m/>
    <n v="1"/>
    <n v="1"/>
    <n v="2018"/>
    <s v="Q2"/>
    <x v="16"/>
    <n v="2018"/>
  </r>
  <r>
    <x v="114"/>
    <x v="1"/>
    <s v="GR-000004182"/>
    <s v="Approved"/>
    <s v="Grantee_Report_GG_Interim_Narrative"/>
    <s v="Financial"/>
    <x v="150"/>
    <d v="2018-02-27T00:00:00"/>
    <x v="23"/>
    <s v="Q2-2020"/>
    <s v="Salvatore Nigro"/>
    <s v="EfE"/>
    <s v="-"/>
    <m/>
    <n v="10"/>
    <n v="2"/>
    <n v="2018"/>
    <s v="Q1"/>
    <x v="1"/>
    <n v="2018"/>
  </r>
  <r>
    <x v="114"/>
    <x v="1"/>
    <s v="GR-000004134"/>
    <s v="Approved"/>
    <s v="Grantee_Report_GG_Interim_Narrative"/>
    <s v="Financial"/>
    <x v="152"/>
    <d v="2018-03-02T00:00:00"/>
    <x v="23"/>
    <s v="Q2-2020"/>
    <s v="Salvatore Nigro"/>
    <s v="EfE"/>
    <s v="-"/>
    <m/>
    <n v="5"/>
    <n v="3"/>
    <n v="2018"/>
    <s v="Q3"/>
    <x v="21"/>
    <n v="2018"/>
  </r>
  <r>
    <x v="83"/>
    <x v="1"/>
    <s v="GR-000004142"/>
    <s v="Approved"/>
    <s v="Grantee_Report_GG_Interim_Narrative"/>
    <s v="Financial"/>
    <x v="50"/>
    <d v="2018-04-02T00:00:00"/>
    <x v="16"/>
    <s v="Q2-2020"/>
    <s v="Meagan Rees"/>
    <s v="Youth Business International"/>
    <s v="-"/>
    <m/>
    <n v="2"/>
    <n v="4"/>
    <n v="2018"/>
    <s v="Q2"/>
    <x v="16"/>
    <n v="2018"/>
  </r>
  <r>
    <x v="106"/>
    <x v="1"/>
    <s v="GR-000004164"/>
    <s v="Approved"/>
    <s v="Grantee_Report_GG_Interim_Narrative"/>
    <s v="Financial"/>
    <x v="151"/>
    <d v="2018-04-26T00:00:00"/>
    <x v="16"/>
    <s v="Q4-2020"/>
    <s v="Kate Warren"/>
    <s v="VSO Voluntary Service Overseas"/>
    <s v="-"/>
    <m/>
    <n v="1"/>
    <n v="4"/>
    <n v="2018"/>
    <s v="Q2"/>
    <x v="16"/>
    <n v="2018"/>
  </r>
  <r>
    <x v="0"/>
    <x v="0"/>
    <s v="GR-000005483"/>
    <s v="Approved"/>
    <s v="Grantee_Report_GG_Interim_Narrative"/>
    <s v="Narrative and Financial"/>
    <x v="153"/>
    <d v="2018-04-30T00:00:00"/>
    <x v="16"/>
    <s v="Q1-2022"/>
    <s v="Yashwanth Kumar"/>
    <s v="Save the Children"/>
    <s v="-"/>
    <m/>
    <n v="4"/>
    <n v="4"/>
    <n v="2018"/>
    <s v="Q3"/>
    <x v="16"/>
    <n v="2018"/>
  </r>
  <r>
    <x v="113"/>
    <x v="1"/>
    <s v="GR-000004175"/>
    <s v="Approved"/>
    <s v="Grantee_Report_GG_Interim_Narrative"/>
    <s v="Financial"/>
    <x v="153"/>
    <d v="2018-05-04T00:00:00"/>
    <x v="16"/>
    <s v="Q1-2021"/>
    <s v="Yashwanth Kumar"/>
    <s v="Save the Children"/>
    <s v="-"/>
    <m/>
    <n v="4"/>
    <n v="5"/>
    <n v="2018"/>
    <s v="Q3"/>
    <x v="16"/>
    <n v="2018"/>
  </r>
  <r>
    <x v="115"/>
    <x v="1"/>
    <s v="GR-000003069"/>
    <s v="Approved"/>
    <s v="Grantee_Report_GG_Interim_Narrative"/>
    <s v="Financial"/>
    <x v="154"/>
    <d v="2018-06-07T00:00:00"/>
    <x v="16"/>
    <s v="Q2-2020"/>
    <s v="Javier Urrecha Castillo"/>
    <s v="FUNDACION ENTRECULTURAS"/>
    <s v="-"/>
    <m/>
    <n v="3"/>
    <n v="6"/>
    <n v="2018"/>
    <s v="Q3"/>
    <x v="16"/>
    <n v="2018"/>
  </r>
  <r>
    <x v="119"/>
    <x v="1"/>
    <s v="GR-000005479"/>
    <s v="Approved"/>
    <s v="Grantee_Report_GG_Interim_Narrative"/>
    <s v="Interim"/>
    <x v="155"/>
    <d v="2018-06-14T00:00:00"/>
    <x v="16"/>
    <s v="Q4-2020"/>
    <s v="Yashwanth Kumar"/>
    <s v="Institute for Veterans and Military Families"/>
    <s v="-"/>
    <m/>
    <n v="5"/>
    <n v="6"/>
    <n v="2018"/>
    <s v="Q3"/>
    <x v="16"/>
    <n v="2018"/>
  </r>
  <r>
    <x v="110"/>
    <x v="1"/>
    <s v="GR-000003084"/>
    <s v="Approved"/>
    <s v="Grantee - Year End"/>
    <s v="Financial"/>
    <x v="153"/>
    <d v="2018-07-26T00:00:00"/>
    <x v="16"/>
    <s v="Q3-2019"/>
    <s v="Heleen Keijer"/>
    <s v="Plan International"/>
    <s v="-"/>
    <m/>
    <n v="4"/>
    <n v="7"/>
    <n v="2018"/>
    <s v="Q3"/>
    <x v="16"/>
    <n v="2018"/>
  </r>
  <r>
    <x v="117"/>
    <x v="1"/>
    <s v="GR-000004149"/>
    <s v="Approved"/>
    <s v="Grantee_Report_GG_Year_End_Narrative_&amp;_S2S"/>
    <s v="Financial"/>
    <x v="156"/>
    <d v="2018-08-03T00:00:00"/>
    <x v="16"/>
    <s v="Q4-2019"/>
    <s v="Manny Ma"/>
    <s v="ACCES Employment (ACCES)"/>
    <s v="-"/>
    <m/>
    <n v="1"/>
    <n v="8"/>
    <n v="2018"/>
    <s v="Q2"/>
    <x v="16"/>
    <n v="2018"/>
  </r>
  <r>
    <x v="118"/>
    <x v="1"/>
    <s v="GR-000004627"/>
    <s v="Approved"/>
    <s v="Grantee_Report_GG_Interim_Narrative"/>
    <s v="Financial"/>
    <x v="93"/>
    <d v="2018-09-18T00:00:00"/>
    <x v="16"/>
    <s v="Q3-2021"/>
    <s v="Yashwanth Kumar"/>
    <s v="Upwardly Global"/>
    <s v="-"/>
    <m/>
    <n v="7"/>
    <n v="9"/>
    <n v="2018"/>
    <s v="Q4"/>
    <x v="16"/>
    <n v="2019"/>
  </r>
  <r>
    <x v="91"/>
    <x v="1"/>
    <s v="GR-000004624"/>
    <s v="Approved"/>
    <s v="Grantee_Report_GG_Year_End_Narrative_&amp;_S2S"/>
    <s v="Financial"/>
    <x v="150"/>
    <d v="2018-09-24T00:00:00"/>
    <x v="23"/>
    <s v="Q3-2019"/>
    <s v="Cathy Sowden"/>
    <s v="Good Return"/>
    <s v="-"/>
    <m/>
    <n v="10"/>
    <n v="9"/>
    <n v="2018"/>
    <s v="Q1"/>
    <x v="1"/>
    <n v="2019"/>
  </r>
  <r>
    <x v="106"/>
    <x v="1"/>
    <s v="GR-000003091"/>
    <s v="Approved"/>
    <s v="Grantee_Report_GG_Year_End_Narrative_&amp;_S2S"/>
    <s v="Financial"/>
    <x v="157"/>
    <d v="2018-09-25T00:00:00"/>
    <x v="16"/>
    <s v="Q4-2020"/>
    <s v="Kate Warren"/>
    <s v="VSO Voluntary Service Overseas"/>
    <s v="-"/>
    <m/>
    <n v="7"/>
    <n v="9"/>
    <n v="2018"/>
    <s v="Q4"/>
    <x v="16"/>
    <n v="2019"/>
  </r>
  <r>
    <x v="82"/>
    <x v="0"/>
    <s v="GR-000005843"/>
    <s v="Approved"/>
    <s v="Grantee_Report_GG_Interim_Narrative"/>
    <s v="Interim"/>
    <x v="106"/>
    <d v="2018-10-04T00:00:00"/>
    <x v="16"/>
    <s v="Q1-2022"/>
    <s v="Heleen Keijer"/>
    <s v="Plan International"/>
    <s v="-"/>
    <m/>
    <n v="8"/>
    <n v="10"/>
    <n v="2018"/>
    <s v="Q4"/>
    <x v="16"/>
    <n v="2019"/>
  </r>
  <r>
    <x v="83"/>
    <x v="1"/>
    <s v="GR-000004141"/>
    <s v="Approved"/>
    <s v="Grantee_Report_GG_Year_End_Narrative_&amp;_S2S"/>
    <s v="Narrative and Financial"/>
    <x v="157"/>
    <d v="2018-10-15T00:00:00"/>
    <x v="16"/>
    <s v="Q2-2020"/>
    <s v="Meagan Rees"/>
    <s v="Youth Business International"/>
    <s v="-"/>
    <m/>
    <n v="7"/>
    <n v="10"/>
    <n v="2018"/>
    <s v="Q4"/>
    <x v="16"/>
    <n v="2019"/>
  </r>
  <r>
    <x v="0"/>
    <x v="0"/>
    <s v="GR-000005484"/>
    <s v="Approved"/>
    <s v="Grantee_Report_GG_Year_End_Narrative_&amp;_S2S"/>
    <s v="Narrative and Financial"/>
    <x v="158"/>
    <d v="2018-11-01T00:00:00"/>
    <x v="16"/>
    <s v="Q1-2022"/>
    <s v="Yashwanth Kumar"/>
    <s v="Save the Children"/>
    <s v="-"/>
    <m/>
    <n v="10"/>
    <n v="11"/>
    <n v="2018"/>
    <s v="Q1"/>
    <x v="1"/>
    <n v="2019"/>
  </r>
  <r>
    <x v="115"/>
    <x v="1"/>
    <s v="GR-000003070"/>
    <s v="Approved"/>
    <s v="Grantee_Report_GG_Year_End_Narrative_&amp;_S2S"/>
    <s v="Financial"/>
    <x v="106"/>
    <d v="2018-11-20T00:00:00"/>
    <x v="16"/>
    <s v="Q2-2020"/>
    <s v="Javier Urrecha Castillo"/>
    <s v="FUNDACION ENTRECULTURAS"/>
    <s v="-"/>
    <m/>
    <n v="8"/>
    <n v="11"/>
    <n v="2018"/>
    <s v="Q4"/>
    <x v="16"/>
    <n v="2019"/>
  </r>
  <r>
    <x v="113"/>
    <x v="1"/>
    <s v="GR-000004153"/>
    <s v="Approved"/>
    <s v="Grantee_Report_GG_Year_End_Narrative_&amp;_S2S"/>
    <s v="Financial"/>
    <x v="159"/>
    <d v="2018-12-18T00:00:00"/>
    <x v="16"/>
    <s v="Q1-2021"/>
    <s v="Yashwanth Kumar"/>
    <s v="Save the Children"/>
    <s v="-"/>
    <m/>
    <n v="10"/>
    <n v="12"/>
    <n v="2018"/>
    <s v="Q1"/>
    <x v="1"/>
    <n v="2019"/>
  </r>
  <r>
    <x v="114"/>
    <x v="1"/>
    <s v="GR-000003106"/>
    <s v="Approved"/>
    <s v="Grantee_Report_GG_Year_End_Narrative_&amp;_S2S"/>
    <s v="Financial"/>
    <x v="160"/>
    <d v="2019-01-23T00:00:00"/>
    <x v="16"/>
    <s v="Q2-2020"/>
    <s v="Salvatore Nigro"/>
    <s v="EfE"/>
    <s v="-"/>
    <m/>
    <n v="5"/>
    <n v="1"/>
    <n v="2019"/>
    <s v="Q3"/>
    <x v="16"/>
    <n v="2019"/>
  </r>
  <r>
    <x v="120"/>
    <x v="1"/>
    <s v="GR-000007734"/>
    <s v="Approved"/>
    <s v="Grantee_Report_GG_Interim_Narrative"/>
    <s v="Financial"/>
    <x v="98"/>
    <d v="2019-01-31T00:00:00"/>
    <x v="20"/>
    <s v="Q1-2020"/>
    <s v="Yashwanth Kumar"/>
    <s v="Resolution Trust"/>
    <s v="-"/>
    <m/>
    <n v="1"/>
    <n v="1"/>
    <n v="2019"/>
    <s v="Q2"/>
    <x v="22"/>
    <n v="2019"/>
  </r>
  <r>
    <x v="119"/>
    <x v="1"/>
    <s v="GR-000005784"/>
    <s v="Approved"/>
    <s v="Grantee_Report_GG_Year_End_Narrative_&amp;_S2S"/>
    <s v="Narrative and S2S"/>
    <x v="161"/>
    <d v="2019-02-18T00:00:00"/>
    <x v="20"/>
    <s v="Q4-2020"/>
    <s v="Yashwanth Kumar"/>
    <s v="Institute for Veterans and Military Families"/>
    <s v="-"/>
    <m/>
    <n v="1"/>
    <n v="2"/>
    <n v="2019"/>
    <s v="Q2"/>
    <x v="22"/>
    <n v="2019"/>
  </r>
  <r>
    <x v="118"/>
    <x v="1"/>
    <s v="GR-000004628"/>
    <s v="Approved"/>
    <s v="Grantee_Report_GG_Year_End_Narrative_&amp;_S2S"/>
    <s v="Financial"/>
    <x v="98"/>
    <d v="2019-02-21T00:00:00"/>
    <x v="20"/>
    <s v="Q3-2021"/>
    <s v="Yashwanth Kumar"/>
    <s v="Upwardly Global"/>
    <s v="-"/>
    <m/>
    <n v="1"/>
    <n v="2"/>
    <n v="2019"/>
    <s v="Q2"/>
    <x v="22"/>
    <n v="2019"/>
  </r>
  <r>
    <x v="106"/>
    <x v="1"/>
    <s v="GR-000004165"/>
    <s v="Approved"/>
    <s v="Grantee_Report_GG_Interim_Narrative"/>
    <s v="Financial"/>
    <x v="98"/>
    <d v="2019-02-25T00:00:00"/>
    <x v="20"/>
    <s v="Q4-2020"/>
    <s v="Kate Warren"/>
    <s v="VSO Voluntary Service Overseas"/>
    <s v="-"/>
    <m/>
    <n v="1"/>
    <n v="2"/>
    <n v="2019"/>
    <s v="Q2"/>
    <x v="22"/>
    <n v="2019"/>
  </r>
  <r>
    <x v="99"/>
    <x v="1"/>
    <s v="GR-000007488"/>
    <s v="Approved"/>
    <s v="Grantee_Report_GG_Interim_Narrative"/>
    <s v="Interim"/>
    <x v="105"/>
    <d v="2019-02-25T00:00:00"/>
    <x v="20"/>
    <s v="Q1-2021"/>
    <s v="Yashwanth Kumar"/>
    <s v="Year Up National"/>
    <s v="-"/>
    <m/>
    <n v="3"/>
    <n v="2"/>
    <n v="2019"/>
    <s v="Q3"/>
    <x v="22"/>
    <n v="2019"/>
  </r>
  <r>
    <x v="110"/>
    <x v="1"/>
    <s v="GR-000007589"/>
    <s v="Approved"/>
    <s v="Grantee_Report_GG_Interim_Narrative"/>
    <s v="Narrative and Financial"/>
    <x v="162"/>
    <d v="2019-02-28T00:00:00"/>
    <x v="20"/>
    <s v="Q3-2019"/>
    <s v="Heleen Keijer"/>
    <s v="Plan International"/>
    <s v="-"/>
    <m/>
    <n v="2"/>
    <n v="2"/>
    <n v="2019"/>
    <s v="Q2"/>
    <x v="22"/>
    <n v="2019"/>
  </r>
  <r>
    <x v="86"/>
    <x v="0"/>
    <s v="GR-000007509"/>
    <s v="Approved"/>
    <s v="Grantee_Report_GG_Interim_Narrative"/>
    <s v="Interim"/>
    <x v="162"/>
    <d v="2019-03-18T00:00:00"/>
    <x v="20"/>
    <s v="Q1-2022"/>
    <s v="Yashwanth Kumar"/>
    <s v="Good Return"/>
    <s v="-"/>
    <m/>
    <n v="2"/>
    <n v="3"/>
    <n v="2019"/>
    <s v="Q2"/>
    <x v="22"/>
    <n v="2019"/>
  </r>
  <r>
    <x v="83"/>
    <x v="1"/>
    <s v="GR-000008180"/>
    <s v="Approved"/>
    <s v="Grantee_Report_GG_Year_End_Narrative_&amp;_S2S"/>
    <s v="Narrative and S2S"/>
    <x v="105"/>
    <d v="2019-03-22T00:00:00"/>
    <x v="20"/>
    <s v="Q2-2020"/>
    <s v="Meagan Rees"/>
    <s v="Youth Business International"/>
    <s v="-"/>
    <m/>
    <n v="3"/>
    <n v="3"/>
    <n v="2019"/>
    <s v="Q3"/>
    <x v="22"/>
    <n v="2019"/>
  </r>
  <r>
    <x v="121"/>
    <x v="0"/>
    <s v="GR-000007722"/>
    <s v="Approved"/>
    <s v="Grantee_Report_GG_Interim_Narrative"/>
    <s v="Interim"/>
    <x v="162"/>
    <d v="2019-04-04T00:00:00"/>
    <x v="20"/>
    <s v="Q1-2022"/>
    <s v="Meagan Rees"/>
    <s v="Youth Business International"/>
    <s v="-"/>
    <m/>
    <n v="2"/>
    <n v="4"/>
    <n v="2019"/>
    <s v="Q2"/>
    <x v="22"/>
    <n v="2019"/>
  </r>
  <r>
    <x v="115"/>
    <x v="1"/>
    <s v="GR-000009197"/>
    <s v="Approved"/>
    <s v="Grantee_Report_GG_Year_End_Narrative_&amp;_S2S"/>
    <s v="Narrative and S2S"/>
    <x v="162"/>
    <d v="2019-04-05T00:00:00"/>
    <x v="20"/>
    <s v="Q2-2020"/>
    <s v="Javier Urrecha Castillo"/>
    <s v="FUNDACION ENTRECULTURAS"/>
    <s v="-"/>
    <m/>
    <n v="2"/>
    <n v="4"/>
    <n v="2019"/>
    <s v="Q2"/>
    <x v="22"/>
    <n v="2019"/>
  </r>
  <r>
    <x v="113"/>
    <x v="1"/>
    <s v="GR-000004622"/>
    <s v="Approved"/>
    <s v="Grantee_Report_GG_Interim_Narrative"/>
    <s v="Interim"/>
    <x v="86"/>
    <d v="2019-05-02T00:00:00"/>
    <x v="20"/>
    <s v="Q1-2021"/>
    <s v="Yashwanth Kumar"/>
    <s v="Save the Children"/>
    <s v="-"/>
    <m/>
    <n v="4"/>
    <n v="5"/>
    <n v="2019"/>
    <s v="Q3"/>
    <x v="22"/>
    <n v="2019"/>
  </r>
  <r>
    <x v="0"/>
    <x v="0"/>
    <s v="GR-000005485"/>
    <s v="Approved"/>
    <s v="Grantee_Report_GG_Interim_Narrative"/>
    <s v="Interim"/>
    <x v="86"/>
    <d v="2019-05-03T00:00:00"/>
    <x v="20"/>
    <s v="Q1-2022"/>
    <s v="Yashwanth Kumar"/>
    <s v="Save the Children"/>
    <s v="-"/>
    <m/>
    <n v="4"/>
    <n v="5"/>
    <n v="2019"/>
    <s v="Q3"/>
    <x v="22"/>
    <n v="2019"/>
  </r>
  <r>
    <x v="122"/>
    <x v="1"/>
    <s v="GR-000008181"/>
    <s v="Approved"/>
    <s v="Grantee_Report_GG_Year_End_Narrative_&amp;_S2S"/>
    <s v="Narrative and S2S"/>
    <x v="162"/>
    <d v="2019-05-16T00:00:00"/>
    <x v="20"/>
    <s v="Q4-2019"/>
    <s v="Vidyut Jauhari"/>
    <s v="FUNDACION ENTRECULTURAS"/>
    <s v="-"/>
    <m/>
    <n v="2"/>
    <n v="5"/>
    <n v="2019"/>
    <s v="Q2"/>
    <x v="22"/>
    <n v="2019"/>
  </r>
  <r>
    <x v="118"/>
    <x v="1"/>
    <s v="GR-000004629"/>
    <s v="Approved"/>
    <s v="Grantee_Report_GG_Interim_Narrative"/>
    <s v="Financial"/>
    <x v="163"/>
    <d v="2019-07-25T00:00:00"/>
    <x v="20"/>
    <s v="Q3-2021"/>
    <s v="Yashwanth Kumar"/>
    <s v="Upwardly Global"/>
    <s v="-"/>
    <m/>
    <n v="7"/>
    <n v="7"/>
    <n v="2019"/>
    <s v="Q4"/>
    <x v="22"/>
    <n v="2019"/>
  </r>
  <r>
    <x v="86"/>
    <x v="0"/>
    <s v="GR-000007662"/>
    <s v="Approved"/>
    <s v="Grantee_Report_GG_Year_End_Narrative_&amp;_S2S"/>
    <s v="Narrative and S2S"/>
    <x v="163"/>
    <d v="2019-07-31T00:00:00"/>
    <x v="20"/>
    <s v="Q1-2022"/>
    <s v="Yashwanth Kumar"/>
    <s v="Good Return"/>
    <s v="-"/>
    <m/>
    <n v="7"/>
    <n v="7"/>
    <n v="2019"/>
    <s v="Q4"/>
    <x v="22"/>
    <n v="2019"/>
  </r>
  <r>
    <x v="119"/>
    <x v="1"/>
    <s v="GR-000005790"/>
    <s v="Approved"/>
    <s v="Grantee_Report_GG_Interim_Narrative"/>
    <s v="Interim"/>
    <x v="164"/>
    <d v="2019-08-12T00:00:00"/>
    <x v="20"/>
    <s v="Q4-2020"/>
    <s v="Yashwanth Kumar"/>
    <s v="Institute for Veterans and Military Families"/>
    <s v="-"/>
    <m/>
    <n v="6"/>
    <n v="8"/>
    <n v="2019"/>
    <s v="Q4"/>
    <x v="22"/>
    <n v="2019"/>
  </r>
  <r>
    <x v="121"/>
    <x v="0"/>
    <s v="GR-000007723"/>
    <s v="Approved"/>
    <s v="Grantee_Report_GG_Year_End_Narrative_&amp;_S2S"/>
    <s v="Narrative and S2S"/>
    <x v="96"/>
    <d v="2019-09-09T00:00:00"/>
    <x v="20"/>
    <s v="Q1-2022"/>
    <s v="Meagan Rees"/>
    <s v="Youth Business International"/>
    <s v="-"/>
    <m/>
    <n v="8"/>
    <n v="9"/>
    <n v="2019"/>
    <s v="Q4"/>
    <x v="22"/>
    <n v="2020"/>
  </r>
  <r>
    <x v="120"/>
    <x v="1"/>
    <s v="GR-000007735"/>
    <s v="Approved"/>
    <s v="Grantee_Report_GG_Year_End_Financial"/>
    <s v="Financial"/>
    <x v="96"/>
    <d v="2019-09-19T00:00:00"/>
    <x v="20"/>
    <s v="Q1-2020"/>
    <s v="Yashwanth Kumar"/>
    <s v="Resolution Trust"/>
    <s v="-"/>
    <m/>
    <n v="8"/>
    <n v="9"/>
    <n v="2019"/>
    <s v="Q4"/>
    <x v="22"/>
    <n v="2020"/>
  </r>
  <r>
    <x v="99"/>
    <x v="1"/>
    <s v="GR-000007686"/>
    <s v="Approved"/>
    <s v="Grantee_Report_GG_Year_End_Narrative_&amp;_S2S"/>
    <s v="Narrative and S2S"/>
    <x v="96"/>
    <d v="2019-09-19T00:00:00"/>
    <x v="20"/>
    <s v="Q1-2021"/>
    <s v="Yashwanth Kumar"/>
    <s v="Year Up National"/>
    <s v="-"/>
    <m/>
    <n v="8"/>
    <n v="9"/>
    <n v="2019"/>
    <s v="Q4"/>
    <x v="22"/>
    <n v="2020"/>
  </r>
  <r>
    <x v="123"/>
    <x v="1"/>
    <s v="GR-000008761"/>
    <s v="Approved"/>
    <s v="Grantee_Report_GG_Interim_Narrative"/>
    <s v="Interim"/>
    <x v="163"/>
    <d v="2019-10-18T00:00:00"/>
    <x v="20"/>
    <s v="Q4-2020"/>
    <s v="Yashwanth Kumar"/>
    <s v="Cerebral Palsy Alliance"/>
    <s v="-"/>
    <m/>
    <n v="7"/>
    <n v="10"/>
    <n v="2019"/>
    <s v="Q4"/>
    <x v="22"/>
    <n v="2020"/>
  </r>
  <r>
    <x v="82"/>
    <x v="0"/>
    <s v="GR-000005845"/>
    <s v="Approved"/>
    <s v="Grantee_Report_GG_Interim_Narrative"/>
    <s v="Interim"/>
    <x v="163"/>
    <d v="2019-10-21T00:00:00"/>
    <x v="20"/>
    <s v="Q1-2022"/>
    <s v="Heleen Keijer"/>
    <s v="Plan International"/>
    <s v="-"/>
    <m/>
    <n v="7"/>
    <n v="10"/>
    <n v="2019"/>
    <s v="Q4"/>
    <x v="22"/>
    <n v="2020"/>
  </r>
  <r>
    <x v="89"/>
    <x v="0"/>
    <s v="GR-000008869"/>
    <s v="Approved"/>
    <s v="Grantee_Report_GG_Interim_Narrative"/>
    <s v="Interim"/>
    <x v="102"/>
    <d v="2019-11-06T00:00:00"/>
    <x v="20"/>
    <s v="Q1-2022"/>
    <s v="Vidyut Jauhari"/>
    <s v="EfE"/>
    <s v="1 March 2019 to 31 August 2019"/>
    <m/>
    <n v="9"/>
    <n v="11"/>
    <n v="2019"/>
    <s v="Q1"/>
    <x v="1"/>
    <n v="2020"/>
  </r>
  <r>
    <x v="0"/>
    <x v="0"/>
    <s v="GR-000005486"/>
    <s v="Approved"/>
    <s v="Grantee_Report_GG_Year_End_Narrative_&amp;_S2S"/>
    <s v="Narrative and S2S"/>
    <x v="165"/>
    <d v="2019-12-13T00:00:00"/>
    <x v="20"/>
    <s v="Q1-2022"/>
    <s v="Yashwanth Kumar"/>
    <s v="Save the Children"/>
    <s v="-"/>
    <m/>
    <n v="10"/>
    <n v="12"/>
    <n v="2019"/>
    <s v="Q1"/>
    <x v="1"/>
    <n v="2020"/>
  </r>
  <r>
    <x v="86"/>
    <x v="0"/>
    <s v="GR-000007663"/>
    <s v="Approved"/>
    <s v="Grantee_Report_GG_Interim_Narrative"/>
    <s v="Interim"/>
    <x v="60"/>
    <d v="2020-01-28T00:00:00"/>
    <x v="19"/>
    <s v="Q1-2022"/>
    <s v="Yashwanth Kumar"/>
    <s v="Good Return"/>
    <s v="-"/>
    <m/>
    <n v="1"/>
    <n v="1"/>
    <n v="2020"/>
    <s v="Q2"/>
    <x v="18"/>
    <n v="2020"/>
  </r>
  <r>
    <x v="113"/>
    <x v="1"/>
    <s v="GR-000004623"/>
    <s v="Approved"/>
    <s v="Grantee_Report_GG_Year_End_Narrative_&amp;_S2S"/>
    <s v="Narrative and S2S"/>
    <x v="166"/>
    <d v="2020-01-29T00:00:00"/>
    <x v="20"/>
    <s v="Q1-2021"/>
    <s v="Yashwanth Kumar"/>
    <s v="Save the Children"/>
    <s v="-"/>
    <m/>
    <n v="12"/>
    <n v="1"/>
    <n v="2020"/>
    <s v="Q2"/>
    <x v="1"/>
    <n v="2020"/>
  </r>
  <r>
    <x v="118"/>
    <x v="1"/>
    <s v="GR-000004630"/>
    <s v="Approved"/>
    <s v="Grantee_Report_GG_Year_End_Narrative_&amp;_S2S"/>
    <s v="Narrative and S2S"/>
    <x v="60"/>
    <d v="2020-01-31T00:00:00"/>
    <x v="19"/>
    <s v="Q3-2021"/>
    <s v="Yashwanth Kumar"/>
    <s v="Upwardly Global"/>
    <s v="-"/>
    <m/>
    <n v="1"/>
    <n v="1"/>
    <n v="2020"/>
    <s v="Q2"/>
    <x v="18"/>
    <n v="2020"/>
  </r>
  <r>
    <x v="56"/>
    <x v="0"/>
    <s v="GR-000009206"/>
    <s v="Approved"/>
    <s v="Grantee_Report_GG_Year_End_Narrative_&amp;_S2S"/>
    <s v="Narrative and S2S"/>
    <x v="60"/>
    <d v="2020-02-04T00:00:00"/>
    <x v="19"/>
    <s v="Q1-2022"/>
    <s v="Yashwanth Kumar"/>
    <s v="Rede Cidadã"/>
    <s v="-"/>
    <m/>
    <n v="1"/>
    <n v="2"/>
    <n v="2020"/>
    <s v="Q2"/>
    <x v="18"/>
    <n v="2020"/>
  </r>
  <r>
    <x v="119"/>
    <x v="1"/>
    <s v="GR-000008632"/>
    <s v="Approved"/>
    <s v="Grantee_Report_GG_Year_End_Financial"/>
    <s v="Financial"/>
    <x v="167"/>
    <d v="2020-02-27T00:00:00"/>
    <x v="19"/>
    <s v="Q4-2020"/>
    <s v="Yashwanth Kumar"/>
    <s v="Institute for Veterans and Military Families"/>
    <s v="-"/>
    <m/>
    <n v="1"/>
    <n v="2"/>
    <n v="2020"/>
    <s v="Q2"/>
    <x v="18"/>
    <n v="2020"/>
  </r>
  <r>
    <x v="119"/>
    <x v="1"/>
    <s v="GR-000005791"/>
    <s v="Approved"/>
    <s v="Grantee_Report_GG_Year_End_Narrative_&amp;_S2S"/>
    <s v="Narrative and S2S"/>
    <x v="167"/>
    <d v="2020-02-27T00:00:00"/>
    <x v="19"/>
    <s v="Q4-2020"/>
    <s v="Yashwanth Kumar"/>
    <s v="Institute for Veterans and Military Families"/>
    <s v="-"/>
    <m/>
    <n v="1"/>
    <n v="2"/>
    <n v="2020"/>
    <s v="Q2"/>
    <x v="18"/>
    <n v="2020"/>
  </r>
  <r>
    <x v="121"/>
    <x v="0"/>
    <s v="GR-000007724"/>
    <s v="Approved"/>
    <s v="Grantee_Report_GG_Interim_Narrative"/>
    <s v="Interim"/>
    <x v="168"/>
    <d v="2020-02-28T00:00:00"/>
    <x v="19"/>
    <s v="Q1-2022"/>
    <s v="Meagan Rees"/>
    <s v="Youth Business International"/>
    <s v="-"/>
    <m/>
    <n v="2"/>
    <n v="2"/>
    <n v="2020"/>
    <s v="Q2"/>
    <x v="18"/>
    <n v="2020"/>
  </r>
  <r>
    <x v="77"/>
    <x v="3"/>
    <s v="GR-000008857"/>
    <s v="Approved"/>
    <s v="Grantee_Report_GG_Interim_Narrative"/>
    <s v="Interim"/>
    <x v="166"/>
    <d v="2020-03-17T00:00:00"/>
    <x v="20"/>
    <s v="Q3-2021"/>
    <s v="Yashwanth Kumar"/>
    <s v="Leonard Cheshire Disability"/>
    <s v="-"/>
    <m/>
    <n v="12"/>
    <n v="3"/>
    <n v="2020"/>
    <s v="Q2"/>
    <x v="1"/>
    <n v="2020"/>
  </r>
  <r>
    <x v="82"/>
    <x v="0"/>
    <s v="GR-000005846"/>
    <s v="Approved"/>
    <s v="Grantee_Report_GG_Year_End_Narrative_&amp;_S2S"/>
    <s v="Narrative &amp; S2S"/>
    <x v="168"/>
    <d v="2020-03-19T00:00:00"/>
    <x v="19"/>
    <s v="Q1-2022"/>
    <s v="Heleen Keijer"/>
    <s v="Plan International"/>
    <s v="-"/>
    <m/>
    <n v="2"/>
    <n v="3"/>
    <n v="2020"/>
    <s v="Q2"/>
    <x v="18"/>
    <n v="2020"/>
  </r>
  <r>
    <x v="123"/>
    <x v="1"/>
    <s v="GR-000008763"/>
    <s v="Approved"/>
    <s v="Grantee_Report_GG_Year_End_Narrative_&amp;_S2S"/>
    <s v="Narrative and S2S"/>
    <x v="169"/>
    <d v="2020-03-25T00:00:00"/>
    <x v="19"/>
    <s v="Q4-2020"/>
    <s v="Yashwanth Kumar"/>
    <s v="Cerebral Palsy Alliance"/>
    <s v="-"/>
    <m/>
    <n v="2"/>
    <n v="3"/>
    <n v="2020"/>
    <s v="Q2"/>
    <x v="18"/>
    <n v="2020"/>
  </r>
  <r>
    <x v="106"/>
    <x v="1"/>
    <s v="GR-000004147"/>
    <s v="Approved"/>
    <s v="Grantee_Report_GG_Year_End_Narrative_&amp;_S2S"/>
    <s v="Narrative and S2S"/>
    <x v="169"/>
    <d v="2020-04-02T00:00:00"/>
    <x v="19"/>
    <s v="Q4-2020"/>
    <s v="Kate Warren"/>
    <s v="VSO Voluntary Service Overseas"/>
    <s v="-"/>
    <m/>
    <n v="2"/>
    <n v="4"/>
    <n v="2020"/>
    <s v="Q2"/>
    <x v="18"/>
    <n v="2020"/>
  </r>
  <r>
    <x v="123"/>
    <x v="1"/>
    <s v="GR-000008764"/>
    <s v="Approved"/>
    <s v="Grantee_Report_GG_Year_End_Financial"/>
    <s v="Financial"/>
    <x v="169"/>
    <d v="2020-04-05T00:00:00"/>
    <x v="19"/>
    <s v="Q4-2020"/>
    <s v="Yashwanth Kumar"/>
    <s v="Cerebral Palsy Alliance"/>
    <s v="-"/>
    <m/>
    <n v="2"/>
    <n v="4"/>
    <n v="2020"/>
    <s v="Q2"/>
    <x v="18"/>
    <n v="2020"/>
  </r>
  <r>
    <x v="60"/>
    <x v="3"/>
    <s v="GR-000009235"/>
    <s v="Approved"/>
    <s v="Grantee_Report_GG_Interim_Narrative"/>
    <s v="Interim"/>
    <x v="170"/>
    <d v="2020-04-29T00:00:00"/>
    <x v="19"/>
    <s v="Q1-2022"/>
    <s v="Yashwanth Kumar"/>
    <s v="Article 1"/>
    <s v="1 September 2019 to 29 February 2020"/>
    <m/>
    <n v="3"/>
    <n v="4"/>
    <n v="2020"/>
    <s v="Q3"/>
    <x v="18"/>
    <n v="2020"/>
  </r>
  <r>
    <x v="89"/>
    <x v="0"/>
    <s v="GR-000008870"/>
    <s v="Approved"/>
    <s v="Grantee_Report_GG_Year_End_Narrative_&amp;_S2S"/>
    <s v="Narrative and S2S"/>
    <x v="170"/>
    <d v="2020-04-30T00:00:00"/>
    <x v="19"/>
    <s v="Q1-2022"/>
    <s v="Vidyut Jauhari"/>
    <s v="EfE"/>
    <s v="1 March 2019 to 29 February 2020"/>
    <m/>
    <n v="3"/>
    <n v="4"/>
    <n v="2020"/>
    <s v="Q3"/>
    <x v="18"/>
    <n v="2020"/>
  </r>
  <r>
    <x v="58"/>
    <x v="0"/>
    <s v="GR-000010900"/>
    <s v="Approved"/>
    <s v="Grantee_Report_GG_Interim_Narrative"/>
    <s v="Interim"/>
    <x v="170"/>
    <d v="2020-05-11T00:00:00"/>
    <x v="19"/>
    <s v="Q1-2021"/>
    <s v="Yashwanth Kumar"/>
    <s v="ACCES Employment (ACCES)"/>
    <s v="September 1, 2019 to March 31, 2020"/>
    <m/>
    <n v="3"/>
    <n v="5"/>
    <n v="2020"/>
    <s v="Q3"/>
    <x v="18"/>
    <n v="2020"/>
  </r>
  <r>
    <x v="0"/>
    <x v="0"/>
    <s v="GR-000005487"/>
    <s v="Approved"/>
    <s v="Grantee_Report_GG_Interim_Narrative"/>
    <s v="Interim"/>
    <x v="171"/>
    <d v="2020-06-18T00:00:00"/>
    <x v="19"/>
    <s v="Q1-2022"/>
    <s v="Yashwanth Kumar"/>
    <s v="Save the Children"/>
    <s v="-"/>
    <m/>
    <n v="4"/>
    <n v="6"/>
    <n v="2020"/>
    <s v="Q3"/>
    <x v="18"/>
    <n v="2020"/>
  </r>
  <r>
    <x v="59"/>
    <x v="0"/>
    <s v="GR-000011613"/>
    <s v="Approved"/>
    <s v="Grantee_Report_GG_Interim_Narrative"/>
    <s v="Interim"/>
    <x v="171"/>
    <d v="2020-07-01T00:00:00"/>
    <x v="19"/>
    <s v="Q4-2020"/>
    <s v="Yashwanth Kumar"/>
    <s v="Save the Children"/>
    <s v="-"/>
    <m/>
    <n v="4"/>
    <n v="7"/>
    <n v="2020"/>
    <s v="Q3"/>
    <x v="18"/>
    <n v="2020"/>
  </r>
  <r>
    <x v="82"/>
    <x v="0"/>
    <s v="GR-000005844"/>
    <s v="Approved"/>
    <s v="Grantee_Report_GG_Year_End_Narrative_&amp;_S2S"/>
    <s v="Narrative &amp; S2S"/>
    <x v="162"/>
    <d v="2020-07-21T00:00:00"/>
    <x v="20"/>
    <s v="Q1-2022"/>
    <s v="Heleen Keijer"/>
    <s v="Plan International"/>
    <s v="-"/>
    <m/>
    <n v="2"/>
    <n v="7"/>
    <n v="2020"/>
    <s v="Q2"/>
    <x v="22"/>
    <n v="2020"/>
  </r>
  <r>
    <x v="86"/>
    <x v="0"/>
    <s v="GR-000007664"/>
    <s v="Approved"/>
    <s v="Grantee_Report_GG_Year_End_Narrative_&amp;_S2S"/>
    <s v="Narrative and S2S"/>
    <x v="172"/>
    <d v="2020-08-11T00:00:00"/>
    <x v="19"/>
    <s v="Q1-2022"/>
    <s v="Yashwanth Kumar"/>
    <s v="Good Return"/>
    <s v="-"/>
    <m/>
    <n v="7"/>
    <n v="8"/>
    <n v="2020"/>
    <s v="Q4"/>
    <x v="18"/>
    <n v="2020"/>
  </r>
  <r>
    <x v="118"/>
    <x v="1"/>
    <s v="GR-000004631"/>
    <s v="Approved"/>
    <s v="Grantee_Report_GG_Interim_Narrative"/>
    <s v="Interim"/>
    <x v="172"/>
    <d v="2020-08-21T00:00:00"/>
    <x v="19"/>
    <s v="Q3-2021"/>
    <s v="Yashwanth Kumar"/>
    <s v="Upwardly Global"/>
    <s v="-"/>
    <m/>
    <n v="7"/>
    <n v="8"/>
    <n v="2020"/>
    <s v="Q4"/>
    <x v="18"/>
    <n v="2020"/>
  </r>
  <r>
    <x v="121"/>
    <x v="0"/>
    <s v="GR-000007725"/>
    <s v="Approved"/>
    <s v="Grantee_Report_GG_Year_End_Narrative_&amp;_S2S"/>
    <s v="Narrative and S2S"/>
    <x v="97"/>
    <d v="2020-09-02T00:00:00"/>
    <x v="19"/>
    <s v="Q1-2022"/>
    <s v="Meagan Rees"/>
    <s v="Youth Business International"/>
    <s v="-"/>
    <m/>
    <n v="8"/>
    <n v="9"/>
    <n v="2020"/>
    <s v="Q4"/>
    <x v="18"/>
    <n v="2021"/>
  </r>
  <r>
    <x v="121"/>
    <x v="0"/>
    <s v="GR-000008238"/>
    <s v="Scheduled"/>
    <s v="Grantee_Report_GG_Year_End_Financial"/>
    <s v="Financial"/>
    <x v="78"/>
    <d v="2020-09-08T00:00:00"/>
    <x v="17"/>
    <s v="Q1-2022"/>
    <s v="Meagan Rees"/>
    <s v="Youth Business International"/>
    <s v="-"/>
    <m/>
    <n v="12"/>
    <n v="9"/>
    <n v="2020"/>
    <s v="Q2"/>
    <x v="1"/>
    <n v="2021"/>
  </r>
  <r>
    <x v="56"/>
    <x v="0"/>
    <s v="GR-000011265"/>
    <s v="Approved"/>
    <s v="Grantee_Report_GG_Interim_Narrative"/>
    <s v="Interim"/>
    <x v="97"/>
    <d v="2020-09-15T00:00:00"/>
    <x v="19"/>
    <s v="Q1-2022"/>
    <s v="Yashwanth Kumar"/>
    <s v="Rede Cidadã"/>
    <s v="-"/>
    <m/>
    <n v="8"/>
    <n v="9"/>
    <n v="2020"/>
    <s v="Q4"/>
    <x v="18"/>
    <n v="2021"/>
  </r>
  <r>
    <x v="60"/>
    <x v="3"/>
    <s v="GR-000010906"/>
    <s v="Approved"/>
    <s v="Grantee_Report_GG_Year_End_Financial"/>
    <s v="Financial"/>
    <x v="97"/>
    <d v="2020-09-15T00:00:00"/>
    <x v="19"/>
    <s v="Q1-2022"/>
    <s v="Yashwanth Kumar"/>
    <s v="Article 1"/>
    <s v="-"/>
    <m/>
    <n v="8"/>
    <n v="9"/>
    <n v="2020"/>
    <s v="Q4"/>
    <x v="18"/>
    <n v="2021"/>
  </r>
  <r>
    <x v="60"/>
    <x v="3"/>
    <s v="GR-000009236"/>
    <s v="Approved"/>
    <s v="Grantee_Report_GG_Year_End_Narrative_&amp;_S2S"/>
    <s v="Narrative and S2S"/>
    <x v="97"/>
    <d v="2020-09-28T00:00:00"/>
    <x v="19"/>
    <s v="Q1-2022"/>
    <s v="Yashwanth Kumar"/>
    <s v="Article 1"/>
    <s v="1 September 2019 to 31 August 2020"/>
    <m/>
    <n v="8"/>
    <n v="9"/>
    <n v="2020"/>
    <s v="Q4"/>
    <x v="18"/>
    <n v="2021"/>
  </r>
  <r>
    <x v="82"/>
    <x v="0"/>
    <s v="GR-000005847"/>
    <s v="Approved"/>
    <s v="Grantee_Report_GG_Interim_Narrative"/>
    <s v="Interim"/>
    <x v="172"/>
    <d v="2020-10-06T00:00:00"/>
    <x v="19"/>
    <s v="Q1-2022"/>
    <s v="Heleen Keijer"/>
    <s v="Plan International"/>
    <s v="-"/>
    <m/>
    <n v="7"/>
    <n v="10"/>
    <n v="2020"/>
    <s v="Q4"/>
    <x v="18"/>
    <n v="2021"/>
  </r>
  <r>
    <x v="55"/>
    <x v="1"/>
    <s v="GR-000008856"/>
    <s v="Approved"/>
    <s v="Grantee_Report_GG_Year_End_Narrative_&amp;_S2S"/>
    <s v="Narrative and S2S"/>
    <x v="172"/>
    <d v="2020-10-07T00:00:00"/>
    <x v="19"/>
    <s v="Q3-2021"/>
    <s v="Yashwanth Kumar"/>
    <s v="FUNDACION ENTRECULTURAS"/>
    <s v="-"/>
    <m/>
    <n v="7"/>
    <n v="10"/>
    <n v="2020"/>
    <s v="Q4"/>
    <x v="18"/>
    <n v="2021"/>
  </r>
  <r>
    <x v="55"/>
    <x v="1"/>
    <s v="GR-000009272"/>
    <s v="Approved"/>
    <s v="Grantee_Report_GG_Year_End_Financial"/>
    <s v="Financial"/>
    <x v="172"/>
    <d v="2020-10-07T00:00:00"/>
    <x v="19"/>
    <s v="Q3-2021"/>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1"/>
    <x v="1"/>
    <s v="GR-000011048"/>
    <s v="Approved"/>
    <s v="Grantee_Report_GG_Year_End_Narrative_&amp;_S2S"/>
    <s v="Narrative and S2S"/>
    <x v="79"/>
    <d v="2020-11-14T00:00:00"/>
    <x v="19"/>
    <s v="Q1-2022"/>
    <s v="Caroline DeVinck"/>
    <s v="LaunchCode"/>
    <s v="-"/>
    <m/>
    <n v="10"/>
    <n v="11"/>
    <n v="2020"/>
    <s v="Q1"/>
    <x v="1"/>
    <n v="2021"/>
  </r>
  <r>
    <x v="89"/>
    <x v="0"/>
    <s v="GR-000008872"/>
    <s v="Approved"/>
    <s v="Grantee_Report_GG_Interim_Narrative"/>
    <s v="Interim"/>
    <x v="173"/>
    <d v="2020-11-24T00:00:00"/>
    <x v="19"/>
    <s v="Q1-2022"/>
    <s v="Vidyut Jauhari"/>
    <s v="EfE"/>
    <s v="1 March 2020 to 31 August 2020"/>
    <m/>
    <n v="9"/>
    <n v="11"/>
    <n v="2020"/>
    <s v="Q1"/>
    <x v="1"/>
    <n v="2021"/>
  </r>
  <r>
    <x v="58"/>
    <x v="0"/>
    <s v="GR-000010901"/>
    <s v="Approved"/>
    <s v="Grantee_Report_GG_Year_End_Narrative_&amp;_S2S"/>
    <s v="Narrative and S2S"/>
    <x v="173"/>
    <d v="2020-12-01T00:00:00"/>
    <x v="19"/>
    <s v="Q1-2021"/>
    <s v="Yashwanth Kumar"/>
    <s v="ACCES Employment (ACCES)"/>
    <s v="1 September 2019 to 31 August 2020"/>
    <m/>
    <n v="9"/>
    <n v="12"/>
    <n v="2020"/>
    <s v="Q1"/>
    <x v="1"/>
    <n v="2021"/>
  </r>
  <r>
    <x v="57"/>
    <x v="0"/>
    <s v="GR-000017499"/>
    <s v="Scheduled"/>
    <s v="Grantee_Report_GG_Year_End_Financial"/>
    <s v="Financial"/>
    <x v="24"/>
    <d v="2020-12-03T00:00:00"/>
    <x v="0"/>
    <s v="Q4-2021"/>
    <s v="Yashwanth Kumar"/>
    <s v="Aspen Institute"/>
    <s v="-"/>
    <m/>
    <n v="2"/>
    <n v="12"/>
    <n v="2020"/>
    <s v="Q2"/>
    <x v="0"/>
    <n v="2021"/>
  </r>
  <r>
    <x v="124"/>
    <x v="1"/>
    <s v="GR-000015942"/>
    <s v="Approved"/>
    <s v="Grantee_Report_GG_Year_End_Financial"/>
    <s v="Financial"/>
    <x v="79"/>
    <d v="2020-12-07T00:00:00"/>
    <x v="19"/>
    <s v="Q2-2021"/>
    <s v="Yashwanth Kumar"/>
    <s v="UNICEF Norway"/>
    <s v="-"/>
    <m/>
    <n v="10"/>
    <n v="12"/>
    <n v="2020"/>
    <s v="Q1"/>
    <x v="1"/>
    <n v="2021"/>
  </r>
  <r>
    <x v="74"/>
    <x v="1"/>
    <s v="GR-000012817"/>
    <s v="Approved"/>
    <s v="Grantee_Report_GG_Year_End_Narrative_&amp;_S2S"/>
    <s v="Narrative and S2S"/>
    <x v="174"/>
    <d v="2021-01-21T00:00:00"/>
    <x v="19"/>
    <s v="Q3-2021"/>
    <s v="Yashwanth Kumar"/>
    <s v="An Cosán"/>
    <s v="-"/>
    <m/>
    <n v="12"/>
    <n v="1"/>
    <n v="2021"/>
    <s v="Q2"/>
    <x v="1"/>
    <n v="2021"/>
  </r>
  <r>
    <x v="74"/>
    <x v="1"/>
    <s v="GR-000012818"/>
    <s v="Approved"/>
    <s v="Grantee_Report_GG_Year_End_Financial"/>
    <s v="Financial"/>
    <x v="174"/>
    <d v="2021-01-22T00:00:00"/>
    <x v="19"/>
    <s v="Q3-2021"/>
    <s v="Yashwanth Kumar"/>
    <s v="An Cosán"/>
    <s v="-"/>
    <m/>
    <n v="12"/>
    <n v="1"/>
    <n v="2021"/>
    <s v="Q2"/>
    <x v="1"/>
    <n v="2021"/>
  </r>
  <r>
    <x v="93"/>
    <x v="0"/>
    <s v="GR-000016030"/>
    <s v="Scheduled"/>
    <s v="Grantee_Report_GG_Year_End_Financial"/>
    <s v="Financial"/>
    <x v="52"/>
    <d v="2021-02-09T00:00:00"/>
    <x v="0"/>
    <s v="Q1-2022"/>
    <s v="Yashwanth Kumar"/>
    <s v="Alannah &amp; Madeline Foundation (AMF)"/>
    <s v="-"/>
    <m/>
    <n v="1"/>
    <n v="2"/>
    <n v="2021"/>
    <s v="Q2"/>
    <x v="0"/>
    <n v="2021"/>
  </r>
  <r>
    <x v="86"/>
    <x v="0"/>
    <s v="GR-000007666"/>
    <s v="Approved"/>
    <s v="Grantee_Report_GG_Interim_Narrative"/>
    <s v="Interim"/>
    <x v="175"/>
    <d v="2021-02-16T00:00:00"/>
    <x v="17"/>
    <s v="Q1-2022"/>
    <s v="Yashwanth Kumar"/>
    <s v="Good Return"/>
    <s v="-"/>
    <m/>
    <n v="1"/>
    <n v="2"/>
    <n v="2021"/>
    <s v="Q2"/>
    <x v="19"/>
    <n v="2021"/>
  </r>
  <r>
    <x v="93"/>
    <x v="0"/>
    <s v="GR-000019255"/>
    <s v="Approved"/>
    <s v="Grantee_Report_GG_Interim_Narrative"/>
    <s v="Narrative"/>
    <x v="175"/>
    <d v="2021-02-23T00:00:00"/>
    <x v="17"/>
    <s v="Q1-2022"/>
    <s v="Yashwanth Kumar"/>
    <s v="Alannah &amp; Madeline Foundation (AMF)"/>
    <s v="1 August 2020 to 31 December 2020"/>
    <d v="2021-02-10T00:00:00"/>
    <n v="1"/>
    <n v="2"/>
    <n v="2021"/>
    <s v="Q2"/>
    <x v="19"/>
    <n v="2021"/>
  </r>
  <r>
    <x v="79"/>
    <x v="0"/>
    <s v="GR-000014432"/>
    <s v="Approved"/>
    <s v="Grantee_Report_GG_Interim_Narrative"/>
    <s v="Interim"/>
    <x v="175"/>
    <d v="2021-03-01T00:00:00"/>
    <x v="17"/>
    <s v="Q1-2022"/>
    <s v="Yashwanth Kumar"/>
    <s v="Junior Achievement Worldwide"/>
    <s v="1 July 2020 to 31 December 2020"/>
    <d v="2021-02-18T00:00:00"/>
    <n v="1"/>
    <n v="3"/>
    <n v="2021"/>
    <s v="Q2"/>
    <x v="19"/>
    <n v="2021"/>
  </r>
  <r>
    <x v="118"/>
    <x v="1"/>
    <s v="GR-000004632"/>
    <s v="Approved"/>
    <s v="Grantee_Report_GG_Year_End_Narrative_&amp;_S2S"/>
    <s v="Narrative and S2S"/>
    <x v="175"/>
    <d v="2021-03-22T00:00:00"/>
    <x v="17"/>
    <s v="Q3-2021"/>
    <s v="Yashwanth Kumar"/>
    <s v="Upwardly Global"/>
    <s v="-"/>
    <m/>
    <n v="1"/>
    <n v="3"/>
    <n v="2021"/>
    <s v="Q2"/>
    <x v="19"/>
    <n v="2021"/>
  </r>
  <r>
    <x v="82"/>
    <x v="0"/>
    <s v="GR-000008236"/>
    <s v="Scheduled"/>
    <s v="Grantee_Report_GG_Year_End_Financial"/>
    <s v="Financial"/>
    <x v="78"/>
    <d v="2021-04-06T00:00:00"/>
    <x v="17"/>
    <s v="Q1-2022"/>
    <s v="Heleen Keijer"/>
    <s v="Plan International"/>
    <s v="-"/>
    <m/>
    <n v="12"/>
    <n v="4"/>
    <n v="2021"/>
    <s v="Q2"/>
    <x v="1"/>
    <n v="2021"/>
  </r>
  <r>
    <x v="82"/>
    <x v="0"/>
    <s v="GR-000005848"/>
    <s v="Approved"/>
    <s v="Grantee_Report_GG_Year_End_Narrative_&amp;_S2S"/>
    <s v="Narrative &amp; S2S"/>
    <x v="176"/>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
    <m/>
    <n v="1"/>
    <n v="4"/>
    <n v="2021"/>
    <s v="Q2"/>
    <x v="0"/>
    <n v="2021"/>
  </r>
  <r>
    <x v="121"/>
    <x v="0"/>
    <s v="GR-000007726"/>
    <s v="Approved"/>
    <s v="Grantee_Report_GG_Interim_Narrative"/>
    <s v="Interim"/>
    <x v="177"/>
    <d v="2021-04-09T00:00:00"/>
    <x v="17"/>
    <s v="Q1-2022"/>
    <s v="Meagan Rees"/>
    <s v="Youth Business International"/>
    <s v="-"/>
    <m/>
    <n v="2"/>
    <n v="4"/>
    <n v="2021"/>
    <s v="Q2"/>
    <x v="19"/>
    <n v="2021"/>
  </r>
  <r>
    <x v="58"/>
    <x v="0"/>
    <s v="GR-000011061"/>
    <s v="Approved"/>
    <s v="Grantee_Report_GG_Interim_Narrative"/>
    <s v="Interim"/>
    <x v="176"/>
    <d v="2021-05-10T00:00:00"/>
    <x v="17"/>
    <s v="Q1-2021"/>
    <s v="Yashwanth Kumar"/>
    <s v="ACCES Employment (ACCES)"/>
    <s v="1 September 2020 to 28 February 2021"/>
    <d v="2021-04-22T00:00:00"/>
    <n v="3"/>
    <n v="5"/>
    <n v="2021"/>
    <s v="Q3"/>
    <x v="19"/>
    <n v="2021"/>
  </r>
  <r>
    <x v="73"/>
    <x v="0"/>
    <s v="GR-000015807"/>
    <s v="Approved"/>
    <s v="Grantee_Report_GG_Interim_Narrative"/>
    <s v="Interim"/>
    <x v="176"/>
    <d v="2021-05-10T00:00:00"/>
    <x v="17"/>
    <s v="Q1-2022"/>
    <s v="Beatriz de Felipe Aguilera"/>
    <s v="FUNDACION ENTRECULTURAS"/>
    <s v="1st August 2020 to 28th February 2021"/>
    <m/>
    <n v="3"/>
    <n v="5"/>
    <n v="2021"/>
    <s v="Q3"/>
    <x v="19"/>
    <n v="2021"/>
  </r>
  <r>
    <x v="77"/>
    <x v="3"/>
    <s v="GR-000010372"/>
    <s v="Approved"/>
    <s v="Grantee_Report_GG_Year_End_Financial"/>
    <s v="Financial"/>
    <x v="176"/>
    <d v="2021-05-10T00:00:00"/>
    <x v="17"/>
    <s v="Q3-2021"/>
    <s v="Yashwanth Kumar"/>
    <s v="Leonard Cheshire Disability"/>
    <s v="-"/>
    <m/>
    <n v="3"/>
    <n v="5"/>
    <n v="2021"/>
    <s v="Q3"/>
    <x v="19"/>
    <n v="2021"/>
  </r>
  <r>
    <x v="89"/>
    <x v="0"/>
    <s v="GR-000008871"/>
    <s v="Scheduled"/>
    <s v="Grantee_Report_GG_Year_End_Financial"/>
    <s v="Financial"/>
    <x v="66"/>
    <d v="2021-05-12T00:00:00"/>
    <x v="0"/>
    <s v="Q1-2022"/>
    <s v="Vidyut Jauhari"/>
    <s v="EfE"/>
    <s v="-"/>
    <m/>
    <n v="3"/>
    <n v="5"/>
    <n v="2021"/>
    <s v="Q3"/>
    <x v="0"/>
    <n v="2021"/>
  </r>
  <r>
    <x v="89"/>
    <x v="0"/>
    <s v="GR-000008873"/>
    <s v="Approved"/>
    <s v="Grantee_Report_GG_Year_End_Narrative_&amp;_S2S"/>
    <s v="Narrative and S2S"/>
    <x v="176"/>
    <d v="2021-05-12T00:00:00"/>
    <x v="17"/>
    <s v="Q1-2022"/>
    <s v="Vidyut Jauhari"/>
    <s v="EfE"/>
    <s v="1 March 2020 to 28 February 2021"/>
    <m/>
    <n v="3"/>
    <n v="5"/>
    <n v="2021"/>
    <s v="Q3"/>
    <x v="19"/>
    <n v="2021"/>
  </r>
  <r>
    <x v="85"/>
    <x v="3"/>
    <s v="GR-000012039"/>
    <s v="Approved"/>
    <s v="Grantee_Report_GG_Year_End_Financial"/>
    <s v="Financial"/>
    <x v="178"/>
    <d v="2021-05-25T00:00:00"/>
    <x v="17"/>
    <s v="Q1-2022"/>
    <s v="Heleen Keijer"/>
    <s v="Plan International"/>
    <s v="-"/>
    <m/>
    <n v="4"/>
    <n v="5"/>
    <n v="2021"/>
    <s v="Q3"/>
    <x v="19"/>
    <n v="2021"/>
  </r>
  <r>
    <x v="85"/>
    <x v="3"/>
    <s v="GR-000011611"/>
    <s v="Approved"/>
    <s v="Grantee_Report_GG_Year_End_Narrative_&amp;_S2S"/>
    <s v="Narrative and S2S"/>
    <x v="178"/>
    <d v="2021-05-25T00:00:00"/>
    <x v="17"/>
    <s v="Q1-2022"/>
    <s v="Heleen Keijer"/>
    <s v="Plan International"/>
    <s v="-"/>
    <m/>
    <n v="4"/>
    <n v="5"/>
    <n v="2021"/>
    <s v="Q3"/>
    <x v="19"/>
    <n v="2021"/>
  </r>
  <r>
    <x v="60"/>
    <x v="3"/>
    <s v="GR-000010904"/>
    <s v="Approved"/>
    <s v="Grantee_Report_GG_Interim_Narrative"/>
    <s v="Interim"/>
    <x v="176"/>
    <d v="2021-05-26T00:00:00"/>
    <x v="17"/>
    <s v="Q1-2022"/>
    <s v="Yashwanth Kumar"/>
    <s v="Article 1"/>
    <s v="1 September 2020 to 28 February 2021"/>
    <m/>
    <n v="3"/>
    <n v="5"/>
    <n v="2021"/>
    <s v="Q3"/>
    <x v="19"/>
    <n v="2021"/>
  </r>
  <r>
    <x v="56"/>
    <x v="0"/>
    <s v="GR-000009178"/>
    <s v="Approved"/>
    <s v="Grantee_Report_GG_Year_End_Narrative_&amp;_S2S"/>
    <s v="Narrative and S2S"/>
    <x v="178"/>
    <d v="2021-05-27T00:00:00"/>
    <x v="17"/>
    <s v="Q1-2022"/>
    <s v="Yashwanth Kumar"/>
    <s v="Rede Cidadã"/>
    <s v="-"/>
    <m/>
    <n v="4"/>
    <n v="5"/>
    <n v="2021"/>
    <s v="Q3"/>
    <x v="19"/>
    <n v="2021"/>
  </r>
  <r>
    <x v="56"/>
    <x v="0"/>
    <s v="GR-000008859"/>
    <s v="Requested"/>
    <s v="Grantee_Report_GG_Year_End_Financial"/>
    <s v="Financial"/>
    <x v="24"/>
    <d v="2021-05-27T00:00:00"/>
    <x v="0"/>
    <s v="Q1-2022"/>
    <s v="Yashwanth Kumar"/>
    <s v="Rede Cidadã"/>
    <s v="-"/>
    <m/>
    <n v="2"/>
    <n v="5"/>
    <n v="2021"/>
    <s v="Q2"/>
    <x v="0"/>
    <n v="2021"/>
  </r>
  <r>
    <x v="0"/>
    <x v="0"/>
    <s v="GR-000005488"/>
    <s v="Approved"/>
    <s v="Grantee_Report_GG_Year_End_Narrative_&amp;_S2S"/>
    <s v="Narrative and S2S"/>
    <x v="177"/>
    <d v="2021-05-28T00:00:00"/>
    <x v="17"/>
    <s v="Q1-2022"/>
    <s v="Yashwanth Kumar"/>
    <s v="Save the Children"/>
    <s v="-"/>
    <m/>
    <n v="2"/>
    <n v="5"/>
    <n v="2021"/>
    <s v="Q2"/>
    <x v="19"/>
    <n v="2021"/>
  </r>
  <r>
    <x v="125"/>
    <x v="3"/>
    <s v="GR-000013596"/>
    <s v="Approved"/>
    <s v="Grantee_Report_GG_Year_End_Narrative_&amp;_S2S"/>
    <s v="Narrative and S2S"/>
    <x v="178"/>
    <d v="2021-06-23T00:00:00"/>
    <x v="17"/>
    <s v="Q4-2021"/>
    <s v="Yashwanth Kumar"/>
    <s v="FUNDACION ENTRECULTURAS"/>
    <s v="1st February 2020 to 31st March 2021"/>
    <d v="2021-06-28T00:00:00"/>
    <n v="4"/>
    <n v="6"/>
    <n v="2021"/>
    <s v="Q3"/>
    <x v="19"/>
    <n v="2021"/>
  </r>
  <r>
    <x v="125"/>
    <x v="3"/>
    <s v="GR-000013815"/>
    <s v="Approved"/>
    <s v="Grantee_Report_GG_Year_End_Financial"/>
    <s v="Financial"/>
    <x v="178"/>
    <d v="2021-06-23T00:00:00"/>
    <x v="17"/>
    <s v="Q4-2021"/>
    <s v="Yashwanth Kumar"/>
    <s v="FUNDACION ENTRECULTURAS"/>
    <s v="-"/>
    <m/>
    <n v="4"/>
    <n v="6"/>
    <n v="2021"/>
    <s v="Q3"/>
    <x v="19"/>
    <n v="2021"/>
  </r>
  <r>
    <x v="59"/>
    <x v="0"/>
    <s v="GR-000016823"/>
    <s v="Approved"/>
    <s v="Grantee_Report_GG_Interim_Narrative"/>
    <s v="Interim"/>
    <x v="178"/>
    <d v="2021-06-28T00:00:00"/>
    <x v="17"/>
    <s v="Q4-2020"/>
    <s v="Yashwanth Kumar"/>
    <s v="Save the Children"/>
    <s v="-"/>
    <m/>
    <n v="4"/>
    <n v="6"/>
    <n v="2021"/>
    <s v="Q3"/>
    <x v="19"/>
    <n v="2021"/>
  </r>
  <r>
    <x v="75"/>
    <x v="0"/>
    <s v="GR-000014957"/>
    <s v="Approved"/>
    <s v="Grantee_Report_GG_Interim_Narrative"/>
    <s v="Interim"/>
    <x v="178"/>
    <d v="2021-06-28T00:00:00"/>
    <x v="17"/>
    <s v="Q4-2020"/>
    <s v="Yashwanth Kumar"/>
    <s v="Save the Children"/>
    <s v="-"/>
    <m/>
    <n v="4"/>
    <n v="6"/>
    <n v="2021"/>
    <s v="Q3"/>
    <x v="19"/>
    <n v="2021"/>
  </r>
  <r>
    <x v="84"/>
    <x v="0"/>
    <s v="GR-000015819"/>
    <s v="Approved"/>
    <s v="Grantee_Report_GG_Interim_Narrative"/>
    <s v="Interim"/>
    <x v="179"/>
    <d v="2021-07-21T00:00:00"/>
    <x v="17"/>
    <s v="Q1-2021"/>
    <s v="Vidyut Jauhari"/>
    <s v="Goodwill Industries International"/>
    <s v="1st September 2020 to 30th April 2021"/>
    <d v="2021-07-14T00:00:00"/>
    <n v="5"/>
    <n v="7"/>
    <n v="2021"/>
    <s v="Q3"/>
    <x v="19"/>
    <n v="2021"/>
  </r>
  <r>
    <x v="64"/>
    <x v="3"/>
    <s v="GR-000022006"/>
    <s v="Scheduled"/>
    <s v="Grantee_Report_GG_Year_End_Financial"/>
    <s v="Financial"/>
    <x v="53"/>
    <d v="2021-07-23T00:00:00"/>
    <x v="17"/>
    <s v="Q1-2022"/>
    <s v="Yashwanth Kumar"/>
    <s v="UK Online Giving Foundation"/>
    <s v="-"/>
    <m/>
    <n v="10"/>
    <n v="7"/>
    <n v="2021"/>
    <s v="Q1"/>
    <x v="1"/>
    <n v="2021"/>
  </r>
  <r>
    <x v="88"/>
    <x v="3"/>
    <s v="GR-000022004"/>
    <s v="Scheduled"/>
    <s v="Grantee_Report_GG_Year_End_Financial"/>
    <s v="Financial"/>
    <x v="53"/>
    <d v="2021-07-23T00:00:00"/>
    <x v="17"/>
    <s v="Q1-2022"/>
    <s v="Yashwanth Kumar"/>
    <s v="American Online Giving Foundation"/>
    <s v="-"/>
    <m/>
    <n v="10"/>
    <n v="7"/>
    <n v="2021"/>
    <s v="Q1"/>
    <x v="1"/>
    <n v="2021"/>
  </r>
  <r>
    <x v="86"/>
    <x v="0"/>
    <s v="GR-000007667"/>
    <s v="Approved"/>
    <s v="Grantee_Report_GG_Year_End_Narrative_&amp;_S2S"/>
    <s v="Narrative and S2S"/>
    <x v="180"/>
    <d v="2021-08-13T00:00:00"/>
    <x v="17"/>
    <s v="Q1-2022"/>
    <s v="Yashwanth Kumar"/>
    <s v="Good Return"/>
    <s v="1 July 2020 to 30 June 2021"/>
    <m/>
    <n v="7"/>
    <n v="8"/>
    <n v="2021"/>
    <s v="Q4"/>
    <x v="19"/>
    <n v="2021"/>
  </r>
  <r>
    <x v="93"/>
    <x v="0"/>
    <s v="GR-000016031"/>
    <s v="Approved"/>
    <s v="Grantee_Report_GG_Interim_Narrative"/>
    <s v="Interim"/>
    <x v="180"/>
    <d v="2021-08-20T00:00:00"/>
    <x v="17"/>
    <s v="Q1-2022"/>
    <s v="Yashwanth Kumar"/>
    <s v="Alannah &amp; Madeline Foundation (AMF)"/>
    <s v="1 January 2021 to 30 June 2021"/>
    <d v="2021-08-10T00:00:00"/>
    <n v="7"/>
    <n v="8"/>
    <n v="2021"/>
    <s v="Q4"/>
    <x v="19"/>
    <n v="2021"/>
  </r>
  <r>
    <x v="79"/>
    <x v="0"/>
    <s v="GR-000018099"/>
    <s v="Approved"/>
    <s v="Grantee_Report_GG_Year_End_Narrative_&amp;_S2S"/>
    <s v="Narrative and S2S"/>
    <x v="180"/>
    <d v="2021-08-24T00:00:00"/>
    <x v="17"/>
    <s v="Q1-2022"/>
    <s v="Yashwanth Kumar"/>
    <s v="Junior Achievement Worldwide"/>
    <s v="1 July 2020 to 30 June 2021"/>
    <d v="2021-08-11T00:00:00"/>
    <n v="7"/>
    <n v="8"/>
    <n v="2021"/>
    <s v="Q4"/>
    <x v="19"/>
    <n v="2021"/>
  </r>
  <r>
    <x v="86"/>
    <x v="0"/>
    <s v="GR-000008234"/>
    <s v="In Review"/>
    <s v="Grantee_Report_GG_Year_End_Financial"/>
    <s v="Financial"/>
    <x v="180"/>
    <d v="2021-09-13T00:00:00"/>
    <x v="17"/>
    <s v="Q1-2022"/>
    <s v="Yashwanth Kumar"/>
    <s v="Good Return"/>
    <s v="-"/>
    <m/>
    <n v="7"/>
    <n v="9"/>
    <n v="2021"/>
    <s v="Q4"/>
    <x v="19"/>
    <n v="2022"/>
  </r>
  <r>
    <x v="121"/>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0"/>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9"/>
    <x v="0"/>
    <s v="GR-000014422"/>
    <s v="Requested"/>
    <s v="Grantee_Report_GG_Year_End_Financial"/>
    <s v="Financial"/>
    <x v="61"/>
    <d v="2021-09-29T00:00:00"/>
    <x v="0"/>
    <s v="Q1-2022"/>
    <s v="Yashwanth Kumar"/>
    <s v="Junior Achievement Worldwide"/>
    <s v="1 July 2020 to 30 June 2021"/>
    <d v="2021-08-11T00:00:00"/>
    <n v="7"/>
    <n v="9"/>
    <n v="2021"/>
    <s v="Q4"/>
    <x v="0"/>
    <n v="202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2"/>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2"/>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1"/>
    <s v="US Foundation"/>
    <d v="2020-04-01T00:00:00"/>
    <d v="2026-12-31T00:00:00"/>
    <n v="4552400"/>
    <n v="173752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338246"/>
    <n v="0"/>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2"/>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Louise May"/>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1"/>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6-01T00:00:00"/>
    <d v="2022-05-31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3"/>
    <s v="US Foundation"/>
    <m/>
    <m/>
    <n v="3000000"/>
    <n v="0"/>
    <s v="-"/>
    <s v="-"/>
    <m/>
    <s v="-"/>
    <s v="Global"/>
    <s v="-"/>
    <s v="-"/>
    <s v="Vidyut Jauhari"/>
    <s v="-"/>
    <n v="0"/>
    <n v="0"/>
    <n v="0"/>
    <m/>
    <s v="-"/>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5">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6-30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6"/>
    <n v="2022"/>
    <s v="Q4"/>
    <x v="12"/>
  </r>
  <r>
    <x v="57"/>
    <s v="B-000004948"/>
    <s v="BU-000007450"/>
    <s v="GR-000007669"/>
    <d v="2022-06-30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6"/>
    <n v="2022"/>
    <s v="Q4"/>
    <x v="12"/>
  </r>
  <r>
    <x v="57"/>
    <s v="B-000004949"/>
    <s v="BU-000007451"/>
    <s v="GR-000007669"/>
    <d v="2022-06-30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6"/>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
    <x v="5"/>
    <s v="LATAM"/>
    <s v="Youth Not In School / NEET ;Youth In School ;Disadvantaged / Underserved ;"/>
    <s v="Disadvantaged / Underserved; Youth In School; Youth Not In School / NEET; Low-income"/>
    <b v="1"/>
    <n v="533"/>
    <n v="277"/>
    <n v="256"/>
    <n v="0"/>
    <m/>
    <n v="0"/>
    <n v="0"/>
    <n v="0"/>
    <n v="533"/>
    <n v="533"/>
    <m/>
    <m/>
    <n v="533"/>
    <m/>
    <n v="277"/>
    <n v="256"/>
    <n v="0"/>
    <n v="0"/>
    <n v="0"/>
    <n v="0"/>
    <n v="0"/>
    <n v="533"/>
    <n v="533"/>
    <m/>
    <n v="0"/>
    <m/>
    <m/>
    <n v="0"/>
    <m/>
    <m/>
    <m/>
    <n v="0"/>
    <n v="0"/>
    <n v="0"/>
    <n v="0"/>
    <n v="0"/>
    <n v="0"/>
    <n v="0"/>
    <n v="0"/>
    <n v="0"/>
    <m/>
    <n v="7"/>
    <n v="2020"/>
    <s v="Q4"/>
    <x v="8"/>
  </r>
  <r>
    <x v="63"/>
    <s v="B-000005948"/>
    <s v="BU-000009680"/>
    <s v="GR-000008856"/>
    <d v="2020-07-31T00:00:00"/>
    <s v="El Salvador"/>
    <s v="-"/>
    <x v="20"/>
    <s v="LATAM"/>
    <s v="Youth Not In School / NEET ;Youth In School ;Disadvantaged / Underserved ;"/>
    <s v="Disadvantaged / Underserved; Youth In School; Youth Not In School / NEET; Low-income"/>
    <b v="1"/>
    <n v="419"/>
    <n v="181"/>
    <n v="238"/>
    <n v="0"/>
    <m/>
    <n v="0"/>
    <n v="0"/>
    <n v="0"/>
    <n v="419"/>
    <n v="419"/>
    <m/>
    <m/>
    <n v="419"/>
    <m/>
    <n v="181"/>
    <n v="238"/>
    <n v="0"/>
    <n v="0"/>
    <n v="0"/>
    <n v="0"/>
    <n v="0"/>
    <n v="419"/>
    <n v="419"/>
    <m/>
    <n v="750"/>
    <m/>
    <m/>
    <m/>
    <m/>
    <m/>
    <m/>
    <n v="290"/>
    <n v="460"/>
    <n v="0"/>
    <n v="0"/>
    <n v="0"/>
    <n v="0"/>
    <n v="0"/>
    <n v="750"/>
    <n v="750"/>
    <m/>
    <n v="7"/>
    <n v="2020"/>
    <s v="Q4"/>
    <x v="8"/>
  </r>
  <r>
    <x v="63"/>
    <s v="B-000005949"/>
    <s v="BU-000009681"/>
    <s v="GR-000008856"/>
    <d v="2020-07-31T00:00:00"/>
    <s v="Guatemala"/>
    <s v="-"/>
    <x v="10"/>
    <s v="LATAM"/>
    <s v="Youth Not In School / NEET ;Youth In School ;Disadvantaged / Underserved ;"/>
    <s v="Disadvantaged / Underserved; Youth In School; Youth Not In School / NEET; Low-income"/>
    <b v="1"/>
    <n v="1426"/>
    <n v="714"/>
    <n v="712"/>
    <n v="0"/>
    <m/>
    <n v="0"/>
    <n v="0"/>
    <n v="0"/>
    <n v="1426"/>
    <n v="1426"/>
    <m/>
    <m/>
    <n v="1426"/>
    <m/>
    <n v="714"/>
    <n v="712"/>
    <n v="0"/>
    <n v="0"/>
    <n v="0"/>
    <n v="0"/>
    <n v="0"/>
    <n v="1426"/>
    <n v="1426"/>
    <m/>
    <n v="185"/>
    <m/>
    <m/>
    <n v="0"/>
    <m/>
    <m/>
    <m/>
    <n v="105"/>
    <n v="80"/>
    <n v="0"/>
    <n v="0"/>
    <n v="0"/>
    <n v="0"/>
    <n v="0"/>
    <n v="185"/>
    <n v="185"/>
    <m/>
    <n v="7"/>
    <n v="2020"/>
    <s v="Q4"/>
    <x v="8"/>
  </r>
  <r>
    <x v="63"/>
    <s v="B-000005956"/>
    <s v="BU-000009688"/>
    <s v="GR-000008856"/>
    <d v="2020-07-31T00:00:00"/>
    <s v="Spain"/>
    <s v="-"/>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0"/>
    <n v="2622"/>
    <n v="2622"/>
    <m/>
    <m/>
    <n v="2622"/>
    <m/>
    <n v="906"/>
    <n v="1716"/>
    <n v="0"/>
    <n v="0"/>
    <n v="0"/>
    <n v="0"/>
    <n v="0"/>
    <n v="2622"/>
    <n v="2622"/>
    <m/>
    <n v="81"/>
    <m/>
    <m/>
    <n v="0"/>
    <m/>
    <m/>
    <m/>
    <n v="14"/>
    <n v="67"/>
    <n v="0"/>
    <n v="0"/>
    <n v="0"/>
    <n v="0"/>
    <n v="0"/>
    <n v="81"/>
    <n v="81"/>
    <m/>
    <n v="7"/>
    <n v="2020"/>
    <s v="Q4"/>
    <x v="8"/>
  </r>
  <r>
    <x v="63"/>
    <s v="B-000005946"/>
    <s v="BU-000009678"/>
    <s v="GR-000008856"/>
    <d v="2020-07-31T00:00:00"/>
    <s v="Dominican Republic"/>
    <s v="-"/>
    <x v="9"/>
    <s v="LATAM"/>
    <s v="Youth Not In School / NEET ;Youth In School ;Disadvantaged / Underserved ;"/>
    <s v="Disadvantaged / Underserved; Youth In School; Youth Not In School / NEET; Low-income"/>
    <b v="1"/>
    <n v="10"/>
    <n v="6"/>
    <n v="4"/>
    <n v="0"/>
    <m/>
    <n v="0"/>
    <n v="0"/>
    <n v="0"/>
    <n v="10"/>
    <n v="10"/>
    <m/>
    <m/>
    <n v="10"/>
    <m/>
    <n v="6"/>
    <n v="4"/>
    <n v="0"/>
    <n v="0"/>
    <n v="0"/>
    <n v="0"/>
    <n v="0"/>
    <n v="10"/>
    <n v="10"/>
    <m/>
    <n v="41"/>
    <m/>
    <m/>
    <n v="0"/>
    <m/>
    <m/>
    <m/>
    <n v="17"/>
    <n v="24"/>
    <n v="0"/>
    <n v="0"/>
    <n v="0"/>
    <n v="0"/>
    <n v="0"/>
    <n v="41"/>
    <n v="41"/>
    <m/>
    <n v="7"/>
    <n v="2020"/>
    <s v="Q4"/>
    <x v="8"/>
  </r>
  <r>
    <x v="63"/>
    <s v="B-000005942"/>
    <s v="BU-000009674"/>
    <s v="GR-000008856"/>
    <d v="2020-07-31T00:00:00"/>
    <s v="Argentina"/>
    <s v="-"/>
    <x v="1"/>
    <s v="LATAM"/>
    <s v="Youth Not In School / NEET ;Youth In School ;Disadvantaged / Underserved ;"/>
    <s v="Disadvantaged / Underserved; Youth In School; Youth Not In School / NEET; Low-income"/>
    <b v="1"/>
    <n v="70"/>
    <n v="20"/>
    <n v="50"/>
    <n v="0"/>
    <m/>
    <n v="0"/>
    <n v="0"/>
    <n v="0"/>
    <n v="70"/>
    <n v="70"/>
    <m/>
    <m/>
    <n v="70"/>
    <m/>
    <n v="20"/>
    <n v="50"/>
    <n v="0"/>
    <n v="0"/>
    <n v="0"/>
    <n v="0"/>
    <n v="0"/>
    <n v="70"/>
    <n v="70"/>
    <m/>
    <n v="115"/>
    <m/>
    <m/>
    <n v="0"/>
    <m/>
    <m/>
    <m/>
    <n v="33"/>
    <n v="82"/>
    <n v="0"/>
    <n v="0"/>
    <n v="0"/>
    <n v="0"/>
    <n v="0"/>
    <n v="115"/>
    <n v="115"/>
    <m/>
    <n v="7"/>
    <n v="2020"/>
    <s v="Q4"/>
    <x v="8"/>
  </r>
  <r>
    <x v="63"/>
    <s v="B-000005955"/>
    <s v="BU-000009687"/>
    <s v="GR-000008856"/>
    <d v="2020-07-31T00:00:00"/>
    <s v="Peru"/>
    <s v="-"/>
    <x v="7"/>
    <s v="LATAM"/>
    <s v="Youth Not In School / NEET ;Youth In School ;Rural/Livelihoods ;Disadvantaged / Underserved ;"/>
    <s v="Disadvantaged / Underserved; Rural / Livelihoods; Youth In School; Youth Not In School / NEET; Low-income"/>
    <b v="1"/>
    <n v="2571"/>
    <n v="1207"/>
    <n v="1364"/>
    <n v="0"/>
    <m/>
    <n v="0"/>
    <n v="0"/>
    <n v="0"/>
    <n v="2571"/>
    <n v="2571"/>
    <m/>
    <m/>
    <n v="2571"/>
    <m/>
    <n v="1207"/>
    <n v="1364"/>
    <n v="0"/>
    <n v="0"/>
    <n v="0"/>
    <n v="0"/>
    <n v="0"/>
    <n v="2571"/>
    <n v="2571"/>
    <m/>
    <n v="660"/>
    <m/>
    <m/>
    <n v="0"/>
    <m/>
    <m/>
    <m/>
    <n v="259"/>
    <n v="401"/>
    <n v="0"/>
    <n v="0"/>
    <n v="0"/>
    <n v="0"/>
    <n v="0"/>
    <n v="660"/>
    <n v="660"/>
    <m/>
    <n v="7"/>
    <n v="2020"/>
    <s v="Q4"/>
    <x v="8"/>
  </r>
  <r>
    <x v="63"/>
    <s v="B-000005944"/>
    <s v="BU-000009676"/>
    <s v="GR-000008856"/>
    <d v="2020-07-31T00:00:00"/>
    <s v="Chile"/>
    <s v="-"/>
    <x v="0"/>
    <s v="LATAM"/>
    <s v="Youth Not In School / NEET ;Youth In School ;Disadvantaged / Underserved ;"/>
    <s v="Disadvantaged / Underserved; Youth In School; Youth Not In School / NEET; Low-income"/>
    <b v="1"/>
    <n v="73"/>
    <n v="47"/>
    <n v="26"/>
    <n v="0"/>
    <m/>
    <n v="0"/>
    <n v="0"/>
    <n v="0"/>
    <n v="73"/>
    <n v="73"/>
    <m/>
    <m/>
    <n v="73"/>
    <m/>
    <n v="47"/>
    <n v="26"/>
    <n v="0"/>
    <n v="0"/>
    <n v="0"/>
    <n v="0"/>
    <n v="0"/>
    <n v="73"/>
    <n v="73"/>
    <m/>
    <n v="46"/>
    <m/>
    <m/>
    <n v="0"/>
    <m/>
    <m/>
    <m/>
    <n v="31"/>
    <n v="15"/>
    <n v="0"/>
    <n v="0"/>
    <n v="0"/>
    <n v="0"/>
    <n v="0"/>
    <n v="46"/>
    <n v="46"/>
    <m/>
    <n v="7"/>
    <n v="2020"/>
    <s v="Q4"/>
    <x v="8"/>
  </r>
  <r>
    <x v="63"/>
    <s v="B-000005951"/>
    <s v="BU-000009683"/>
    <s v="GR-000008856"/>
    <d v="2020-07-31T00:00:00"/>
    <s v="Honduras"/>
    <s v="-"/>
    <x v="12"/>
    <s v="LATAM"/>
    <s v="Youth Not In School / NEET ;Youth In School ;Disadvantaged / Underserved ;"/>
    <s v="Disadvantaged / Underserved; Youth In School; Youth Not In School / NEET; Low-income"/>
    <b v="1"/>
    <n v="574"/>
    <n v="306"/>
    <n v="268"/>
    <n v="0"/>
    <m/>
    <n v="0"/>
    <n v="0"/>
    <n v="0"/>
    <n v="574"/>
    <n v="574"/>
    <m/>
    <m/>
    <n v="574"/>
    <m/>
    <n v="306"/>
    <n v="268"/>
    <n v="0"/>
    <n v="0"/>
    <n v="0"/>
    <n v="0"/>
    <n v="0"/>
    <n v="574"/>
    <n v="574"/>
    <m/>
    <n v="255"/>
    <m/>
    <m/>
    <n v="0"/>
    <m/>
    <m/>
    <m/>
    <n v="119"/>
    <n v="136"/>
    <n v="0"/>
    <n v="0"/>
    <n v="0"/>
    <n v="0"/>
    <n v="0"/>
    <n v="255"/>
    <n v="255"/>
    <m/>
    <n v="7"/>
    <n v="2020"/>
    <s v="Q4"/>
    <x v="8"/>
  </r>
  <r>
    <x v="63"/>
    <s v="B-000005954"/>
    <s v="BU-000009686"/>
    <s v="GR-000008856"/>
    <d v="2020-07-31T00:00:00"/>
    <s v="Paraguay"/>
    <s v="-"/>
    <x v="6"/>
    <s v="LATAM"/>
    <s v="Youth Not In School / NEET ;Youth In School ;Disadvantaged / Underserved ;"/>
    <s v="Disadvantaged / Underserved; Youth In School; Youth Not In School / NEET; Low-income"/>
    <b v="1"/>
    <n v="372"/>
    <n v="188"/>
    <n v="184"/>
    <n v="0"/>
    <m/>
    <n v="0"/>
    <n v="0"/>
    <n v="0"/>
    <n v="372"/>
    <n v="372"/>
    <m/>
    <m/>
    <n v="372"/>
    <m/>
    <n v="188"/>
    <n v="184"/>
    <n v="0"/>
    <n v="0"/>
    <n v="0"/>
    <n v="0"/>
    <n v="0"/>
    <n v="372"/>
    <n v="372"/>
    <m/>
    <n v="24"/>
    <m/>
    <m/>
    <n v="9"/>
    <m/>
    <m/>
    <m/>
    <n v="13"/>
    <n v="20"/>
    <n v="0"/>
    <n v="0"/>
    <n v="0"/>
    <n v="0"/>
    <n v="0"/>
    <n v="33"/>
    <n v="33"/>
    <m/>
    <n v="7"/>
    <n v="2020"/>
    <s v="Q4"/>
    <x v="8"/>
  </r>
  <r>
    <x v="63"/>
    <s v="B-000005953"/>
    <s v="BU-000009685"/>
    <s v="GR-000008856"/>
    <d v="2020-07-31T00:00:00"/>
    <s v="Nicaragua"/>
    <s v="-"/>
    <x v="13"/>
    <s v="LATAM"/>
    <s v="Youth Not In School / NEET ;Youth In School ;Disadvantaged / Underserved ;"/>
    <s v="Disadvantaged / Underserved; Youth In School; Youth Not In School / NEET; Low-income"/>
    <b v="1"/>
    <n v="516"/>
    <n v="267"/>
    <n v="249"/>
    <n v="0"/>
    <m/>
    <n v="0"/>
    <n v="0"/>
    <n v="0"/>
    <n v="516"/>
    <n v="516"/>
    <m/>
    <m/>
    <n v="516"/>
    <m/>
    <n v="267"/>
    <n v="249"/>
    <n v="0"/>
    <n v="0"/>
    <n v="0"/>
    <n v="0"/>
    <n v="0"/>
    <n v="516"/>
    <n v="516"/>
    <m/>
    <n v="524"/>
    <m/>
    <m/>
    <m/>
    <m/>
    <m/>
    <m/>
    <n v="306"/>
    <n v="218"/>
    <n v="0"/>
    <n v="0"/>
    <n v="0"/>
    <n v="0"/>
    <n v="0"/>
    <n v="524"/>
    <n v="524"/>
    <m/>
    <n v="7"/>
    <n v="2020"/>
    <s v="Q4"/>
    <x v="8"/>
  </r>
  <r>
    <x v="63"/>
    <s v="B-000005957"/>
    <s v="BU-000009689"/>
    <s v="GR-000008856"/>
    <d v="2020-07-31T00:00:00"/>
    <s v="Venezuela"/>
    <s v="-"/>
    <x v="8"/>
    <s v="LATAM"/>
    <s v="Youth Not In School / NEET ;Youth In School ;Rural/Livelihoods ;Disadvantaged / Underserved ;"/>
    <s v="Disadvantaged / Underserved; Rural / Livelihoods; Youth In School; Youth Not In School / NEET; Low-income"/>
    <b v="1"/>
    <n v="4051"/>
    <n v="1060"/>
    <n v="2991"/>
    <n v="0"/>
    <m/>
    <n v="0"/>
    <n v="0"/>
    <n v="0"/>
    <n v="4051"/>
    <n v="4051"/>
    <m/>
    <m/>
    <n v="4051"/>
    <m/>
    <n v="1060"/>
    <n v="2991"/>
    <n v="0"/>
    <n v="0"/>
    <n v="0"/>
    <n v="0"/>
    <n v="0"/>
    <n v="4051"/>
    <n v="4051"/>
    <m/>
    <n v="2042"/>
    <m/>
    <m/>
    <n v="404"/>
    <m/>
    <m/>
    <m/>
    <n v="572"/>
    <n v="1874"/>
    <n v="0"/>
    <n v="0"/>
    <n v="0"/>
    <n v="0"/>
    <n v="0"/>
    <n v="2446"/>
    <n v="2446"/>
    <m/>
    <n v="7"/>
    <n v="2020"/>
    <s v="Q4"/>
    <x v="8"/>
  </r>
  <r>
    <x v="63"/>
    <s v="B-000005943"/>
    <s v="BU-000009675"/>
    <s v="GR-000008856"/>
    <d v="2020-07-31T00:00:00"/>
    <s v="Bolivia"/>
    <s v="-"/>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0"/>
    <n v="1749"/>
    <n v="1749"/>
    <m/>
    <m/>
    <n v="1749"/>
    <m/>
    <n v="634"/>
    <n v="1115"/>
    <n v="0"/>
    <n v="0"/>
    <n v="0"/>
    <n v="0"/>
    <n v="0"/>
    <n v="1749"/>
    <n v="1749"/>
    <m/>
    <n v="398"/>
    <m/>
    <m/>
    <n v="37"/>
    <m/>
    <m/>
    <m/>
    <n v="133"/>
    <n v="302"/>
    <n v="0"/>
    <n v="0"/>
    <n v="0"/>
    <n v="0"/>
    <n v="0"/>
    <n v="435"/>
    <n v="435"/>
    <m/>
    <n v="7"/>
    <n v="2020"/>
    <s v="Q4"/>
    <x v="8"/>
  </r>
  <r>
    <x v="63"/>
    <s v="B-000005945"/>
    <s v="BU-000009677"/>
    <s v="GR-000008856"/>
    <d v="2020-07-31T00:00:00"/>
    <s v="Colombia"/>
    <s v="-"/>
    <x v="4"/>
    <s v="LATAM"/>
    <s v="Youth Not In School / NEET ;Youth In School ;Disadvantaged / Underserved ;"/>
    <s v="Disadvantaged / Underserved; Youth In School; Youth Not In School / NEET; Low-income"/>
    <b v="1"/>
    <n v="2506"/>
    <n v="1162"/>
    <n v="1344"/>
    <n v="0"/>
    <m/>
    <n v="0"/>
    <n v="0"/>
    <n v="0"/>
    <n v="2506"/>
    <n v="2506"/>
    <m/>
    <m/>
    <n v="2506"/>
    <m/>
    <n v="1162"/>
    <n v="1344"/>
    <n v="0"/>
    <n v="0"/>
    <n v="0"/>
    <n v="0"/>
    <n v="0"/>
    <n v="2506"/>
    <n v="2506"/>
    <m/>
    <n v="413"/>
    <m/>
    <m/>
    <n v="0"/>
    <m/>
    <m/>
    <m/>
    <n v="203"/>
    <n v="210"/>
    <n v="0"/>
    <n v="0"/>
    <n v="0"/>
    <n v="0"/>
    <n v="0"/>
    <n v="413"/>
    <n v="413"/>
    <m/>
    <n v="7"/>
    <n v="2020"/>
    <s v="Q4"/>
    <x v="8"/>
  </r>
  <r>
    <x v="63"/>
    <s v="B-000005952"/>
    <s v="BU-000009684"/>
    <s v="GR-000008856"/>
    <d v="2020-07-31T00:00:00"/>
    <s v="Mexico"/>
    <s v="-"/>
    <x v="15"/>
    <s v="LATAM"/>
    <s v="Youth Not In School / NEET ;Youth In School ;Disadvantaged / Underserved ;"/>
    <s v="Disadvantaged / Underserved; Youth In School; Youth Not In School / NEET; Low-income"/>
    <b v="1"/>
    <n v="76"/>
    <n v="40"/>
    <n v="36"/>
    <n v="0"/>
    <m/>
    <n v="0"/>
    <n v="0"/>
    <n v="0"/>
    <n v="76"/>
    <n v="76"/>
    <m/>
    <m/>
    <n v="76"/>
    <m/>
    <n v="40"/>
    <n v="36"/>
    <n v="0"/>
    <n v="0"/>
    <n v="0"/>
    <n v="0"/>
    <n v="0"/>
    <n v="76"/>
    <n v="76"/>
    <m/>
    <n v="6"/>
    <m/>
    <m/>
    <n v="0"/>
    <m/>
    <m/>
    <m/>
    <n v="5"/>
    <n v="1"/>
    <n v="0"/>
    <n v="0"/>
    <n v="0"/>
    <n v="0"/>
    <n v="0"/>
    <n v="6"/>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m/>
    <m/>
    <m/>
    <m/>
    <m/>
    <m/>
    <m/>
    <m/>
    <m/>
    <n v="0"/>
    <m/>
    <m/>
    <m/>
    <m/>
    <m/>
    <m/>
    <m/>
    <m/>
    <m/>
    <m/>
    <m/>
    <m/>
    <n v="0"/>
    <m/>
    <m/>
    <m/>
    <m/>
    <m/>
    <m/>
    <m/>
    <m/>
    <m/>
    <m/>
    <m/>
    <m/>
    <m/>
    <m/>
    <m/>
    <m/>
    <n v="0"/>
    <m/>
    <n v="10"/>
    <n v="2021"/>
    <s v="Q1"/>
    <x v="12"/>
  </r>
  <r>
    <x v="69"/>
    <s v="B-000006372"/>
    <s v="BU-000010484"/>
    <s v="GR-000011614"/>
    <d v="2021-10-31T00:00:00"/>
    <s v="Save Next Gen -Italy"/>
    <s v="FY22Save-NG-Italy"/>
    <x v="59"/>
    <s v="ICEG"/>
    <s v=""/>
    <s v="Children in School (4-14 years)"/>
    <b v="1"/>
    <m/>
    <m/>
    <m/>
    <m/>
    <m/>
    <m/>
    <m/>
    <m/>
    <m/>
    <n v="0"/>
    <m/>
    <m/>
    <m/>
    <m/>
    <m/>
    <m/>
    <m/>
    <m/>
    <m/>
    <m/>
    <m/>
    <m/>
    <n v="0"/>
    <m/>
    <m/>
    <m/>
    <m/>
    <m/>
    <m/>
    <m/>
    <m/>
    <m/>
    <m/>
    <m/>
    <m/>
    <m/>
    <m/>
    <m/>
    <m/>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m/>
    <m/>
    <m/>
    <m/>
    <m/>
    <m/>
    <m/>
    <m/>
    <m/>
    <n v="0"/>
    <m/>
    <m/>
    <m/>
    <m/>
    <m/>
    <m/>
    <m/>
    <m/>
    <m/>
    <m/>
    <m/>
    <m/>
    <n v="0"/>
    <m/>
    <m/>
    <m/>
    <m/>
    <m/>
    <m/>
    <m/>
    <m/>
    <m/>
    <m/>
    <m/>
    <m/>
    <m/>
    <m/>
    <m/>
    <m/>
    <n v="0"/>
    <m/>
    <n v="10"/>
    <n v="2021"/>
    <s v="Q1"/>
    <x v="12"/>
  </r>
  <r>
    <x v="74"/>
    <s v="B-000007560"/>
    <s v="BU-000012335"/>
    <s v="GR-000015808"/>
    <d v="2021-10-31T00:00:00"/>
    <s v="Bolivia"/>
    <s v="FE 6 FY22 Bolivia"/>
    <x v="2"/>
    <s v="LATAM"/>
    <s v=""/>
    <s v="-"/>
    <b v="1"/>
    <m/>
    <m/>
    <m/>
    <m/>
    <m/>
    <m/>
    <m/>
    <m/>
    <m/>
    <n v="0"/>
    <m/>
    <m/>
    <m/>
    <m/>
    <m/>
    <m/>
    <m/>
    <m/>
    <m/>
    <m/>
    <m/>
    <m/>
    <n v="0"/>
    <m/>
    <m/>
    <m/>
    <m/>
    <m/>
    <m/>
    <m/>
    <m/>
    <m/>
    <m/>
    <m/>
    <m/>
    <m/>
    <m/>
    <m/>
    <m/>
    <n v="0"/>
    <m/>
    <n v="10"/>
    <n v="2021"/>
    <s v="Q1"/>
    <x v="12"/>
  </r>
  <r>
    <x v="74"/>
    <s v="B-000007561"/>
    <s v="BU-000012336"/>
    <s v="GR-000015808"/>
    <d v="2021-10-31T00:00:00"/>
    <s v="Chile"/>
    <s v="FE 6 FY22 Chile"/>
    <x v="0"/>
    <s v="LATAM"/>
    <s v=""/>
    <s v="-"/>
    <b v="1"/>
    <m/>
    <m/>
    <m/>
    <m/>
    <m/>
    <m/>
    <m/>
    <m/>
    <m/>
    <n v="0"/>
    <m/>
    <m/>
    <m/>
    <m/>
    <m/>
    <m/>
    <m/>
    <m/>
    <m/>
    <m/>
    <m/>
    <m/>
    <n v="0"/>
    <m/>
    <m/>
    <m/>
    <m/>
    <m/>
    <m/>
    <m/>
    <m/>
    <m/>
    <m/>
    <m/>
    <m/>
    <m/>
    <m/>
    <m/>
    <m/>
    <n v="0"/>
    <m/>
    <n v="10"/>
    <n v="2021"/>
    <s v="Q1"/>
    <x v="12"/>
  </r>
  <r>
    <x v="74"/>
    <s v="B-000007562"/>
    <s v="BU-000012337"/>
    <s v="GR-000015808"/>
    <d v="2021-10-31T00:00:00"/>
    <s v="Colombia"/>
    <s v="FE 6 FY22 Colombia"/>
    <x v="4"/>
    <s v="LATAM"/>
    <s v=""/>
    <s v="-"/>
    <b v="1"/>
    <m/>
    <m/>
    <m/>
    <m/>
    <m/>
    <m/>
    <m/>
    <m/>
    <m/>
    <n v="0"/>
    <m/>
    <m/>
    <m/>
    <m/>
    <m/>
    <m/>
    <m/>
    <m/>
    <m/>
    <m/>
    <m/>
    <m/>
    <n v="0"/>
    <m/>
    <m/>
    <m/>
    <m/>
    <m/>
    <m/>
    <m/>
    <m/>
    <m/>
    <m/>
    <m/>
    <m/>
    <m/>
    <m/>
    <m/>
    <m/>
    <n v="0"/>
    <m/>
    <n v="10"/>
    <n v="2021"/>
    <s v="Q1"/>
    <x v="12"/>
  </r>
  <r>
    <x v="74"/>
    <s v="B-000007563"/>
    <s v="BU-000012338"/>
    <s v="GR-000015808"/>
    <d v="2021-10-31T00:00:00"/>
    <s v="Dominican Republic"/>
    <s v="FE 6 FY22 DRepublic"/>
    <x v="9"/>
    <s v="LATAM"/>
    <s v=""/>
    <s v="-"/>
    <b v="1"/>
    <m/>
    <m/>
    <m/>
    <m/>
    <m/>
    <m/>
    <m/>
    <m/>
    <m/>
    <n v="0"/>
    <m/>
    <m/>
    <m/>
    <m/>
    <m/>
    <m/>
    <m/>
    <m/>
    <m/>
    <m/>
    <m/>
    <m/>
    <n v="0"/>
    <m/>
    <m/>
    <m/>
    <m/>
    <m/>
    <m/>
    <m/>
    <m/>
    <m/>
    <m/>
    <m/>
    <m/>
    <m/>
    <m/>
    <m/>
    <m/>
    <n v="0"/>
    <m/>
    <n v="10"/>
    <n v="2021"/>
    <s v="Q1"/>
    <x v="12"/>
  </r>
  <r>
    <x v="74"/>
    <s v="B-000007564"/>
    <s v="BU-000012339"/>
    <s v="GR-000015808"/>
    <d v="2021-10-31T00:00:00"/>
    <s v="Ecuador"/>
    <s v="FE 6 FY22 Ecuador"/>
    <x v="5"/>
    <s v="LATAM"/>
    <s v=""/>
    <s v="-"/>
    <b v="1"/>
    <m/>
    <m/>
    <m/>
    <m/>
    <m/>
    <m/>
    <m/>
    <m/>
    <m/>
    <n v="0"/>
    <m/>
    <m/>
    <m/>
    <m/>
    <m/>
    <m/>
    <m/>
    <m/>
    <m/>
    <m/>
    <m/>
    <m/>
    <n v="0"/>
    <m/>
    <m/>
    <m/>
    <m/>
    <m/>
    <m/>
    <m/>
    <m/>
    <m/>
    <m/>
    <m/>
    <m/>
    <m/>
    <m/>
    <m/>
    <m/>
    <n v="0"/>
    <m/>
    <n v="10"/>
    <n v="2021"/>
    <s v="Q1"/>
    <x v="12"/>
  </r>
  <r>
    <x v="74"/>
    <s v="B-000007565"/>
    <s v="BU-000012340"/>
    <s v="GR-000015808"/>
    <d v="2021-10-31T00:00:00"/>
    <s v="El Salvador"/>
    <s v="FE 6 FY22 ElSalvador"/>
    <x v="20"/>
    <s v="LATAM"/>
    <s v=""/>
    <s v="-"/>
    <b v="1"/>
    <m/>
    <m/>
    <m/>
    <m/>
    <m/>
    <m/>
    <m/>
    <m/>
    <m/>
    <n v="0"/>
    <m/>
    <m/>
    <m/>
    <m/>
    <m/>
    <m/>
    <m/>
    <m/>
    <m/>
    <m/>
    <m/>
    <m/>
    <n v="0"/>
    <m/>
    <m/>
    <m/>
    <m/>
    <m/>
    <m/>
    <m/>
    <m/>
    <m/>
    <m/>
    <m/>
    <m/>
    <m/>
    <m/>
    <m/>
    <m/>
    <n v="0"/>
    <m/>
    <n v="10"/>
    <n v="2021"/>
    <s v="Q1"/>
    <x v="12"/>
  </r>
  <r>
    <x v="74"/>
    <s v="B-000007566"/>
    <s v="BU-000012341"/>
    <s v="GR-000015808"/>
    <d v="2021-10-31T00:00:00"/>
    <s v="Guatemala"/>
    <s v="FE 6 FY22 Guatemala"/>
    <x v="10"/>
    <s v="LATAM"/>
    <s v=""/>
    <s v="-"/>
    <b v="1"/>
    <m/>
    <m/>
    <m/>
    <m/>
    <m/>
    <m/>
    <m/>
    <m/>
    <m/>
    <n v="0"/>
    <m/>
    <m/>
    <m/>
    <m/>
    <m/>
    <m/>
    <m/>
    <m/>
    <m/>
    <m/>
    <m/>
    <m/>
    <n v="0"/>
    <m/>
    <m/>
    <m/>
    <m/>
    <m/>
    <m/>
    <m/>
    <m/>
    <m/>
    <m/>
    <m/>
    <m/>
    <m/>
    <m/>
    <m/>
    <m/>
    <n v="0"/>
    <m/>
    <n v="10"/>
    <n v="2021"/>
    <s v="Q1"/>
    <x v="12"/>
  </r>
  <r>
    <x v="74"/>
    <s v="B-000007567"/>
    <s v="BU-000012342"/>
    <s v="GR-000015808"/>
    <d v="2021-10-31T00:00:00"/>
    <s v="Honduras"/>
    <s v="FE 6 FY22 Honduras"/>
    <x v="12"/>
    <s v="LATAM"/>
    <s v=""/>
    <s v="-"/>
    <b v="1"/>
    <m/>
    <m/>
    <m/>
    <m/>
    <m/>
    <m/>
    <m/>
    <m/>
    <m/>
    <n v="0"/>
    <m/>
    <m/>
    <m/>
    <m/>
    <m/>
    <m/>
    <m/>
    <m/>
    <m/>
    <m/>
    <m/>
    <m/>
    <n v="0"/>
    <m/>
    <m/>
    <m/>
    <m/>
    <m/>
    <m/>
    <m/>
    <m/>
    <m/>
    <m/>
    <m/>
    <m/>
    <m/>
    <m/>
    <m/>
    <m/>
    <n v="0"/>
    <m/>
    <n v="10"/>
    <n v="2021"/>
    <s v="Q1"/>
    <x v="12"/>
  </r>
  <r>
    <x v="74"/>
    <s v="B-000007568"/>
    <s v="BU-000012343"/>
    <s v="GR-000015808"/>
    <d v="2021-10-31T00:00:00"/>
    <s v="Mexico"/>
    <s v="FE 6 FY22 Mexico"/>
    <x v="15"/>
    <s v="LATAM"/>
    <s v=""/>
    <s v="-"/>
    <b v="1"/>
    <m/>
    <m/>
    <m/>
    <m/>
    <m/>
    <m/>
    <m/>
    <m/>
    <m/>
    <n v="0"/>
    <m/>
    <m/>
    <m/>
    <m/>
    <m/>
    <m/>
    <m/>
    <m/>
    <m/>
    <m/>
    <m/>
    <m/>
    <n v="0"/>
    <m/>
    <m/>
    <m/>
    <m/>
    <m/>
    <m/>
    <m/>
    <m/>
    <m/>
    <m/>
    <m/>
    <m/>
    <m/>
    <m/>
    <m/>
    <m/>
    <n v="0"/>
    <m/>
    <n v="10"/>
    <n v="2021"/>
    <s v="Q1"/>
    <x v="12"/>
  </r>
  <r>
    <x v="74"/>
    <s v="B-000007569"/>
    <s v="BU-000012344"/>
    <s v="GR-000015808"/>
    <d v="2021-10-31T00:00:00"/>
    <s v="Nicaragua"/>
    <s v="FE 6 FY22 Nicaragua"/>
    <x v="13"/>
    <s v="LATAM"/>
    <s v=""/>
    <s v="-"/>
    <b v="1"/>
    <m/>
    <m/>
    <m/>
    <m/>
    <m/>
    <m/>
    <m/>
    <m/>
    <m/>
    <n v="0"/>
    <m/>
    <m/>
    <m/>
    <m/>
    <m/>
    <m/>
    <m/>
    <m/>
    <m/>
    <m/>
    <m/>
    <m/>
    <n v="0"/>
    <m/>
    <m/>
    <m/>
    <m/>
    <m/>
    <m/>
    <m/>
    <m/>
    <m/>
    <m/>
    <m/>
    <m/>
    <m/>
    <m/>
    <m/>
    <m/>
    <n v="0"/>
    <m/>
    <n v="10"/>
    <n v="2021"/>
    <s v="Q1"/>
    <x v="12"/>
  </r>
  <r>
    <x v="74"/>
    <s v="B-000007570"/>
    <s v="BU-000012345"/>
    <s v="GR-000015808"/>
    <d v="2021-10-31T00:00:00"/>
    <s v="Paraguay"/>
    <s v="FE 6 FY22 Paraguay"/>
    <x v="6"/>
    <s v="LATAM"/>
    <s v=""/>
    <s v="-"/>
    <b v="1"/>
    <m/>
    <m/>
    <m/>
    <m/>
    <m/>
    <m/>
    <m/>
    <m/>
    <m/>
    <n v="0"/>
    <m/>
    <m/>
    <m/>
    <m/>
    <m/>
    <m/>
    <m/>
    <m/>
    <m/>
    <m/>
    <m/>
    <m/>
    <n v="0"/>
    <m/>
    <m/>
    <m/>
    <m/>
    <m/>
    <m/>
    <m/>
    <m/>
    <m/>
    <m/>
    <m/>
    <m/>
    <m/>
    <m/>
    <m/>
    <m/>
    <n v="0"/>
    <m/>
    <n v="10"/>
    <n v="2021"/>
    <s v="Q1"/>
    <x v="12"/>
  </r>
  <r>
    <x v="74"/>
    <s v="B-000007571"/>
    <s v="BU-000012346"/>
    <s v="GR-000015808"/>
    <d v="2021-10-31T00:00:00"/>
    <s v="Peru"/>
    <s v="FE 6 FY22 Peru"/>
    <x v="7"/>
    <s v="LATAM"/>
    <s v=""/>
    <s v="-"/>
    <b v="1"/>
    <m/>
    <m/>
    <m/>
    <m/>
    <m/>
    <m/>
    <m/>
    <m/>
    <m/>
    <n v="0"/>
    <m/>
    <m/>
    <m/>
    <m/>
    <m/>
    <m/>
    <m/>
    <m/>
    <m/>
    <m/>
    <m/>
    <m/>
    <n v="0"/>
    <m/>
    <m/>
    <m/>
    <m/>
    <m/>
    <m/>
    <m/>
    <m/>
    <m/>
    <m/>
    <m/>
    <m/>
    <m/>
    <m/>
    <m/>
    <m/>
    <n v="0"/>
    <m/>
    <n v="10"/>
    <n v="2021"/>
    <s v="Q1"/>
    <x v="12"/>
  </r>
  <r>
    <x v="74"/>
    <s v="B-000007572"/>
    <s v="BU-000012347"/>
    <s v="GR-000015808"/>
    <d v="2021-10-31T00:00:00"/>
    <s v="Spain"/>
    <s v="FE 6 FY22 Spain"/>
    <x v="16"/>
    <s v="Iberia"/>
    <s v=""/>
    <s v="-"/>
    <b v="1"/>
    <m/>
    <m/>
    <m/>
    <m/>
    <m/>
    <m/>
    <m/>
    <m/>
    <m/>
    <n v="0"/>
    <m/>
    <m/>
    <m/>
    <m/>
    <m/>
    <m/>
    <m/>
    <m/>
    <m/>
    <m/>
    <m/>
    <m/>
    <n v="0"/>
    <m/>
    <m/>
    <m/>
    <m/>
    <m/>
    <m/>
    <m/>
    <m/>
    <m/>
    <m/>
    <m/>
    <m/>
    <m/>
    <m/>
    <m/>
    <m/>
    <n v="0"/>
    <m/>
    <n v="10"/>
    <n v="2021"/>
    <s v="Q1"/>
    <x v="12"/>
  </r>
  <r>
    <x v="74"/>
    <s v="B-000007573"/>
    <s v="BU-000012348"/>
    <s v="GR-000015808"/>
    <d v="2021-10-31T00:00:00"/>
    <s v="Venezuela"/>
    <s v="FE 6 FY22 Venezuela"/>
    <x v="8"/>
    <s v="LATAM"/>
    <s v=""/>
    <s v="-"/>
    <b v="1"/>
    <m/>
    <m/>
    <m/>
    <m/>
    <m/>
    <m/>
    <m/>
    <m/>
    <m/>
    <n v="0"/>
    <m/>
    <m/>
    <m/>
    <m/>
    <m/>
    <m/>
    <m/>
    <m/>
    <m/>
    <m/>
    <m/>
    <m/>
    <n v="0"/>
    <m/>
    <m/>
    <m/>
    <m/>
    <m/>
    <m/>
    <m/>
    <m/>
    <m/>
    <m/>
    <m/>
    <m/>
    <m/>
    <m/>
    <m/>
    <m/>
    <n v="0"/>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4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31" firstHeaderRow="1" firstDataRow="1" firstDataCol="1"/>
  <pivotFields count="24">
    <pivotField showAll="0"/>
    <pivotField showAll="0"/>
    <pivotField showAll="0"/>
    <pivotField axis="axisRow" dataField="1"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32"/>
        <item x="30"/>
        <item x="31"/>
        <item x="32"/>
        <item x="33"/>
        <item x="34"/>
        <item x="35"/>
        <item x="36"/>
        <item x="37"/>
        <item x="38"/>
        <item x="39"/>
        <item x="40"/>
        <item h="1" m="1" x="128"/>
        <item x="41"/>
        <item h="1" m="1" x="127"/>
        <item h="1" m="1" x="126"/>
        <item x="42"/>
        <item h="1" m="1" x="133"/>
        <item x="43"/>
        <item x="44"/>
        <item x="45"/>
        <item x="46"/>
        <item x="47"/>
        <item x="48"/>
        <item x="49"/>
        <item x="50"/>
        <item x="51"/>
        <item x="52"/>
        <item x="53"/>
        <item x="54"/>
        <item x="55"/>
        <item x="56"/>
        <item x="57"/>
        <item x="58"/>
        <item x="59"/>
        <item x="60"/>
        <item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4"/>
        <item m="1" x="135"/>
        <item x="96"/>
        <item x="97"/>
        <item x="98"/>
        <item x="99"/>
        <item m="1" x="137"/>
        <item x="100"/>
        <item x="101"/>
        <item x="102"/>
        <item x="103"/>
        <item x="104"/>
        <item x="105"/>
        <item x="106"/>
        <item x="107"/>
        <item x="108"/>
        <item x="109"/>
        <item x="110"/>
        <item x="111"/>
        <item x="112"/>
        <item x="113"/>
        <item x="114"/>
        <item x="115"/>
        <item x="116"/>
        <item x="117"/>
        <item x="118"/>
        <item x="119"/>
        <item x="120"/>
        <item x="121"/>
        <item x="122"/>
        <item x="123"/>
        <item x="124"/>
        <item h="1" m="1" x="136"/>
        <item h="1" m="1" x="125"/>
        <item h="1" m="1" x="138"/>
        <item h="1" m="1" x="129"/>
        <item h="1" m="1" x="130"/>
        <item t="default"/>
      </items>
    </pivotField>
    <pivotField axis="axisRow" showAll="0">
      <items count="9">
        <item h="1" x="0"/>
        <item h="1" m="1" x="6"/>
        <item x="1"/>
        <item m="1" x="5"/>
        <item x="2"/>
        <item m="1" x="4"/>
        <item m="1" x="7"/>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30">
    <i>
      <x v="2"/>
    </i>
    <i r="1">
      <x v="2"/>
    </i>
    <i r="1">
      <x v="5"/>
    </i>
    <i r="1">
      <x v="11"/>
    </i>
    <i r="1">
      <x v="15"/>
    </i>
    <i r="1">
      <x v="29"/>
    </i>
    <i r="1">
      <x v="39"/>
    </i>
    <i r="1">
      <x v="40"/>
    </i>
    <i r="1">
      <x v="41"/>
    </i>
    <i r="1">
      <x v="46"/>
    </i>
    <i r="1">
      <x v="50"/>
    </i>
    <i r="1">
      <x v="59"/>
    </i>
    <i r="1">
      <x v="63"/>
    </i>
    <i r="1">
      <x v="69"/>
    </i>
    <i r="1">
      <x v="79"/>
    </i>
    <i r="1">
      <x v="81"/>
    </i>
    <i r="1">
      <x v="87"/>
    </i>
    <i r="1">
      <x v="96"/>
    </i>
    <i r="1">
      <x v="97"/>
    </i>
    <i r="1">
      <x v="98"/>
    </i>
    <i r="1">
      <x v="121"/>
    </i>
    <i r="1">
      <x v="131"/>
    </i>
    <i r="1">
      <x v="132"/>
    </i>
    <i>
      <x v="4"/>
    </i>
    <i r="1">
      <x v="10"/>
    </i>
    <i r="1">
      <x v="12"/>
    </i>
    <i r="1">
      <x v="38"/>
    </i>
    <i r="1">
      <x v="58"/>
    </i>
    <i r="1">
      <x v="80"/>
    </i>
    <i r="1">
      <x v="101"/>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4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7"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9">
        <item h="1" x="0"/>
        <item h="1" m="1" x="6"/>
        <item x="1"/>
        <item m="1" x="5"/>
        <item x="2"/>
        <item m="1" x="4"/>
        <item m="1" x="7"/>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6">
    <i>
      <x v="2"/>
    </i>
    <i r="1">
      <x/>
    </i>
    <i r="1">
      <x v="3"/>
    </i>
    <i r="1">
      <x v="6"/>
    </i>
    <i r="1">
      <x v="8"/>
    </i>
    <i r="1">
      <x v="16"/>
    </i>
    <i r="1">
      <x v="18"/>
    </i>
    <i r="1">
      <x v="20"/>
    </i>
    <i r="1">
      <x v="21"/>
    </i>
    <i r="1">
      <x v="22"/>
    </i>
    <i r="1">
      <x v="23"/>
    </i>
    <i r="1">
      <x v="24"/>
    </i>
    <i r="1">
      <x v="28"/>
    </i>
    <i r="1">
      <x v="32"/>
    </i>
    <i r="1">
      <x v="37"/>
    </i>
    <i r="1">
      <x v="42"/>
    </i>
    <i r="1">
      <x v="44"/>
    </i>
    <i r="1">
      <x v="47"/>
    </i>
    <i r="1">
      <x v="65"/>
    </i>
    <i>
      <x v="4"/>
    </i>
    <i r="1">
      <x v="4"/>
    </i>
    <i r="1">
      <x v="6"/>
    </i>
    <i r="1">
      <x v="21"/>
    </i>
    <i r="1">
      <x v="32"/>
    </i>
    <i r="1">
      <x v="42"/>
    </i>
    <i r="1">
      <x v="53"/>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8" firstHeaderRow="0" firstDataRow="1" firstDataCol="1"/>
  <pivotFields count="24">
    <pivotField showAll="0"/>
    <pivotField showAll="0"/>
    <pivotField showAll="0"/>
    <pivotField axis="axisRow" showAll="0">
      <items count="140">
        <item x="0"/>
        <item x="1"/>
        <item x="2"/>
        <item x="3"/>
        <item x="4"/>
        <item x="5"/>
        <item x="6"/>
        <item x="7"/>
        <item x="8"/>
        <item x="9"/>
        <item h="1" x="10"/>
        <item x="11"/>
        <item x="12"/>
        <item x="13"/>
        <item x="14"/>
        <item x="15"/>
        <item x="16"/>
        <item x="17"/>
        <item x="18"/>
        <item x="19"/>
        <item x="20"/>
        <item x="21"/>
        <item x="22"/>
        <item x="23"/>
        <item x="24"/>
        <item x="25"/>
        <item x="26"/>
        <item x="27"/>
        <item x="28"/>
        <item x="29"/>
        <item h="1" m="1" x="132"/>
        <item x="30"/>
        <item x="31"/>
        <item x="32"/>
        <item x="33"/>
        <item x="34"/>
        <item x="35"/>
        <item x="36"/>
        <item x="37"/>
        <item x="38"/>
        <item x="39"/>
        <item x="40"/>
        <item h="1" m="1" x="128"/>
        <item h="1" x="41"/>
        <item h="1" m="1" x="127"/>
        <item h="1" m="1" x="126"/>
        <item x="42"/>
        <item h="1" m="1" x="130"/>
        <item h="1" m="1" x="133"/>
        <item x="43"/>
        <item x="44"/>
        <item x="45"/>
        <item x="46"/>
        <item x="47"/>
        <item x="48"/>
        <item x="49"/>
        <item x="50"/>
        <item x="51"/>
        <item x="52"/>
        <item x="53"/>
        <item x="54"/>
        <item x="55"/>
        <item x="56"/>
        <item m="1" x="125"/>
        <item x="57"/>
        <item x="58"/>
        <item x="59"/>
        <item x="60"/>
        <item h="1"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4"/>
        <item h="1" m="1" x="135"/>
        <item h="1" m="1" x="138"/>
        <item x="96"/>
        <item x="97"/>
        <item x="98"/>
        <item h="1" x="99"/>
        <item h="1" m="1" x="137"/>
        <item h="1" m="1" x="129"/>
        <item x="100"/>
        <item x="101"/>
        <item x="102"/>
        <item x="103"/>
        <item x="104"/>
        <item x="105"/>
        <item x="106"/>
        <item x="107"/>
        <item x="108"/>
        <item x="109"/>
        <item x="110"/>
        <item x="111"/>
        <item x="112"/>
        <item h="1" m="1" x="136"/>
        <item x="113"/>
        <item x="114"/>
        <item x="115"/>
        <item x="116"/>
        <item x="117"/>
        <item x="118"/>
        <item x="119"/>
        <item x="120"/>
        <item x="121"/>
        <item x="122"/>
        <item x="123"/>
        <item x="124"/>
        <item t="default"/>
      </items>
    </pivotField>
    <pivotField axis="axisRow" showAll="0">
      <items count="9">
        <item m="1" x="7"/>
        <item x="0"/>
        <item m="1" x="6"/>
        <item x="1"/>
        <item m="1" x="5"/>
        <item x="2"/>
        <item m="1" x="4"/>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5">
    <i>
      <x v="1"/>
    </i>
    <i r="1">
      <x/>
    </i>
    <i r="1">
      <x v="1"/>
    </i>
    <i r="1">
      <x v="3"/>
    </i>
    <i r="1">
      <x v="4"/>
    </i>
    <i r="1">
      <x v="6"/>
    </i>
    <i r="1">
      <x v="7"/>
    </i>
    <i r="1">
      <x v="8"/>
    </i>
    <i r="1">
      <x v="9"/>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49"/>
    </i>
    <i r="1">
      <x v="50"/>
    </i>
    <i r="1">
      <x v="52"/>
    </i>
    <i r="1">
      <x v="53"/>
    </i>
    <i r="1">
      <x v="54"/>
    </i>
    <i r="1">
      <x v="55"/>
    </i>
    <i r="1">
      <x v="56"/>
    </i>
    <i r="1">
      <x v="57"/>
    </i>
    <i r="1">
      <x v="58"/>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39"/>
    </i>
    <i r="1">
      <x v="40"/>
    </i>
    <i r="1">
      <x v="41"/>
    </i>
    <i r="1">
      <x v="46"/>
    </i>
    <i r="1">
      <x v="51"/>
    </i>
    <i r="1">
      <x v="60"/>
    </i>
    <i r="1">
      <x v="65"/>
    </i>
    <i r="1">
      <x v="71"/>
    </i>
    <i r="1">
      <x v="81"/>
    </i>
    <i r="1">
      <x v="83"/>
    </i>
    <i r="1">
      <x v="89"/>
    </i>
    <i r="1">
      <x v="98"/>
    </i>
    <i r="1">
      <x v="99"/>
    </i>
    <i r="1">
      <x v="100"/>
    </i>
    <i r="1">
      <x v="125"/>
    </i>
    <i r="1">
      <x v="136"/>
    </i>
    <i r="1">
      <x v="137"/>
    </i>
    <i>
      <x v="5"/>
    </i>
    <i r="1">
      <x v="12"/>
    </i>
    <i r="1">
      <x v="38"/>
    </i>
    <i r="1">
      <x v="59"/>
    </i>
    <i r="1">
      <x v="82"/>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32" firstHeaderRow="1" firstDataRow="1" firstDataCol="1"/>
  <pivotFields count="24">
    <pivotField showAll="0"/>
    <pivotField showAll="0"/>
    <pivotField showAll="0"/>
    <pivotField axis="axisRow"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32"/>
        <item x="30"/>
        <item x="31"/>
        <item x="32"/>
        <item x="33"/>
        <item x="34"/>
        <item x="35"/>
        <item x="36"/>
        <item x="37"/>
        <item x="38"/>
        <item x="39"/>
        <item x="40"/>
        <item m="1" x="128"/>
        <item x="41"/>
        <item m="1" x="127"/>
        <item m="1" x="126"/>
        <item x="42"/>
        <item h="1" m="1" x="133"/>
        <item x="43"/>
        <item x="44"/>
        <item x="45"/>
        <item x="46"/>
        <item x="47"/>
        <item x="48"/>
        <item x="49"/>
        <item x="50"/>
        <item x="51"/>
        <item x="52"/>
        <item x="53"/>
        <item x="54"/>
        <item x="55"/>
        <item x="56"/>
        <item x="57"/>
        <item x="58"/>
        <item x="59"/>
        <item x="60"/>
        <item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4"/>
        <item m="1" x="135"/>
        <item x="96"/>
        <item x="97"/>
        <item x="98"/>
        <item x="99"/>
        <item m="1" x="137"/>
        <item x="100"/>
        <item x="101"/>
        <item x="102"/>
        <item x="103"/>
        <item x="104"/>
        <item x="105"/>
        <item x="106"/>
        <item x="107"/>
        <item x="108"/>
        <item x="109"/>
        <item x="110"/>
        <item x="111"/>
        <item x="112"/>
        <item x="113"/>
        <item x="114"/>
        <item x="115"/>
        <item x="116"/>
        <item x="117"/>
        <item x="118"/>
        <item x="119"/>
        <item x="120"/>
        <item x="121"/>
        <item x="122"/>
        <item x="123"/>
        <item x="124"/>
        <item m="1" x="136"/>
        <item m="1" x="125"/>
        <item m="1" x="138"/>
        <item m="1" x="129"/>
        <item m="1" x="130"/>
        <item t="default"/>
      </items>
    </pivotField>
    <pivotField axis="axisRow" showAll="0">
      <items count="9">
        <item h="1" x="0"/>
        <item h="1" m="1" x="6"/>
        <item x="1"/>
        <item h="1" m="1" x="5"/>
        <item x="2"/>
        <item m="1" x="4"/>
        <item h="1" m="1" x="7"/>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31">
    <i>
      <x v="2"/>
    </i>
    <i r="1">
      <x v="2"/>
    </i>
    <i r="1">
      <x v="5"/>
    </i>
    <i r="1">
      <x v="11"/>
    </i>
    <i r="1">
      <x v="15"/>
    </i>
    <i r="1">
      <x v="29"/>
    </i>
    <i r="1">
      <x v="39"/>
    </i>
    <i r="1">
      <x v="40"/>
    </i>
    <i r="1">
      <x v="41"/>
    </i>
    <i r="1">
      <x v="46"/>
    </i>
    <i r="1">
      <x v="50"/>
    </i>
    <i r="1">
      <x v="59"/>
    </i>
    <i r="1">
      <x v="63"/>
    </i>
    <i r="1">
      <x v="69"/>
    </i>
    <i r="1">
      <x v="79"/>
    </i>
    <i r="1">
      <x v="81"/>
    </i>
    <i r="1">
      <x v="87"/>
    </i>
    <i r="1">
      <x v="96"/>
    </i>
    <i r="1">
      <x v="97"/>
    </i>
    <i r="1">
      <x v="98"/>
    </i>
    <i r="1">
      <x v="121"/>
    </i>
    <i r="1">
      <x v="131"/>
    </i>
    <i r="1">
      <x v="132"/>
    </i>
    <i>
      <x v="4"/>
    </i>
    <i r="1">
      <x v="10"/>
    </i>
    <i r="1">
      <x v="12"/>
    </i>
    <i r="1">
      <x v="38"/>
    </i>
    <i r="1">
      <x v="58"/>
    </i>
    <i r="1">
      <x v="80"/>
    </i>
    <i r="1">
      <x v="101"/>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5">
        <item x="21"/>
        <item x="42"/>
        <item x="52"/>
        <item x="54"/>
        <item x="7"/>
        <item x="8"/>
        <item x="44"/>
        <item x="46"/>
        <item x="78"/>
        <item x="14"/>
        <item x="10"/>
        <item x="43"/>
        <item x="77"/>
        <item x="39"/>
        <item x="9"/>
        <item x="18"/>
        <item x="12"/>
        <item x="17"/>
        <item x="36"/>
        <item x="22"/>
        <item x="19"/>
        <item x="37"/>
        <item x="76"/>
        <item x="30"/>
        <item x="31"/>
        <item x="70"/>
        <item x="1"/>
        <item x="15"/>
        <item x="47"/>
        <item x="33"/>
        <item h="1" x="79"/>
        <item h="1" x="50"/>
        <item x="11"/>
        <item x="5"/>
        <item x="2"/>
        <item x="29"/>
        <item x="23"/>
        <item x="20"/>
        <item x="58"/>
        <item x="75"/>
        <item x="40"/>
        <item x="59"/>
        <item x="60"/>
        <item x="61"/>
        <item x="63"/>
        <item x="62"/>
        <item x="26"/>
        <item x="72"/>
        <item x="13"/>
        <item x="81"/>
        <item x="53"/>
        <item x="28"/>
        <item x="25"/>
        <item x="24"/>
        <item x="4"/>
        <item x="32"/>
        <item x="64"/>
        <item x="73"/>
        <item x="45"/>
        <item x="6"/>
        <item x="80"/>
        <item x="48"/>
        <item x="27"/>
        <item x="65"/>
        <item x="38"/>
        <item x="71"/>
        <item x="55"/>
        <item x="66"/>
        <item x="41"/>
        <item x="67"/>
        <item x="68"/>
        <item x="69"/>
        <item x="74"/>
        <item x="51"/>
        <item x="35"/>
        <item x="56"/>
        <item x="57"/>
        <item x="34"/>
        <item x="16"/>
        <item x="49"/>
        <item x="0"/>
        <item m="1" x="82"/>
        <item x="3"/>
        <item h="1" m="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5">
        <item x="21"/>
        <item x="42"/>
        <item x="52"/>
        <item x="54"/>
        <item x="7"/>
        <item x="8"/>
        <item x="44"/>
        <item x="46"/>
        <item x="78"/>
        <item x="14"/>
        <item x="10"/>
        <item x="43"/>
        <item x="77"/>
        <item x="39"/>
        <item x="9"/>
        <item x="18"/>
        <item x="12"/>
        <item x="17"/>
        <item x="36"/>
        <item x="22"/>
        <item x="19"/>
        <item x="37"/>
        <item x="76"/>
        <item x="30"/>
        <item x="31"/>
        <item x="70"/>
        <item x="1"/>
        <item x="15"/>
        <item x="47"/>
        <item x="33"/>
        <item h="1" x="79"/>
        <item h="1" x="50"/>
        <item x="11"/>
        <item x="5"/>
        <item x="2"/>
        <item x="29"/>
        <item x="23"/>
        <item x="20"/>
        <item x="58"/>
        <item x="75"/>
        <item x="40"/>
        <item x="59"/>
        <item x="60"/>
        <item x="61"/>
        <item x="63"/>
        <item x="62"/>
        <item x="26"/>
        <item x="72"/>
        <item x="13"/>
        <item x="81"/>
        <item x="53"/>
        <item x="28"/>
        <item x="25"/>
        <item x="24"/>
        <item x="4"/>
        <item x="32"/>
        <item x="64"/>
        <item x="73"/>
        <item x="45"/>
        <item x="6"/>
        <item x="80"/>
        <item x="48"/>
        <item x="27"/>
        <item x="65"/>
        <item x="38"/>
        <item x="71"/>
        <item x="55"/>
        <item x="66"/>
        <item x="41"/>
        <item x="67"/>
        <item x="68"/>
        <item x="69"/>
        <item x="74"/>
        <item x="51"/>
        <item x="35"/>
        <item x="56"/>
        <item x="57"/>
        <item x="34"/>
        <item x="16"/>
        <item x="49"/>
        <item x="0"/>
        <item m="1" x="82"/>
        <item x="3"/>
        <item h="1" m="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5">
        <item x="25"/>
        <item x="21"/>
        <item x="67"/>
        <item x="75"/>
        <item x="16"/>
        <item x="17"/>
        <item x="1"/>
        <item x="65"/>
        <item x="78"/>
        <item x="61"/>
        <item x="19"/>
        <item x="22"/>
        <item x="76"/>
        <item x="2"/>
        <item x="18"/>
        <item x="13"/>
        <item x="62"/>
        <item x="36"/>
        <item x="12"/>
        <item x="26"/>
        <item x="35"/>
        <item x="14"/>
        <item x="64"/>
        <item x="33"/>
        <item x="34"/>
        <item x="37"/>
        <item x="0"/>
        <item x="63"/>
        <item x="71"/>
        <item x="74"/>
        <item x="77"/>
        <item x="66"/>
        <item x="73"/>
        <item m="1" x="83"/>
        <item x="54"/>
        <item x="72"/>
        <item x="32"/>
        <item x="27"/>
        <item x="24"/>
        <item x="40"/>
        <item x="4"/>
        <item x="81"/>
        <item m="1" x="82"/>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5">
        <item x="25"/>
        <item x="21"/>
        <item x="67"/>
        <item x="75"/>
        <item x="16"/>
        <item x="17"/>
        <item x="1"/>
        <item x="65"/>
        <item x="78"/>
        <item x="61"/>
        <item x="19"/>
        <item x="22"/>
        <item x="76"/>
        <item x="2"/>
        <item x="18"/>
        <item x="13"/>
        <item x="62"/>
        <item x="36"/>
        <item x="12"/>
        <item x="26"/>
        <item x="35"/>
        <item x="14"/>
        <item x="64"/>
        <item x="33"/>
        <item x="34"/>
        <item x="37"/>
        <item x="0"/>
        <item x="63"/>
        <item x="71"/>
        <item x="74"/>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2"/>
        <item x="81"/>
        <item h="1" m="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7">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L23" firstHeaderRow="1" firstDataRow="2" firstDataCol="1"/>
  <pivotFields count="22">
    <pivotField axis="axisRow" dataField="1" showAll="0">
      <items count="129">
        <item x="36"/>
        <item x="117"/>
        <item x="58"/>
        <item x="10"/>
        <item x="11"/>
        <item x="93"/>
        <item x="31"/>
        <item x="32"/>
        <item x="109"/>
        <item x="74"/>
        <item x="88"/>
        <item x="52"/>
        <item x="60"/>
        <item x="34"/>
        <item x="112"/>
        <item x="57"/>
        <item x="81"/>
        <item x="12"/>
        <item x="13"/>
        <item x="53"/>
        <item x="33"/>
        <item x="45"/>
        <item x="123"/>
        <item x="35"/>
        <item x="50"/>
        <item x="28"/>
        <item x="103"/>
        <item x="114"/>
        <item x="100"/>
        <item x="89"/>
        <item x="94"/>
        <item x="101"/>
        <item x="102"/>
        <item x="66"/>
        <item x="37"/>
        <item x="115"/>
        <item x="122"/>
        <item x="55"/>
        <item x="125"/>
        <item x="73"/>
        <item x="51"/>
        <item x="61"/>
        <item x="84"/>
        <item x="26"/>
        <item x="9"/>
        <item x="119"/>
        <item x="79"/>
        <item x="54"/>
        <item x="67"/>
        <item x="5"/>
        <item x="43"/>
        <item x="96"/>
        <item x="97"/>
        <item x="98"/>
        <item x="77"/>
        <item x="1"/>
        <item x="2"/>
        <item x="92"/>
        <item x="65"/>
        <item x="46"/>
        <item x="3"/>
        <item x="4"/>
        <item x="90"/>
        <item x="71"/>
        <item x="17"/>
        <item x="15"/>
        <item x="44"/>
        <item x="29"/>
        <item x="30"/>
        <item x="108"/>
        <item x="110"/>
        <item x="49"/>
        <item x="82"/>
        <item x="85"/>
        <item x="76"/>
        <item x="70"/>
        <item x="16"/>
        <item x="40"/>
        <item x="47"/>
        <item x="38"/>
        <item x="56"/>
        <item x="72"/>
        <item x="7"/>
        <item x="8"/>
        <item x="120"/>
        <item x="27"/>
        <item x="87"/>
        <item x="107"/>
        <item x="113"/>
        <item x="0"/>
        <item x="59"/>
        <item x="75"/>
        <item x="105"/>
        <item x="48"/>
        <item x="64"/>
        <item x="22"/>
        <item x="23"/>
        <item x="124"/>
        <item x="116"/>
        <item x="80"/>
        <item x="118"/>
        <item x="68"/>
        <item x="14"/>
        <item x="39"/>
        <item x="106"/>
        <item x="95"/>
        <item x="104"/>
        <item x="111"/>
        <item x="24"/>
        <item x="91"/>
        <item x="86"/>
        <item x="20"/>
        <item x="21"/>
        <item x="6"/>
        <item x="18"/>
        <item x="19"/>
        <item x="69"/>
        <item x="41"/>
        <item x="42"/>
        <item x="83"/>
        <item x="121"/>
        <item x="25"/>
        <item x="99"/>
        <item x="78"/>
        <item m="1" x="126"/>
        <item x="62"/>
        <item x="63"/>
        <item m="1" x="127"/>
        <item t="default"/>
      </items>
    </pivotField>
    <pivotField axis="axisRow" showAll="0">
      <items count="7">
        <item sd="0" x="1"/>
        <item x="0"/>
        <item x="3"/>
        <item x="2"/>
        <item m="1" x="4"/>
        <item m="1" x="5"/>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16">
    <i>
      <x v="1"/>
    </i>
    <i r="1">
      <x v="5"/>
    </i>
    <i r="1">
      <x v="11"/>
    </i>
    <i r="1">
      <x v="15"/>
    </i>
    <i r="1">
      <x v="29"/>
    </i>
    <i r="1">
      <x v="40"/>
    </i>
    <i r="1">
      <x v="42"/>
    </i>
    <i r="1">
      <x v="46"/>
    </i>
    <i r="1">
      <x v="74"/>
    </i>
    <i r="1">
      <x v="80"/>
    </i>
    <i r="1">
      <x v="89"/>
    </i>
    <i r="1">
      <x v="91"/>
    </i>
    <i r="1">
      <x v="110"/>
    </i>
    <i r="1">
      <x v="121"/>
    </i>
    <i r="1">
      <x v="125"/>
    </i>
    <i t="grand">
      <x/>
    </i>
  </rowItems>
  <colFields count="1">
    <field x="6"/>
  </colFields>
  <colItems count="11">
    <i>
      <x v="1"/>
    </i>
    <i>
      <x v="2"/>
    </i>
    <i>
      <x v="3"/>
    </i>
    <i>
      <x v="4"/>
    </i>
    <i>
      <x v="5"/>
    </i>
    <i>
      <x v="6"/>
    </i>
    <i>
      <x v="7"/>
    </i>
    <i>
      <x v="8"/>
    </i>
    <i>
      <x v="9"/>
    </i>
    <i>
      <x v="10"/>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D405" firstHeaderRow="0" firstDataRow="1" firstDataCol="1" rowPageCount="3" colPageCount="1"/>
  <pivotFields count="22">
    <pivotField showAll="0"/>
    <pivotField showAll="0"/>
    <pivotField axis="axisRow" multipleItemSelectionAllowed="1" showAll="0">
      <items count="8">
        <item x="2"/>
        <item x="5"/>
        <item x="1"/>
        <item x="4"/>
        <item x="6"/>
        <item x="3"/>
        <item x="0"/>
        <item t="default"/>
      </items>
    </pivotField>
    <pivotField axis="axisRow" showAll="0">
      <items count="161">
        <item x="86"/>
        <item x="154"/>
        <item x="41"/>
        <item x="125"/>
        <item x="45"/>
        <item x="46"/>
        <item x="112"/>
        <item x="66"/>
        <item x="74"/>
        <item x="3"/>
        <item x="107"/>
        <item x="118"/>
        <item x="1"/>
        <item x="40"/>
        <item x="93"/>
        <item x="110"/>
        <item x="98"/>
        <item x="96"/>
        <item x="155"/>
        <item x="47"/>
        <item x="48"/>
        <item x="82"/>
        <item x="92"/>
        <item x="150"/>
        <item x="31"/>
        <item x="88"/>
        <item x="157"/>
        <item x="138"/>
        <item x="89"/>
        <item x="87"/>
        <item x="126"/>
        <item x="0"/>
        <item x="127"/>
        <item x="21"/>
        <item x="79"/>
        <item x="80"/>
        <item x="81"/>
        <item x="153"/>
        <item x="136"/>
        <item x="35"/>
        <item x="97"/>
        <item x="113"/>
        <item x="102"/>
        <item x="116"/>
        <item h="1" x="99"/>
        <item x="42"/>
        <item x="121"/>
        <item x="30"/>
        <item x="109"/>
        <item x="32"/>
        <item x="124"/>
        <item x="115"/>
        <item h="1" x="122"/>
        <item x="64"/>
        <item x="43"/>
        <item x="117"/>
        <item x="84"/>
        <item x="83"/>
        <item x="53"/>
        <item x="54"/>
        <item x="70"/>
        <item x="149"/>
        <item x="6"/>
        <item x="101"/>
        <item x="106"/>
        <item x="123"/>
        <item x="108"/>
        <item x="49"/>
        <item x="50"/>
        <item x="139"/>
        <item x="24"/>
        <item x="7"/>
        <item x="72"/>
        <item x="51"/>
        <item x="52"/>
        <item x="26"/>
        <item x="59"/>
        <item x="60"/>
        <item x="56"/>
        <item x="55"/>
        <item x="13"/>
        <item x="12"/>
        <item x="71"/>
        <item x="73"/>
        <item x="4"/>
        <item x="44"/>
        <item x="104"/>
        <item x="111"/>
        <item x="8"/>
        <item x="19"/>
        <item x="10"/>
        <item x="9"/>
        <item x="57"/>
        <item x="58"/>
        <item x="77"/>
        <item x="67"/>
        <item x="132"/>
        <item x="85"/>
        <item x="36"/>
        <item x="61"/>
        <item x="62"/>
        <item x="63"/>
        <item x="135"/>
        <item x="14"/>
        <item x="137"/>
        <item x="16"/>
        <item x="152"/>
        <item x="23"/>
        <item x="37"/>
        <item x="2"/>
        <item x="5"/>
        <item x="11"/>
        <item x="90"/>
        <item x="68"/>
        <item x="25"/>
        <item x="94"/>
        <item x="129"/>
        <item x="147"/>
        <item x="148"/>
        <item x="114"/>
        <item x="134"/>
        <item x="95"/>
        <item x="151"/>
        <item x="91"/>
        <item x="140"/>
        <item x="75"/>
        <item x="76"/>
        <item x="17"/>
        <item x="18"/>
        <item x="141"/>
        <item x="142"/>
        <item x="143"/>
        <item x="156"/>
        <item x="65"/>
        <item x="34"/>
        <item x="146"/>
        <item x="69"/>
        <item x="144"/>
        <item x="145"/>
        <item x="15"/>
        <item m="1" x="159"/>
        <item x="105"/>
        <item x="78"/>
        <item x="20"/>
        <item x="22"/>
        <item x="39"/>
        <item x="130"/>
        <item x="133"/>
        <item x="128"/>
        <item x="131"/>
        <item x="27"/>
        <item h="1" x="103"/>
        <item h="1" m="1" x="158"/>
        <item h="1" x="33"/>
        <item h="1" x="100"/>
        <item h="1" x="28"/>
        <item h="1" x="29"/>
        <item h="1" x="38"/>
        <item h="1" x="119"/>
        <item h="1" x="120"/>
        <item t="default"/>
      </items>
    </pivotField>
    <pivotField axis="axisPage" multipleItemSelectionAllowed="1" showAll="0">
      <items count="8">
        <item x="4"/>
        <item x="1"/>
        <item x="0"/>
        <item h="1" x="3"/>
        <item x="2"/>
        <item x="5"/>
        <item h="1" x="6"/>
        <item t="default"/>
      </items>
    </pivotField>
    <pivotField axis="axisPage" showAll="0">
      <items count="3">
        <item x="0"/>
        <item x="1"/>
        <item t="default"/>
      </items>
    </pivotField>
    <pivotField dataField="1"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3"/>
        <item x="17"/>
        <item x="11"/>
        <item x="12"/>
        <item x="8"/>
        <item x="6"/>
        <item x="7"/>
        <item x="10"/>
        <item x="9"/>
        <item x="4"/>
        <item x="5"/>
        <item x="14"/>
        <item x="0"/>
        <item x="1"/>
        <item x="2"/>
        <item x="3"/>
        <item x="15"/>
        <item t="default"/>
      </items>
    </pivotField>
  </pivotFields>
  <rowFields count="3">
    <field x="20"/>
    <field x="2"/>
    <field x="3"/>
  </rowFields>
  <rowItems count="399">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14"/>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23"/>
    </i>
    <i r="2">
      <x v="26"/>
    </i>
    <i r="2">
      <x v="29"/>
    </i>
    <i r="2">
      <x v="62"/>
    </i>
    <i r="2">
      <x v="82"/>
    </i>
    <i r="2">
      <x v="105"/>
    </i>
    <i r="2">
      <x v="106"/>
    </i>
    <i r="2">
      <x v="112"/>
    </i>
    <i r="2">
      <x v="122"/>
    </i>
    <i r="2">
      <x v="123"/>
    </i>
    <i r="2">
      <x v="145"/>
    </i>
    <i>
      <x v="13"/>
    </i>
    <i r="1">
      <x v="1"/>
    </i>
    <i r="2">
      <x v="69"/>
    </i>
    <i r="2">
      <x v="132"/>
    </i>
    <i r="1">
      <x v="3"/>
    </i>
    <i r="2">
      <x v="75"/>
    </i>
    <i r="1">
      <x v="6"/>
    </i>
    <i r="2">
      <x v="1"/>
    </i>
    <i r="2">
      <x v="9"/>
    </i>
    <i r="2">
      <x v="26"/>
    </i>
    <i r="2">
      <x v="29"/>
    </i>
    <i r="2">
      <x v="83"/>
    </i>
    <i r="2">
      <x v="106"/>
    </i>
    <i r="2">
      <x v="112"/>
    </i>
    <i r="2">
      <x v="122"/>
    </i>
    <i r="2">
      <x v="128"/>
    </i>
    <i r="2">
      <x v="145"/>
    </i>
    <i>
      <x v="14"/>
    </i>
    <i r="1">
      <x v="1"/>
    </i>
    <i r="2">
      <x v="69"/>
    </i>
    <i r="2">
      <x v="132"/>
    </i>
    <i r="2">
      <x v="133"/>
    </i>
    <i r="1">
      <x v="3"/>
    </i>
    <i r="2">
      <x v="75"/>
    </i>
    <i r="1">
      <x v="4"/>
    </i>
    <i r="2">
      <x v="37"/>
    </i>
    <i r="1">
      <x v="6"/>
    </i>
    <i r="2">
      <x v="1"/>
    </i>
    <i r="2">
      <x v="29"/>
    </i>
    <i r="2">
      <x v="62"/>
    </i>
    <i r="2">
      <x v="83"/>
    </i>
    <i r="2">
      <x v="106"/>
    </i>
    <i r="2">
      <x v="107"/>
    </i>
    <i r="2">
      <x v="112"/>
    </i>
    <i r="2">
      <x v="124"/>
    </i>
    <i r="2">
      <x v="128"/>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i>
    <i r="2">
      <x v="32"/>
    </i>
    <i r="2">
      <x v="4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1"/>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x v="20"/>
    </i>
    <i r="1">
      <x v="1"/>
    </i>
    <i r="2">
      <x v="6"/>
    </i>
    <i r="1">
      <x v="6"/>
    </i>
    <i r="2">
      <x v="51"/>
    </i>
    <i r="2">
      <x v="109"/>
    </i>
    <i t="grand">
      <x/>
    </i>
  </rowItems>
  <colFields count="1">
    <field x="-2"/>
  </colFields>
  <colItems count="3">
    <i>
      <x/>
    </i>
    <i i="1">
      <x v="1"/>
    </i>
    <i i="2">
      <x v="2"/>
    </i>
  </colItems>
  <pageFields count="3">
    <pageField fld="5" item="0" hier="-1"/>
    <pageField fld="4" hier="-1"/>
    <pageField fld="21" hier="-1"/>
  </pageFields>
  <dataFields count="3">
    <dataField name="Target Cash Amount.amount " fld="6" baseField="4" baseItem="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58">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3" name="Target %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59">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3" name="Actual %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6" tableType="queryTable" totalsRowShown="0">
  <autoFilter ref="A1:X6" xr:uid="{3A375D61-2332-42FB-8BFE-F2D7382EFA9A}"/>
  <tableColumns count="24">
    <tableColumn id="1" xr3:uid="{D0F10F3D-3BFA-4B4C-B2CC-ED26050E1352}" uniqueName="1" name="Organization Name" queryTableFieldId="1" dataDxfId="133"/>
    <tableColumn id="2" xr3:uid="{B014F198-06F4-4097-9097-476DF491B597}" uniqueName="2" name="Grant Subject" queryTableFieldId="2" dataDxfId="132"/>
    <tableColumn id="3" xr3:uid="{CAFDC810-476B-4738-BC1A-27430B0728FA}" uniqueName="3" name="Grant" queryTableFieldId="3" dataDxfId="131"/>
    <tableColumn id="4" xr3:uid="{1AD3460B-00EB-4814-8589-5CE958E12A5E}" uniqueName="4" name="Friendly Name" queryTableFieldId="4" dataDxfId="130"/>
    <tableColumn id="5" xr3:uid="{2320075D-9E64-4EBC-A133-ABF867E1926C}" uniqueName="5" name="Grant Status" queryTableFieldId="5" dataDxfId="129"/>
    <tableColumn id="6" xr3:uid="{9DB4B769-EC3A-4CC1-BDEC-4E78BE49CD3B}" uniqueName="6" name="Funding Foundation" queryTableFieldId="6" dataDxfId="128"/>
    <tableColumn id="7" xr3:uid="{EA5D4C22-A761-4DFD-B103-2E4E77032A04}" uniqueName="7" name="Start Date" queryTableFieldId="7" dataDxfId="127"/>
    <tableColumn id="8" xr3:uid="{D253EF90-A38A-4CC7-8484-53EDF2815808}" uniqueName="8" name="End Date" queryTableFieldId="8" dataDxfId="126"/>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25"/>
    <tableColumn id="12" xr3:uid="{511E00A9-1E43-4556-B7EE-AD26A6CAF251}" uniqueName="12" name="Impact Location - Market Unit" queryTableFieldId="12" dataDxfId="124"/>
    <tableColumn id="13" xr3:uid="{AE2D6AD6-96B4-4F70-B05E-756A5A1D9D06}" uniqueName="13" name="Total Pro Bono Amount.amount" queryTableFieldId="13"/>
    <tableColumn id="14" xr3:uid="{D52A65FF-8F08-4220-95DA-9746F7F2301E}" uniqueName="14" name="Project Sponsor" queryTableFieldId="14" dataDxfId="123"/>
    <tableColumn id="15" xr3:uid="{B0587639-CE29-4C08-A45E-C0261CD844FE}" uniqueName="15" name="Sponsoring Location - Country" queryTableFieldId="15" dataDxfId="122"/>
    <tableColumn id="16" xr3:uid="{9848A7F7-1FAC-4C9F-B01E-A23BACCD9484}" uniqueName="16" name="Sponsoring Location Market Unit" queryTableFieldId="16" dataDxfId="121"/>
    <tableColumn id="17" xr3:uid="{DBDD1C16-0E4D-4936-8E1E-42E5A2E14031}" uniqueName="17" name="Relationship Manager" queryTableFieldId="17" dataDxfId="120"/>
    <tableColumn id="18" xr3:uid="{25B90B8E-30C5-4A4E-A88C-7E1476F365B7}" uniqueName="18" name="Grant Primary Contact" queryTableFieldId="18" dataDxfId="119"/>
    <tableColumn id="19" xr3:uid="{2682BC70-346E-4E90-9141-06D774B046AC}" uniqueName="19" name="Owner Role" queryTableFieldId="19" dataDxfId="118"/>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5" tableType="queryTable" totalsRowShown="0">
  <autoFilter ref="A1:X5" xr:uid="{A6FFE644-942C-424D-A6FA-2E5C8996FB7B}"/>
  <tableColumns count="24">
    <tableColumn id="1" xr3:uid="{49C0BD42-CE7A-4560-9F8E-8641167BEE8B}" uniqueName="1" name="Organization Name" queryTableFieldId="1" dataDxfId="116"/>
    <tableColumn id="2" xr3:uid="{EE939FD2-4C74-46FB-9F01-72D823A76678}" uniqueName="2" name="Grant Subject" queryTableFieldId="2" dataDxfId="115"/>
    <tableColumn id="3" xr3:uid="{D0FA092D-F1E3-4044-8684-A74BCA50EA69}" uniqueName="3" name="Grant" queryTableFieldId="3" dataDxfId="114"/>
    <tableColumn id="4" xr3:uid="{F2D9010E-6424-42DF-A38A-B60117307BEC}" uniqueName="4" name="Friendly Name" queryTableFieldId="4" dataDxfId="113"/>
    <tableColumn id="5" xr3:uid="{380AF1E4-5B4C-40E2-BCC0-72A5AF2F5546}" uniqueName="5" name="Grant Status" queryTableFieldId="5" dataDxfId="112"/>
    <tableColumn id="6" xr3:uid="{5322B95D-AC95-4E69-8E34-022F76A19EA5}" uniqueName="6" name="Funding Foundation" queryTableFieldId="6" dataDxfId="111"/>
    <tableColumn id="7" xr3:uid="{708A2D8D-7E67-4B11-9AFD-18EC174CD00C}" uniqueName="7" name="Start Date" queryTableFieldId="7" dataDxfId="110"/>
    <tableColumn id="8" xr3:uid="{B37A4E4C-2A8E-4248-A9DA-7CB253900068}" uniqueName="8" name="End Date" queryTableFieldId="8" dataDxfId="109"/>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08"/>
    <tableColumn id="12" xr3:uid="{0E0329F0-A82C-42F1-9CE4-DB1684E7B265}" uniqueName="12" name="Impact Location - Market Unit" queryTableFieldId="12" dataDxfId="107"/>
    <tableColumn id="13" xr3:uid="{641869CC-906B-49C7-8F6D-BF9ADB5B6FA8}" uniqueName="13" name="Total Pro Bono Amount.amount" queryTableFieldId="13"/>
    <tableColumn id="14" xr3:uid="{A1B73564-A21B-43C7-BB59-72EF74814AEB}" uniqueName="14" name="Project Sponsor" queryTableFieldId="14" dataDxfId="106"/>
    <tableColumn id="15" xr3:uid="{3E9AD144-170D-4A7A-96F5-B9CC78588FAF}" uniqueName="15" name="Sponsoring Location - Country" queryTableFieldId="15" dataDxfId="105"/>
    <tableColumn id="16" xr3:uid="{EE4410E6-CCB7-41A6-8AFA-DC377887AB82}" uniqueName="16" name="Sponsoring Location Market Unit" queryTableFieldId="16" dataDxfId="104"/>
    <tableColumn id="17" xr3:uid="{33B1F8CA-57C5-422A-9A84-AAC7AA66B940}" uniqueName="17" name="Relationship Manager" queryTableFieldId="17" dataDxfId="103"/>
    <tableColumn id="18" xr3:uid="{33B3BDB9-4BE4-4B4C-87A1-B88FA162228A}" uniqueName="18" name="Grant Primary Contact" queryTableFieldId="18" dataDxfId="102"/>
    <tableColumn id="19" xr3:uid="{9E49CC31-C628-4C4C-88F9-EFEC6E6B92B9}" uniqueName="19" name="Owner Role" queryTableFieldId="19" dataDxfId="101"/>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10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99"/>
    <tableColumn id="2" xr3:uid="{94986902-83A9-4892-A8D9-F8849025A7A7}" uniqueName="2" name="Grant Subject" queryTableFieldId="2" dataDxfId="98"/>
    <tableColumn id="3" xr3:uid="{8096B972-AF80-4FBB-8F42-F7A2E5236074}" uniqueName="3" name="Grant" queryTableFieldId="3" dataDxfId="97"/>
    <tableColumn id="4" xr3:uid="{AA87DFDA-8EC6-4B6C-8E4C-D53D5D8EE32D}" uniqueName="4" name="Friendly Name" queryTableFieldId="4" dataDxfId="96"/>
    <tableColumn id="5" xr3:uid="{AA16E77D-D3C4-44D3-AD64-A01324986F3D}" uniqueName="5" name="Grant Status" queryTableFieldId="5" dataDxfId="95"/>
    <tableColumn id="6" xr3:uid="{BF4F1020-4576-4CA4-8CAC-981A8CD3383C}" uniqueName="6" name="Funding Foundation" queryTableFieldId="6" dataDxfId="94"/>
    <tableColumn id="7" xr3:uid="{2DEE1B79-53EA-4836-9611-69EE215F2381}" uniqueName="7" name="Start Date" queryTableFieldId="7" dataDxfId="93"/>
    <tableColumn id="8" xr3:uid="{B4DE2354-C911-444D-BB52-5F4A69955627}" uniqueName="8" name="End Date" queryTableFieldId="8" dataDxfId="92"/>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91"/>
    <tableColumn id="12" xr3:uid="{B92E2CA6-A14D-49CC-A0A2-9CC47A64D1E6}" uniqueName="12" name="Impact Location - Market Unit" queryTableFieldId="12" dataDxfId="90"/>
    <tableColumn id="13" xr3:uid="{FF63001A-9C02-4A74-B46B-C2C006FA8177}" uniqueName="13" name="Total Pro Bono Amount.amount" queryTableFieldId="13"/>
    <tableColumn id="14" xr3:uid="{D95570F7-475E-4DB2-AD31-09576C9237C0}" uniqueName="14" name="Project Sponsor" queryTableFieldId="14" dataDxfId="89"/>
    <tableColumn id="15" xr3:uid="{48653D6B-0F16-40BA-B66F-E94AE74AC28F}" uniqueName="15" name="Sponsoring Location - Country" queryTableFieldId="15" dataDxfId="88"/>
    <tableColumn id="16" xr3:uid="{69B7A6B1-E4B3-46D1-8039-05E0E4E0DD41}" uniqueName="16" name="Sponsoring Location Market Unit" queryTableFieldId="16" dataDxfId="87"/>
    <tableColumn id="17" xr3:uid="{DE56B054-77DD-4197-9FA3-C60D4820D333}" uniqueName="17" name="Relationship Manager" queryTableFieldId="17" dataDxfId="86"/>
    <tableColumn id="18" xr3:uid="{CF71B56E-A313-413A-A46A-763016037CFB}" uniqueName="18" name="Grant Primary Contact" queryTableFieldId="18" dataDxfId="85"/>
    <tableColumn id="19" xr3:uid="{75C2F263-35C2-427D-8F6A-68AEFAA21636}" uniqueName="19" name="Owner Role" queryTableFieldId="19" dataDxfId="84"/>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8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9" tableType="queryTable" totalsRowShown="0" headerRowDxfId="157" dataDxfId="156">
  <autoFilter ref="A1:H29" xr:uid="{DB0CEF45-B7D0-4A28-9FCA-BE0D43B2CC34}"/>
  <tableColumns count="8">
    <tableColumn id="1" xr3:uid="{FAB3B057-C713-41B5-9623-B133920D5E68}" uniqueName="1" name="Receiving Organization" queryTableFieldId="1" dataDxfId="82"/>
    <tableColumn id="2" xr3:uid="{56D7F3D0-0A0D-4442-AD21-EC338292FEE8}" uniqueName="2" name="MU where grant impacts" queryTableFieldId="2" dataDxfId="81"/>
    <tableColumn id="3" xr3:uid="{0FE7318B-0527-40F1-8EA8-6C576C33BB9D}" uniqueName="3" name="Primary MU sponsor locations" queryTableFieldId="3" dataDxfId="80"/>
    <tableColumn id="4" xr3:uid="{54B29435-F2E5-4C86-B60A-8203E8BDD7F3}" uniqueName="4" name="End Date" queryTableFieldId="4" dataDxfId="79"/>
    <tableColumn id="5" xr3:uid="{ABEDE254-AFBC-46BF-B2A5-632E81481753}" uniqueName="5" name="Duration (Months)" queryTableFieldId="5" dataDxfId="78"/>
    <tableColumn id="6" xr3:uid="{47E3881D-477A-4164-9C32-FD9C6222E5AA}" uniqueName="6" name="Grant Value ($M)" queryTableFieldId="6" dataDxfId="77"/>
    <tableColumn id="7" xr3:uid="{E5BEFDD0-EFC9-48B0-AE24-43F29285D692}" uniqueName="7" name="# Connected (Target)" queryTableFieldId="7" dataDxfId="76"/>
    <tableColumn id="9" xr3:uid="{7FF29D83-94C8-4F5E-8F91-A4B5C7CFC996}" uniqueName="9" name="Grant_Size" queryTableFieldId="9" dataDxfId="155"/>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4" tableType="queryTable" totalsRowShown="0" headerRowDxfId="154" dataDxfId="153">
  <autoFilter ref="A1:H24" xr:uid="{00093B57-4A79-4EAF-9AA9-D9CD938F3FF9}"/>
  <tableColumns count="8">
    <tableColumn id="1" xr3:uid="{003BCDFB-3B17-438B-8B96-372319F75883}" uniqueName="1" name="Receiving Organization" queryTableFieldId="1" dataDxfId="75"/>
    <tableColumn id="2" xr3:uid="{0679DF66-778A-4B82-8B77-A8C1DF185E77}" uniqueName="2" name="MU where grant impacts" queryTableFieldId="2" dataDxfId="74"/>
    <tableColumn id="3" xr3:uid="{FF254DB3-30F0-4282-801E-26D61A921C19}" uniqueName="3" name="Primary MU sponsor locations" queryTableFieldId="3" dataDxfId="73"/>
    <tableColumn id="4" xr3:uid="{D6FE5DA7-EF62-44FD-9024-2E2B71EECD17}" uniqueName="4" name="End Date" queryTableFieldId="4" dataDxfId="72"/>
    <tableColumn id="5" xr3:uid="{FC2E759A-99D2-4131-86AC-B02DF7B1BDE8}" uniqueName="5" name="Duration (Months)" queryTableFieldId="5" dataDxfId="71"/>
    <tableColumn id="6" xr3:uid="{A13818C4-4F59-43BF-90DD-7FD538659C44}" uniqueName="6" name="Grant Value ($M)" queryTableFieldId="6" dataDxfId="70"/>
    <tableColumn id="7" xr3:uid="{AA86E6B9-70CC-402D-ACAF-678A63DFF5C9}" uniqueName="7" name="# Connected (Target)" queryTableFieldId="7" dataDxfId="69"/>
    <tableColumn id="9" xr3:uid="{D9E21D46-DF2B-45A0-9716-972CD240FAC7}" uniqueName="9" name="Grant_Type" queryTableFieldId="9" dataDxfId="68"/>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45" tableType="queryTable" totalsRowShown="0">
  <autoFilter ref="A1:AW1245" xr:uid="{FE47EE3F-5350-46B1-BAAC-D26A9D14F4F3}"/>
  <sortState xmlns:xlrd2="http://schemas.microsoft.com/office/spreadsheetml/2017/richdata2" ref="A2:AW1245">
    <sortCondition ref="A1:A1245"/>
  </sortState>
  <tableColumns count="49">
    <tableColumn id="1" xr3:uid="{309AC3C6-5CA5-4B50-8A8A-704FDD3ADA26}" uniqueName="1" name="Grant Friendly Name" queryTableFieldId="1" dataDxfId="36"/>
    <tableColumn id="2" xr3:uid="{AD91F224-2E8F-47C6-8B5F-2A7A605D0044}" uniqueName="2" name="Benchmark" queryTableFieldId="2" dataDxfId="35"/>
    <tableColumn id="3" xr3:uid="{0CA5ACAE-823D-4FBF-9544-2F2098CA1B64}" uniqueName="3" name="Benchmark Update ID" queryTableFieldId="3" dataDxfId="34"/>
    <tableColumn id="4" xr3:uid="{DCAB4F42-5D07-4C09-9A79-BB143DB4CCDE}" uniqueName="4" name="Grantee Report: Grantee Report" queryTableFieldId="4" dataDxfId="33"/>
    <tableColumn id="5" xr3:uid="{3F1CAF8A-D437-4729-9F84-0FCF6DA53D14}" uniqueName="5" name="Report Date" queryTableFieldId="5" dataDxfId="32"/>
    <tableColumn id="6" xr3:uid="{B4042355-806A-4C3F-9D04-14E988972FEC}" uniqueName="6" name="Beneficiary Country" queryTableFieldId="6" dataDxfId="31"/>
    <tableColumn id="7" xr3:uid="{C2B91BDE-888D-478E-8ADE-7BCB45B577E4}" uniqueName="7" name="Beneficiary Market Unit" queryTableFieldId="7" dataDxfId="30"/>
    <tableColumn id="8" xr3:uid="{9961E57C-3CBB-432D-A129-8B75AEF85524}" uniqueName="8" name="Benchmark Name" queryTableFieldId="8" dataDxfId="29"/>
    <tableColumn id="9" xr3:uid="{9DBD9B97-B6DC-40D6-91A2-AB36B9462F99}" uniqueName="9" name="Benchmark Update Name" queryTableFieldId="9" dataDxfId="28"/>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45" tableType="queryTable" totalsRowShown="0">
  <autoFilter ref="A1:BE1245" xr:uid="{3F2B99F0-DBFA-40E7-97B0-6BE352ADB6A0}"/>
  <tableColumns count="57">
    <tableColumn id="1" xr3:uid="{9F9EA21D-C98F-4930-855D-93C204C55B09}" uniqueName="1" name="Benchmark: Grant Friendly Name" queryTableFieldId="1" dataDxfId="27"/>
    <tableColumn id="2" xr3:uid="{6AE671E9-63C2-4822-AF21-727E1EEDD098}" uniqueName="2" name="Benchmark Update: Benchmark Update ID" queryTableFieldId="2" dataDxfId="26"/>
    <tableColumn id="3" xr3:uid="{C2F4D897-5E97-457A-A81C-82B5CE9F58E4}" uniqueName="3" name="Benchmark: Benchmark" queryTableFieldId="3" dataDxfId="25"/>
    <tableColumn id="4" xr3:uid="{9A9A7B2B-C49D-42EA-8ACD-D93127772ADB}" uniqueName="4" name="Benchmark Name" queryTableFieldId="4" dataDxfId="24"/>
    <tableColumn id="5" xr3:uid="{A140E085-7248-48C8-85F9-E699ED9A0170}" uniqueName="5" name="Benchmark Update Name" queryTableFieldId="5" dataDxfId="23"/>
    <tableColumn id="6" xr3:uid="{4301483A-00A2-420B-B293-09DBDA966AD4}" uniqueName="6" name="Age" queryTableFieldId="6" dataDxfId="22"/>
    <tableColumn id="7" xr3:uid="{1F7A8D70-5C7A-43CE-B608-B20392CE51E9}" uniqueName="7" name="Report Date" queryTableFieldId="7" dataDxfId="21"/>
    <tableColumn id="8" xr3:uid="{8A0B5F2F-6ED0-4CE2-A530-CCB80524676C}" uniqueName="8" name="Benchmark: Beneficiary Country/Location" queryTableFieldId="8" dataDxfId="20"/>
    <tableColumn id="9" xr3:uid="{ED175BF2-7C3F-4918-8ADC-8A09DD2678DB}" uniqueName="9" name="Benchmark: Beneficiary Market Unit" queryTableFieldId="9" dataDxfId="19"/>
    <tableColumn id="10" xr3:uid="{FBE29BCB-94BF-482C-AB3A-35F607EAAEEE}" uniqueName="10" name="Beneficiary Group" queryTableFieldId="10" dataDxfId="18"/>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B5851D7-6A5D-4CE6-B99B-FC8E497FD85E}" uniqueName="53" name="Target % PwD" queryTableFieldId="53"/>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42"/>
    <tableColumn id="2" xr3:uid="{7B6F254F-293C-44B3-A5EC-1D2AAF1CFD1F}" uniqueName="2" name="Benchmark: Beneficiary Country/Location" queryTableFieldId="2" dataDxfId="41"/>
    <tableColumn id="3" xr3:uid="{CE613FDC-5E8C-4A3E-ADC0-7A3E711C8F29}" uniqueName="3" name="Report Date" queryTableFieldId="3" dataDxfId="40"/>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39"/>
    <tableColumn id="2" xr3:uid="{7E3EC6DE-1300-4F3C-BE0C-EB884C1F0ACC}" uniqueName="2" name="Benchmark: Beneficiary Country/Location" queryTableFieldId="2" dataDxfId="38"/>
    <tableColumn id="3" xr3:uid="{F4C74002-2012-4F70-916E-20EC64E9DC9B}" uniqueName="3" name="Report Date" queryTableFieldId="3" dataDxfId="37"/>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17"/>
    <tableColumn id="2" xr3:uid="{7BBA8B66-05AA-42C7-8157-B9B06277CEA1}" uniqueName="2" name="Benchmark: Beneficiary Country/Location" queryTableFieldId="2" dataDxfId="16"/>
    <tableColumn id="3" xr3:uid="{CC0E4753-A934-40AA-A482-584C5B4C5068}" uniqueName="3" name="Report Date" queryTableFieldId="3" dataDxfId="15"/>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45" tableType="queryTable" totalsRowShown="0">
  <autoFilter ref="A1:BE1245" xr:uid="{6ED74D16-4E19-4B48-992C-76EB622A3A72}"/>
  <tableColumns count="57">
    <tableColumn id="1" xr3:uid="{9A616244-781A-49CD-AA64-BE32350B8DC2}" uniqueName="1" name="Benchmark: Grant Friendly Name" queryTableFieldId="1" dataDxfId="10"/>
    <tableColumn id="2" xr3:uid="{BB5B3D11-FC82-4123-8C2D-6B4F3C669BBB}" uniqueName="2" name="Benchmark: Benchmark" queryTableFieldId="2" dataDxfId="9"/>
    <tableColumn id="3" xr3:uid="{831BBB76-1F44-46F0-8B94-1799D02E2B08}" uniqueName="3" name="Benchmark Update: Benchmark Update ID" queryTableFieldId="3" dataDxfId="8"/>
    <tableColumn id="4" xr3:uid="{A4902684-CE12-44A5-AD97-562A6ACEFA11}" uniqueName="4" name="Grantee Report" queryTableFieldId="4" dataDxfId="7"/>
    <tableColumn id="5" xr3:uid="{85F630CF-6FD4-471D-8E54-BB5BCE9F1846}" uniqueName="5" name="Report Date" queryTableFieldId="5" dataDxfId="6"/>
    <tableColumn id="6" xr3:uid="{68260DDE-9A5C-4B71-8607-97AF9BEAC1DA}" uniqueName="6" name="Benchmark Name" queryTableFieldId="6" dataDxfId="5"/>
    <tableColumn id="7" xr3:uid="{FDF06CD8-AC21-46BE-B5E3-A3B299B184DD}" uniqueName="7" name="Benchmark Update Name" queryTableFieldId="7" dataDxfId="4"/>
    <tableColumn id="8" xr3:uid="{C9952BF4-9D73-43D2-85BB-1615B3249AD8}" uniqueName="8" name="Benchmark: Beneficiary Country/Location" queryTableFieldId="8" dataDxfId="3"/>
    <tableColumn id="9" xr3:uid="{17703A6A-AA2F-4D0D-9F8D-A4E536F7F922}" uniqueName="9" name="Benchmark: Beneficiary Market Unit" queryTableFieldId="9" dataDxfId="2"/>
    <tableColumn id="10" xr3:uid="{46AE31A9-F7D1-4443-85B3-BE13994FD484}" uniqueName="10" name="Beneficiary Group" queryTableFieldId="10" dataDxfId="1"/>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683E07B5-7023-4E8E-9524-2E72AA509BA7}" uniqueName="53" name="Actual % PwD" queryTableFieldId="53"/>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0"/>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0" tableType="queryTable" totalsRowShown="0">
  <autoFilter ref="A1:T500" xr:uid="{6B538258-4C09-4788-AEE9-71AFFE785B58}"/>
  <tableColumns count="20">
    <tableColumn id="1" xr3:uid="{3B59DEC5-43D6-497A-8DA7-B5327D99B763}" uniqueName="1" name="Grant Friendly Name" queryTableFieldId="1" dataDxfId="67"/>
    <tableColumn id="2" xr3:uid="{494FC5F8-F3E4-429C-943A-A605E8ABADDA}" uniqueName="2" name="Grant Status" queryTableFieldId="2" dataDxfId="66"/>
    <tableColumn id="3" xr3:uid="{C6E09FA2-FEA9-46D1-BCE7-33A16C35D0E7}" uniqueName="3" name="Grantee Report: Grantee Report" queryTableFieldId="3" dataDxfId="65"/>
    <tableColumn id="4" xr3:uid="{2DACD4DA-A556-414A-AB3E-57A07786872C}" uniqueName="4" name="Status" queryTableFieldId="4" dataDxfId="64"/>
    <tableColumn id="5" xr3:uid="{8ABDD919-8C5D-43A4-8584-32DFC8A08D71}" uniqueName="5" name="Grantee Report: Record Type" queryTableFieldId="5" dataDxfId="63"/>
    <tableColumn id="6" xr3:uid="{1E7C2D9D-9CCB-4821-AE4E-0759BD348D5C}" uniqueName="6" name="Scope" queryTableFieldId="6" dataDxfId="62"/>
    <tableColumn id="7" xr3:uid="{9E5CDCB8-3E34-4243-81EA-A196BC879C28}" uniqueName="7" name="Due Date" queryTableFieldId="7" dataDxfId="61"/>
    <tableColumn id="8" xr3:uid="{422F1842-B3B7-4408-A431-EC2625003A5D}" uniqueName="8" name="Submission Date" queryTableFieldId="8" dataDxfId="60"/>
    <tableColumn id="9" xr3:uid="{23030720-C707-4C02-8863-4450ADEB4556}" uniqueName="9" name="Due Date Year" queryTableFieldId="9" dataDxfId="59"/>
    <tableColumn id="10" xr3:uid="{5175C085-91F1-4E1A-888F-2AACCFD85DB9}" uniqueName="10" name="Fiscal Period" queryTableFieldId="10" dataDxfId="58"/>
    <tableColumn id="11" xr3:uid="{1C264E5B-E68E-4491-9185-919E938535EC}" uniqueName="11" name="Grant Primary Contact" queryTableFieldId="11" dataDxfId="57"/>
    <tableColumn id="12" xr3:uid="{C0B1B6DE-363B-40B5-A6B5-C5264BC0342F}" uniqueName="12" name="Organization Name" queryTableFieldId="12" dataDxfId="56"/>
    <tableColumn id="13" xr3:uid="{0D6BDAA7-2F36-4D77-A35B-C0B8D45499FE}" uniqueName="13" name="Reporting Period" queryTableFieldId="13" dataDxfId="55"/>
    <tableColumn id="14" xr3:uid="{E7908B2B-A1BF-466E-8B02-178FF3C29582}" uniqueName="14" name="Stakeholder Call/Review Date" queryTableFieldId="14" dataDxfId="54"/>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80" tableType="queryTable" totalsRowShown="0">
  <autoFilter ref="A1:V480" xr:uid="{24F6657C-9E38-44D7-8AD1-770DA13F5EE9}"/>
  <tableColumns count="22">
    <tableColumn id="1" xr3:uid="{90CBF714-C348-439D-88AA-686395041CFD}" uniqueName="1" name="Organization Name" queryTableFieldId="1" dataDxfId="53"/>
    <tableColumn id="2" xr3:uid="{7A2AC9CA-AC2F-4708-9A20-4615CBF5ED22}" uniqueName="2" name="Grant" queryTableFieldId="2" dataDxfId="52"/>
    <tableColumn id="3" xr3:uid="{51BC7AA2-4C0A-441D-B493-F197A1F66E90}" uniqueName="3" name="Funding Foundation" queryTableFieldId="3" dataDxfId="51"/>
    <tableColumn id="4" xr3:uid="{EB9073A6-2F70-4F80-B5F6-2DB7F8F8A81C}" uniqueName="4" name="Friendly Name" queryTableFieldId="4" dataDxfId="50"/>
    <tableColumn id="5" xr3:uid="{BDD13515-0973-4C91-B8E5-2ADAAFEC3F9E}" uniqueName="5" name="Grant Status" queryTableFieldId="5" dataDxfId="49"/>
    <tableColumn id="6" xr3:uid="{D09BDC63-DF45-431C-B0E9-628E3D402EB3}" uniqueName="6" name="Type of Payment" queryTableFieldId="6" dataDxfId="48"/>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47"/>
    <tableColumn id="8" xr3:uid="{A1C52561-BF6F-4943-A202-9A1B4AE859B5}" uniqueName="8" name="Actual Payment Date" queryTableFieldId="8" dataDxfId="46"/>
    <tableColumn id="9" xr3:uid="{3B762DA6-E663-41B8-B0D4-98BC3DFC3C84}" uniqueName="9" name="Fiscal Period" queryTableFieldId="9" dataDxfId="45"/>
    <tableColumn id="10" xr3:uid="{FD38B8A8-5C06-42CC-8C0E-DE0E6B10DAF8}" uniqueName="10" name="Grant Primary Contact" queryTableFieldId="10" dataDxfId="44"/>
    <tableColumn id="11" xr3:uid="{248A5DE6-C579-4A08-9F4E-D5F8CD1BD82B}" uniqueName="11" name="Payment: Payment" queryTableFieldId="11" dataDxfId="43"/>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52"/>
    <tableColumn id="2" xr3:uid="{2B0D6859-A7E6-45BA-8A96-150BC94F516E}" name="MU where grant impacts" dataDxfId="151"/>
    <tableColumn id="3" xr3:uid="{A454C35F-7C52-4C81-92F1-BF398446B5E3}" name="Primary MU sponsor locations" dataDxfId="150"/>
    <tableColumn id="4" xr3:uid="{83C5CA7F-832F-4C93-9C15-92D406EB5999}" name="End Date" dataDxfId="149"/>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48"/>
    <tableColumn id="12" xr3:uid="{E03C2758-EF55-4960-B49B-7F2CD88B8969}" name="MU Sponsor Country for Check" dataDxfId="147"/>
    <tableColumn id="13" xr3:uid="{26E2DA83-BCA6-4A6B-A5D6-1E88F38F0DE0}" name="Start Date" dataDxfId="14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45" dataDxfId="144">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43"/>
    <tableColumn id="2" xr3:uid="{3FF7EA85-B69A-41F6-9D58-1C80B98E1581}" name="MU where grant impacts" dataDxfId="142"/>
    <tableColumn id="3" xr3:uid="{9042C09A-4153-4755-B5B5-6E2AC2739E66}" name="Primary MU sponsor locations" dataDxfId="141">
      <calculatedColumnFormula>_xlfn.XLOOKUP(A2, all_grants[Friendly Name], all_grants[Sponsoring Location Market Unit])</calculatedColumnFormula>
    </tableColumn>
    <tableColumn id="4" xr3:uid="{923BFBAA-C57D-4DDF-9B39-E996C793EFBF}" name="End Date" dataDxfId="140">
      <calculatedColumnFormula>_xlfn.XLOOKUP(A2, all_grants[Friendly Name], all_grants[End Date])</calculatedColumnFormula>
    </tableColumn>
    <tableColumn id="5" xr3:uid="{F428044B-9AA5-4325-BA2B-27A5FF6AC19D}" name="Duration (Months)" dataDxfId="139">
      <calculatedColumnFormula>_xlfn.XLOOKUP(A2,all_grants[Friendly Name],all_grants[Duration (Months)])</calculatedColumnFormula>
    </tableColumn>
    <tableColumn id="6" xr3:uid="{B1BDC6CB-B743-401D-9A0B-6F60DD9CEBFA}" name="Grant Value ($M)" dataDxfId="138">
      <calculatedColumnFormula>_xlfn.XLOOKUP(A2, all_grants[Friendly Name], all_grants[Target Cash Amount.amount])</calculatedColumnFormula>
    </tableColumn>
    <tableColumn id="7" xr3:uid="{31315B8D-0D3E-452B-A74F-3DBF1F82D758}" name="# Connected (Target)" dataDxfId="137">
      <calculatedColumnFormula>_xlfn.XLOOKUP(A2, all_grants[Friendly Name], all_grants[Target '# Connected])</calculatedColumnFormula>
    </tableColumn>
    <tableColumn id="8" xr3:uid="{AD04A76A-1DD4-4C71-BDA4-0A014E87B7CE}" name="Notes for Self" dataDxfId="136"/>
    <tableColumn id="9" xr3:uid="{480EA841-81CC-4109-92FB-041C42FC3B35}" name="Target # Connected Check" dataDxfId="135"/>
    <tableColumn id="13" xr3:uid="{1DC3B7CA-2CFF-4142-A43F-136252D19988}" name="Start Date" dataDxfId="1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5139</v>
      </c>
    </row>
    <row r="2" spans="1:1" x14ac:dyDescent="0.35">
      <c r="A2" t="s">
        <v>5144</v>
      </c>
    </row>
    <row r="3" spans="1:1" x14ac:dyDescent="0.35">
      <c r="A3" t="s">
        <v>5145</v>
      </c>
    </row>
    <row r="4" spans="1:1" x14ac:dyDescent="0.35">
      <c r="A4" t="s">
        <v>5140</v>
      </c>
    </row>
    <row r="5" spans="1:1" x14ac:dyDescent="0.35">
      <c r="A5" t="s">
        <v>5141</v>
      </c>
    </row>
    <row r="6" spans="1:1" x14ac:dyDescent="0.35">
      <c r="A6" t="s">
        <v>5146</v>
      </c>
    </row>
    <row r="7" spans="1:1" x14ac:dyDescent="0.35">
      <c r="A7" t="s">
        <v>5147</v>
      </c>
    </row>
    <row r="8" spans="1:1" x14ac:dyDescent="0.35">
      <c r="A8" t="s">
        <v>5150</v>
      </c>
    </row>
    <row r="9" spans="1:1" x14ac:dyDescent="0.35">
      <c r="A9" t="s">
        <v>5142</v>
      </c>
    </row>
    <row r="10" spans="1:1" x14ac:dyDescent="0.35">
      <c r="A10" t="s">
        <v>5148</v>
      </c>
    </row>
    <row r="11" spans="1:1" x14ac:dyDescent="0.35">
      <c r="A11" t="s">
        <v>5143</v>
      </c>
    </row>
    <row r="12" spans="1:1" x14ac:dyDescent="0.35">
      <c r="A12" t="s">
        <v>5149</v>
      </c>
    </row>
    <row r="13" spans="1:1" x14ac:dyDescent="0.35">
      <c r="A13" t="s">
        <v>5151</v>
      </c>
    </row>
    <row r="14" spans="1:1" x14ac:dyDescent="0.35">
      <c r="A14" t="s">
        <v>5152</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4251</v>
      </c>
      <c r="B1" s="8" t="s">
        <v>4</v>
      </c>
      <c r="C1" s="8" t="s">
        <v>8</v>
      </c>
      <c r="D1" s="8" t="s">
        <v>9</v>
      </c>
      <c r="E1" s="8" t="s">
        <v>0</v>
      </c>
      <c r="F1" s="8" t="s">
        <v>5222</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5223</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5223</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5223</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5223</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5223</v>
      </c>
    </row>
    <row r="7" spans="1:6" hidden="1" x14ac:dyDescent="0.35">
      <c r="A7" s="7" t="s">
        <v>5218</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5223</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5223</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5223</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5223</v>
      </c>
    </row>
    <row r="11" spans="1:6" x14ac:dyDescent="0.35">
      <c r="A11" s="6" t="s">
        <v>5169</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5166</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In Progress</v>
      </c>
      <c r="C15">
        <f>_xlfn.XLOOKUP(A15, all_grants[Friendly Name], all_grants[Target Cash Amount.amount])</f>
        <v>3000000</v>
      </c>
      <c r="D15">
        <f>_xlfn.XLOOKUP(A15, all_grants[Friendly Name], all_grants[Actual Cash Amount.amount])</f>
        <v>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5133</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5223</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6"/>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5332</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5333</v>
      </c>
      <c r="O3" s="1" t="s">
        <v>217</v>
      </c>
      <c r="P3" s="1" t="s">
        <v>48</v>
      </c>
      <c r="Q3" s="1" t="s">
        <v>5334</v>
      </c>
      <c r="R3" s="1" t="s">
        <v>218</v>
      </c>
      <c r="S3" s="1" t="s">
        <v>29</v>
      </c>
      <c r="T3">
        <v>0</v>
      </c>
      <c r="U3">
        <v>0</v>
      </c>
      <c r="V3">
        <v>0</v>
      </c>
      <c r="W3">
        <v>21</v>
      </c>
      <c r="X3" s="1" t="s">
        <v>29</v>
      </c>
    </row>
    <row r="4" spans="1:24" x14ac:dyDescent="0.35">
      <c r="A4" s="1" t="s">
        <v>191</v>
      </c>
      <c r="B4" s="1" t="s">
        <v>5335</v>
      </c>
      <c r="C4" s="1" t="s">
        <v>192</v>
      </c>
      <c r="D4" s="1" t="s">
        <v>193</v>
      </c>
      <c r="E4" s="1" t="s">
        <v>60</v>
      </c>
      <c r="F4" s="1" t="s">
        <v>29</v>
      </c>
      <c r="G4" s="2">
        <v>44211</v>
      </c>
      <c r="H4" s="2">
        <v>44561</v>
      </c>
      <c r="I4">
        <v>60000</v>
      </c>
      <c r="J4">
        <v>60000</v>
      </c>
      <c r="K4" s="1" t="s">
        <v>135</v>
      </c>
      <c r="L4" s="1" t="s">
        <v>136</v>
      </c>
      <c r="N4" s="1" t="s">
        <v>29</v>
      </c>
      <c r="O4" s="1" t="s">
        <v>135</v>
      </c>
      <c r="P4" s="1" t="s">
        <v>136</v>
      </c>
      <c r="Q4" s="1" t="s">
        <v>29</v>
      </c>
      <c r="R4" s="1" t="s">
        <v>76</v>
      </c>
      <c r="S4" s="1" t="s">
        <v>29</v>
      </c>
      <c r="T4">
        <v>0</v>
      </c>
      <c r="U4">
        <v>0</v>
      </c>
      <c r="V4">
        <v>0</v>
      </c>
      <c r="W4">
        <v>11</v>
      </c>
      <c r="X4" s="1" t="s">
        <v>5336</v>
      </c>
    </row>
    <row r="5" spans="1:24" x14ac:dyDescent="0.35">
      <c r="A5" s="1" t="s">
        <v>44</v>
      </c>
      <c r="B5" s="1" t="s">
        <v>5337</v>
      </c>
      <c r="C5" s="1" t="s">
        <v>45</v>
      </c>
      <c r="D5" s="1" t="s">
        <v>46</v>
      </c>
      <c r="E5" s="1" t="s">
        <v>47</v>
      </c>
      <c r="F5" s="1" t="s">
        <v>29</v>
      </c>
      <c r="G5" s="2">
        <v>44197</v>
      </c>
      <c r="H5" s="2">
        <v>44926</v>
      </c>
      <c r="I5">
        <v>56000</v>
      </c>
      <c r="J5">
        <v>56000</v>
      </c>
      <c r="K5" s="1" t="s">
        <v>43</v>
      </c>
      <c r="L5" s="1" t="s">
        <v>48</v>
      </c>
      <c r="N5" s="1" t="s">
        <v>5338</v>
      </c>
      <c r="O5" s="1" t="s">
        <v>43</v>
      </c>
      <c r="P5" s="1" t="s">
        <v>48</v>
      </c>
      <c r="Q5" s="1" t="s">
        <v>5339</v>
      </c>
      <c r="R5" s="1" t="s">
        <v>32</v>
      </c>
      <c r="S5" s="1" t="s">
        <v>29</v>
      </c>
      <c r="T5">
        <v>0</v>
      </c>
      <c r="U5">
        <v>0</v>
      </c>
      <c r="V5">
        <v>0</v>
      </c>
      <c r="W5">
        <v>24</v>
      </c>
      <c r="X5" s="1" t="s">
        <v>29</v>
      </c>
    </row>
    <row r="6" spans="1:24" x14ac:dyDescent="0.35">
      <c r="A6" s="1" t="s">
        <v>5131</v>
      </c>
      <c r="B6" s="1" t="s">
        <v>29</v>
      </c>
      <c r="C6" s="1" t="s">
        <v>5132</v>
      </c>
      <c r="D6" s="1" t="s">
        <v>5133</v>
      </c>
      <c r="E6" s="1" t="s">
        <v>250</v>
      </c>
      <c r="F6" s="1" t="s">
        <v>29</v>
      </c>
      <c r="G6" s="2">
        <v>44317</v>
      </c>
      <c r="H6" s="2">
        <v>44347</v>
      </c>
      <c r="I6">
        <v>1000000</v>
      </c>
      <c r="J6">
        <v>1000000</v>
      </c>
      <c r="K6" s="1" t="s">
        <v>29</v>
      </c>
      <c r="L6" s="1" t="s">
        <v>29</v>
      </c>
      <c r="N6" s="1" t="s">
        <v>5340</v>
      </c>
      <c r="O6" s="1" t="s">
        <v>30</v>
      </c>
      <c r="P6" s="1" t="s">
        <v>29</v>
      </c>
      <c r="Q6" s="1" t="s">
        <v>29</v>
      </c>
      <c r="R6" s="1" t="s">
        <v>32</v>
      </c>
      <c r="S6" s="1" t="s">
        <v>29</v>
      </c>
      <c r="T6">
        <v>0</v>
      </c>
      <c r="U6">
        <v>0</v>
      </c>
      <c r="V6">
        <v>0</v>
      </c>
      <c r="W6">
        <v>1</v>
      </c>
      <c r="X6"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5"/>
  <sheetViews>
    <sheetView workbookViewId="0">
      <selection activeCell="B14" sqref="B14"/>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5332</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5333</v>
      </c>
      <c r="O3" s="1" t="s">
        <v>217</v>
      </c>
      <c r="P3" s="1" t="s">
        <v>48</v>
      </c>
      <c r="Q3" s="1" t="s">
        <v>5334</v>
      </c>
      <c r="R3" s="1" t="s">
        <v>218</v>
      </c>
      <c r="S3" s="1" t="s">
        <v>29</v>
      </c>
      <c r="T3">
        <v>0</v>
      </c>
      <c r="U3">
        <v>0</v>
      </c>
      <c r="V3">
        <v>0</v>
      </c>
      <c r="W3">
        <v>21</v>
      </c>
      <c r="X3" s="1" t="s">
        <v>29</v>
      </c>
    </row>
    <row r="4" spans="1:24" x14ac:dyDescent="0.35">
      <c r="A4" s="1" t="s">
        <v>191</v>
      </c>
      <c r="B4" s="1" t="s">
        <v>5335</v>
      </c>
      <c r="C4" s="1" t="s">
        <v>192</v>
      </c>
      <c r="D4" s="1" t="s">
        <v>193</v>
      </c>
      <c r="E4" s="1" t="s">
        <v>60</v>
      </c>
      <c r="F4" s="1" t="s">
        <v>29</v>
      </c>
      <c r="G4" s="2">
        <v>44211</v>
      </c>
      <c r="H4" s="2">
        <v>44561</v>
      </c>
      <c r="I4">
        <v>60000</v>
      </c>
      <c r="J4">
        <v>60000</v>
      </c>
      <c r="K4" s="1" t="s">
        <v>135</v>
      </c>
      <c r="L4" s="1" t="s">
        <v>136</v>
      </c>
      <c r="N4" s="1" t="s">
        <v>29</v>
      </c>
      <c r="O4" s="1" t="s">
        <v>135</v>
      </c>
      <c r="P4" s="1" t="s">
        <v>136</v>
      </c>
      <c r="Q4" s="1" t="s">
        <v>29</v>
      </c>
      <c r="R4" s="1" t="s">
        <v>76</v>
      </c>
      <c r="S4" s="1" t="s">
        <v>29</v>
      </c>
      <c r="T4">
        <v>0</v>
      </c>
      <c r="U4">
        <v>0</v>
      </c>
      <c r="V4">
        <v>0</v>
      </c>
      <c r="W4">
        <v>11</v>
      </c>
      <c r="X4" s="1" t="s">
        <v>5336</v>
      </c>
    </row>
    <row r="5" spans="1:24" x14ac:dyDescent="0.35">
      <c r="A5" s="1" t="s">
        <v>44</v>
      </c>
      <c r="B5" s="1" t="s">
        <v>5337</v>
      </c>
      <c r="C5" s="1" t="s">
        <v>45</v>
      </c>
      <c r="D5" s="1" t="s">
        <v>46</v>
      </c>
      <c r="E5" s="1" t="s">
        <v>47</v>
      </c>
      <c r="F5" s="1" t="s">
        <v>29</v>
      </c>
      <c r="G5" s="2">
        <v>44197</v>
      </c>
      <c r="H5" s="2">
        <v>44926</v>
      </c>
      <c r="I5">
        <v>56000</v>
      </c>
      <c r="J5">
        <v>56000</v>
      </c>
      <c r="K5" s="1" t="s">
        <v>43</v>
      </c>
      <c r="L5" s="1" t="s">
        <v>48</v>
      </c>
      <c r="N5" s="1" t="s">
        <v>5338</v>
      </c>
      <c r="O5" s="1" t="s">
        <v>43</v>
      </c>
      <c r="P5" s="1" t="s">
        <v>48</v>
      </c>
      <c r="Q5" s="1" t="s">
        <v>5339</v>
      </c>
      <c r="R5" s="1" t="s">
        <v>32</v>
      </c>
      <c r="S5" s="1" t="s">
        <v>29</v>
      </c>
      <c r="T5">
        <v>0</v>
      </c>
      <c r="U5">
        <v>0</v>
      </c>
      <c r="V5">
        <v>0</v>
      </c>
      <c r="W5">
        <v>24</v>
      </c>
      <c r="X5"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216</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216</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132</v>
      </c>
      <c r="E40" s="1" t="s">
        <v>60</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60</v>
      </c>
      <c r="F47" s="1" t="s">
        <v>28</v>
      </c>
      <c r="G47" s="2">
        <v>43922</v>
      </c>
      <c r="H47" s="2">
        <v>46387</v>
      </c>
      <c r="I47">
        <v>4552400</v>
      </c>
      <c r="J47">
        <v>1737525</v>
      </c>
      <c r="K47" s="1" t="s">
        <v>106</v>
      </c>
      <c r="L47" s="1" t="s">
        <v>107</v>
      </c>
      <c r="M47">
        <v>50000</v>
      </c>
      <c r="N47" s="1" t="s">
        <v>108</v>
      </c>
      <c r="O47" s="1" t="s">
        <v>43</v>
      </c>
      <c r="P47" s="1" t="s">
        <v>48</v>
      </c>
      <c r="Q47" s="1" t="s">
        <v>109</v>
      </c>
      <c r="R47" s="1" t="s">
        <v>76</v>
      </c>
      <c r="S47" s="1" t="s">
        <v>29</v>
      </c>
      <c r="T47">
        <v>2338246</v>
      </c>
      <c r="U47">
        <v>0</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216</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5153</v>
      </c>
      <c r="C56" s="1" t="s">
        <v>39</v>
      </c>
      <c r="D56" s="1" t="s">
        <v>5162</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5154</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616</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60</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44348</v>
      </c>
      <c r="H77" s="2">
        <v>44712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5330</v>
      </c>
      <c r="C101" s="1" t="s">
        <v>36</v>
      </c>
      <c r="D101" s="1" t="s">
        <v>37</v>
      </c>
      <c r="E101" s="1" t="s">
        <v>5331</v>
      </c>
      <c r="F101" s="1" t="s">
        <v>28</v>
      </c>
      <c r="G101" s="2"/>
      <c r="H101" s="2"/>
      <c r="I101">
        <v>3000000</v>
      </c>
      <c r="J101">
        <v>0</v>
      </c>
      <c r="K101" s="1" t="s">
        <v>29</v>
      </c>
      <c r="L101" s="1" t="s">
        <v>29</v>
      </c>
      <c r="N101" s="1" t="s">
        <v>29</v>
      </c>
      <c r="O101" s="1" t="s">
        <v>30</v>
      </c>
      <c r="P101" s="1" t="s">
        <v>29</v>
      </c>
      <c r="Q101" s="1" t="s">
        <v>29</v>
      </c>
      <c r="R101" s="1" t="s">
        <v>76</v>
      </c>
      <c r="S101" s="1" t="s">
        <v>29</v>
      </c>
      <c r="T101">
        <v>0</v>
      </c>
      <c r="U101">
        <v>0</v>
      </c>
      <c r="V101">
        <v>0</v>
      </c>
      <c r="X101" s="1" t="s">
        <v>29</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41.36328125" style="45" bestFit="1" customWidth="1"/>
    <col min="2" max="2" width="80.7265625" style="46"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24.6328125" style="45" customWidth="1"/>
    <col min="10" max="16384" width="8.7265625" style="45"/>
  </cols>
  <sheetData>
    <row r="1" spans="1:8" ht="21.5" x14ac:dyDescent="0.35">
      <c r="A1" s="36" t="s">
        <v>5256</v>
      </c>
      <c r="B1" s="36" t="s">
        <v>5225</v>
      </c>
      <c r="C1" s="36" t="s">
        <v>5227</v>
      </c>
      <c r="D1" s="36" t="s">
        <v>7</v>
      </c>
      <c r="E1" s="36" t="s">
        <v>22</v>
      </c>
      <c r="F1" s="36" t="s">
        <v>5229</v>
      </c>
      <c r="G1" s="36" t="s">
        <v>5232</v>
      </c>
      <c r="H1" s="36" t="s">
        <v>5260</v>
      </c>
    </row>
    <row r="2" spans="1:8" ht="30" x14ac:dyDescent="0.35">
      <c r="A2" s="37" t="s">
        <v>56</v>
      </c>
      <c r="B2" s="37" t="s">
        <v>62</v>
      </c>
      <c r="C2" s="38" t="s">
        <v>48</v>
      </c>
      <c r="D2" s="38">
        <v>44530</v>
      </c>
      <c r="E2" s="41">
        <v>42</v>
      </c>
      <c r="F2" s="43">
        <v>6</v>
      </c>
      <c r="G2" s="41">
        <v>190000</v>
      </c>
      <c r="H2" s="42" t="s">
        <v>5257</v>
      </c>
    </row>
    <row r="3" spans="1:8" ht="15" x14ac:dyDescent="0.35">
      <c r="A3" s="39" t="s">
        <v>111</v>
      </c>
      <c r="B3" s="39" t="s">
        <v>176</v>
      </c>
      <c r="C3" s="40" t="s">
        <v>29</v>
      </c>
      <c r="D3" s="40">
        <v>44469</v>
      </c>
      <c r="E3" s="42">
        <v>49</v>
      </c>
      <c r="F3" s="44">
        <v>5.7777669999999999</v>
      </c>
      <c r="G3" s="42">
        <v>57926</v>
      </c>
      <c r="H3" s="41" t="s">
        <v>5257</v>
      </c>
    </row>
    <row r="4" spans="1:8" ht="15" x14ac:dyDescent="0.35">
      <c r="A4" s="37" t="s">
        <v>111</v>
      </c>
      <c r="B4" s="37" t="s">
        <v>116</v>
      </c>
      <c r="C4" s="38" t="s">
        <v>29</v>
      </c>
      <c r="D4" s="38">
        <v>45169</v>
      </c>
      <c r="E4" s="41">
        <v>39</v>
      </c>
      <c r="F4" s="43">
        <v>5.5</v>
      </c>
      <c r="G4" s="41">
        <v>334264</v>
      </c>
      <c r="H4" s="42" t="s">
        <v>5257</v>
      </c>
    </row>
    <row r="5" spans="1:8" ht="15" x14ac:dyDescent="0.35">
      <c r="A5" s="39" t="s">
        <v>182</v>
      </c>
      <c r="B5" s="39" t="s">
        <v>187</v>
      </c>
      <c r="C5" s="40" t="s">
        <v>136</v>
      </c>
      <c r="D5" s="40">
        <v>45107</v>
      </c>
      <c r="E5" s="42">
        <v>52</v>
      </c>
      <c r="F5" s="44">
        <v>5.35</v>
      </c>
      <c r="G5" s="42">
        <v>65762</v>
      </c>
      <c r="H5" s="41" t="s">
        <v>5257</v>
      </c>
    </row>
    <row r="6" spans="1:8" ht="15" x14ac:dyDescent="0.35">
      <c r="A6" s="37" t="s">
        <v>49</v>
      </c>
      <c r="B6" s="37" t="s">
        <v>73</v>
      </c>
      <c r="C6" s="38" t="s">
        <v>29</v>
      </c>
      <c r="D6" s="38">
        <v>44515</v>
      </c>
      <c r="E6" s="41">
        <v>46</v>
      </c>
      <c r="F6" s="43">
        <v>4.5999999999999996</v>
      </c>
      <c r="G6" s="41">
        <v>21444</v>
      </c>
      <c r="H6" s="42" t="s">
        <v>5257</v>
      </c>
    </row>
    <row r="7" spans="1:8" ht="15" x14ac:dyDescent="0.35">
      <c r="A7" s="39" t="s">
        <v>102</v>
      </c>
      <c r="B7" s="39" t="s">
        <v>107</v>
      </c>
      <c r="C7" s="40" t="s">
        <v>48</v>
      </c>
      <c r="D7" s="40">
        <v>46387</v>
      </c>
      <c r="E7" s="42">
        <v>81</v>
      </c>
      <c r="F7" s="44">
        <v>4.5523999999999996</v>
      </c>
      <c r="G7" s="42">
        <v>2338246</v>
      </c>
      <c r="H7" s="41" t="s">
        <v>5257</v>
      </c>
    </row>
    <row r="8" spans="1:8" ht="15" x14ac:dyDescent="0.35">
      <c r="A8" s="37" t="s">
        <v>161</v>
      </c>
      <c r="B8" s="37" t="s">
        <v>166</v>
      </c>
      <c r="C8" s="38" t="s">
        <v>166</v>
      </c>
      <c r="D8" s="38">
        <v>45382</v>
      </c>
      <c r="E8" s="41">
        <v>36</v>
      </c>
      <c r="F8" s="43">
        <v>2.2999999999999998</v>
      </c>
      <c r="G8" s="41">
        <v>101003</v>
      </c>
      <c r="H8" s="42" t="s">
        <v>5257</v>
      </c>
    </row>
    <row r="9" spans="1:8" ht="15" x14ac:dyDescent="0.35">
      <c r="A9" s="39" t="s">
        <v>78</v>
      </c>
      <c r="B9" s="39" t="s">
        <v>82</v>
      </c>
      <c r="C9" s="40" t="s">
        <v>29</v>
      </c>
      <c r="D9" s="40">
        <v>45291</v>
      </c>
      <c r="E9" s="42">
        <v>41</v>
      </c>
      <c r="F9" s="44">
        <v>2</v>
      </c>
      <c r="G9" s="42">
        <v>150000</v>
      </c>
      <c r="H9" s="41" t="s">
        <v>5257</v>
      </c>
    </row>
    <row r="10" spans="1:8" ht="15" x14ac:dyDescent="0.35">
      <c r="A10" s="37" t="s">
        <v>198</v>
      </c>
      <c r="B10" s="37" t="s">
        <v>203</v>
      </c>
      <c r="C10" s="38" t="s">
        <v>48</v>
      </c>
      <c r="D10" s="38">
        <v>44926</v>
      </c>
      <c r="E10" s="41">
        <v>24</v>
      </c>
      <c r="F10" s="43">
        <v>1.75</v>
      </c>
      <c r="G10" s="41">
        <v>194700</v>
      </c>
      <c r="H10" s="42" t="s">
        <v>5257</v>
      </c>
    </row>
    <row r="11" spans="1:8" ht="15" x14ac:dyDescent="0.35">
      <c r="A11" s="39" t="s">
        <v>206</v>
      </c>
      <c r="B11" s="39" t="s">
        <v>29</v>
      </c>
      <c r="C11" s="40" t="s">
        <v>210</v>
      </c>
      <c r="D11" s="40">
        <v>44439</v>
      </c>
      <c r="E11" s="42">
        <v>73</v>
      </c>
      <c r="F11" s="44">
        <v>1.6201369999999999</v>
      </c>
      <c r="G11" s="42">
        <v>0</v>
      </c>
      <c r="H11" s="41" t="s">
        <v>5257</v>
      </c>
    </row>
    <row r="12" spans="1:8" ht="15" x14ac:dyDescent="0.35">
      <c r="A12" s="37" t="s">
        <v>95</v>
      </c>
      <c r="B12" s="37" t="s">
        <v>99</v>
      </c>
      <c r="C12" s="38" t="s">
        <v>48</v>
      </c>
      <c r="D12" s="38">
        <v>45900</v>
      </c>
      <c r="E12" s="41">
        <v>60</v>
      </c>
      <c r="F12" s="43">
        <v>1.5</v>
      </c>
      <c r="G12" s="41">
        <v>30050</v>
      </c>
      <c r="H12" s="42" t="s">
        <v>5257</v>
      </c>
    </row>
    <row r="13" spans="1:8" ht="15" x14ac:dyDescent="0.35">
      <c r="A13" s="39" t="s">
        <v>56</v>
      </c>
      <c r="B13" s="39" t="s">
        <v>29</v>
      </c>
      <c r="C13" s="40" t="s">
        <v>48</v>
      </c>
      <c r="D13" s="40">
        <v>44804</v>
      </c>
      <c r="E13" s="42">
        <v>15</v>
      </c>
      <c r="F13" s="44">
        <v>1.5</v>
      </c>
      <c r="G13" s="42">
        <v>77103</v>
      </c>
      <c r="H13" s="41" t="s">
        <v>5257</v>
      </c>
    </row>
    <row r="14" spans="1:8" ht="15" x14ac:dyDescent="0.35">
      <c r="A14" s="37" t="s">
        <v>230</v>
      </c>
      <c r="B14" s="37" t="s">
        <v>234</v>
      </c>
      <c r="C14" s="38" t="s">
        <v>29</v>
      </c>
      <c r="D14" s="38">
        <v>44500</v>
      </c>
      <c r="E14" s="41">
        <v>5</v>
      </c>
      <c r="F14" s="43">
        <v>0.92550299999999996</v>
      </c>
      <c r="G14" s="41">
        <v>0</v>
      </c>
      <c r="H14" s="42" t="s">
        <v>5258</v>
      </c>
    </row>
    <row r="15" spans="1:8" ht="15" x14ac:dyDescent="0.35">
      <c r="A15" s="39" t="s">
        <v>68</v>
      </c>
      <c r="B15" s="39" t="s">
        <v>73</v>
      </c>
      <c r="C15" s="40" t="s">
        <v>29</v>
      </c>
      <c r="D15" s="40">
        <v>45077</v>
      </c>
      <c r="E15" s="42">
        <v>60</v>
      </c>
      <c r="F15" s="44">
        <v>0.78800000000000003</v>
      </c>
      <c r="G15" s="42">
        <v>50779</v>
      </c>
      <c r="H15" s="41" t="s">
        <v>5258</v>
      </c>
    </row>
    <row r="16" spans="1:8" ht="15" x14ac:dyDescent="0.35">
      <c r="A16" s="37" t="s">
        <v>156</v>
      </c>
      <c r="B16" s="37" t="s">
        <v>145</v>
      </c>
      <c r="C16" s="38" t="s">
        <v>145</v>
      </c>
      <c r="D16" s="38">
        <v>44561</v>
      </c>
      <c r="E16" s="41">
        <v>31</v>
      </c>
      <c r="F16" s="43">
        <v>0.78719700000000004</v>
      </c>
      <c r="G16" s="41">
        <v>10155</v>
      </c>
      <c r="H16" s="42" t="s">
        <v>5258</v>
      </c>
    </row>
    <row r="17" spans="1:9" ht="15" x14ac:dyDescent="0.35">
      <c r="A17" s="39" t="s">
        <v>121</v>
      </c>
      <c r="B17" s="39" t="s">
        <v>125</v>
      </c>
      <c r="C17" s="40" t="s">
        <v>125</v>
      </c>
      <c r="D17" s="40">
        <v>44500</v>
      </c>
      <c r="E17" s="42">
        <v>26</v>
      </c>
      <c r="F17" s="44">
        <v>0.71096499999999996</v>
      </c>
      <c r="G17" s="42">
        <v>0</v>
      </c>
      <c r="H17" s="41" t="s">
        <v>5258</v>
      </c>
    </row>
    <row r="18" spans="1:9" ht="15" x14ac:dyDescent="0.35">
      <c r="A18" s="37" t="s">
        <v>49</v>
      </c>
      <c r="B18" s="37" t="s">
        <v>53</v>
      </c>
      <c r="C18" s="38" t="s">
        <v>29</v>
      </c>
      <c r="D18" s="38">
        <v>44712</v>
      </c>
      <c r="E18" s="41">
        <v>12</v>
      </c>
      <c r="F18" s="43">
        <v>0.6</v>
      </c>
      <c r="G18" s="41">
        <v>8100</v>
      </c>
      <c r="H18" s="42" t="s">
        <v>5258</v>
      </c>
    </row>
    <row r="19" spans="1:9" ht="15" x14ac:dyDescent="0.35">
      <c r="A19" s="39" t="s">
        <v>161</v>
      </c>
      <c r="B19" s="39" t="s">
        <v>166</v>
      </c>
      <c r="C19" s="40" t="s">
        <v>166</v>
      </c>
      <c r="D19" s="40">
        <v>44377</v>
      </c>
      <c r="E19" s="42">
        <v>22</v>
      </c>
      <c r="F19" s="44">
        <v>0.57598000000000005</v>
      </c>
      <c r="G19" s="42">
        <v>5000</v>
      </c>
      <c r="H19" s="41" t="s">
        <v>5258</v>
      </c>
    </row>
    <row r="20" spans="1:9" ht="15" x14ac:dyDescent="0.35">
      <c r="A20" s="37" t="s">
        <v>129</v>
      </c>
      <c r="B20" s="37" t="s">
        <v>134</v>
      </c>
      <c r="C20" s="38" t="s">
        <v>136</v>
      </c>
      <c r="D20" s="38">
        <v>44439</v>
      </c>
      <c r="E20" s="41">
        <v>13</v>
      </c>
      <c r="F20" s="43">
        <v>0.5</v>
      </c>
      <c r="G20" s="41">
        <v>19500</v>
      </c>
      <c r="H20" s="42" t="s">
        <v>5258</v>
      </c>
    </row>
    <row r="21" spans="1:9" ht="15" x14ac:dyDescent="0.35">
      <c r="A21" s="39" t="s">
        <v>141</v>
      </c>
      <c r="B21" s="39" t="s">
        <v>145</v>
      </c>
      <c r="C21" s="40" t="s">
        <v>29</v>
      </c>
      <c r="D21" s="40">
        <v>44561</v>
      </c>
      <c r="E21" s="42">
        <v>31</v>
      </c>
      <c r="F21" s="44">
        <v>0.41091899999999998</v>
      </c>
      <c r="G21" s="42">
        <v>0</v>
      </c>
      <c r="H21" s="41" t="s">
        <v>5258</v>
      </c>
    </row>
    <row r="22" spans="1:9" ht="15" x14ac:dyDescent="0.35">
      <c r="A22" s="37" t="s">
        <v>148</v>
      </c>
      <c r="B22" s="37" t="s">
        <v>145</v>
      </c>
      <c r="C22" s="38" t="s">
        <v>145</v>
      </c>
      <c r="D22" s="38">
        <v>44561</v>
      </c>
      <c r="E22" s="41">
        <v>31</v>
      </c>
      <c r="F22" s="43">
        <v>0.29039599999999999</v>
      </c>
      <c r="G22" s="41">
        <v>0</v>
      </c>
      <c r="H22" s="42" t="s">
        <v>5258</v>
      </c>
    </row>
    <row r="23" spans="1:9" ht="15" x14ac:dyDescent="0.35">
      <c r="A23" s="39" t="s">
        <v>38</v>
      </c>
      <c r="B23" s="39" t="s">
        <v>245</v>
      </c>
      <c r="C23" s="40" t="s">
        <v>40</v>
      </c>
      <c r="D23" s="40">
        <v>44255</v>
      </c>
      <c r="E23" s="42">
        <v>21</v>
      </c>
      <c r="F23" s="44">
        <v>0.24951999999999999</v>
      </c>
      <c r="G23" s="42">
        <v>0</v>
      </c>
      <c r="H23" s="41" t="s">
        <v>5259</v>
      </c>
    </row>
    <row r="24" spans="1:9" ht="15" x14ac:dyDescent="0.35">
      <c r="A24" s="37" t="s">
        <v>224</v>
      </c>
      <c r="B24" s="37" t="s">
        <v>73</v>
      </c>
      <c r="C24" s="38" t="s">
        <v>29</v>
      </c>
      <c r="D24" s="38">
        <v>44500</v>
      </c>
      <c r="E24" s="41">
        <v>5</v>
      </c>
      <c r="F24" s="43">
        <v>0.201791</v>
      </c>
      <c r="G24" s="41">
        <v>0</v>
      </c>
      <c r="H24" s="42" t="s">
        <v>5259</v>
      </c>
    </row>
    <row r="25" spans="1:9" ht="15" x14ac:dyDescent="0.35">
      <c r="A25" s="39" t="s">
        <v>129</v>
      </c>
      <c r="B25" s="39" t="s">
        <v>134</v>
      </c>
      <c r="C25" s="40" t="s">
        <v>136</v>
      </c>
      <c r="D25" s="40">
        <v>44286</v>
      </c>
      <c r="E25" s="42">
        <v>14</v>
      </c>
      <c r="F25" s="44">
        <v>0.2</v>
      </c>
      <c r="G25" s="42">
        <v>2350</v>
      </c>
      <c r="H25" s="41" t="s">
        <v>5259</v>
      </c>
    </row>
    <row r="26" spans="1:9" ht="15" x14ac:dyDescent="0.35">
      <c r="A26" s="37" t="s">
        <v>111</v>
      </c>
      <c r="B26" s="37" t="s">
        <v>197</v>
      </c>
      <c r="C26" s="38" t="s">
        <v>29</v>
      </c>
      <c r="D26" s="38">
        <v>44347</v>
      </c>
      <c r="E26" s="41">
        <v>21</v>
      </c>
      <c r="F26" s="43">
        <v>0.2</v>
      </c>
      <c r="G26" s="41">
        <v>0</v>
      </c>
      <c r="H26" s="42" t="s">
        <v>5259</v>
      </c>
    </row>
    <row r="27" spans="1:9" ht="15" x14ac:dyDescent="0.35">
      <c r="A27" s="39" t="s">
        <v>49</v>
      </c>
      <c r="B27" s="39" t="s">
        <v>239</v>
      </c>
      <c r="C27" s="40" t="s">
        <v>29</v>
      </c>
      <c r="D27" s="40">
        <v>44227</v>
      </c>
      <c r="E27" s="42">
        <v>19</v>
      </c>
      <c r="F27" s="44">
        <v>0.1</v>
      </c>
      <c r="G27" s="42">
        <v>0</v>
      </c>
      <c r="H27" s="41" t="s">
        <v>5259</v>
      </c>
    </row>
    <row r="28" spans="1:9" ht="15" x14ac:dyDescent="0.35">
      <c r="A28" s="37" t="s">
        <v>38</v>
      </c>
      <c r="B28" s="37" t="s">
        <v>353</v>
      </c>
      <c r="C28" s="38" t="s">
        <v>40</v>
      </c>
      <c r="D28" s="38">
        <v>44804</v>
      </c>
      <c r="E28" s="41">
        <v>12</v>
      </c>
      <c r="F28" s="43">
        <v>8.0463000000000007E-2</v>
      </c>
      <c r="G28" s="41">
        <v>245</v>
      </c>
      <c r="H28" s="42" t="s">
        <v>5259</v>
      </c>
    </row>
    <row r="29" spans="1:9" ht="15" x14ac:dyDescent="0.35">
      <c r="A29" s="39" t="s">
        <v>152</v>
      </c>
      <c r="B29" s="39" t="s">
        <v>145</v>
      </c>
      <c r="C29" s="40" t="s">
        <v>145</v>
      </c>
      <c r="D29" s="40">
        <v>44561</v>
      </c>
      <c r="E29" s="42">
        <v>31</v>
      </c>
      <c r="F29" s="44">
        <v>7.0806999999999995E-2</v>
      </c>
      <c r="G29" s="42">
        <v>0</v>
      </c>
      <c r="H29" s="1" t="s">
        <v>5259</v>
      </c>
    </row>
    <row r="30" spans="1:9" ht="15" x14ac:dyDescent="0.35">
      <c r="A30" s="37"/>
      <c r="B30" s="37"/>
      <c r="C30" s="38"/>
      <c r="D30" s="38"/>
      <c r="E30" s="41"/>
      <c r="F30" s="41"/>
      <c r="G30" s="41"/>
      <c r="H30" s="41"/>
      <c r="I30" s="41"/>
    </row>
    <row r="31" spans="1:9" ht="15" x14ac:dyDescent="0.35">
      <c r="A31" s="39"/>
      <c r="B31" s="39"/>
      <c r="C31" s="40"/>
      <c r="D31" s="40"/>
      <c r="E31" s="42"/>
      <c r="F31" s="42"/>
      <c r="G31" s="42"/>
      <c r="H31" s="42"/>
      <c r="I31" s="42"/>
    </row>
    <row r="32" spans="1:9" ht="15" x14ac:dyDescent="0.35">
      <c r="A32" s="37"/>
      <c r="B32" s="37"/>
      <c r="C32" s="38"/>
      <c r="D32" s="38"/>
      <c r="E32" s="41"/>
      <c r="F32" s="41"/>
      <c r="G32" s="41"/>
      <c r="H32" s="41"/>
      <c r="I32" s="41"/>
    </row>
    <row r="33" spans="1:9" ht="15" x14ac:dyDescent="0.35">
      <c r="A33" s="39"/>
      <c r="B33" s="39"/>
      <c r="C33" s="40"/>
      <c r="D33" s="40"/>
      <c r="E33" s="42"/>
      <c r="F33" s="42"/>
      <c r="G33" s="42"/>
      <c r="H33" s="42"/>
      <c r="I33" s="42"/>
    </row>
    <row r="34" spans="1:9" ht="15" x14ac:dyDescent="0.35">
      <c r="A34" s="37"/>
      <c r="B34" s="37"/>
      <c r="C34" s="38"/>
      <c r="D34" s="38"/>
      <c r="E34" s="41"/>
      <c r="F34" s="41"/>
      <c r="G34" s="41"/>
      <c r="H34" s="41"/>
      <c r="I34" s="41"/>
    </row>
    <row r="35" spans="1:9" ht="15" x14ac:dyDescent="0.35">
      <c r="A35" s="39"/>
      <c r="B35" s="39"/>
      <c r="C35" s="40"/>
      <c r="D35" s="40"/>
      <c r="E35" s="42"/>
      <c r="F35" s="42"/>
      <c r="G35" s="42"/>
      <c r="H35" s="42"/>
      <c r="I35" s="42"/>
    </row>
    <row r="36" spans="1:9" ht="15" x14ac:dyDescent="0.35">
      <c r="A36" s="37"/>
      <c r="B36" s="37"/>
      <c r="C36" s="38"/>
      <c r="D36" s="38"/>
      <c r="E36" s="41"/>
      <c r="F36" s="41"/>
      <c r="G36" s="41"/>
      <c r="H36" s="41"/>
      <c r="I36" s="41"/>
    </row>
    <row r="37" spans="1:9" ht="15" x14ac:dyDescent="0.35">
      <c r="A37" s="39"/>
      <c r="B37" s="39"/>
      <c r="C37" s="40"/>
      <c r="D37" s="40"/>
      <c r="E37" s="42"/>
      <c r="F37" s="42"/>
      <c r="G37" s="42"/>
      <c r="H37" s="42"/>
      <c r="I37" s="42"/>
    </row>
    <row r="38" spans="1:9" ht="15" x14ac:dyDescent="0.35">
      <c r="A38" s="37"/>
      <c r="B38" s="37"/>
      <c r="C38" s="38"/>
      <c r="D38" s="38"/>
      <c r="E38" s="41"/>
      <c r="F38" s="41"/>
      <c r="G38" s="41"/>
      <c r="H38" s="41"/>
      <c r="I38" s="41"/>
    </row>
    <row r="39" spans="1:9" ht="15" x14ac:dyDescent="0.35">
      <c r="A39" s="39"/>
      <c r="B39" s="39"/>
      <c r="C39" s="40"/>
      <c r="D39" s="40"/>
      <c r="E39" s="42"/>
      <c r="F39" s="42"/>
      <c r="G39" s="42"/>
      <c r="H39" s="42"/>
      <c r="I39" s="42"/>
    </row>
    <row r="40" spans="1:9" ht="15" x14ac:dyDescent="0.35">
      <c r="A40" s="37"/>
      <c r="B40" s="37"/>
      <c r="C40" s="38"/>
      <c r="D40" s="38"/>
      <c r="E40" s="41"/>
      <c r="F40" s="41"/>
      <c r="G40" s="41"/>
      <c r="H40" s="41"/>
      <c r="I40" s="41"/>
    </row>
    <row r="41" spans="1:9" ht="15" x14ac:dyDescent="0.35">
      <c r="A41" s="39"/>
      <c r="B41" s="39"/>
      <c r="C41" s="40"/>
      <c r="D41" s="40"/>
      <c r="E41" s="42"/>
      <c r="F41" s="42"/>
      <c r="G41" s="42"/>
      <c r="H41" s="42"/>
      <c r="I41" s="42"/>
    </row>
    <row r="42" spans="1:9" ht="15" x14ac:dyDescent="0.35">
      <c r="A42" s="37"/>
      <c r="B42" s="37"/>
      <c r="C42" s="38"/>
      <c r="D42" s="38"/>
      <c r="E42" s="41"/>
      <c r="F42" s="41"/>
      <c r="G42" s="41"/>
      <c r="H42" s="41"/>
      <c r="I42" s="41"/>
    </row>
    <row r="43" spans="1:9" ht="15" x14ac:dyDescent="0.35">
      <c r="A43" s="39"/>
      <c r="B43" s="39"/>
      <c r="C43" s="40"/>
      <c r="D43" s="40"/>
      <c r="E43" s="42"/>
      <c r="F43" s="42"/>
      <c r="G43" s="42"/>
      <c r="H43" s="42"/>
      <c r="I43" s="42"/>
    </row>
    <row r="44" spans="1:9" ht="15" x14ac:dyDescent="0.35">
      <c r="A44" s="37"/>
      <c r="B44" s="37"/>
      <c r="C44" s="38"/>
      <c r="D44" s="38"/>
      <c r="E44" s="41"/>
      <c r="F44" s="41"/>
      <c r="G44" s="41"/>
      <c r="H44" s="41"/>
      <c r="I44" s="41"/>
    </row>
    <row r="45" spans="1:9" ht="15" x14ac:dyDescent="0.35">
      <c r="A45" s="39"/>
      <c r="B45" s="39"/>
      <c r="C45" s="40"/>
      <c r="D45" s="40"/>
      <c r="E45" s="42"/>
      <c r="F45" s="42"/>
      <c r="G45" s="42"/>
      <c r="H45" s="42"/>
      <c r="I45" s="42"/>
    </row>
    <row r="46" spans="1:9" ht="15" x14ac:dyDescent="0.35">
      <c r="A46" s="37"/>
      <c r="B46" s="37"/>
      <c r="C46" s="38"/>
      <c r="D46" s="38"/>
      <c r="E46" s="41"/>
      <c r="F46" s="41"/>
      <c r="G46" s="41"/>
      <c r="H46" s="41"/>
      <c r="I46" s="41"/>
    </row>
    <row r="47" spans="1:9" ht="15" x14ac:dyDescent="0.35">
      <c r="A47" s="39"/>
      <c r="B47" s="39"/>
      <c r="C47" s="40"/>
      <c r="D47" s="40"/>
      <c r="E47" s="42"/>
      <c r="F47" s="42"/>
      <c r="G47" s="42"/>
      <c r="H47" s="42"/>
      <c r="I47" s="42"/>
    </row>
    <row r="48" spans="1:9" ht="15" x14ac:dyDescent="0.35">
      <c r="A48" s="37"/>
      <c r="B48" s="37"/>
      <c r="C48" s="38"/>
      <c r="D48" s="38"/>
      <c r="E48" s="41"/>
      <c r="F48" s="41"/>
      <c r="G48" s="41"/>
      <c r="H48" s="41"/>
      <c r="I48" s="41"/>
    </row>
    <row r="49" spans="1:9" ht="15" x14ac:dyDescent="0.35">
      <c r="A49" s="39"/>
      <c r="B49" s="39"/>
      <c r="C49" s="40"/>
      <c r="D49" s="40"/>
      <c r="E49" s="42"/>
      <c r="F49" s="42"/>
      <c r="G49" s="42"/>
      <c r="H49" s="42"/>
      <c r="I49" s="42"/>
    </row>
    <row r="50" spans="1:9" ht="15" x14ac:dyDescent="0.35">
      <c r="A50" s="37"/>
      <c r="B50" s="37"/>
      <c r="C50" s="38"/>
      <c r="D50" s="38"/>
      <c r="E50" s="41"/>
      <c r="F50" s="41"/>
      <c r="G50" s="41"/>
      <c r="H50" s="41"/>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8.90625" style="46" bestFit="1" customWidth="1"/>
    <col min="2" max="2" width="80.7265625" style="46" bestFit="1" customWidth="1"/>
    <col min="3" max="3" width="42.36328125" style="46" bestFit="1" customWidth="1"/>
    <col min="4" max="4" width="14.90625" style="46" bestFit="1" customWidth="1"/>
    <col min="5" max="5" width="27.08984375" style="46" bestFit="1" customWidth="1"/>
    <col min="6" max="6" width="25.36328125" style="46" bestFit="1" customWidth="1"/>
    <col min="7" max="7" width="30.81640625" style="46" bestFit="1" customWidth="1"/>
    <col min="8" max="8" width="52.81640625" style="46" bestFit="1" customWidth="1"/>
    <col min="9" max="9" width="42.54296875" style="46" bestFit="1" customWidth="1"/>
    <col min="10" max="16384" width="8.7265625" style="46"/>
  </cols>
  <sheetData>
    <row r="1" spans="1:8" ht="21.5" x14ac:dyDescent="0.35">
      <c r="A1" s="36" t="s">
        <v>5256</v>
      </c>
      <c r="B1" s="36" t="s">
        <v>5225</v>
      </c>
      <c r="C1" s="36" t="s">
        <v>5227</v>
      </c>
      <c r="D1" s="36" t="s">
        <v>7</v>
      </c>
      <c r="E1" s="36" t="s">
        <v>22</v>
      </c>
      <c r="F1" s="36" t="s">
        <v>5229</v>
      </c>
      <c r="G1" s="36" t="s">
        <v>5232</v>
      </c>
      <c r="H1" s="36" t="s">
        <v>5263</v>
      </c>
    </row>
    <row r="2" spans="1:8" ht="30" x14ac:dyDescent="0.35">
      <c r="A2" s="37" t="s">
        <v>56</v>
      </c>
      <c r="B2" s="37" t="s">
        <v>62</v>
      </c>
      <c r="C2" s="47" t="s">
        <v>48</v>
      </c>
      <c r="D2" s="47">
        <v>44530</v>
      </c>
      <c r="E2" s="48">
        <v>42</v>
      </c>
      <c r="F2" s="49">
        <v>6</v>
      </c>
      <c r="G2" s="48">
        <v>190000</v>
      </c>
      <c r="H2" s="48" t="s">
        <v>5261</v>
      </c>
    </row>
    <row r="3" spans="1:8" ht="15" x14ac:dyDescent="0.35">
      <c r="A3" s="39" t="s">
        <v>111</v>
      </c>
      <c r="B3" s="39" t="s">
        <v>176</v>
      </c>
      <c r="C3" s="50" t="s">
        <v>29</v>
      </c>
      <c r="D3" s="50">
        <v>44469</v>
      </c>
      <c r="E3" s="51">
        <v>49</v>
      </c>
      <c r="F3" s="52">
        <v>5.7777669999999999</v>
      </c>
      <c r="G3" s="51">
        <v>57926</v>
      </c>
      <c r="H3" s="51" t="s">
        <v>5261</v>
      </c>
    </row>
    <row r="4" spans="1:8" ht="15" x14ac:dyDescent="0.35">
      <c r="A4" s="37" t="s">
        <v>111</v>
      </c>
      <c r="B4" s="37" t="s">
        <v>116</v>
      </c>
      <c r="C4" s="47" t="s">
        <v>29</v>
      </c>
      <c r="D4" s="47">
        <v>45169</v>
      </c>
      <c r="E4" s="48">
        <v>39</v>
      </c>
      <c r="F4" s="49">
        <v>5.5</v>
      </c>
      <c r="G4" s="48">
        <v>334264</v>
      </c>
      <c r="H4" s="48" t="s">
        <v>5261</v>
      </c>
    </row>
    <row r="5" spans="1:8" ht="15" x14ac:dyDescent="0.35">
      <c r="A5" s="39" t="s">
        <v>182</v>
      </c>
      <c r="B5" s="39" t="s">
        <v>187</v>
      </c>
      <c r="C5" s="50" t="s">
        <v>136</v>
      </c>
      <c r="D5" s="50">
        <v>45107</v>
      </c>
      <c r="E5" s="51">
        <v>52</v>
      </c>
      <c r="F5" s="52">
        <v>5.35</v>
      </c>
      <c r="G5" s="51">
        <v>65762</v>
      </c>
      <c r="H5" s="51" t="s">
        <v>5261</v>
      </c>
    </row>
    <row r="6" spans="1:8" ht="15" x14ac:dyDescent="0.35">
      <c r="A6" s="37" t="s">
        <v>102</v>
      </c>
      <c r="B6" s="37" t="s">
        <v>107</v>
      </c>
      <c r="C6" s="47" t="s">
        <v>48</v>
      </c>
      <c r="D6" s="47">
        <v>46387</v>
      </c>
      <c r="E6" s="48">
        <v>81</v>
      </c>
      <c r="F6" s="49">
        <v>4.5523999999999996</v>
      </c>
      <c r="G6" s="48">
        <v>2338246</v>
      </c>
      <c r="H6" s="48" t="s">
        <v>5261</v>
      </c>
    </row>
    <row r="7" spans="1:8" ht="15" x14ac:dyDescent="0.35">
      <c r="A7" s="39" t="s">
        <v>161</v>
      </c>
      <c r="B7" s="39" t="s">
        <v>166</v>
      </c>
      <c r="C7" s="50" t="s">
        <v>166</v>
      </c>
      <c r="D7" s="50">
        <v>45382</v>
      </c>
      <c r="E7" s="51">
        <v>36</v>
      </c>
      <c r="F7" s="52">
        <v>2.2999999999999998</v>
      </c>
      <c r="G7" s="51">
        <v>101003</v>
      </c>
      <c r="H7" s="51" t="s">
        <v>5261</v>
      </c>
    </row>
    <row r="8" spans="1:8" ht="15" x14ac:dyDescent="0.35">
      <c r="A8" s="37" t="s">
        <v>198</v>
      </c>
      <c r="B8" s="37" t="s">
        <v>203</v>
      </c>
      <c r="C8" s="47" t="s">
        <v>48</v>
      </c>
      <c r="D8" s="47">
        <v>44926</v>
      </c>
      <c r="E8" s="48">
        <v>24</v>
      </c>
      <c r="F8" s="49">
        <v>1.75</v>
      </c>
      <c r="G8" s="48">
        <v>194700</v>
      </c>
      <c r="H8" s="48" t="s">
        <v>5261</v>
      </c>
    </row>
    <row r="9" spans="1:8" ht="15" x14ac:dyDescent="0.35">
      <c r="A9" s="39" t="s">
        <v>95</v>
      </c>
      <c r="B9" s="39" t="s">
        <v>99</v>
      </c>
      <c r="C9" s="50" t="s">
        <v>48</v>
      </c>
      <c r="D9" s="50">
        <v>45900</v>
      </c>
      <c r="E9" s="51">
        <v>60</v>
      </c>
      <c r="F9" s="52">
        <v>1.5</v>
      </c>
      <c r="G9" s="51">
        <v>30050</v>
      </c>
      <c r="H9" s="51" t="s">
        <v>5261</v>
      </c>
    </row>
    <row r="10" spans="1:8" ht="15" x14ac:dyDescent="0.35">
      <c r="A10" s="37" t="s">
        <v>56</v>
      </c>
      <c r="B10" s="37" t="s">
        <v>29</v>
      </c>
      <c r="C10" s="47" t="s">
        <v>48</v>
      </c>
      <c r="D10" s="47">
        <v>44804</v>
      </c>
      <c r="E10" s="48">
        <v>15</v>
      </c>
      <c r="F10" s="49">
        <v>1.5</v>
      </c>
      <c r="G10" s="48">
        <v>77103</v>
      </c>
      <c r="H10" s="48" t="s">
        <v>5261</v>
      </c>
    </row>
    <row r="11" spans="1:8" ht="15" x14ac:dyDescent="0.35">
      <c r="A11" s="39" t="s">
        <v>230</v>
      </c>
      <c r="B11" s="39" t="s">
        <v>234</v>
      </c>
      <c r="C11" s="50" t="s">
        <v>29</v>
      </c>
      <c r="D11" s="50">
        <v>44500</v>
      </c>
      <c r="E11" s="51">
        <v>5</v>
      </c>
      <c r="F11" s="52">
        <v>0.92550299999999996</v>
      </c>
      <c r="G11" s="51">
        <v>0</v>
      </c>
      <c r="H11" s="51" t="s">
        <v>5258</v>
      </c>
    </row>
    <row r="12" spans="1:8" ht="15" x14ac:dyDescent="0.35">
      <c r="A12" s="37" t="s">
        <v>156</v>
      </c>
      <c r="B12" s="37" t="s">
        <v>145</v>
      </c>
      <c r="C12" s="47" t="s">
        <v>145</v>
      </c>
      <c r="D12" s="47">
        <v>44561</v>
      </c>
      <c r="E12" s="48">
        <v>31</v>
      </c>
      <c r="F12" s="49">
        <v>0.78719700000000004</v>
      </c>
      <c r="G12" s="48">
        <v>10155</v>
      </c>
      <c r="H12" s="48" t="s">
        <v>5258</v>
      </c>
    </row>
    <row r="13" spans="1:8" ht="15" x14ac:dyDescent="0.35">
      <c r="A13" s="39" t="s">
        <v>121</v>
      </c>
      <c r="B13" s="39" t="s">
        <v>125</v>
      </c>
      <c r="C13" s="50" t="s">
        <v>125</v>
      </c>
      <c r="D13" s="50">
        <v>44500</v>
      </c>
      <c r="E13" s="51">
        <v>26</v>
      </c>
      <c r="F13" s="52">
        <v>0.71096499999999996</v>
      </c>
      <c r="G13" s="51">
        <v>0</v>
      </c>
      <c r="H13" s="51" t="s">
        <v>5258</v>
      </c>
    </row>
    <row r="14" spans="1:8" ht="15" x14ac:dyDescent="0.35">
      <c r="A14" s="37" t="s">
        <v>49</v>
      </c>
      <c r="B14" s="37" t="s">
        <v>53</v>
      </c>
      <c r="C14" s="47" t="s">
        <v>29</v>
      </c>
      <c r="D14" s="47">
        <v>44712</v>
      </c>
      <c r="E14" s="48">
        <v>12</v>
      </c>
      <c r="F14" s="49">
        <v>0.6</v>
      </c>
      <c r="G14" s="48">
        <v>8100</v>
      </c>
      <c r="H14" s="48" t="s">
        <v>5258</v>
      </c>
    </row>
    <row r="15" spans="1:8" ht="15" x14ac:dyDescent="0.35">
      <c r="A15" s="39" t="s">
        <v>161</v>
      </c>
      <c r="B15" s="39" t="s">
        <v>166</v>
      </c>
      <c r="C15" s="50" t="s">
        <v>166</v>
      </c>
      <c r="D15" s="50">
        <v>44377</v>
      </c>
      <c r="E15" s="51">
        <v>22</v>
      </c>
      <c r="F15" s="52">
        <v>0.57598000000000005</v>
      </c>
      <c r="G15" s="51">
        <v>5000</v>
      </c>
      <c r="H15" s="51" t="s">
        <v>5258</v>
      </c>
    </row>
    <row r="16" spans="1:8" ht="15" x14ac:dyDescent="0.35">
      <c r="A16" s="37" t="s">
        <v>129</v>
      </c>
      <c r="B16" s="37" t="s">
        <v>134</v>
      </c>
      <c r="C16" s="47" t="s">
        <v>136</v>
      </c>
      <c r="D16" s="47">
        <v>44439</v>
      </c>
      <c r="E16" s="48">
        <v>13</v>
      </c>
      <c r="F16" s="49">
        <v>0.5</v>
      </c>
      <c r="G16" s="48">
        <v>19500</v>
      </c>
      <c r="H16" s="48" t="s">
        <v>5258</v>
      </c>
    </row>
    <row r="17" spans="1:9" ht="15" x14ac:dyDescent="0.35">
      <c r="A17" s="39" t="s">
        <v>141</v>
      </c>
      <c r="B17" s="39" t="s">
        <v>145</v>
      </c>
      <c r="C17" s="50" t="s">
        <v>29</v>
      </c>
      <c r="D17" s="50">
        <v>44561</v>
      </c>
      <c r="E17" s="51">
        <v>31</v>
      </c>
      <c r="F17" s="52">
        <v>0.41091899999999998</v>
      </c>
      <c r="G17" s="51">
        <v>0</v>
      </c>
      <c r="H17" s="51" t="s">
        <v>5258</v>
      </c>
    </row>
    <row r="18" spans="1:9" ht="15" x14ac:dyDescent="0.35">
      <c r="A18" s="37" t="s">
        <v>148</v>
      </c>
      <c r="B18" s="37" t="s">
        <v>145</v>
      </c>
      <c r="C18" s="47" t="s">
        <v>145</v>
      </c>
      <c r="D18" s="47">
        <v>44561</v>
      </c>
      <c r="E18" s="48">
        <v>31</v>
      </c>
      <c r="F18" s="49">
        <v>0.29039599999999999</v>
      </c>
      <c r="G18" s="48">
        <v>0</v>
      </c>
      <c r="H18" s="48" t="s">
        <v>5258</v>
      </c>
    </row>
    <row r="19" spans="1:9" ht="15" x14ac:dyDescent="0.35">
      <c r="A19" s="39" t="s">
        <v>38</v>
      </c>
      <c r="B19" s="39" t="s">
        <v>245</v>
      </c>
      <c r="C19" s="50" t="s">
        <v>40</v>
      </c>
      <c r="D19" s="50">
        <v>44255</v>
      </c>
      <c r="E19" s="51">
        <v>21</v>
      </c>
      <c r="F19" s="52">
        <v>0.24951999999999999</v>
      </c>
      <c r="G19" s="51">
        <v>0</v>
      </c>
      <c r="H19" s="51" t="s">
        <v>5262</v>
      </c>
    </row>
    <row r="20" spans="1:9" ht="15" x14ac:dyDescent="0.35">
      <c r="A20" s="37" t="s">
        <v>224</v>
      </c>
      <c r="B20" s="37" t="s">
        <v>73</v>
      </c>
      <c r="C20" s="47" t="s">
        <v>29</v>
      </c>
      <c r="D20" s="47">
        <v>44500</v>
      </c>
      <c r="E20" s="48">
        <v>5</v>
      </c>
      <c r="F20" s="49">
        <v>0.201791</v>
      </c>
      <c r="G20" s="48">
        <v>0</v>
      </c>
      <c r="H20" s="48" t="s">
        <v>5262</v>
      </c>
    </row>
    <row r="21" spans="1:9" ht="15" x14ac:dyDescent="0.35">
      <c r="A21" s="39" t="s">
        <v>129</v>
      </c>
      <c r="B21" s="39" t="s">
        <v>134</v>
      </c>
      <c r="C21" s="50" t="s">
        <v>136</v>
      </c>
      <c r="D21" s="50">
        <v>44286</v>
      </c>
      <c r="E21" s="51">
        <v>14</v>
      </c>
      <c r="F21" s="52">
        <v>0.2</v>
      </c>
      <c r="G21" s="51">
        <v>2350</v>
      </c>
      <c r="H21" s="51" t="s">
        <v>5262</v>
      </c>
    </row>
    <row r="22" spans="1:9" ht="15" x14ac:dyDescent="0.35">
      <c r="A22" s="37" t="s">
        <v>111</v>
      </c>
      <c r="B22" s="37" t="s">
        <v>197</v>
      </c>
      <c r="C22" s="47" t="s">
        <v>29</v>
      </c>
      <c r="D22" s="47">
        <v>44347</v>
      </c>
      <c r="E22" s="48">
        <v>21</v>
      </c>
      <c r="F22" s="49">
        <v>0.2</v>
      </c>
      <c r="G22" s="48">
        <v>0</v>
      </c>
      <c r="H22" s="48" t="s">
        <v>5262</v>
      </c>
    </row>
    <row r="23" spans="1:9" ht="15" x14ac:dyDescent="0.35">
      <c r="A23" s="39" t="s">
        <v>38</v>
      </c>
      <c r="B23" s="39" t="s">
        <v>353</v>
      </c>
      <c r="C23" s="50" t="s">
        <v>40</v>
      </c>
      <c r="D23" s="50">
        <v>44804</v>
      </c>
      <c r="E23" s="51">
        <v>12</v>
      </c>
      <c r="F23" s="52">
        <v>8.0463000000000007E-2</v>
      </c>
      <c r="G23" s="51">
        <v>245</v>
      </c>
      <c r="H23" s="51" t="s">
        <v>5262</v>
      </c>
    </row>
    <row r="24" spans="1:9" ht="15" x14ac:dyDescent="0.35">
      <c r="A24" s="37" t="s">
        <v>152</v>
      </c>
      <c r="B24" s="37" t="s">
        <v>145</v>
      </c>
      <c r="C24" s="47" t="s">
        <v>145</v>
      </c>
      <c r="D24" s="47">
        <v>44561</v>
      </c>
      <c r="E24" s="48">
        <v>31</v>
      </c>
      <c r="F24" s="49">
        <v>7.0806999999999995E-2</v>
      </c>
      <c r="G24" s="48">
        <v>0</v>
      </c>
      <c r="H24" s="48" t="s">
        <v>5262</v>
      </c>
    </row>
    <row r="25" spans="1:9" ht="15" x14ac:dyDescent="0.35">
      <c r="A25" s="39"/>
      <c r="B25" s="39"/>
      <c r="C25" s="50"/>
      <c r="D25" s="50"/>
      <c r="E25" s="51"/>
      <c r="F25" s="52"/>
      <c r="G25" s="51"/>
      <c r="H25" s="51"/>
      <c r="I25" s="51"/>
    </row>
    <row r="26" spans="1:9" ht="15" x14ac:dyDescent="0.35">
      <c r="A26" s="37"/>
      <c r="B26" s="37"/>
      <c r="C26" s="47"/>
      <c r="D26" s="47"/>
      <c r="E26" s="48"/>
      <c r="F26" s="49"/>
      <c r="G26" s="48"/>
      <c r="H26" s="48"/>
      <c r="I26" s="48"/>
    </row>
    <row r="27" spans="1:9" ht="15" x14ac:dyDescent="0.35">
      <c r="A27" s="39"/>
      <c r="B27" s="39"/>
      <c r="C27" s="50"/>
      <c r="D27" s="50"/>
      <c r="E27" s="51"/>
      <c r="F27" s="52"/>
      <c r="G27" s="51"/>
      <c r="H27" s="51"/>
      <c r="I27" s="51"/>
    </row>
    <row r="28" spans="1:9" ht="15" x14ac:dyDescent="0.35">
      <c r="A28" s="37"/>
      <c r="B28" s="37"/>
      <c r="C28" s="47"/>
      <c r="D28" s="47"/>
      <c r="E28" s="48"/>
      <c r="F28" s="49"/>
      <c r="G28" s="48"/>
      <c r="H28" s="48"/>
      <c r="I28" s="48"/>
    </row>
    <row r="29" spans="1:9" ht="15" x14ac:dyDescent="0.35">
      <c r="A29" s="39"/>
      <c r="B29" s="39"/>
      <c r="C29" s="50"/>
      <c r="D29" s="50"/>
      <c r="E29" s="51"/>
      <c r="F29" s="52"/>
      <c r="G29" s="51"/>
      <c r="H29" s="51"/>
      <c r="I29" s="51"/>
    </row>
    <row r="30" spans="1:9" ht="15" x14ac:dyDescent="0.35">
      <c r="A30" s="37"/>
      <c r="B30" s="37"/>
      <c r="C30" s="47"/>
      <c r="D30" s="47"/>
      <c r="E30" s="48"/>
      <c r="F30" s="48"/>
      <c r="G30" s="48"/>
      <c r="H30" s="48"/>
      <c r="I30" s="48"/>
    </row>
    <row r="31" spans="1:9" ht="15" x14ac:dyDescent="0.35">
      <c r="A31" s="39"/>
      <c r="B31" s="39"/>
      <c r="C31" s="50"/>
      <c r="D31" s="50"/>
      <c r="E31" s="51"/>
      <c r="F31" s="51"/>
      <c r="G31" s="51"/>
      <c r="H31" s="51"/>
      <c r="I31" s="51"/>
    </row>
    <row r="32" spans="1:9" ht="15" x14ac:dyDescent="0.35">
      <c r="A32" s="37"/>
      <c r="B32" s="37"/>
      <c r="C32" s="47"/>
      <c r="D32" s="47"/>
      <c r="E32" s="48"/>
      <c r="F32" s="48"/>
      <c r="G32" s="48"/>
      <c r="H32" s="48"/>
      <c r="I32" s="48"/>
    </row>
    <row r="33" spans="1:9" ht="15" x14ac:dyDescent="0.35">
      <c r="A33" s="39"/>
      <c r="B33" s="39"/>
      <c r="C33" s="50"/>
      <c r="D33" s="50"/>
      <c r="E33" s="51"/>
      <c r="F33" s="51"/>
      <c r="G33" s="51"/>
      <c r="H33" s="51"/>
      <c r="I33" s="51"/>
    </row>
    <row r="34" spans="1:9" ht="15" x14ac:dyDescent="0.35">
      <c r="A34" s="37"/>
      <c r="B34" s="37"/>
      <c r="C34" s="47"/>
      <c r="D34" s="47"/>
      <c r="E34" s="48"/>
      <c r="F34" s="48"/>
      <c r="G34" s="48"/>
      <c r="H34" s="48"/>
      <c r="I34" s="48"/>
    </row>
    <row r="35" spans="1:9" ht="15" x14ac:dyDescent="0.35">
      <c r="A35" s="39"/>
      <c r="B35" s="39"/>
      <c r="C35" s="50"/>
      <c r="D35" s="50"/>
      <c r="E35" s="51"/>
      <c r="F35" s="51"/>
      <c r="G35" s="51"/>
      <c r="H35" s="51"/>
      <c r="I35" s="51"/>
    </row>
    <row r="36" spans="1:9" ht="15" x14ac:dyDescent="0.35">
      <c r="A36" s="37"/>
      <c r="B36" s="37"/>
      <c r="C36" s="47"/>
      <c r="D36" s="47"/>
      <c r="E36" s="48"/>
      <c r="F36" s="48"/>
      <c r="G36" s="48"/>
      <c r="H36" s="48"/>
      <c r="I36" s="48"/>
    </row>
    <row r="37" spans="1:9" ht="15" x14ac:dyDescent="0.35">
      <c r="A37" s="39"/>
      <c r="B37" s="39"/>
      <c r="C37" s="50"/>
      <c r="D37" s="50"/>
      <c r="E37" s="51"/>
      <c r="F37" s="51"/>
      <c r="G37" s="51"/>
      <c r="H37" s="51"/>
      <c r="I37" s="51"/>
    </row>
    <row r="38" spans="1:9" ht="15" x14ac:dyDescent="0.35">
      <c r="A38" s="37"/>
      <c r="B38" s="37"/>
      <c r="C38" s="47"/>
      <c r="D38" s="47"/>
      <c r="E38" s="48"/>
      <c r="F38" s="48"/>
      <c r="G38" s="48"/>
      <c r="H38" s="48"/>
      <c r="I38" s="48"/>
    </row>
    <row r="39" spans="1:9" ht="15" x14ac:dyDescent="0.35">
      <c r="A39" s="39"/>
      <c r="B39" s="39"/>
      <c r="C39" s="50"/>
      <c r="D39" s="50"/>
      <c r="E39" s="51"/>
      <c r="F39" s="51"/>
      <c r="G39" s="51"/>
      <c r="H39" s="51"/>
      <c r="I39" s="51"/>
    </row>
    <row r="40" spans="1:9" ht="15" x14ac:dyDescent="0.35">
      <c r="A40" s="37"/>
      <c r="B40" s="37"/>
      <c r="C40" s="47"/>
      <c r="D40" s="47"/>
      <c r="E40" s="48"/>
      <c r="F40" s="48"/>
      <c r="G40" s="48"/>
      <c r="H40" s="48"/>
      <c r="I40" s="48"/>
    </row>
    <row r="41" spans="1:9" ht="15" x14ac:dyDescent="0.35">
      <c r="A41" s="39"/>
      <c r="B41" s="39"/>
      <c r="C41" s="50"/>
      <c r="D41" s="50"/>
      <c r="E41" s="51"/>
      <c r="F41" s="51"/>
      <c r="G41" s="51"/>
      <c r="H41" s="51"/>
      <c r="I41" s="51"/>
    </row>
    <row r="42" spans="1:9" ht="15" x14ac:dyDescent="0.35">
      <c r="A42" s="37"/>
      <c r="B42" s="37"/>
      <c r="C42" s="47"/>
      <c r="D42" s="47"/>
      <c r="E42" s="48"/>
      <c r="F42" s="48"/>
      <c r="G42" s="48"/>
      <c r="H42" s="48"/>
      <c r="I42" s="48"/>
    </row>
    <row r="43" spans="1:9" ht="15" x14ac:dyDescent="0.35">
      <c r="A43" s="39"/>
      <c r="B43" s="39"/>
      <c r="C43" s="50"/>
      <c r="D43" s="50"/>
      <c r="E43" s="51"/>
      <c r="F43" s="51"/>
      <c r="G43" s="51"/>
      <c r="H43" s="51"/>
      <c r="I43" s="51"/>
    </row>
    <row r="44" spans="1:9" ht="15" x14ac:dyDescent="0.35">
      <c r="A44" s="37"/>
      <c r="B44" s="37"/>
      <c r="C44" s="47"/>
      <c r="D44" s="47"/>
      <c r="E44" s="48"/>
      <c r="F44" s="48"/>
      <c r="G44" s="48"/>
      <c r="H44" s="48"/>
      <c r="I44" s="48"/>
    </row>
    <row r="45" spans="1:9" ht="15" x14ac:dyDescent="0.35">
      <c r="A45" s="39"/>
      <c r="B45" s="39"/>
      <c r="C45" s="50"/>
      <c r="D45" s="50"/>
      <c r="E45" s="51"/>
      <c r="F45" s="51"/>
      <c r="G45" s="51"/>
      <c r="H45" s="51"/>
      <c r="I45" s="51"/>
    </row>
    <row r="46" spans="1:9" ht="15" x14ac:dyDescent="0.35">
      <c r="A46" s="37"/>
      <c r="B46" s="37"/>
      <c r="C46" s="47"/>
      <c r="D46" s="47"/>
      <c r="E46" s="48"/>
      <c r="F46" s="48"/>
      <c r="G46" s="48"/>
      <c r="H46" s="48"/>
      <c r="I46" s="48"/>
    </row>
    <row r="47" spans="1:9" ht="15" x14ac:dyDescent="0.35">
      <c r="A47" s="39"/>
      <c r="B47" s="39"/>
      <c r="C47" s="50"/>
      <c r="D47" s="50"/>
      <c r="E47" s="51"/>
      <c r="F47" s="51"/>
      <c r="G47" s="51"/>
      <c r="H47" s="51"/>
      <c r="I47" s="51"/>
    </row>
    <row r="48" spans="1:9" ht="15" x14ac:dyDescent="0.35">
      <c r="A48" s="37"/>
      <c r="B48" s="37"/>
      <c r="C48" s="47"/>
      <c r="D48" s="47"/>
      <c r="E48" s="48"/>
      <c r="F48" s="48"/>
      <c r="G48" s="48"/>
      <c r="H48" s="48"/>
      <c r="I48" s="48"/>
    </row>
    <row r="49" spans="1:9" ht="15" x14ac:dyDescent="0.35">
      <c r="A49" s="39"/>
      <c r="B49" s="39"/>
      <c r="C49" s="50"/>
      <c r="D49" s="50"/>
      <c r="E49" s="51"/>
      <c r="F49" s="51"/>
      <c r="G49" s="51"/>
      <c r="H49" s="51"/>
      <c r="I49" s="51"/>
    </row>
    <row r="50" spans="1:9" ht="15" x14ac:dyDescent="0.35">
      <c r="A50" s="37"/>
      <c r="B50" s="37"/>
      <c r="C50" s="47"/>
      <c r="D50" s="47"/>
      <c r="E50" s="48"/>
      <c r="F50" s="48"/>
      <c r="G50" s="48"/>
      <c r="H50" s="48"/>
      <c r="I50" s="48"/>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45"/>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4251</v>
      </c>
      <c r="B1" t="s">
        <v>5234</v>
      </c>
      <c r="C1" t="s">
        <v>5235</v>
      </c>
      <c r="D1" t="s">
        <v>4252</v>
      </c>
      <c r="E1" t="s">
        <v>700</v>
      </c>
      <c r="F1" t="s">
        <v>5236</v>
      </c>
      <c r="G1" t="s">
        <v>5237</v>
      </c>
      <c r="H1" t="s">
        <v>697</v>
      </c>
      <c r="I1" t="s">
        <v>698</v>
      </c>
      <c r="J1" t="s">
        <v>3996</v>
      </c>
      <c r="K1" t="s">
        <v>3998</v>
      </c>
      <c r="L1" t="s">
        <v>3997</v>
      </c>
      <c r="M1" t="s">
        <v>3999</v>
      </c>
      <c r="N1" t="s">
        <v>3992</v>
      </c>
      <c r="O1" t="s">
        <v>3993</v>
      </c>
      <c r="P1" t="s">
        <v>3995</v>
      </c>
      <c r="Q1" t="s">
        <v>3994</v>
      </c>
      <c r="R1" t="s">
        <v>3991</v>
      </c>
      <c r="S1" t="s">
        <v>715</v>
      </c>
      <c r="T1" t="s">
        <v>4000</v>
      </c>
      <c r="U1" t="s">
        <v>714</v>
      </c>
      <c r="V1" t="s">
        <v>4002</v>
      </c>
      <c r="W1" t="s">
        <v>724</v>
      </c>
      <c r="X1" t="s">
        <v>4001</v>
      </c>
      <c r="Y1" t="s">
        <v>728</v>
      </c>
      <c r="Z1" t="s">
        <v>4003</v>
      </c>
      <c r="AA1" t="s">
        <v>727</v>
      </c>
      <c r="AB1" t="s">
        <v>4004</v>
      </c>
      <c r="AC1" t="s">
        <v>725</v>
      </c>
      <c r="AD1" t="s">
        <v>5238</v>
      </c>
      <c r="AE1" t="s">
        <v>726</v>
      </c>
      <c r="AF1" t="s">
        <v>4013</v>
      </c>
      <c r="AG1" t="s">
        <v>729</v>
      </c>
      <c r="AH1" t="s">
        <v>4014</v>
      </c>
      <c r="AI1" t="s">
        <v>738</v>
      </c>
      <c r="AJ1" t="s">
        <v>4015</v>
      </c>
      <c r="AK1" t="s">
        <v>739</v>
      </c>
      <c r="AL1" t="s">
        <v>4016</v>
      </c>
      <c r="AM1" t="s">
        <v>740</v>
      </c>
      <c r="AN1" t="s">
        <v>4019</v>
      </c>
      <c r="AO1" t="s">
        <v>741</v>
      </c>
      <c r="AP1" t="s">
        <v>4018</v>
      </c>
      <c r="AQ1" t="s">
        <v>744</v>
      </c>
      <c r="AR1" t="s">
        <v>4017</v>
      </c>
      <c r="AS1" t="s">
        <v>743</v>
      </c>
      <c r="AT1" t="s">
        <v>4020</v>
      </c>
      <c r="AU1" t="s">
        <v>742</v>
      </c>
      <c r="AV1" t="s">
        <v>4030</v>
      </c>
      <c r="AW1" t="s">
        <v>745</v>
      </c>
    </row>
    <row r="2" spans="1:49" x14ac:dyDescent="0.35">
      <c r="A2" s="1" t="s">
        <v>379</v>
      </c>
      <c r="B2" s="1" t="s">
        <v>2245</v>
      </c>
      <c r="C2" s="1" t="s">
        <v>2244</v>
      </c>
      <c r="D2" s="1" t="s">
        <v>4138</v>
      </c>
      <c r="E2" s="2">
        <v>41517</v>
      </c>
      <c r="F2" s="1" t="s">
        <v>380</v>
      </c>
      <c r="G2" s="1" t="s">
        <v>380</v>
      </c>
      <c r="H2" s="1" t="s">
        <v>2246</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3220</v>
      </c>
      <c r="C3" s="1" t="s">
        <v>3219</v>
      </c>
      <c r="D3" s="1" t="s">
        <v>4092</v>
      </c>
      <c r="E3" s="2">
        <v>41882</v>
      </c>
      <c r="F3" s="1" t="s">
        <v>380</v>
      </c>
      <c r="G3" s="1" t="s">
        <v>380</v>
      </c>
      <c r="H3" s="1" t="s">
        <v>3221</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3723</v>
      </c>
      <c r="C4" s="1" t="s">
        <v>3722</v>
      </c>
      <c r="D4" s="1" t="s">
        <v>4078</v>
      </c>
      <c r="E4" s="2">
        <v>42749</v>
      </c>
      <c r="F4" s="1" t="s">
        <v>125</v>
      </c>
      <c r="G4" s="1" t="s">
        <v>125</v>
      </c>
      <c r="H4" s="1" t="s">
        <v>3724</v>
      </c>
      <c r="I4" s="1" t="s">
        <v>3724</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3728</v>
      </c>
      <c r="C5" s="1" t="s">
        <v>3727</v>
      </c>
      <c r="D5" s="1" t="s">
        <v>4079</v>
      </c>
      <c r="E5" s="2">
        <v>43114</v>
      </c>
      <c r="F5" s="1" t="s">
        <v>125</v>
      </c>
      <c r="G5" s="1" t="s">
        <v>125</v>
      </c>
      <c r="H5" s="1" t="s">
        <v>3729</v>
      </c>
      <c r="I5" s="1" t="s">
        <v>3729</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3303</v>
      </c>
      <c r="C6" s="1" t="s">
        <v>3302</v>
      </c>
      <c r="D6" s="1" t="s">
        <v>4250</v>
      </c>
      <c r="E6" s="2">
        <v>44530</v>
      </c>
      <c r="F6" s="1" t="s">
        <v>125</v>
      </c>
      <c r="G6" s="1" t="s">
        <v>125</v>
      </c>
      <c r="H6" s="1" t="s">
        <v>3304</v>
      </c>
      <c r="I6" s="1" t="s">
        <v>5300</v>
      </c>
      <c r="S6">
        <v>843</v>
      </c>
      <c r="T6">
        <v>0</v>
      </c>
      <c r="U6">
        <v>843</v>
      </c>
      <c r="AC6">
        <v>0</v>
      </c>
      <c r="AF6">
        <v>0</v>
      </c>
      <c r="AG6">
        <v>0</v>
      </c>
      <c r="AK6">
        <v>171</v>
      </c>
      <c r="AQ6">
        <v>-124</v>
      </c>
      <c r="AV6">
        <v>0</v>
      </c>
      <c r="AW6">
        <v>47</v>
      </c>
    </row>
    <row r="7" spans="1:49" x14ac:dyDescent="0.35">
      <c r="A7" s="1" t="s">
        <v>124</v>
      </c>
      <c r="B7" s="1" t="s">
        <v>3303</v>
      </c>
      <c r="C7" s="1" t="s">
        <v>3939</v>
      </c>
      <c r="D7" s="1" t="s">
        <v>4216</v>
      </c>
      <c r="E7" s="2">
        <v>44439</v>
      </c>
      <c r="F7" s="1" t="s">
        <v>125</v>
      </c>
      <c r="G7" s="1" t="s">
        <v>125</v>
      </c>
      <c r="H7" s="1" t="s">
        <v>3304</v>
      </c>
      <c r="I7" s="1" t="s">
        <v>3940</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798</v>
      </c>
      <c r="C8" s="1" t="s">
        <v>797</v>
      </c>
      <c r="D8" s="1" t="s">
        <v>4234</v>
      </c>
      <c r="E8" s="2">
        <v>44592</v>
      </c>
      <c r="F8" s="1" t="s">
        <v>30</v>
      </c>
      <c r="G8" s="1" t="s">
        <v>751</v>
      </c>
      <c r="H8" s="1" t="s">
        <v>799</v>
      </c>
      <c r="I8" s="1" t="s">
        <v>800</v>
      </c>
      <c r="T8">
        <v>0</v>
      </c>
      <c r="U8">
        <v>0</v>
      </c>
      <c r="AC8">
        <v>0</v>
      </c>
      <c r="AF8">
        <v>0</v>
      </c>
      <c r="AG8">
        <v>0</v>
      </c>
      <c r="AV8">
        <v>0</v>
      </c>
      <c r="AW8">
        <v>0</v>
      </c>
    </row>
    <row r="9" spans="1:49" x14ac:dyDescent="0.35">
      <c r="A9" s="1" t="s">
        <v>80</v>
      </c>
      <c r="B9" s="1" t="s">
        <v>802</v>
      </c>
      <c r="C9" s="1" t="s">
        <v>801</v>
      </c>
      <c r="D9" s="1" t="s">
        <v>4234</v>
      </c>
      <c r="E9" s="2">
        <v>44592</v>
      </c>
      <c r="F9" s="1" t="s">
        <v>805</v>
      </c>
      <c r="G9" s="1" t="s">
        <v>82</v>
      </c>
      <c r="H9" s="1" t="s">
        <v>803</v>
      </c>
      <c r="I9" s="1" t="s">
        <v>804</v>
      </c>
      <c r="T9">
        <v>0</v>
      </c>
      <c r="U9">
        <v>0</v>
      </c>
      <c r="AC9">
        <v>0</v>
      </c>
      <c r="AF9">
        <v>0</v>
      </c>
      <c r="AG9">
        <v>0</v>
      </c>
      <c r="AV9">
        <v>0</v>
      </c>
      <c r="AW9">
        <v>0</v>
      </c>
    </row>
    <row r="10" spans="1:49" x14ac:dyDescent="0.35">
      <c r="A10" s="1" t="s">
        <v>80</v>
      </c>
      <c r="B10" s="1" t="s">
        <v>802</v>
      </c>
      <c r="C10" s="1" t="s">
        <v>814</v>
      </c>
      <c r="D10" s="1" t="s">
        <v>4236</v>
      </c>
      <c r="E10" s="2">
        <v>45322</v>
      </c>
      <c r="F10" s="1" t="s">
        <v>805</v>
      </c>
      <c r="G10" s="1" t="s">
        <v>82</v>
      </c>
      <c r="H10" s="1" t="s">
        <v>803</v>
      </c>
      <c r="I10" s="1" t="s">
        <v>815</v>
      </c>
      <c r="S10">
        <v>10000</v>
      </c>
      <c r="T10">
        <v>0</v>
      </c>
      <c r="U10">
        <v>10000</v>
      </c>
      <c r="Y10">
        <v>10000</v>
      </c>
      <c r="AC10">
        <v>0</v>
      </c>
      <c r="AF10">
        <v>0</v>
      </c>
      <c r="AG10">
        <v>10000</v>
      </c>
      <c r="AV10">
        <v>0</v>
      </c>
      <c r="AW10">
        <v>0</v>
      </c>
    </row>
    <row r="11" spans="1:49" x14ac:dyDescent="0.35">
      <c r="A11" s="1" t="s">
        <v>80</v>
      </c>
      <c r="B11" s="1" t="s">
        <v>798</v>
      </c>
      <c r="C11" s="1" t="s">
        <v>806</v>
      </c>
      <c r="D11" s="1" t="s">
        <v>4235</v>
      </c>
      <c r="E11" s="2">
        <v>44957</v>
      </c>
      <c r="F11" s="1" t="s">
        <v>30</v>
      </c>
      <c r="G11" s="1" t="s">
        <v>751</v>
      </c>
      <c r="H11" s="1" t="s">
        <v>799</v>
      </c>
      <c r="I11" s="1" t="s">
        <v>807</v>
      </c>
      <c r="S11">
        <v>10000</v>
      </c>
      <c r="T11">
        <v>0</v>
      </c>
      <c r="U11">
        <v>10000</v>
      </c>
      <c r="Y11">
        <v>10000</v>
      </c>
      <c r="AC11">
        <v>0</v>
      </c>
      <c r="AF11">
        <v>0</v>
      </c>
      <c r="AG11">
        <v>10000</v>
      </c>
      <c r="AV11">
        <v>0</v>
      </c>
      <c r="AW11">
        <v>0</v>
      </c>
    </row>
    <row r="12" spans="1:49" x14ac:dyDescent="0.35">
      <c r="A12" s="1" t="s">
        <v>80</v>
      </c>
      <c r="B12" s="1" t="s">
        <v>802</v>
      </c>
      <c r="C12" s="1" t="s">
        <v>808</v>
      </c>
      <c r="D12" s="1" t="s">
        <v>4235</v>
      </c>
      <c r="E12" s="2">
        <v>44957</v>
      </c>
      <c r="F12" s="1" t="s">
        <v>805</v>
      </c>
      <c r="G12" s="1" t="s">
        <v>82</v>
      </c>
      <c r="H12" s="1" t="s">
        <v>803</v>
      </c>
      <c r="I12" s="1" t="s">
        <v>809</v>
      </c>
      <c r="S12">
        <v>10000</v>
      </c>
      <c r="T12">
        <v>0</v>
      </c>
      <c r="U12">
        <v>10000</v>
      </c>
      <c r="Y12">
        <v>10000</v>
      </c>
      <c r="AC12">
        <v>0</v>
      </c>
      <c r="AF12">
        <v>0</v>
      </c>
      <c r="AG12">
        <v>10000</v>
      </c>
      <c r="AV12">
        <v>0</v>
      </c>
      <c r="AW12">
        <v>0</v>
      </c>
    </row>
    <row r="13" spans="1:49" x14ac:dyDescent="0.35">
      <c r="A13" s="1" t="s">
        <v>80</v>
      </c>
      <c r="B13" s="1" t="s">
        <v>793</v>
      </c>
      <c r="C13" s="1" t="s">
        <v>792</v>
      </c>
      <c r="D13" s="1" t="s">
        <v>4234</v>
      </c>
      <c r="E13" s="2">
        <v>44592</v>
      </c>
      <c r="F13" s="1" t="s">
        <v>74</v>
      </c>
      <c r="G13" s="1" t="s">
        <v>82</v>
      </c>
      <c r="H13" s="1" t="s">
        <v>794</v>
      </c>
      <c r="I13" s="1" t="s">
        <v>795</v>
      </c>
      <c r="S13">
        <v>18000</v>
      </c>
      <c r="T13">
        <v>0</v>
      </c>
      <c r="U13">
        <v>18000</v>
      </c>
      <c r="Y13">
        <v>18000</v>
      </c>
      <c r="AC13">
        <v>0</v>
      </c>
      <c r="AF13">
        <v>0</v>
      </c>
      <c r="AG13">
        <v>18000</v>
      </c>
      <c r="AV13">
        <v>0</v>
      </c>
      <c r="AW13">
        <v>0</v>
      </c>
    </row>
    <row r="14" spans="1:49" x14ac:dyDescent="0.35">
      <c r="A14" s="1" t="s">
        <v>80</v>
      </c>
      <c r="B14" s="1" t="s">
        <v>798</v>
      </c>
      <c r="C14" s="1" t="s">
        <v>812</v>
      </c>
      <c r="D14" s="1" t="s">
        <v>4236</v>
      </c>
      <c r="E14" s="2">
        <v>45322</v>
      </c>
      <c r="F14" s="1" t="s">
        <v>30</v>
      </c>
      <c r="G14" s="1" t="s">
        <v>751</v>
      </c>
      <c r="H14" s="1" t="s">
        <v>799</v>
      </c>
      <c r="I14" s="1" t="s">
        <v>813</v>
      </c>
      <c r="S14">
        <v>20000</v>
      </c>
      <c r="T14">
        <v>0</v>
      </c>
      <c r="U14">
        <v>20000</v>
      </c>
      <c r="Y14">
        <v>20000</v>
      </c>
      <c r="AC14">
        <v>0</v>
      </c>
      <c r="AF14">
        <v>0</v>
      </c>
      <c r="AG14">
        <v>20000</v>
      </c>
      <c r="AV14">
        <v>0</v>
      </c>
      <c r="AW14">
        <v>0</v>
      </c>
    </row>
    <row r="15" spans="1:49" x14ac:dyDescent="0.35">
      <c r="A15" s="1" t="s">
        <v>80</v>
      </c>
      <c r="B15" s="1" t="s">
        <v>793</v>
      </c>
      <c r="C15" s="1" t="s">
        <v>810</v>
      </c>
      <c r="D15" s="1" t="s">
        <v>4235</v>
      </c>
      <c r="E15" s="2">
        <v>44957</v>
      </c>
      <c r="F15" s="1" t="s">
        <v>74</v>
      </c>
      <c r="G15" s="1" t="s">
        <v>82</v>
      </c>
      <c r="H15" s="1" t="s">
        <v>794</v>
      </c>
      <c r="I15" s="1" t="s">
        <v>811</v>
      </c>
      <c r="S15">
        <v>34000</v>
      </c>
      <c r="T15">
        <v>0</v>
      </c>
      <c r="U15">
        <v>34000</v>
      </c>
      <c r="Y15">
        <v>34000</v>
      </c>
      <c r="AC15">
        <v>0</v>
      </c>
      <c r="AF15">
        <v>0</v>
      </c>
      <c r="AG15">
        <v>34000</v>
      </c>
      <c r="AV15">
        <v>0</v>
      </c>
      <c r="AW15">
        <v>0</v>
      </c>
    </row>
    <row r="16" spans="1:49" x14ac:dyDescent="0.35">
      <c r="A16" s="1" t="s">
        <v>80</v>
      </c>
      <c r="B16" s="1" t="s">
        <v>793</v>
      </c>
      <c r="C16" s="1" t="s">
        <v>816</v>
      </c>
      <c r="D16" s="1" t="s">
        <v>4236</v>
      </c>
      <c r="E16" s="2">
        <v>45322</v>
      </c>
      <c r="F16" s="1" t="s">
        <v>74</v>
      </c>
      <c r="G16" s="1" t="s">
        <v>82</v>
      </c>
      <c r="H16" s="1" t="s">
        <v>794</v>
      </c>
      <c r="I16" s="1" t="s">
        <v>817</v>
      </c>
      <c r="S16">
        <v>48000</v>
      </c>
      <c r="T16">
        <v>0</v>
      </c>
      <c r="U16">
        <v>48000</v>
      </c>
      <c r="Y16">
        <v>48000</v>
      </c>
      <c r="AC16">
        <v>0</v>
      </c>
      <c r="AF16">
        <v>0</v>
      </c>
      <c r="AG16">
        <v>48000</v>
      </c>
      <c r="AV16">
        <v>0</v>
      </c>
      <c r="AW16">
        <v>0</v>
      </c>
    </row>
    <row r="17" spans="1:49" x14ac:dyDescent="0.35">
      <c r="A17" s="1" t="s">
        <v>575</v>
      </c>
      <c r="B17" s="1" t="s">
        <v>3801</v>
      </c>
      <c r="C17" s="1" t="s">
        <v>3800</v>
      </c>
      <c r="D17" s="1" t="s">
        <v>4063</v>
      </c>
      <c r="E17" s="2">
        <v>40421</v>
      </c>
      <c r="F17" s="1" t="s">
        <v>352</v>
      </c>
      <c r="G17" s="1" t="s">
        <v>353</v>
      </c>
      <c r="H17" s="1" t="s">
        <v>3802</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3804</v>
      </c>
      <c r="C18" s="1" t="s">
        <v>3803</v>
      </c>
      <c r="D18" s="1" t="s">
        <v>4064</v>
      </c>
      <c r="E18" s="2">
        <v>41882</v>
      </c>
      <c r="F18" s="1" t="s">
        <v>352</v>
      </c>
      <c r="G18" s="1" t="s">
        <v>353</v>
      </c>
      <c r="H18" s="1" t="s">
        <v>3805</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2559</v>
      </c>
      <c r="C19" s="1" t="s">
        <v>2558</v>
      </c>
      <c r="D19" s="1" t="s">
        <v>4036</v>
      </c>
      <c r="E19" s="2">
        <v>42840</v>
      </c>
      <c r="F19" s="1" t="s">
        <v>352</v>
      </c>
      <c r="G19" s="1" t="s">
        <v>353</v>
      </c>
      <c r="H19" s="1" t="s">
        <v>2560</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3737</v>
      </c>
      <c r="C20" s="1" t="s">
        <v>3736</v>
      </c>
      <c r="D20" s="1" t="s">
        <v>4082</v>
      </c>
      <c r="E20" s="2">
        <v>42423</v>
      </c>
      <c r="F20" s="1" t="s">
        <v>352</v>
      </c>
      <c r="G20" s="1" t="s">
        <v>353</v>
      </c>
      <c r="H20" s="1" t="s">
        <v>3738</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3975</v>
      </c>
      <c r="C21" s="1" t="s">
        <v>3974</v>
      </c>
      <c r="D21" s="1" t="s">
        <v>4213</v>
      </c>
      <c r="E21" s="2">
        <v>44196</v>
      </c>
      <c r="F21" s="1" t="s">
        <v>321</v>
      </c>
      <c r="G21" s="1" t="s">
        <v>190</v>
      </c>
      <c r="H21" s="1" t="s">
        <v>3976</v>
      </c>
      <c r="I21" s="1" t="s">
        <v>3977</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764</v>
      </c>
      <c r="C22" s="1" t="s">
        <v>763</v>
      </c>
      <c r="D22" s="1" t="s">
        <v>4243</v>
      </c>
      <c r="E22" s="2">
        <v>44712</v>
      </c>
      <c r="F22" s="1" t="s">
        <v>165</v>
      </c>
      <c r="G22" s="1" t="s">
        <v>166</v>
      </c>
      <c r="H22" s="1" t="s">
        <v>765</v>
      </c>
      <c r="I22" s="1" t="s">
        <v>766</v>
      </c>
      <c r="S22">
        <v>25668</v>
      </c>
      <c r="T22">
        <v>0</v>
      </c>
      <c r="U22">
        <v>25668</v>
      </c>
      <c r="W22">
        <v>4500</v>
      </c>
      <c r="Y22">
        <v>5334</v>
      </c>
      <c r="AC22">
        <v>0</v>
      </c>
      <c r="AF22">
        <v>0</v>
      </c>
      <c r="AG22">
        <v>9834</v>
      </c>
      <c r="AK22">
        <v>3108</v>
      </c>
      <c r="AV22">
        <v>0</v>
      </c>
      <c r="AW22">
        <v>3108</v>
      </c>
    </row>
    <row r="23" spans="1:49" x14ac:dyDescent="0.35">
      <c r="A23" s="1" t="s">
        <v>164</v>
      </c>
      <c r="B23" s="1" t="s">
        <v>764</v>
      </c>
      <c r="C23" s="1" t="s">
        <v>768</v>
      </c>
      <c r="D23" s="1" t="s">
        <v>4244</v>
      </c>
      <c r="E23" s="2">
        <v>45077</v>
      </c>
      <c r="F23" s="1" t="s">
        <v>165</v>
      </c>
      <c r="G23" s="1" t="s">
        <v>166</v>
      </c>
      <c r="H23" s="1" t="s">
        <v>765</v>
      </c>
      <c r="I23" s="1" t="s">
        <v>769</v>
      </c>
      <c r="S23">
        <v>33864</v>
      </c>
      <c r="T23">
        <v>0</v>
      </c>
      <c r="U23">
        <v>33864</v>
      </c>
      <c r="W23">
        <v>6750</v>
      </c>
      <c r="Y23">
        <v>6516</v>
      </c>
      <c r="AF23">
        <v>0</v>
      </c>
      <c r="AG23">
        <v>13266</v>
      </c>
      <c r="AK23">
        <v>5084</v>
      </c>
      <c r="AV23">
        <v>0</v>
      </c>
      <c r="AW23">
        <v>5084</v>
      </c>
    </row>
    <row r="24" spans="1:49" x14ac:dyDescent="0.35">
      <c r="A24" s="1" t="s">
        <v>164</v>
      </c>
      <c r="B24" s="1" t="s">
        <v>764</v>
      </c>
      <c r="C24" s="1" t="s">
        <v>770</v>
      </c>
      <c r="D24" s="1" t="s">
        <v>4245</v>
      </c>
      <c r="E24" s="2">
        <v>45443</v>
      </c>
      <c r="F24" s="1" t="s">
        <v>165</v>
      </c>
      <c r="G24" s="1" t="s">
        <v>166</v>
      </c>
      <c r="H24" s="1" t="s">
        <v>765</v>
      </c>
      <c r="I24" s="1" t="s">
        <v>771</v>
      </c>
      <c r="S24">
        <v>41471</v>
      </c>
      <c r="T24">
        <v>0</v>
      </c>
      <c r="U24">
        <v>41471</v>
      </c>
      <c r="W24">
        <v>9000</v>
      </c>
      <c r="Y24">
        <v>7511</v>
      </c>
      <c r="AC24">
        <v>0</v>
      </c>
      <c r="AF24">
        <v>0</v>
      </c>
      <c r="AG24">
        <v>16511</v>
      </c>
      <c r="AK24">
        <v>7195</v>
      </c>
      <c r="AV24">
        <v>0</v>
      </c>
      <c r="AW24">
        <v>7195</v>
      </c>
    </row>
    <row r="25" spans="1:49" x14ac:dyDescent="0.35">
      <c r="A25" s="1" t="s">
        <v>171</v>
      </c>
      <c r="B25" s="1" t="s">
        <v>773</v>
      </c>
      <c r="C25" s="1" t="s">
        <v>2989</v>
      </c>
      <c r="D25" s="1" t="s">
        <v>4214</v>
      </c>
      <c r="E25" s="2">
        <v>44439</v>
      </c>
      <c r="F25" s="1" t="s">
        <v>165</v>
      </c>
      <c r="G25" s="1" t="s">
        <v>166</v>
      </c>
      <c r="H25" s="1" t="s">
        <v>165</v>
      </c>
      <c r="I25" s="1" t="s">
        <v>2990</v>
      </c>
      <c r="S25">
        <v>0</v>
      </c>
      <c r="T25">
        <v>0</v>
      </c>
      <c r="U25">
        <v>0</v>
      </c>
      <c r="AA25">
        <v>0</v>
      </c>
      <c r="AC25">
        <v>0</v>
      </c>
      <c r="AF25">
        <v>0</v>
      </c>
      <c r="AG25">
        <v>0</v>
      </c>
      <c r="AJ25">
        <v>1045</v>
      </c>
      <c r="AK25">
        <v>1350</v>
      </c>
      <c r="AQ25">
        <v>150</v>
      </c>
      <c r="AV25">
        <v>1045</v>
      </c>
      <c r="AW25">
        <v>1500</v>
      </c>
    </row>
    <row r="26" spans="1:49" x14ac:dyDescent="0.35">
      <c r="A26" s="1" t="s">
        <v>171</v>
      </c>
      <c r="B26" s="1" t="s">
        <v>773</v>
      </c>
      <c r="C26" s="1" t="s">
        <v>772</v>
      </c>
      <c r="D26" s="1" t="s">
        <v>4203</v>
      </c>
      <c r="E26" s="2">
        <v>44074</v>
      </c>
      <c r="F26" s="1" t="s">
        <v>165</v>
      </c>
      <c r="G26" s="1" t="s">
        <v>166</v>
      </c>
      <c r="H26" s="1" t="s">
        <v>165</v>
      </c>
      <c r="I26" s="1" t="s">
        <v>774</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3835</v>
      </c>
      <c r="C27" s="1" t="s">
        <v>3834</v>
      </c>
      <c r="D27" s="1" t="s">
        <v>4068</v>
      </c>
      <c r="E27" s="2">
        <v>42247</v>
      </c>
      <c r="F27" s="1" t="s">
        <v>209</v>
      </c>
      <c r="G27" s="1" t="s">
        <v>210</v>
      </c>
      <c r="H27" s="1" t="s">
        <v>3836</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3829</v>
      </c>
      <c r="C28" s="1" t="s">
        <v>3828</v>
      </c>
      <c r="D28" s="1" t="s">
        <v>4068</v>
      </c>
      <c r="E28" s="2">
        <v>42247</v>
      </c>
      <c r="F28" s="1" t="s">
        <v>3812</v>
      </c>
      <c r="G28" s="1" t="s">
        <v>387</v>
      </c>
      <c r="H28" s="1" t="s">
        <v>3830</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3826</v>
      </c>
      <c r="C29" s="1" t="s">
        <v>3825</v>
      </c>
      <c r="D29" s="1" t="s">
        <v>4068</v>
      </c>
      <c r="E29" s="2">
        <v>42247</v>
      </c>
      <c r="F29" s="1" t="s">
        <v>1099</v>
      </c>
      <c r="G29" s="1" t="s">
        <v>845</v>
      </c>
      <c r="H29" s="1" t="s">
        <v>3827</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3832</v>
      </c>
      <c r="C30" s="1" t="s">
        <v>3831</v>
      </c>
      <c r="D30" s="1" t="s">
        <v>4068</v>
      </c>
      <c r="E30" s="2">
        <v>42247</v>
      </c>
      <c r="F30" s="1" t="s">
        <v>165</v>
      </c>
      <c r="G30" s="1" t="s">
        <v>166</v>
      </c>
      <c r="H30" s="1" t="s">
        <v>3833</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3823</v>
      </c>
      <c r="C31" s="1" t="s">
        <v>3822</v>
      </c>
      <c r="D31" s="1" t="s">
        <v>4067</v>
      </c>
      <c r="E31" s="2">
        <v>41517</v>
      </c>
      <c r="F31" s="1" t="s">
        <v>165</v>
      </c>
      <c r="G31" s="1" t="s">
        <v>166</v>
      </c>
      <c r="H31" s="1" t="s">
        <v>3824</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3817</v>
      </c>
      <c r="C32" s="1" t="s">
        <v>3816</v>
      </c>
      <c r="D32" s="1" t="s">
        <v>4066</v>
      </c>
      <c r="E32" s="2">
        <v>41882</v>
      </c>
      <c r="F32" s="1" t="s">
        <v>209</v>
      </c>
      <c r="G32" s="1" t="s">
        <v>210</v>
      </c>
      <c r="H32" s="1" t="s">
        <v>3818</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3810</v>
      </c>
      <c r="C33" s="1" t="s">
        <v>3809</v>
      </c>
      <c r="D33" s="1" t="s">
        <v>4066</v>
      </c>
      <c r="E33" s="2">
        <v>41882</v>
      </c>
      <c r="F33" s="1" t="s">
        <v>3812</v>
      </c>
      <c r="G33" s="1" t="s">
        <v>387</v>
      </c>
      <c r="H33" s="1" t="s">
        <v>3811</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3814</v>
      </c>
      <c r="C34" s="1" t="s">
        <v>3813</v>
      </c>
      <c r="D34" s="1" t="s">
        <v>4066</v>
      </c>
      <c r="E34" s="2">
        <v>41882</v>
      </c>
      <c r="F34" s="1" t="s">
        <v>1099</v>
      </c>
      <c r="G34" s="1" t="s">
        <v>845</v>
      </c>
      <c r="H34" s="1" t="s">
        <v>3815</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3820</v>
      </c>
      <c r="C35" s="1" t="s">
        <v>3819</v>
      </c>
      <c r="D35" s="1" t="s">
        <v>4066</v>
      </c>
      <c r="E35" s="2">
        <v>41882</v>
      </c>
      <c r="F35" s="1" t="s">
        <v>165</v>
      </c>
      <c r="G35" s="1" t="s">
        <v>166</v>
      </c>
      <c r="H35" s="1" t="s">
        <v>3821</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3734</v>
      </c>
      <c r="C36" s="1" t="s">
        <v>3733</v>
      </c>
      <c r="D36" s="1" t="s">
        <v>4081</v>
      </c>
      <c r="E36" s="2">
        <v>42613</v>
      </c>
      <c r="F36" s="1" t="s">
        <v>43</v>
      </c>
      <c r="G36" s="1" t="s">
        <v>48</v>
      </c>
      <c r="H36" s="1" t="s">
        <v>3735</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3731</v>
      </c>
      <c r="C37" s="1" t="s">
        <v>3730</v>
      </c>
      <c r="D37" s="1" t="s">
        <v>4080</v>
      </c>
      <c r="E37" s="2">
        <v>42247</v>
      </c>
      <c r="F37" s="1" t="s">
        <v>43</v>
      </c>
      <c r="G37" s="1" t="s">
        <v>48</v>
      </c>
      <c r="H37" s="1" t="s">
        <v>3732</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3961</v>
      </c>
      <c r="C38" s="1" t="s">
        <v>3960</v>
      </c>
      <c r="D38" s="1" t="s">
        <v>4239</v>
      </c>
      <c r="E38" s="2">
        <v>44620</v>
      </c>
      <c r="F38" s="1" t="s">
        <v>146</v>
      </c>
      <c r="G38" s="1" t="s">
        <v>145</v>
      </c>
      <c r="H38" s="1" t="s">
        <v>146</v>
      </c>
      <c r="I38" s="1" t="s">
        <v>3962</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3958</v>
      </c>
      <c r="C39" s="1" t="s">
        <v>3957</v>
      </c>
      <c r="D39" s="1" t="s">
        <v>4239</v>
      </c>
      <c r="E39" s="2">
        <v>44620</v>
      </c>
      <c r="F39" s="1" t="s">
        <v>155</v>
      </c>
      <c r="G39" s="1" t="s">
        <v>145</v>
      </c>
      <c r="H39" s="1" t="s">
        <v>155</v>
      </c>
      <c r="I39" s="1" t="s">
        <v>3959</v>
      </c>
      <c r="S39">
        <v>18000</v>
      </c>
      <c r="T39">
        <v>0</v>
      </c>
      <c r="U39">
        <v>18000</v>
      </c>
      <c r="W39">
        <v>4400</v>
      </c>
      <c r="AC39">
        <v>0</v>
      </c>
      <c r="AF39">
        <v>0</v>
      </c>
      <c r="AG39">
        <v>4400</v>
      </c>
      <c r="AI39">
        <v>1000</v>
      </c>
      <c r="AV39">
        <v>0</v>
      </c>
      <c r="AW39">
        <v>1000</v>
      </c>
    </row>
    <row r="40" spans="1:49" x14ac:dyDescent="0.35">
      <c r="A40" s="1" t="s">
        <v>201</v>
      </c>
      <c r="B40" s="1" t="s">
        <v>3955</v>
      </c>
      <c r="C40" s="1" t="s">
        <v>3954</v>
      </c>
      <c r="D40" s="1" t="s">
        <v>4239</v>
      </c>
      <c r="E40" s="2">
        <v>44620</v>
      </c>
      <c r="F40" s="1" t="s">
        <v>40</v>
      </c>
      <c r="G40" s="1" t="s">
        <v>40</v>
      </c>
      <c r="H40" s="1" t="s">
        <v>40</v>
      </c>
      <c r="I40" s="1" t="s">
        <v>3956</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3961</v>
      </c>
      <c r="C41" s="1" t="s">
        <v>3968</v>
      </c>
      <c r="D41" s="1" t="s">
        <v>4240</v>
      </c>
      <c r="E41" s="2">
        <v>44985</v>
      </c>
      <c r="F41" s="1" t="s">
        <v>146</v>
      </c>
      <c r="G41" s="1" t="s">
        <v>145</v>
      </c>
      <c r="H41" s="1" t="s">
        <v>146</v>
      </c>
      <c r="I41" s="1" t="s">
        <v>3969</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3955</v>
      </c>
      <c r="C42" s="1" t="s">
        <v>3972</v>
      </c>
      <c r="D42" s="1" t="s">
        <v>4240</v>
      </c>
      <c r="E42" s="2">
        <v>44985</v>
      </c>
      <c r="F42" s="1" t="s">
        <v>40</v>
      </c>
      <c r="G42" s="1" t="s">
        <v>40</v>
      </c>
      <c r="H42" s="1" t="s">
        <v>40</v>
      </c>
      <c r="I42" s="1" t="s">
        <v>3973</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3964</v>
      </c>
      <c r="C43" s="1" t="s">
        <v>3970</v>
      </c>
      <c r="D43" s="1" t="s">
        <v>4240</v>
      </c>
      <c r="E43" s="2">
        <v>44985</v>
      </c>
      <c r="F43" s="1" t="s">
        <v>576</v>
      </c>
      <c r="G43" s="1" t="s">
        <v>353</v>
      </c>
      <c r="H43" s="1" t="s">
        <v>576</v>
      </c>
      <c r="I43" s="1" t="s">
        <v>3971</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3964</v>
      </c>
      <c r="C44" s="1" t="s">
        <v>3963</v>
      </c>
      <c r="D44" s="1" t="s">
        <v>4239</v>
      </c>
      <c r="E44" s="2">
        <v>44620</v>
      </c>
      <c r="F44" s="1" t="s">
        <v>576</v>
      </c>
      <c r="G44" s="1" t="s">
        <v>353</v>
      </c>
      <c r="H44" s="1" t="s">
        <v>576</v>
      </c>
      <c r="I44" s="1" t="s">
        <v>3965</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3958</v>
      </c>
      <c r="C45" s="1" t="s">
        <v>3966</v>
      </c>
      <c r="D45" s="1" t="s">
        <v>4240</v>
      </c>
      <c r="E45" s="2">
        <v>44985</v>
      </c>
      <c r="F45" s="1" t="s">
        <v>155</v>
      </c>
      <c r="G45" s="1" t="s">
        <v>145</v>
      </c>
      <c r="H45" s="1" t="s">
        <v>155</v>
      </c>
      <c r="I45" s="1" t="s">
        <v>3967</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3174</v>
      </c>
      <c r="C46" s="1" t="s">
        <v>3173</v>
      </c>
      <c r="D46" s="1" t="s">
        <v>4184</v>
      </c>
      <c r="E46" s="2">
        <v>42978</v>
      </c>
      <c r="F46" s="1" t="s">
        <v>596</v>
      </c>
      <c r="G46" s="1" t="s">
        <v>353</v>
      </c>
      <c r="H46" s="1" t="s">
        <v>3175</v>
      </c>
      <c r="I46" s="1" t="s">
        <v>29</v>
      </c>
      <c r="M46">
        <v>0</v>
      </c>
      <c r="N46">
        <v>0</v>
      </c>
      <c r="O46">
        <v>0</v>
      </c>
      <c r="R46">
        <v>0</v>
      </c>
      <c r="T46">
        <v>0</v>
      </c>
      <c r="U46">
        <v>0</v>
      </c>
      <c r="AC46">
        <v>0</v>
      </c>
      <c r="AF46">
        <v>0</v>
      </c>
      <c r="AG46">
        <v>0</v>
      </c>
      <c r="AV46">
        <v>0</v>
      </c>
      <c r="AW46">
        <v>0</v>
      </c>
    </row>
    <row r="47" spans="1:49" x14ac:dyDescent="0.35">
      <c r="A47" s="1" t="s">
        <v>595</v>
      </c>
      <c r="B47" s="1" t="s">
        <v>2562</v>
      </c>
      <c r="C47" s="1" t="s">
        <v>2561</v>
      </c>
      <c r="D47" s="1" t="s">
        <v>4037</v>
      </c>
      <c r="E47" s="2">
        <v>42613</v>
      </c>
      <c r="F47" s="1" t="s">
        <v>596</v>
      </c>
      <c r="G47" s="1" t="s">
        <v>353</v>
      </c>
      <c r="H47" s="1" t="s">
        <v>2563</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3702</v>
      </c>
      <c r="C48" s="1" t="s">
        <v>3701</v>
      </c>
      <c r="D48" s="1" t="s">
        <v>4074</v>
      </c>
      <c r="E48" s="2">
        <v>42145</v>
      </c>
      <c r="F48" s="1" t="s">
        <v>596</v>
      </c>
      <c r="G48" s="1" t="s">
        <v>353</v>
      </c>
      <c r="H48" s="1" t="s">
        <v>3703</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3807</v>
      </c>
      <c r="C49" s="1" t="s">
        <v>3806</v>
      </c>
      <c r="D49" s="1" t="s">
        <v>4065</v>
      </c>
      <c r="E49" s="2">
        <v>41151</v>
      </c>
      <c r="F49" s="1" t="s">
        <v>146</v>
      </c>
      <c r="G49" s="1" t="s">
        <v>145</v>
      </c>
      <c r="H49" s="1" t="s">
        <v>3808</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2776</v>
      </c>
      <c r="C50" s="1" t="s">
        <v>2775</v>
      </c>
      <c r="D50" s="1" t="s">
        <v>4059</v>
      </c>
      <c r="E50" s="2">
        <v>41516</v>
      </c>
      <c r="F50" s="1" t="s">
        <v>146</v>
      </c>
      <c r="G50" s="1" t="s">
        <v>145</v>
      </c>
      <c r="H50" s="1" t="s">
        <v>2777</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3755</v>
      </c>
      <c r="C51" s="1" t="s">
        <v>3754</v>
      </c>
      <c r="D51" s="1" t="s">
        <v>4085</v>
      </c>
      <c r="E51" s="2">
        <v>42096</v>
      </c>
      <c r="F51" s="1" t="s">
        <v>146</v>
      </c>
      <c r="G51" s="1" t="s">
        <v>145</v>
      </c>
      <c r="H51" s="1" t="s">
        <v>3756</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3752</v>
      </c>
      <c r="C52" s="1" t="s">
        <v>3751</v>
      </c>
      <c r="D52" s="1" t="s">
        <v>4084</v>
      </c>
      <c r="E52" s="2">
        <v>41753</v>
      </c>
      <c r="F52" s="1" t="s">
        <v>146</v>
      </c>
      <c r="G52" s="1" t="s">
        <v>145</v>
      </c>
      <c r="H52" s="1" t="s">
        <v>3753</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3186</v>
      </c>
      <c r="C53" s="1" t="s">
        <v>3185</v>
      </c>
      <c r="D53" s="1" t="s">
        <v>4121</v>
      </c>
      <c r="E53" s="2">
        <v>42613</v>
      </c>
      <c r="F53" s="1" t="s">
        <v>146</v>
      </c>
      <c r="G53" s="1" t="s">
        <v>145</v>
      </c>
      <c r="H53" s="1" t="s">
        <v>3187</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2907</v>
      </c>
      <c r="C54" s="1" t="s">
        <v>2906</v>
      </c>
      <c r="D54" s="1" t="s">
        <v>4206</v>
      </c>
      <c r="E54" s="2">
        <v>43890</v>
      </c>
      <c r="F54" s="1" t="s">
        <v>74</v>
      </c>
      <c r="G54" s="1" t="s">
        <v>82</v>
      </c>
      <c r="H54" s="1" t="s">
        <v>2908</v>
      </c>
      <c r="I54" s="1" t="s">
        <v>2909</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3183</v>
      </c>
      <c r="C55" s="1" t="s">
        <v>3182</v>
      </c>
      <c r="D55" s="1" t="s">
        <v>4120</v>
      </c>
      <c r="E55" s="2">
        <v>41517</v>
      </c>
      <c r="F55" s="1" t="s">
        <v>751</v>
      </c>
      <c r="G55" s="1" t="s">
        <v>751</v>
      </c>
      <c r="H55" s="1" t="s">
        <v>3184</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3180</v>
      </c>
      <c r="C56" s="1" t="s">
        <v>3179</v>
      </c>
      <c r="D56" s="1" t="s">
        <v>4119</v>
      </c>
      <c r="E56" s="2">
        <v>41152</v>
      </c>
      <c r="F56" s="1" t="s">
        <v>751</v>
      </c>
      <c r="G56" s="1" t="s">
        <v>751</v>
      </c>
      <c r="H56" s="1" t="s">
        <v>3181</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3177</v>
      </c>
      <c r="C57" s="1" t="s">
        <v>3176</v>
      </c>
      <c r="D57" s="1" t="s">
        <v>4118</v>
      </c>
      <c r="E57" s="2">
        <v>40786</v>
      </c>
      <c r="F57" s="1" t="s">
        <v>751</v>
      </c>
      <c r="G57" s="1" t="s">
        <v>751</v>
      </c>
      <c r="H57" s="1" t="s">
        <v>3178</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2770</v>
      </c>
      <c r="C58" s="1" t="s">
        <v>2769</v>
      </c>
      <c r="D58" s="1" t="s">
        <v>4058</v>
      </c>
      <c r="E58" s="2">
        <v>42613</v>
      </c>
      <c r="F58" s="1" t="s">
        <v>1918</v>
      </c>
      <c r="G58" s="1" t="s">
        <v>353</v>
      </c>
      <c r="H58" s="1" t="s">
        <v>2771</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2773</v>
      </c>
      <c r="C59" s="1" t="s">
        <v>2772</v>
      </c>
      <c r="D59" s="1" t="s">
        <v>4058</v>
      </c>
      <c r="E59" s="2">
        <v>42613</v>
      </c>
      <c r="F59" s="1" t="s">
        <v>1014</v>
      </c>
      <c r="G59" s="1" t="s">
        <v>353</v>
      </c>
      <c r="H59" s="1" t="s">
        <v>2774</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2764</v>
      </c>
      <c r="C60" s="1" t="s">
        <v>2763</v>
      </c>
      <c r="D60" s="1" t="s">
        <v>4057</v>
      </c>
      <c r="E60" s="2">
        <v>41882</v>
      </c>
      <c r="F60" s="1" t="s">
        <v>1918</v>
      </c>
      <c r="G60" s="1" t="s">
        <v>353</v>
      </c>
      <c r="H60" s="1" t="s">
        <v>2765</v>
      </c>
      <c r="I60" s="1" t="s">
        <v>29</v>
      </c>
      <c r="M60">
        <v>191</v>
      </c>
      <c r="N60">
        <v>119</v>
      </c>
      <c r="O60">
        <v>72</v>
      </c>
      <c r="R60">
        <v>191</v>
      </c>
      <c r="T60">
        <v>191</v>
      </c>
      <c r="U60">
        <v>0</v>
      </c>
      <c r="Z60">
        <v>191</v>
      </c>
      <c r="AA60">
        <v>210</v>
      </c>
      <c r="AF60">
        <v>191</v>
      </c>
      <c r="AG60">
        <v>210</v>
      </c>
      <c r="AV60">
        <v>0</v>
      </c>
      <c r="AW60">
        <v>0</v>
      </c>
    </row>
    <row r="61" spans="1:49" x14ac:dyDescent="0.35">
      <c r="A61" s="1" t="s">
        <v>603</v>
      </c>
      <c r="B61" s="1" t="s">
        <v>2767</v>
      </c>
      <c r="C61" s="1" t="s">
        <v>2766</v>
      </c>
      <c r="D61" s="1" t="s">
        <v>4057</v>
      </c>
      <c r="E61" s="2">
        <v>41882</v>
      </c>
      <c r="F61" s="1" t="s">
        <v>1014</v>
      </c>
      <c r="G61" s="1" t="s">
        <v>353</v>
      </c>
      <c r="H61" s="1" t="s">
        <v>2768</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1916</v>
      </c>
      <c r="C62" s="1" t="s">
        <v>1915</v>
      </c>
      <c r="D62" s="1" t="s">
        <v>4173</v>
      </c>
      <c r="E62" s="2">
        <v>42247</v>
      </c>
      <c r="F62" s="1" t="s">
        <v>1918</v>
      </c>
      <c r="G62" s="1" t="s">
        <v>353</v>
      </c>
      <c r="H62" s="1" t="s">
        <v>1917</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1921</v>
      </c>
      <c r="C63" s="1" t="s">
        <v>1920</v>
      </c>
      <c r="D63" s="1" t="s">
        <v>4173</v>
      </c>
      <c r="E63" s="2">
        <v>42247</v>
      </c>
      <c r="F63" s="1" t="s">
        <v>1014</v>
      </c>
      <c r="G63" s="1" t="s">
        <v>353</v>
      </c>
      <c r="H63" s="1" t="s">
        <v>1922</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1012</v>
      </c>
      <c r="C64" s="1" t="s">
        <v>1011</v>
      </c>
      <c r="D64" s="1" t="s">
        <v>4185</v>
      </c>
      <c r="E64" s="2">
        <v>43159</v>
      </c>
      <c r="F64" s="1" t="s">
        <v>1014</v>
      </c>
      <c r="G64" s="1" t="s">
        <v>353</v>
      </c>
      <c r="H64" s="1" t="s">
        <v>1013</v>
      </c>
      <c r="I64" s="1" t="s">
        <v>1013</v>
      </c>
      <c r="M64">
        <v>589</v>
      </c>
      <c r="N64">
        <v>224</v>
      </c>
      <c r="O64">
        <v>365</v>
      </c>
      <c r="R64">
        <v>589</v>
      </c>
      <c r="T64">
        <v>589</v>
      </c>
      <c r="U64">
        <v>0</v>
      </c>
      <c r="Z64">
        <v>589</v>
      </c>
      <c r="AA64">
        <v>589</v>
      </c>
      <c r="AF64">
        <v>589</v>
      </c>
      <c r="AG64">
        <v>589</v>
      </c>
      <c r="AV64">
        <v>0</v>
      </c>
      <c r="AW64">
        <v>0</v>
      </c>
    </row>
    <row r="65" spans="1:49" x14ac:dyDescent="0.35">
      <c r="A65" s="1" t="s">
        <v>557</v>
      </c>
      <c r="B65" s="1" t="s">
        <v>3226</v>
      </c>
      <c r="C65" s="1" t="s">
        <v>3225</v>
      </c>
      <c r="D65" s="1" t="s">
        <v>4094</v>
      </c>
      <c r="E65" s="2">
        <v>41517</v>
      </c>
      <c r="F65" s="1" t="s">
        <v>125</v>
      </c>
      <c r="G65" s="1" t="s">
        <v>125</v>
      </c>
      <c r="H65" s="1" t="s">
        <v>3227</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3223</v>
      </c>
      <c r="C66" s="1" t="s">
        <v>3222</v>
      </c>
      <c r="D66" s="1" t="s">
        <v>4093</v>
      </c>
      <c r="E66" s="2">
        <v>41152</v>
      </c>
      <c r="F66" s="1" t="s">
        <v>125</v>
      </c>
      <c r="G66" s="1" t="s">
        <v>125</v>
      </c>
      <c r="H66" s="1" t="s">
        <v>3224</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3189</v>
      </c>
      <c r="C67" s="1" t="s">
        <v>3188</v>
      </c>
      <c r="D67" s="1" t="s">
        <v>4117</v>
      </c>
      <c r="E67" s="2">
        <v>41882</v>
      </c>
      <c r="F67" s="1" t="s">
        <v>2790</v>
      </c>
      <c r="G67" s="1" t="s">
        <v>166</v>
      </c>
      <c r="H67" s="1" t="s">
        <v>3190</v>
      </c>
      <c r="I67" s="1" t="s">
        <v>3191</v>
      </c>
      <c r="M67">
        <v>50</v>
      </c>
      <c r="N67">
        <v>0</v>
      </c>
      <c r="O67">
        <v>0</v>
      </c>
      <c r="Q67">
        <v>50</v>
      </c>
      <c r="R67">
        <v>50</v>
      </c>
      <c r="T67">
        <v>50</v>
      </c>
      <c r="U67">
        <v>0</v>
      </c>
      <c r="Z67">
        <v>50</v>
      </c>
      <c r="AF67">
        <v>50</v>
      </c>
      <c r="AG67">
        <v>0</v>
      </c>
      <c r="AJ67">
        <v>40</v>
      </c>
      <c r="AV67">
        <v>40</v>
      </c>
      <c r="AW67">
        <v>0</v>
      </c>
    </row>
    <row r="68" spans="1:49" x14ac:dyDescent="0.35">
      <c r="A68" s="1" t="s">
        <v>357</v>
      </c>
      <c r="B68" s="1" t="s">
        <v>3205</v>
      </c>
      <c r="C68" s="1" t="s">
        <v>3204</v>
      </c>
      <c r="D68" s="1" t="s">
        <v>4117</v>
      </c>
      <c r="E68" s="2">
        <v>41882</v>
      </c>
      <c r="F68" s="1" t="s">
        <v>402</v>
      </c>
      <c r="G68" s="1" t="s">
        <v>145</v>
      </c>
      <c r="H68" s="1" t="s">
        <v>3206</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3201</v>
      </c>
      <c r="C69" s="1" t="s">
        <v>3200</v>
      </c>
      <c r="D69" s="1" t="s">
        <v>4117</v>
      </c>
      <c r="E69" s="2">
        <v>41882</v>
      </c>
      <c r="F69" s="1" t="s">
        <v>135</v>
      </c>
      <c r="G69" s="1" t="s">
        <v>136</v>
      </c>
      <c r="H69" s="1" t="s">
        <v>3202</v>
      </c>
      <c r="I69" s="1" t="s">
        <v>3203</v>
      </c>
      <c r="M69">
        <v>24</v>
      </c>
      <c r="N69">
        <v>0</v>
      </c>
      <c r="O69">
        <v>0</v>
      </c>
      <c r="Q69">
        <v>24</v>
      </c>
      <c r="R69">
        <v>24</v>
      </c>
      <c r="T69">
        <v>24</v>
      </c>
      <c r="U69">
        <v>0</v>
      </c>
      <c r="Z69">
        <v>24</v>
      </c>
      <c r="AF69">
        <v>24</v>
      </c>
      <c r="AG69">
        <v>0</v>
      </c>
      <c r="AJ69">
        <v>22</v>
      </c>
      <c r="AV69">
        <v>22</v>
      </c>
      <c r="AW69">
        <v>0</v>
      </c>
    </row>
    <row r="70" spans="1:49" x14ac:dyDescent="0.35">
      <c r="A70" s="1" t="s">
        <v>357</v>
      </c>
      <c r="B70" s="1" t="s">
        <v>3193</v>
      </c>
      <c r="C70" s="1" t="s">
        <v>3192</v>
      </c>
      <c r="D70" s="1" t="s">
        <v>4117</v>
      </c>
      <c r="E70" s="2">
        <v>41882</v>
      </c>
      <c r="F70" s="1" t="s">
        <v>576</v>
      </c>
      <c r="G70" s="1" t="s">
        <v>353</v>
      </c>
      <c r="H70" s="1" t="s">
        <v>3194</v>
      </c>
      <c r="I70" s="1" t="s">
        <v>3195</v>
      </c>
      <c r="M70">
        <v>37</v>
      </c>
      <c r="N70">
        <v>0</v>
      </c>
      <c r="O70">
        <v>0</v>
      </c>
      <c r="Q70">
        <v>37</v>
      </c>
      <c r="R70">
        <v>37</v>
      </c>
      <c r="T70">
        <v>37</v>
      </c>
      <c r="U70">
        <v>0</v>
      </c>
      <c r="Z70">
        <v>37</v>
      </c>
      <c r="AF70">
        <v>37</v>
      </c>
      <c r="AG70">
        <v>0</v>
      </c>
      <c r="AJ70">
        <v>34</v>
      </c>
      <c r="AV70">
        <v>34</v>
      </c>
      <c r="AW70">
        <v>0</v>
      </c>
    </row>
    <row r="71" spans="1:49" x14ac:dyDescent="0.35">
      <c r="A71" s="1" t="s">
        <v>357</v>
      </c>
      <c r="B71" s="1" t="s">
        <v>3197</v>
      </c>
      <c r="C71" s="1" t="s">
        <v>3196</v>
      </c>
      <c r="D71" s="1" t="s">
        <v>4117</v>
      </c>
      <c r="E71" s="2">
        <v>41882</v>
      </c>
      <c r="F71" s="1" t="s">
        <v>146</v>
      </c>
      <c r="G71" s="1" t="s">
        <v>145</v>
      </c>
      <c r="H71" s="1" t="s">
        <v>3198</v>
      </c>
      <c r="I71" s="1" t="s">
        <v>3199</v>
      </c>
      <c r="M71">
        <v>41</v>
      </c>
      <c r="N71">
        <v>0</v>
      </c>
      <c r="O71">
        <v>0</v>
      </c>
      <c r="Q71">
        <v>41</v>
      </c>
      <c r="R71">
        <v>41</v>
      </c>
      <c r="T71">
        <v>41</v>
      </c>
      <c r="U71">
        <v>0</v>
      </c>
      <c r="Z71">
        <v>41</v>
      </c>
      <c r="AF71">
        <v>41</v>
      </c>
      <c r="AG71">
        <v>0</v>
      </c>
      <c r="AJ71">
        <v>28</v>
      </c>
      <c r="AV71">
        <v>28</v>
      </c>
      <c r="AW71">
        <v>0</v>
      </c>
    </row>
    <row r="72" spans="1:49" x14ac:dyDescent="0.35">
      <c r="A72" s="1" t="s">
        <v>411</v>
      </c>
      <c r="B72" s="1" t="s">
        <v>2798</v>
      </c>
      <c r="C72" s="1" t="s">
        <v>2797</v>
      </c>
      <c r="D72" s="1" t="s">
        <v>4061</v>
      </c>
      <c r="E72" s="2">
        <v>43235</v>
      </c>
      <c r="F72" s="1" t="s">
        <v>2790</v>
      </c>
      <c r="G72" s="1" t="s">
        <v>166</v>
      </c>
      <c r="H72" s="1" t="s">
        <v>2799</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2813</v>
      </c>
      <c r="C73" s="1" t="s">
        <v>2812</v>
      </c>
      <c r="D73" s="1" t="s">
        <v>4061</v>
      </c>
      <c r="E73" s="2">
        <v>43235</v>
      </c>
      <c r="F73" s="1" t="s">
        <v>146</v>
      </c>
      <c r="G73" s="1" t="s">
        <v>145</v>
      </c>
      <c r="H73" s="1" t="s">
        <v>2814</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2810</v>
      </c>
      <c r="C74" s="1" t="s">
        <v>2809</v>
      </c>
      <c r="D74" s="1" t="s">
        <v>4061</v>
      </c>
      <c r="E74" s="2">
        <v>43235</v>
      </c>
      <c r="F74" s="1" t="s">
        <v>402</v>
      </c>
      <c r="G74" s="1" t="s">
        <v>145</v>
      </c>
      <c r="H74" s="1" t="s">
        <v>2811</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2804</v>
      </c>
      <c r="C75" s="1" t="s">
        <v>2803</v>
      </c>
      <c r="D75" s="1" t="s">
        <v>4061</v>
      </c>
      <c r="E75" s="2">
        <v>43235</v>
      </c>
      <c r="F75" s="1" t="s">
        <v>576</v>
      </c>
      <c r="G75" s="1" t="s">
        <v>353</v>
      </c>
      <c r="H75" s="1" t="s">
        <v>2805</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2807</v>
      </c>
      <c r="C76" s="1" t="s">
        <v>2806</v>
      </c>
      <c r="D76" s="1" t="s">
        <v>4061</v>
      </c>
      <c r="E76" s="2">
        <v>43235</v>
      </c>
      <c r="F76" s="1" t="s">
        <v>1075</v>
      </c>
      <c r="G76" s="1" t="s">
        <v>166</v>
      </c>
      <c r="H76" s="1" t="s">
        <v>2808</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2801</v>
      </c>
      <c r="C77" s="1" t="s">
        <v>2800</v>
      </c>
      <c r="D77" s="1" t="s">
        <v>4061</v>
      </c>
      <c r="E77" s="2">
        <v>43235</v>
      </c>
      <c r="F77" s="1" t="s">
        <v>135</v>
      </c>
      <c r="G77" s="1" t="s">
        <v>136</v>
      </c>
      <c r="H77" s="1" t="s">
        <v>2802</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2785</v>
      </c>
      <c r="C78" s="1" t="s">
        <v>2784</v>
      </c>
      <c r="D78" s="1" t="s">
        <v>4060</v>
      </c>
      <c r="E78" s="2">
        <v>42565</v>
      </c>
      <c r="F78" s="1" t="s">
        <v>576</v>
      </c>
      <c r="G78" s="1" t="s">
        <v>353</v>
      </c>
      <c r="H78" s="1" t="s">
        <v>2786</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2788</v>
      </c>
      <c r="C79" s="1" t="s">
        <v>2787</v>
      </c>
      <c r="D79" s="1" t="s">
        <v>4060</v>
      </c>
      <c r="E79" s="2">
        <v>42565</v>
      </c>
      <c r="F79" s="1" t="s">
        <v>2790</v>
      </c>
      <c r="G79" s="1" t="s">
        <v>166</v>
      </c>
      <c r="H79" s="1" t="s">
        <v>2789</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2792</v>
      </c>
      <c r="C80" s="1" t="s">
        <v>2791</v>
      </c>
      <c r="D80" s="1" t="s">
        <v>4060</v>
      </c>
      <c r="E80" s="2">
        <v>42565</v>
      </c>
      <c r="F80" s="1" t="s">
        <v>146</v>
      </c>
      <c r="G80" s="1" t="s">
        <v>145</v>
      </c>
      <c r="H80" s="1" t="s">
        <v>2793</v>
      </c>
      <c r="I80" s="1" t="s">
        <v>29</v>
      </c>
      <c r="M80">
        <v>0</v>
      </c>
      <c r="N80">
        <v>0</v>
      </c>
      <c r="O80">
        <v>0</v>
      </c>
      <c r="R80">
        <v>0</v>
      </c>
      <c r="T80">
        <v>0</v>
      </c>
      <c r="U80">
        <v>0</v>
      </c>
      <c r="AA80">
        <v>0</v>
      </c>
      <c r="AF80">
        <v>0</v>
      </c>
      <c r="AG80">
        <v>0</v>
      </c>
      <c r="AK80">
        <v>0</v>
      </c>
      <c r="AV80">
        <v>0</v>
      </c>
      <c r="AW80">
        <v>0</v>
      </c>
    </row>
    <row r="81" spans="1:49" x14ac:dyDescent="0.35">
      <c r="A81" s="1" t="s">
        <v>411</v>
      </c>
      <c r="B81" s="1" t="s">
        <v>2795</v>
      </c>
      <c r="C81" s="1" t="s">
        <v>2794</v>
      </c>
      <c r="D81" s="1" t="s">
        <v>4060</v>
      </c>
      <c r="E81" s="2">
        <v>42565</v>
      </c>
      <c r="F81" s="1" t="s">
        <v>402</v>
      </c>
      <c r="G81" s="1" t="s">
        <v>145</v>
      </c>
      <c r="H81" s="1" t="s">
        <v>2796</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2779</v>
      </c>
      <c r="C82" s="1" t="s">
        <v>2778</v>
      </c>
      <c r="D82" s="1" t="s">
        <v>4060</v>
      </c>
      <c r="E82" s="2">
        <v>42565</v>
      </c>
      <c r="F82" s="1" t="s">
        <v>1075</v>
      </c>
      <c r="G82" s="1" t="s">
        <v>166</v>
      </c>
      <c r="H82" s="1" t="s">
        <v>2780</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2782</v>
      </c>
      <c r="C83" s="1" t="s">
        <v>2781</v>
      </c>
      <c r="D83" s="1" t="s">
        <v>4060</v>
      </c>
      <c r="E83" s="2">
        <v>42565</v>
      </c>
      <c r="F83" s="1" t="s">
        <v>135</v>
      </c>
      <c r="G83" s="1" t="s">
        <v>136</v>
      </c>
      <c r="H83" s="1" t="s">
        <v>2783</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3329</v>
      </c>
      <c r="C84" s="1" t="s">
        <v>3328</v>
      </c>
      <c r="D84" s="1" t="s">
        <v>4069</v>
      </c>
      <c r="E84" s="2">
        <v>42870</v>
      </c>
      <c r="F84" s="1" t="s">
        <v>2790</v>
      </c>
      <c r="G84" s="1" t="s">
        <v>166</v>
      </c>
      <c r="H84" s="1" t="s">
        <v>3330</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3332</v>
      </c>
      <c r="C85" s="1" t="s">
        <v>3331</v>
      </c>
      <c r="D85" s="1" t="s">
        <v>4069</v>
      </c>
      <c r="E85" s="2">
        <v>42870</v>
      </c>
      <c r="F85" s="1" t="s">
        <v>402</v>
      </c>
      <c r="G85" s="1" t="s">
        <v>145</v>
      </c>
      <c r="H85" s="1" t="s">
        <v>3333</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3320</v>
      </c>
      <c r="C86" s="1" t="s">
        <v>3319</v>
      </c>
      <c r="D86" s="1" t="s">
        <v>4069</v>
      </c>
      <c r="E86" s="2">
        <v>42870</v>
      </c>
      <c r="F86" s="1" t="s">
        <v>1075</v>
      </c>
      <c r="G86" s="1" t="s">
        <v>166</v>
      </c>
      <c r="H86" s="1" t="s">
        <v>3321</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3323</v>
      </c>
      <c r="C87" s="1" t="s">
        <v>3322</v>
      </c>
      <c r="D87" s="1" t="s">
        <v>4069</v>
      </c>
      <c r="E87" s="2">
        <v>42870</v>
      </c>
      <c r="F87" s="1" t="s">
        <v>135</v>
      </c>
      <c r="G87" s="1" t="s">
        <v>136</v>
      </c>
      <c r="H87" s="1" t="s">
        <v>3324</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3326</v>
      </c>
      <c r="C88" s="1" t="s">
        <v>3325</v>
      </c>
      <c r="D88" s="1" t="s">
        <v>4069</v>
      </c>
      <c r="E88" s="2">
        <v>42870</v>
      </c>
      <c r="F88" s="1" t="s">
        <v>576</v>
      </c>
      <c r="G88" s="1" t="s">
        <v>353</v>
      </c>
      <c r="H88" s="1" t="s">
        <v>3327</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2962</v>
      </c>
      <c r="C89" s="1" t="s">
        <v>2961</v>
      </c>
      <c r="D89" s="1" t="s">
        <v>4208</v>
      </c>
      <c r="E89" s="2">
        <v>43921</v>
      </c>
      <c r="F89" s="1" t="s">
        <v>1006</v>
      </c>
      <c r="G89" s="1" t="s">
        <v>136</v>
      </c>
      <c r="H89" s="1" t="s">
        <v>2963</v>
      </c>
      <c r="I89" s="1" t="s">
        <v>2964</v>
      </c>
      <c r="J89">
        <v>0</v>
      </c>
      <c r="K89">
        <v>0</v>
      </c>
      <c r="L89">
        <v>0</v>
      </c>
      <c r="M89">
        <v>0</v>
      </c>
      <c r="N89">
        <v>0</v>
      </c>
      <c r="O89">
        <v>0</v>
      </c>
      <c r="P89">
        <v>0</v>
      </c>
      <c r="Q89">
        <v>0</v>
      </c>
      <c r="R89">
        <v>0</v>
      </c>
      <c r="S89">
        <v>0</v>
      </c>
      <c r="T89">
        <v>0</v>
      </c>
      <c r="U89">
        <v>0</v>
      </c>
      <c r="Z89">
        <v>0</v>
      </c>
      <c r="AA89">
        <v>0</v>
      </c>
      <c r="AC89">
        <v>0</v>
      </c>
      <c r="AF89">
        <v>0</v>
      </c>
      <c r="AG89">
        <v>0</v>
      </c>
      <c r="AV89">
        <v>0</v>
      </c>
      <c r="AW89">
        <v>0</v>
      </c>
    </row>
    <row r="90" spans="1:49" x14ac:dyDescent="0.35">
      <c r="A90" s="1" t="s">
        <v>185</v>
      </c>
      <c r="B90" s="1" t="s">
        <v>2957</v>
      </c>
      <c r="C90" s="1" t="s">
        <v>2973</v>
      </c>
      <c r="D90" s="1" t="s">
        <v>4209</v>
      </c>
      <c r="E90" s="2">
        <v>44286</v>
      </c>
      <c r="F90" s="1" t="s">
        <v>2960</v>
      </c>
      <c r="G90" s="1" t="s">
        <v>31</v>
      </c>
      <c r="H90" s="1" t="s">
        <v>2958</v>
      </c>
      <c r="I90" s="1" t="s">
        <v>2974</v>
      </c>
      <c r="J90">
        <v>96</v>
      </c>
      <c r="K90">
        <v>0</v>
      </c>
      <c r="L90">
        <v>0</v>
      </c>
      <c r="N90">
        <v>58</v>
      </c>
      <c r="O90">
        <v>38</v>
      </c>
      <c r="P90">
        <v>0</v>
      </c>
      <c r="Q90">
        <v>0</v>
      </c>
      <c r="R90">
        <v>96</v>
      </c>
      <c r="S90">
        <v>96</v>
      </c>
      <c r="T90">
        <v>96</v>
      </c>
      <c r="U90">
        <v>96</v>
      </c>
      <c r="Z90">
        <v>96</v>
      </c>
      <c r="AA90">
        <v>96</v>
      </c>
      <c r="AC90">
        <v>0</v>
      </c>
      <c r="AF90">
        <v>96</v>
      </c>
      <c r="AG90">
        <v>96</v>
      </c>
      <c r="AJ90">
        <v>36</v>
      </c>
      <c r="AK90">
        <v>36</v>
      </c>
      <c r="AV90">
        <v>36</v>
      </c>
      <c r="AW90">
        <v>36</v>
      </c>
    </row>
    <row r="91" spans="1:49" x14ac:dyDescent="0.35">
      <c r="A91" s="1" t="s">
        <v>185</v>
      </c>
      <c r="B91" s="1" t="s">
        <v>2949</v>
      </c>
      <c r="C91" s="1" t="s">
        <v>2948</v>
      </c>
      <c r="D91" s="1" t="s">
        <v>4208</v>
      </c>
      <c r="E91" s="2">
        <v>43921</v>
      </c>
      <c r="F91" s="1" t="s">
        <v>1153</v>
      </c>
      <c r="G91" s="1" t="s">
        <v>31</v>
      </c>
      <c r="H91" s="1" t="s">
        <v>2950</v>
      </c>
      <c r="I91" s="1" t="s">
        <v>2951</v>
      </c>
      <c r="J91">
        <v>0</v>
      </c>
      <c r="K91">
        <v>0</v>
      </c>
      <c r="L91">
        <v>0</v>
      </c>
      <c r="M91">
        <v>121</v>
      </c>
      <c r="N91">
        <v>31</v>
      </c>
      <c r="O91">
        <v>90</v>
      </c>
      <c r="P91">
        <v>0</v>
      </c>
      <c r="Q91">
        <v>0</v>
      </c>
      <c r="R91">
        <v>121</v>
      </c>
      <c r="S91">
        <v>121</v>
      </c>
      <c r="T91">
        <v>121</v>
      </c>
      <c r="U91">
        <v>121</v>
      </c>
      <c r="Z91">
        <v>121</v>
      </c>
      <c r="AA91">
        <v>121</v>
      </c>
      <c r="AC91">
        <v>0</v>
      </c>
      <c r="AF91">
        <v>121</v>
      </c>
      <c r="AG91">
        <v>121</v>
      </c>
      <c r="AV91">
        <v>0</v>
      </c>
      <c r="AW91">
        <v>0</v>
      </c>
    </row>
    <row r="92" spans="1:49" x14ac:dyDescent="0.35">
      <c r="A92" s="1" t="s">
        <v>185</v>
      </c>
      <c r="B92" s="1" t="s">
        <v>2957</v>
      </c>
      <c r="C92" s="1" t="s">
        <v>2956</v>
      </c>
      <c r="D92" s="1" t="s">
        <v>4208</v>
      </c>
      <c r="E92" s="2">
        <v>43921</v>
      </c>
      <c r="F92" s="1" t="s">
        <v>2960</v>
      </c>
      <c r="G92" s="1" t="s">
        <v>31</v>
      </c>
      <c r="H92" s="1" t="s">
        <v>2958</v>
      </c>
      <c r="I92" s="1" t="s">
        <v>2959</v>
      </c>
      <c r="J92">
        <v>0</v>
      </c>
      <c r="K92">
        <v>0</v>
      </c>
      <c r="L92">
        <v>0</v>
      </c>
      <c r="M92">
        <v>123</v>
      </c>
      <c r="N92">
        <v>114</v>
      </c>
      <c r="O92">
        <v>9</v>
      </c>
      <c r="P92">
        <v>0</v>
      </c>
      <c r="Q92">
        <v>0</v>
      </c>
      <c r="R92">
        <v>123</v>
      </c>
      <c r="S92">
        <v>123</v>
      </c>
      <c r="T92">
        <v>123</v>
      </c>
      <c r="U92">
        <v>123</v>
      </c>
      <c r="Z92">
        <v>123</v>
      </c>
      <c r="AA92">
        <v>123</v>
      </c>
      <c r="AC92">
        <v>0</v>
      </c>
      <c r="AF92">
        <v>123</v>
      </c>
      <c r="AG92">
        <v>123</v>
      </c>
      <c r="AV92">
        <v>0</v>
      </c>
      <c r="AW92">
        <v>0</v>
      </c>
    </row>
    <row r="93" spans="1:49" x14ac:dyDescent="0.35">
      <c r="A93" s="1" t="s">
        <v>185</v>
      </c>
      <c r="B93" s="1" t="s">
        <v>2949</v>
      </c>
      <c r="C93" s="1" t="s">
        <v>2969</v>
      </c>
      <c r="D93" s="1" t="s">
        <v>4209</v>
      </c>
      <c r="E93" s="2">
        <v>44286</v>
      </c>
      <c r="F93" s="1" t="s">
        <v>1153</v>
      </c>
      <c r="G93" s="1" t="s">
        <v>31</v>
      </c>
      <c r="H93" s="1" t="s">
        <v>2950</v>
      </c>
      <c r="I93" s="1" t="s">
        <v>2970</v>
      </c>
      <c r="J93">
        <v>222</v>
      </c>
      <c r="K93">
        <v>0</v>
      </c>
      <c r="L93">
        <v>0</v>
      </c>
      <c r="N93">
        <v>25</v>
      </c>
      <c r="O93">
        <v>197</v>
      </c>
      <c r="P93">
        <v>0</v>
      </c>
      <c r="Q93">
        <v>0</v>
      </c>
      <c r="R93">
        <v>222</v>
      </c>
      <c r="S93">
        <v>222</v>
      </c>
      <c r="T93">
        <v>222</v>
      </c>
      <c r="U93">
        <v>222</v>
      </c>
      <c r="Z93">
        <v>222</v>
      </c>
      <c r="AA93">
        <v>222</v>
      </c>
      <c r="AC93">
        <v>0</v>
      </c>
      <c r="AF93">
        <v>222</v>
      </c>
      <c r="AG93">
        <v>222</v>
      </c>
      <c r="AJ93">
        <v>61</v>
      </c>
      <c r="AK93">
        <v>61</v>
      </c>
      <c r="AV93">
        <v>61</v>
      </c>
      <c r="AW93">
        <v>61</v>
      </c>
    </row>
    <row r="94" spans="1:49" x14ac:dyDescent="0.35">
      <c r="A94" s="1" t="s">
        <v>185</v>
      </c>
      <c r="B94" s="1" t="s">
        <v>2949</v>
      </c>
      <c r="C94" s="1" t="s">
        <v>2979</v>
      </c>
      <c r="D94" s="1" t="s">
        <v>4210</v>
      </c>
      <c r="E94" s="2">
        <v>44651</v>
      </c>
      <c r="F94" s="1" t="s">
        <v>1153</v>
      </c>
      <c r="G94" s="1" t="s">
        <v>31</v>
      </c>
      <c r="H94" s="1" t="s">
        <v>2950</v>
      </c>
      <c r="I94" s="1" t="s">
        <v>2980</v>
      </c>
      <c r="S94">
        <v>657</v>
      </c>
      <c r="T94">
        <v>0</v>
      </c>
      <c r="U94">
        <v>657</v>
      </c>
      <c r="AA94">
        <v>657</v>
      </c>
      <c r="AC94">
        <v>0</v>
      </c>
      <c r="AF94">
        <v>0</v>
      </c>
      <c r="AG94">
        <v>657</v>
      </c>
      <c r="AK94">
        <v>61</v>
      </c>
      <c r="AV94">
        <v>0</v>
      </c>
      <c r="AW94">
        <v>61</v>
      </c>
    </row>
    <row r="95" spans="1:49" x14ac:dyDescent="0.35">
      <c r="A95" s="1" t="s">
        <v>185</v>
      </c>
      <c r="B95" s="1" t="s">
        <v>2957</v>
      </c>
      <c r="C95" s="1" t="s">
        <v>2983</v>
      </c>
      <c r="D95" s="1" t="s">
        <v>4210</v>
      </c>
      <c r="E95" s="2">
        <v>44651</v>
      </c>
      <c r="F95" s="1" t="s">
        <v>2960</v>
      </c>
      <c r="G95" s="1" t="s">
        <v>31</v>
      </c>
      <c r="H95" s="1" t="s">
        <v>2958</v>
      </c>
      <c r="I95" s="1" t="s">
        <v>2984</v>
      </c>
      <c r="S95">
        <v>781</v>
      </c>
      <c r="T95">
        <v>0</v>
      </c>
      <c r="U95">
        <v>781</v>
      </c>
      <c r="AA95">
        <v>781</v>
      </c>
      <c r="AC95">
        <v>0</v>
      </c>
      <c r="AF95">
        <v>0</v>
      </c>
      <c r="AG95">
        <v>781</v>
      </c>
      <c r="AK95">
        <v>86</v>
      </c>
      <c r="AV95">
        <v>0</v>
      </c>
      <c r="AW95">
        <v>86</v>
      </c>
    </row>
    <row r="96" spans="1:49" x14ac:dyDescent="0.35">
      <c r="A96" s="1" t="s">
        <v>185</v>
      </c>
      <c r="B96" s="1" t="s">
        <v>2962</v>
      </c>
      <c r="C96" s="1" t="s">
        <v>2975</v>
      </c>
      <c r="D96" s="1" t="s">
        <v>4209</v>
      </c>
      <c r="E96" s="2">
        <v>44286</v>
      </c>
      <c r="F96" s="1" t="s">
        <v>1006</v>
      </c>
      <c r="G96" s="1" t="s">
        <v>136</v>
      </c>
      <c r="H96" s="1" t="s">
        <v>2963</v>
      </c>
      <c r="I96" s="1" t="s">
        <v>2976</v>
      </c>
      <c r="J96">
        <v>917</v>
      </c>
      <c r="K96">
        <v>0</v>
      </c>
      <c r="L96">
        <v>0</v>
      </c>
      <c r="N96">
        <v>318</v>
      </c>
      <c r="O96">
        <v>598</v>
      </c>
      <c r="P96">
        <v>0</v>
      </c>
      <c r="Q96">
        <v>1</v>
      </c>
      <c r="R96">
        <v>917</v>
      </c>
      <c r="S96">
        <v>917</v>
      </c>
      <c r="T96">
        <v>917</v>
      </c>
      <c r="U96">
        <v>917</v>
      </c>
      <c r="Z96">
        <v>917</v>
      </c>
      <c r="AA96">
        <v>917</v>
      </c>
      <c r="AC96">
        <v>0</v>
      </c>
      <c r="AF96">
        <v>917</v>
      </c>
      <c r="AG96">
        <v>917</v>
      </c>
      <c r="AV96">
        <v>0</v>
      </c>
      <c r="AW96">
        <v>0</v>
      </c>
    </row>
    <row r="97" spans="1:49" x14ac:dyDescent="0.35">
      <c r="A97" s="1" t="s">
        <v>185</v>
      </c>
      <c r="B97" s="1" t="s">
        <v>2962</v>
      </c>
      <c r="C97" s="1" t="s">
        <v>2985</v>
      </c>
      <c r="D97" s="1" t="s">
        <v>4210</v>
      </c>
      <c r="E97" s="2">
        <v>44651</v>
      </c>
      <c r="F97" s="1" t="s">
        <v>1006</v>
      </c>
      <c r="G97" s="1" t="s">
        <v>136</v>
      </c>
      <c r="H97" s="1" t="s">
        <v>2963</v>
      </c>
      <c r="I97" s="1" t="s">
        <v>2986</v>
      </c>
      <c r="S97">
        <v>1083</v>
      </c>
      <c r="T97">
        <v>0</v>
      </c>
      <c r="U97">
        <v>1083</v>
      </c>
      <c r="AA97">
        <v>1083</v>
      </c>
      <c r="AC97">
        <v>0</v>
      </c>
      <c r="AF97">
        <v>0</v>
      </c>
      <c r="AG97">
        <v>1083</v>
      </c>
      <c r="AV97">
        <v>0</v>
      </c>
      <c r="AW97">
        <v>0</v>
      </c>
    </row>
    <row r="98" spans="1:49" x14ac:dyDescent="0.35">
      <c r="A98" s="1" t="s">
        <v>185</v>
      </c>
      <c r="B98" s="1" t="s">
        <v>2966</v>
      </c>
      <c r="C98" s="1" t="s">
        <v>2987</v>
      </c>
      <c r="D98" s="1" t="s">
        <v>4210</v>
      </c>
      <c r="E98" s="2">
        <v>44651</v>
      </c>
      <c r="F98" s="1" t="s">
        <v>2790</v>
      </c>
      <c r="G98" s="1" t="s">
        <v>166</v>
      </c>
      <c r="H98" s="1" t="s">
        <v>2967</v>
      </c>
      <c r="I98" s="1" t="s">
        <v>2988</v>
      </c>
      <c r="S98">
        <v>2348</v>
      </c>
      <c r="T98">
        <v>0</v>
      </c>
      <c r="U98">
        <v>2348</v>
      </c>
      <c r="AA98">
        <v>2348</v>
      </c>
      <c r="AC98">
        <v>0</v>
      </c>
      <c r="AF98">
        <v>0</v>
      </c>
      <c r="AG98">
        <v>2348</v>
      </c>
      <c r="AK98">
        <v>337</v>
      </c>
      <c r="AV98">
        <v>0</v>
      </c>
      <c r="AW98">
        <v>337</v>
      </c>
    </row>
    <row r="99" spans="1:49" x14ac:dyDescent="0.35">
      <c r="A99" s="1" t="s">
        <v>185</v>
      </c>
      <c r="B99" s="1" t="s">
        <v>2966</v>
      </c>
      <c r="C99" s="1" t="s">
        <v>2977</v>
      </c>
      <c r="D99" s="1" t="s">
        <v>4209</v>
      </c>
      <c r="E99" s="2">
        <v>44286</v>
      </c>
      <c r="F99" s="1" t="s">
        <v>2790</v>
      </c>
      <c r="G99" s="1" t="s">
        <v>166</v>
      </c>
      <c r="H99" s="1" t="s">
        <v>2967</v>
      </c>
      <c r="I99" s="1" t="s">
        <v>2978</v>
      </c>
      <c r="J99">
        <v>2488</v>
      </c>
      <c r="K99">
        <v>0</v>
      </c>
      <c r="L99">
        <v>0</v>
      </c>
      <c r="N99">
        <v>1281</v>
      </c>
      <c r="O99">
        <v>1207</v>
      </c>
      <c r="P99">
        <v>0</v>
      </c>
      <c r="Q99">
        <v>0</v>
      </c>
      <c r="R99">
        <v>2488</v>
      </c>
      <c r="S99">
        <v>2488</v>
      </c>
      <c r="T99">
        <v>2488</v>
      </c>
      <c r="U99">
        <v>2488</v>
      </c>
      <c r="Z99">
        <v>2488</v>
      </c>
      <c r="AA99">
        <v>2488</v>
      </c>
      <c r="AC99">
        <v>0</v>
      </c>
      <c r="AF99">
        <v>2488</v>
      </c>
      <c r="AG99">
        <v>2488</v>
      </c>
      <c r="AJ99">
        <v>373</v>
      </c>
      <c r="AK99">
        <v>373</v>
      </c>
      <c r="AV99">
        <v>373</v>
      </c>
      <c r="AW99">
        <v>373</v>
      </c>
    </row>
    <row r="100" spans="1:49" x14ac:dyDescent="0.35">
      <c r="A100" s="1" t="s">
        <v>185</v>
      </c>
      <c r="B100" s="1" t="s">
        <v>2966</v>
      </c>
      <c r="C100" s="1" t="s">
        <v>2965</v>
      </c>
      <c r="D100" s="1" t="s">
        <v>4208</v>
      </c>
      <c r="E100" s="2">
        <v>43921</v>
      </c>
      <c r="F100" s="1" t="s">
        <v>2790</v>
      </c>
      <c r="G100" s="1" t="s">
        <v>166</v>
      </c>
      <c r="H100" s="1" t="s">
        <v>2967</v>
      </c>
      <c r="I100" s="1" t="s">
        <v>2968</v>
      </c>
      <c r="J100">
        <v>0</v>
      </c>
      <c r="K100">
        <v>0</v>
      </c>
      <c r="L100">
        <v>0</v>
      </c>
      <c r="M100">
        <v>2709</v>
      </c>
      <c r="N100">
        <v>1478</v>
      </c>
      <c r="O100">
        <v>1231</v>
      </c>
      <c r="P100">
        <v>0</v>
      </c>
      <c r="R100">
        <v>2709</v>
      </c>
      <c r="S100">
        <v>2709</v>
      </c>
      <c r="T100">
        <v>2709</v>
      </c>
      <c r="U100">
        <v>2709</v>
      </c>
      <c r="Z100">
        <v>2294</v>
      </c>
      <c r="AA100">
        <v>2294</v>
      </c>
      <c r="AC100">
        <v>0</v>
      </c>
      <c r="AF100">
        <v>2294</v>
      </c>
      <c r="AG100">
        <v>2294</v>
      </c>
      <c r="AJ100">
        <v>194</v>
      </c>
      <c r="AK100">
        <v>194</v>
      </c>
      <c r="AV100">
        <v>194</v>
      </c>
      <c r="AW100">
        <v>194</v>
      </c>
    </row>
    <row r="101" spans="1:49" x14ac:dyDescent="0.35">
      <c r="A101" s="1" t="s">
        <v>185</v>
      </c>
      <c r="B101" s="1" t="s">
        <v>2953</v>
      </c>
      <c r="C101" s="1" t="s">
        <v>2952</v>
      </c>
      <c r="D101" s="1" t="s">
        <v>4208</v>
      </c>
      <c r="E101" s="2">
        <v>43921</v>
      </c>
      <c r="F101" s="1" t="s">
        <v>135</v>
      </c>
      <c r="G101" s="1" t="s">
        <v>136</v>
      </c>
      <c r="H101" s="1" t="s">
        <v>2954</v>
      </c>
      <c r="I101" s="1" t="s">
        <v>2955</v>
      </c>
      <c r="J101">
        <v>0</v>
      </c>
      <c r="K101">
        <v>0</v>
      </c>
      <c r="L101">
        <v>0</v>
      </c>
      <c r="M101">
        <v>6822</v>
      </c>
      <c r="N101">
        <v>2926</v>
      </c>
      <c r="O101">
        <v>3214</v>
      </c>
      <c r="P101">
        <v>0</v>
      </c>
      <c r="Q101">
        <v>682</v>
      </c>
      <c r="R101">
        <v>6822</v>
      </c>
      <c r="S101">
        <v>6822</v>
      </c>
      <c r="T101">
        <v>6822</v>
      </c>
      <c r="U101">
        <v>6822</v>
      </c>
      <c r="Z101">
        <v>4163</v>
      </c>
      <c r="AA101">
        <v>4163</v>
      </c>
      <c r="AC101">
        <v>0</v>
      </c>
      <c r="AF101">
        <v>4163</v>
      </c>
      <c r="AG101">
        <v>4163</v>
      </c>
      <c r="AJ101">
        <v>1321</v>
      </c>
      <c r="AK101">
        <v>1321</v>
      </c>
      <c r="AV101">
        <v>1321</v>
      </c>
      <c r="AW101">
        <v>1321</v>
      </c>
    </row>
    <row r="102" spans="1:49" x14ac:dyDescent="0.35">
      <c r="A102" s="1" t="s">
        <v>185</v>
      </c>
      <c r="B102" s="1" t="s">
        <v>2953</v>
      </c>
      <c r="C102" s="1" t="s">
        <v>2971</v>
      </c>
      <c r="D102" s="1" t="s">
        <v>4209</v>
      </c>
      <c r="E102" s="2">
        <v>44286</v>
      </c>
      <c r="F102" s="1" t="s">
        <v>135</v>
      </c>
      <c r="G102" s="1" t="s">
        <v>136</v>
      </c>
      <c r="H102" s="1" t="s">
        <v>2954</v>
      </c>
      <c r="I102" s="1" t="s">
        <v>2972</v>
      </c>
      <c r="J102">
        <v>11824</v>
      </c>
      <c r="K102">
        <v>0</v>
      </c>
      <c r="L102">
        <v>0</v>
      </c>
      <c r="N102">
        <v>3227</v>
      </c>
      <c r="O102">
        <v>3691</v>
      </c>
      <c r="P102">
        <v>0</v>
      </c>
      <c r="Q102">
        <v>4906</v>
      </c>
      <c r="R102">
        <v>11824</v>
      </c>
      <c r="S102">
        <v>11824</v>
      </c>
      <c r="T102">
        <v>11824</v>
      </c>
      <c r="U102">
        <v>11824</v>
      </c>
      <c r="Z102">
        <v>11824</v>
      </c>
      <c r="AA102">
        <v>11824</v>
      </c>
      <c r="AC102">
        <v>0</v>
      </c>
      <c r="AF102">
        <v>11824</v>
      </c>
      <c r="AG102">
        <v>11824</v>
      </c>
      <c r="AJ102">
        <v>4116</v>
      </c>
      <c r="AK102">
        <v>4116</v>
      </c>
      <c r="AV102">
        <v>4116</v>
      </c>
      <c r="AW102">
        <v>4116</v>
      </c>
    </row>
    <row r="103" spans="1:49" x14ac:dyDescent="0.35">
      <c r="A103" s="1" t="s">
        <v>185</v>
      </c>
      <c r="B103" s="1" t="s">
        <v>2953</v>
      </c>
      <c r="C103" s="1" t="s">
        <v>2981</v>
      </c>
      <c r="D103" s="1" t="s">
        <v>4210</v>
      </c>
      <c r="E103" s="2">
        <v>44651</v>
      </c>
      <c r="F103" s="1" t="s">
        <v>135</v>
      </c>
      <c r="G103" s="1" t="s">
        <v>136</v>
      </c>
      <c r="H103" s="1" t="s">
        <v>2954</v>
      </c>
      <c r="I103" s="1" t="s">
        <v>2982</v>
      </c>
      <c r="S103">
        <v>35571</v>
      </c>
      <c r="T103">
        <v>0</v>
      </c>
      <c r="U103">
        <v>35571</v>
      </c>
      <c r="AA103">
        <v>35571</v>
      </c>
      <c r="AC103">
        <v>0</v>
      </c>
      <c r="AF103">
        <v>0</v>
      </c>
      <c r="AG103">
        <v>35571</v>
      </c>
      <c r="AK103">
        <v>13615</v>
      </c>
      <c r="AV103">
        <v>0</v>
      </c>
      <c r="AW103">
        <v>13615</v>
      </c>
    </row>
    <row r="104" spans="1:49" x14ac:dyDescent="0.35">
      <c r="A104" s="1" t="s">
        <v>566</v>
      </c>
      <c r="B104" s="1" t="s">
        <v>3291</v>
      </c>
      <c r="C104" s="1" t="s">
        <v>3290</v>
      </c>
      <c r="D104" s="1" t="s">
        <v>4114</v>
      </c>
      <c r="E104" s="2">
        <v>40421</v>
      </c>
      <c r="F104" s="1" t="s">
        <v>352</v>
      </c>
      <c r="G104" s="1" t="s">
        <v>353</v>
      </c>
      <c r="H104" s="1" t="s">
        <v>3292</v>
      </c>
      <c r="I104" s="1" t="s">
        <v>29</v>
      </c>
      <c r="M104">
        <v>201</v>
      </c>
      <c r="N104">
        <v>0</v>
      </c>
      <c r="O104">
        <v>0</v>
      </c>
      <c r="Q104">
        <v>201</v>
      </c>
      <c r="R104">
        <v>201</v>
      </c>
      <c r="T104">
        <v>201</v>
      </c>
      <c r="U104">
        <v>0</v>
      </c>
      <c r="Z104">
        <v>201</v>
      </c>
      <c r="AA104">
        <v>201</v>
      </c>
      <c r="AF104">
        <v>201</v>
      </c>
      <c r="AG104">
        <v>201</v>
      </c>
      <c r="AV104">
        <v>0</v>
      </c>
      <c r="AW104">
        <v>0</v>
      </c>
    </row>
    <row r="105" spans="1:49" x14ac:dyDescent="0.35">
      <c r="A105" s="1" t="s">
        <v>401</v>
      </c>
      <c r="B105" s="1" t="s">
        <v>3297</v>
      </c>
      <c r="C105" s="1" t="s">
        <v>3296</v>
      </c>
      <c r="D105" s="1" t="s">
        <v>4116</v>
      </c>
      <c r="E105" s="2">
        <v>41152</v>
      </c>
      <c r="F105" s="1" t="s">
        <v>402</v>
      </c>
      <c r="G105" s="1" t="s">
        <v>145</v>
      </c>
      <c r="H105" s="1" t="s">
        <v>3298</v>
      </c>
      <c r="I105" s="1" t="s">
        <v>29</v>
      </c>
      <c r="M105">
        <v>35</v>
      </c>
      <c r="N105">
        <v>0</v>
      </c>
      <c r="O105">
        <v>0</v>
      </c>
      <c r="Q105">
        <v>35</v>
      </c>
      <c r="R105">
        <v>35</v>
      </c>
      <c r="T105">
        <v>35</v>
      </c>
      <c r="U105">
        <v>0</v>
      </c>
      <c r="Z105">
        <v>35</v>
      </c>
      <c r="AA105">
        <v>35</v>
      </c>
      <c r="AF105">
        <v>35</v>
      </c>
      <c r="AG105">
        <v>35</v>
      </c>
      <c r="AV105">
        <v>0</v>
      </c>
      <c r="AW105">
        <v>0</v>
      </c>
    </row>
    <row r="106" spans="1:49" x14ac:dyDescent="0.35">
      <c r="A106" s="1" t="s">
        <v>401</v>
      </c>
      <c r="B106" s="1" t="s">
        <v>3294</v>
      </c>
      <c r="C106" s="1" t="s">
        <v>3293</v>
      </c>
      <c r="D106" s="1" t="s">
        <v>4115</v>
      </c>
      <c r="E106" s="2">
        <v>40786</v>
      </c>
      <c r="F106" s="1" t="s">
        <v>402</v>
      </c>
      <c r="G106" s="1" t="s">
        <v>145</v>
      </c>
      <c r="H106" s="1" t="s">
        <v>3295</v>
      </c>
      <c r="I106" s="1" t="s">
        <v>29</v>
      </c>
      <c r="M106">
        <v>14</v>
      </c>
      <c r="N106">
        <v>0</v>
      </c>
      <c r="O106">
        <v>0</v>
      </c>
      <c r="Q106">
        <v>14</v>
      </c>
      <c r="R106">
        <v>14</v>
      </c>
      <c r="T106">
        <v>14</v>
      </c>
      <c r="U106">
        <v>0</v>
      </c>
      <c r="Z106">
        <v>14</v>
      </c>
      <c r="AA106">
        <v>14</v>
      </c>
      <c r="AF106">
        <v>14</v>
      </c>
      <c r="AG106">
        <v>14</v>
      </c>
      <c r="AV106">
        <v>0</v>
      </c>
      <c r="AW106">
        <v>0</v>
      </c>
    </row>
    <row r="107" spans="1:49" x14ac:dyDescent="0.35">
      <c r="A107" s="1" t="s">
        <v>421</v>
      </c>
      <c r="B107" s="1" t="s">
        <v>2028</v>
      </c>
      <c r="C107" s="1" t="s">
        <v>2027</v>
      </c>
      <c r="D107" s="1" t="s">
        <v>4124</v>
      </c>
      <c r="E107" s="2">
        <v>42247</v>
      </c>
      <c r="F107" s="1" t="s">
        <v>1020</v>
      </c>
      <c r="G107" s="1" t="s">
        <v>145</v>
      </c>
      <c r="H107" s="1" t="s">
        <v>2029</v>
      </c>
      <c r="I107" s="1" t="s">
        <v>2029</v>
      </c>
      <c r="M107">
        <v>10508</v>
      </c>
      <c r="N107">
        <v>0</v>
      </c>
      <c r="O107">
        <v>0</v>
      </c>
      <c r="Q107">
        <v>10508</v>
      </c>
      <c r="R107">
        <v>10508</v>
      </c>
      <c r="T107">
        <v>10508</v>
      </c>
      <c r="U107">
        <v>0</v>
      </c>
      <c r="Z107">
        <v>10508</v>
      </c>
      <c r="AF107">
        <v>10508</v>
      </c>
      <c r="AG107">
        <v>0</v>
      </c>
      <c r="AJ107">
        <v>348</v>
      </c>
      <c r="AV107">
        <v>348</v>
      </c>
      <c r="AW107">
        <v>0</v>
      </c>
    </row>
    <row r="108" spans="1:49" x14ac:dyDescent="0.35">
      <c r="A108" s="1" t="s">
        <v>421</v>
      </c>
      <c r="B108" s="1" t="s">
        <v>2016</v>
      </c>
      <c r="C108" s="1" t="s">
        <v>2015</v>
      </c>
      <c r="D108" s="1" t="s">
        <v>4124</v>
      </c>
      <c r="E108" s="2">
        <v>42247</v>
      </c>
      <c r="F108" s="1" t="s">
        <v>1824</v>
      </c>
      <c r="G108" s="1" t="s">
        <v>145</v>
      </c>
      <c r="H108" s="1" t="s">
        <v>2017</v>
      </c>
      <c r="I108" s="1" t="s">
        <v>2017</v>
      </c>
      <c r="M108">
        <v>1212</v>
      </c>
      <c r="N108">
        <v>0</v>
      </c>
      <c r="O108">
        <v>0</v>
      </c>
      <c r="Q108">
        <v>1212</v>
      </c>
      <c r="R108">
        <v>1212</v>
      </c>
      <c r="T108">
        <v>1212</v>
      </c>
      <c r="U108">
        <v>0</v>
      </c>
      <c r="Z108">
        <v>1212</v>
      </c>
      <c r="AF108">
        <v>1212</v>
      </c>
      <c r="AG108">
        <v>0</v>
      </c>
      <c r="AJ108">
        <v>576</v>
      </c>
      <c r="AV108">
        <v>576</v>
      </c>
      <c r="AW108">
        <v>0</v>
      </c>
    </row>
    <row r="109" spans="1:49" x14ac:dyDescent="0.35">
      <c r="A109" s="1" t="s">
        <v>421</v>
      </c>
      <c r="B109" s="1" t="s">
        <v>2025</v>
      </c>
      <c r="C109" s="1" t="s">
        <v>2024</v>
      </c>
      <c r="D109" s="1" t="s">
        <v>4124</v>
      </c>
      <c r="E109" s="2">
        <v>42247</v>
      </c>
      <c r="F109" s="1" t="s">
        <v>1783</v>
      </c>
      <c r="G109" s="1" t="s">
        <v>145</v>
      </c>
      <c r="H109" s="1" t="s">
        <v>2026</v>
      </c>
      <c r="I109" s="1" t="s">
        <v>2026</v>
      </c>
      <c r="M109">
        <v>1384</v>
      </c>
      <c r="N109">
        <v>0</v>
      </c>
      <c r="O109">
        <v>0</v>
      </c>
      <c r="Q109">
        <v>1384</v>
      </c>
      <c r="R109">
        <v>1384</v>
      </c>
      <c r="T109">
        <v>1384</v>
      </c>
      <c r="U109">
        <v>0</v>
      </c>
      <c r="Z109">
        <v>1384</v>
      </c>
      <c r="AF109">
        <v>1384</v>
      </c>
      <c r="AG109">
        <v>0</v>
      </c>
      <c r="AJ109">
        <v>1146</v>
      </c>
      <c r="AV109">
        <v>1146</v>
      </c>
      <c r="AW109">
        <v>0</v>
      </c>
    </row>
    <row r="110" spans="1:49" x14ac:dyDescent="0.35">
      <c r="A110" s="1" t="s">
        <v>421</v>
      </c>
      <c r="B110" s="1" t="s">
        <v>2004</v>
      </c>
      <c r="C110" s="1" t="s">
        <v>2003</v>
      </c>
      <c r="D110" s="1" t="s">
        <v>4124</v>
      </c>
      <c r="E110" s="2">
        <v>42247</v>
      </c>
      <c r="F110" s="1" t="s">
        <v>1124</v>
      </c>
      <c r="G110" s="1" t="s">
        <v>145</v>
      </c>
      <c r="H110" s="1" t="s">
        <v>2005</v>
      </c>
      <c r="I110" s="1" t="s">
        <v>29</v>
      </c>
      <c r="M110">
        <v>5820</v>
      </c>
      <c r="N110">
        <v>0</v>
      </c>
      <c r="O110">
        <v>0</v>
      </c>
      <c r="Q110">
        <v>5820</v>
      </c>
      <c r="R110">
        <v>5820</v>
      </c>
      <c r="T110">
        <v>5820</v>
      </c>
      <c r="U110">
        <v>0</v>
      </c>
      <c r="Z110">
        <v>5820</v>
      </c>
      <c r="AF110">
        <v>5820</v>
      </c>
      <c r="AG110">
        <v>0</v>
      </c>
      <c r="AJ110">
        <v>927</v>
      </c>
      <c r="AV110">
        <v>927</v>
      </c>
      <c r="AW110">
        <v>0</v>
      </c>
    </row>
    <row r="111" spans="1:49" x14ac:dyDescent="0.35">
      <c r="A111" s="1" t="s">
        <v>421</v>
      </c>
      <c r="B111" s="1" t="s">
        <v>2010</v>
      </c>
      <c r="C111" s="1" t="s">
        <v>2009</v>
      </c>
      <c r="D111" s="1" t="s">
        <v>4124</v>
      </c>
      <c r="E111" s="2">
        <v>42247</v>
      </c>
      <c r="F111" s="1" t="s">
        <v>1816</v>
      </c>
      <c r="G111" s="1" t="s">
        <v>145</v>
      </c>
      <c r="H111" s="1" t="s">
        <v>2011</v>
      </c>
      <c r="I111" s="1" t="s">
        <v>2011</v>
      </c>
      <c r="M111">
        <v>818</v>
      </c>
      <c r="N111">
        <v>0</v>
      </c>
      <c r="O111">
        <v>0</v>
      </c>
      <c r="Q111">
        <v>818</v>
      </c>
      <c r="R111">
        <v>818</v>
      </c>
      <c r="T111">
        <v>818</v>
      </c>
      <c r="U111">
        <v>0</v>
      </c>
      <c r="Z111">
        <v>818</v>
      </c>
      <c r="AF111">
        <v>818</v>
      </c>
      <c r="AG111">
        <v>0</v>
      </c>
      <c r="AJ111">
        <v>0</v>
      </c>
      <c r="AV111">
        <v>0</v>
      </c>
      <c r="AW111">
        <v>0</v>
      </c>
    </row>
    <row r="112" spans="1:49" x14ac:dyDescent="0.35">
      <c r="A112" s="1" t="s">
        <v>421</v>
      </c>
      <c r="B112" s="1" t="s">
        <v>2007</v>
      </c>
      <c r="C112" s="1" t="s">
        <v>2006</v>
      </c>
      <c r="D112" s="1" t="s">
        <v>4124</v>
      </c>
      <c r="E112" s="2">
        <v>42247</v>
      </c>
      <c r="F112" s="1" t="s">
        <v>155</v>
      </c>
      <c r="G112" s="1" t="s">
        <v>145</v>
      </c>
      <c r="H112" s="1" t="s">
        <v>2008</v>
      </c>
      <c r="I112" s="1" t="s">
        <v>2008</v>
      </c>
      <c r="M112">
        <v>4114</v>
      </c>
      <c r="N112">
        <v>0</v>
      </c>
      <c r="O112">
        <v>0</v>
      </c>
      <c r="Q112">
        <v>4114</v>
      </c>
      <c r="R112">
        <v>4114</v>
      </c>
      <c r="T112">
        <v>4114</v>
      </c>
      <c r="U112">
        <v>0</v>
      </c>
      <c r="Z112">
        <v>4114</v>
      </c>
      <c r="AF112">
        <v>4114</v>
      </c>
      <c r="AG112">
        <v>0</v>
      </c>
      <c r="AJ112">
        <v>1738</v>
      </c>
      <c r="AV112">
        <v>1738</v>
      </c>
      <c r="AW112">
        <v>0</v>
      </c>
    </row>
    <row r="113" spans="1:49" x14ac:dyDescent="0.35">
      <c r="A113" s="1" t="s">
        <v>421</v>
      </c>
      <c r="B113" s="1" t="s">
        <v>2022</v>
      </c>
      <c r="C113" s="1" t="s">
        <v>2021</v>
      </c>
      <c r="D113" s="1" t="s">
        <v>4124</v>
      </c>
      <c r="E113" s="2">
        <v>42247</v>
      </c>
      <c r="F113" s="1" t="s">
        <v>998</v>
      </c>
      <c r="G113" s="1" t="s">
        <v>145</v>
      </c>
      <c r="H113" s="1" t="s">
        <v>2023</v>
      </c>
      <c r="I113" s="1" t="s">
        <v>2023</v>
      </c>
      <c r="M113">
        <v>26</v>
      </c>
      <c r="N113">
        <v>0</v>
      </c>
      <c r="O113">
        <v>0</v>
      </c>
      <c r="Q113">
        <v>26</v>
      </c>
      <c r="R113">
        <v>26</v>
      </c>
      <c r="T113">
        <v>26</v>
      </c>
      <c r="U113">
        <v>0</v>
      </c>
      <c r="Z113">
        <v>26</v>
      </c>
      <c r="AF113">
        <v>26</v>
      </c>
      <c r="AG113">
        <v>0</v>
      </c>
      <c r="AJ113">
        <v>0</v>
      </c>
      <c r="AV113">
        <v>0</v>
      </c>
      <c r="AW113">
        <v>0</v>
      </c>
    </row>
    <row r="114" spans="1:49" x14ac:dyDescent="0.35">
      <c r="A114" s="1" t="s">
        <v>421</v>
      </c>
      <c r="B114" s="1" t="s">
        <v>2013</v>
      </c>
      <c r="C114" s="1" t="s">
        <v>2012</v>
      </c>
      <c r="D114" s="1" t="s">
        <v>4124</v>
      </c>
      <c r="E114" s="2">
        <v>42247</v>
      </c>
      <c r="F114" s="1" t="s">
        <v>1799</v>
      </c>
      <c r="G114" s="1" t="s">
        <v>145</v>
      </c>
      <c r="H114" s="1" t="s">
        <v>2014</v>
      </c>
      <c r="I114" s="1" t="s">
        <v>2014</v>
      </c>
      <c r="M114">
        <v>6573</v>
      </c>
      <c r="N114">
        <v>0</v>
      </c>
      <c r="O114">
        <v>0</v>
      </c>
      <c r="Q114">
        <v>6573</v>
      </c>
      <c r="R114">
        <v>6573</v>
      </c>
      <c r="T114">
        <v>6573</v>
      </c>
      <c r="U114">
        <v>0</v>
      </c>
      <c r="Z114">
        <v>6573</v>
      </c>
      <c r="AF114">
        <v>6573</v>
      </c>
      <c r="AG114">
        <v>0</v>
      </c>
      <c r="AJ114">
        <v>4857</v>
      </c>
      <c r="AV114">
        <v>4857</v>
      </c>
      <c r="AW114">
        <v>0</v>
      </c>
    </row>
    <row r="115" spans="1:49" x14ac:dyDescent="0.35">
      <c r="A115" s="1" t="s">
        <v>421</v>
      </c>
      <c r="B115" s="1" t="s">
        <v>2031</v>
      </c>
      <c r="C115" s="1" t="s">
        <v>2030</v>
      </c>
      <c r="D115" s="1" t="s">
        <v>4124</v>
      </c>
      <c r="E115" s="2">
        <v>42247</v>
      </c>
      <c r="F115" s="1" t="s">
        <v>1828</v>
      </c>
      <c r="G115" s="1" t="s">
        <v>145</v>
      </c>
      <c r="H115" s="1" t="s">
        <v>2032</v>
      </c>
      <c r="I115" s="1" t="s">
        <v>2032</v>
      </c>
      <c r="M115">
        <v>1183</v>
      </c>
      <c r="N115">
        <v>0</v>
      </c>
      <c r="O115">
        <v>0</v>
      </c>
      <c r="Q115">
        <v>1183</v>
      </c>
      <c r="R115">
        <v>1183</v>
      </c>
      <c r="T115">
        <v>1183</v>
      </c>
      <c r="U115">
        <v>0</v>
      </c>
      <c r="Z115">
        <v>1183</v>
      </c>
      <c r="AF115">
        <v>1183</v>
      </c>
      <c r="AG115">
        <v>0</v>
      </c>
      <c r="AJ115">
        <v>628</v>
      </c>
      <c r="AV115">
        <v>628</v>
      </c>
      <c r="AW115">
        <v>0</v>
      </c>
    </row>
    <row r="116" spans="1:49" x14ac:dyDescent="0.35">
      <c r="A116" s="1" t="s">
        <v>421</v>
      </c>
      <c r="B116" s="1" t="s">
        <v>2019</v>
      </c>
      <c r="C116" s="1" t="s">
        <v>2018</v>
      </c>
      <c r="D116" s="1" t="s">
        <v>4124</v>
      </c>
      <c r="E116" s="2">
        <v>42247</v>
      </c>
      <c r="F116" s="1" t="s">
        <v>1839</v>
      </c>
      <c r="G116" s="1" t="s">
        <v>145</v>
      </c>
      <c r="H116" s="1" t="s">
        <v>2020</v>
      </c>
      <c r="I116" s="1" t="s">
        <v>2020</v>
      </c>
      <c r="M116">
        <v>2117</v>
      </c>
      <c r="N116">
        <v>0</v>
      </c>
      <c r="O116">
        <v>0</v>
      </c>
      <c r="Q116">
        <v>2117</v>
      </c>
      <c r="R116">
        <v>2117</v>
      </c>
      <c r="T116">
        <v>2117</v>
      </c>
      <c r="U116">
        <v>0</v>
      </c>
      <c r="Z116">
        <v>2117</v>
      </c>
      <c r="AF116">
        <v>2117</v>
      </c>
      <c r="AG116">
        <v>0</v>
      </c>
      <c r="AL116">
        <v>0</v>
      </c>
      <c r="AV116">
        <v>0</v>
      </c>
      <c r="AW116">
        <v>0</v>
      </c>
    </row>
    <row r="117" spans="1:49" x14ac:dyDescent="0.35">
      <c r="A117" s="1" t="s">
        <v>421</v>
      </c>
      <c r="B117" s="1" t="s">
        <v>1992</v>
      </c>
      <c r="C117" s="1" t="s">
        <v>1991</v>
      </c>
      <c r="D117" s="1" t="s">
        <v>1981</v>
      </c>
      <c r="E117" s="2">
        <v>41882</v>
      </c>
      <c r="F117" s="1" t="s">
        <v>1783</v>
      </c>
      <c r="G117" s="1" t="s">
        <v>145</v>
      </c>
      <c r="H117" s="1" t="s">
        <v>1993</v>
      </c>
      <c r="I117" s="1" t="s">
        <v>1993</v>
      </c>
      <c r="M117">
        <v>4663</v>
      </c>
      <c r="N117">
        <v>0</v>
      </c>
      <c r="O117">
        <v>0</v>
      </c>
      <c r="Q117">
        <v>4663</v>
      </c>
      <c r="R117">
        <v>4663</v>
      </c>
      <c r="T117">
        <v>4663</v>
      </c>
      <c r="U117">
        <v>0</v>
      </c>
      <c r="Z117">
        <v>4663</v>
      </c>
      <c r="AF117">
        <v>4663</v>
      </c>
      <c r="AG117">
        <v>0</v>
      </c>
      <c r="AJ117">
        <v>761</v>
      </c>
      <c r="AV117">
        <v>761</v>
      </c>
      <c r="AW117">
        <v>0</v>
      </c>
    </row>
    <row r="118" spans="1:49" x14ac:dyDescent="0.35">
      <c r="A118" s="1" t="s">
        <v>421</v>
      </c>
      <c r="B118" s="1" t="s">
        <v>1998</v>
      </c>
      <c r="C118" s="1" t="s">
        <v>1997</v>
      </c>
      <c r="D118" s="1" t="s">
        <v>1981</v>
      </c>
      <c r="E118" s="2">
        <v>41882</v>
      </c>
      <c r="F118" s="1" t="s">
        <v>1020</v>
      </c>
      <c r="G118" s="1" t="s">
        <v>145</v>
      </c>
      <c r="H118" s="1" t="s">
        <v>1999</v>
      </c>
      <c r="I118" s="1" t="s">
        <v>1999</v>
      </c>
      <c r="M118">
        <v>1224</v>
      </c>
      <c r="N118">
        <v>0</v>
      </c>
      <c r="O118">
        <v>0</v>
      </c>
      <c r="Q118">
        <v>1224</v>
      </c>
      <c r="R118">
        <v>1224</v>
      </c>
      <c r="T118">
        <v>1224</v>
      </c>
      <c r="U118">
        <v>0</v>
      </c>
      <c r="Z118">
        <v>1224</v>
      </c>
      <c r="AF118">
        <v>1224</v>
      </c>
      <c r="AG118">
        <v>0</v>
      </c>
      <c r="AJ118">
        <v>35</v>
      </c>
      <c r="AV118">
        <v>35</v>
      </c>
      <c r="AW118">
        <v>0</v>
      </c>
    </row>
    <row r="119" spans="1:49" x14ac:dyDescent="0.35">
      <c r="A119" s="1" t="s">
        <v>421</v>
      </c>
      <c r="B119" s="1" t="s">
        <v>1986</v>
      </c>
      <c r="C119" s="1" t="s">
        <v>1985</v>
      </c>
      <c r="D119" s="1" t="s">
        <v>1981</v>
      </c>
      <c r="E119" s="2">
        <v>41882</v>
      </c>
      <c r="F119" s="1" t="s">
        <v>1816</v>
      </c>
      <c r="G119" s="1" t="s">
        <v>145</v>
      </c>
      <c r="H119" s="1" t="s">
        <v>1987</v>
      </c>
      <c r="I119" s="1" t="s">
        <v>1987</v>
      </c>
      <c r="M119">
        <v>840</v>
      </c>
      <c r="N119">
        <v>0</v>
      </c>
      <c r="O119">
        <v>0</v>
      </c>
      <c r="Q119">
        <v>840</v>
      </c>
      <c r="R119">
        <v>840</v>
      </c>
      <c r="T119">
        <v>840</v>
      </c>
      <c r="U119">
        <v>0</v>
      </c>
      <c r="Z119">
        <v>840</v>
      </c>
      <c r="AF119">
        <v>840</v>
      </c>
      <c r="AG119">
        <v>0</v>
      </c>
      <c r="AJ119">
        <v>430</v>
      </c>
      <c r="AV119">
        <v>430</v>
      </c>
      <c r="AW119">
        <v>0</v>
      </c>
    </row>
    <row r="120" spans="1:49" x14ac:dyDescent="0.35">
      <c r="A120" s="1" t="s">
        <v>421</v>
      </c>
      <c r="B120" s="1" t="s">
        <v>1989</v>
      </c>
      <c r="C120" s="1" t="s">
        <v>1988</v>
      </c>
      <c r="D120" s="1" t="s">
        <v>1981</v>
      </c>
      <c r="E120" s="2">
        <v>41882</v>
      </c>
      <c r="F120" s="1" t="s">
        <v>1839</v>
      </c>
      <c r="G120" s="1" t="s">
        <v>145</v>
      </c>
      <c r="H120" s="1" t="s">
        <v>1990</v>
      </c>
      <c r="I120" s="1" t="s">
        <v>1990</v>
      </c>
      <c r="M120">
        <v>2807</v>
      </c>
      <c r="N120">
        <v>0</v>
      </c>
      <c r="O120">
        <v>0</v>
      </c>
      <c r="Q120">
        <v>2807</v>
      </c>
      <c r="R120">
        <v>2807</v>
      </c>
      <c r="T120">
        <v>2807</v>
      </c>
      <c r="U120">
        <v>0</v>
      </c>
      <c r="Z120">
        <v>2807</v>
      </c>
      <c r="AF120">
        <v>2807</v>
      </c>
      <c r="AG120">
        <v>0</v>
      </c>
      <c r="AJ120">
        <v>485</v>
      </c>
      <c r="AV120">
        <v>485</v>
      </c>
      <c r="AW120">
        <v>0</v>
      </c>
    </row>
    <row r="121" spans="1:49" x14ac:dyDescent="0.35">
      <c r="A121" s="1" t="s">
        <v>421</v>
      </c>
      <c r="B121" s="1" t="s">
        <v>1976</v>
      </c>
      <c r="C121" s="1" t="s">
        <v>1975</v>
      </c>
      <c r="D121" s="1" t="s">
        <v>1981</v>
      </c>
      <c r="E121" s="2">
        <v>41882</v>
      </c>
      <c r="F121" s="1" t="s">
        <v>1124</v>
      </c>
      <c r="G121" s="1" t="s">
        <v>145</v>
      </c>
      <c r="H121" s="1" t="s">
        <v>1977</v>
      </c>
      <c r="I121" s="1" t="s">
        <v>29</v>
      </c>
      <c r="M121">
        <v>7430</v>
      </c>
      <c r="N121">
        <v>0</v>
      </c>
      <c r="O121">
        <v>0</v>
      </c>
      <c r="Q121">
        <v>7430</v>
      </c>
      <c r="R121">
        <v>7430</v>
      </c>
      <c r="T121">
        <v>7430</v>
      </c>
      <c r="U121">
        <v>0</v>
      </c>
      <c r="Z121">
        <v>7430</v>
      </c>
      <c r="AF121">
        <v>7430</v>
      </c>
      <c r="AG121">
        <v>0</v>
      </c>
      <c r="AJ121">
        <v>2687</v>
      </c>
      <c r="AV121">
        <v>2687</v>
      </c>
      <c r="AW121">
        <v>0</v>
      </c>
    </row>
    <row r="122" spans="1:49" x14ac:dyDescent="0.35">
      <c r="A122" s="1" t="s">
        <v>421</v>
      </c>
      <c r="B122" s="1" t="s">
        <v>1983</v>
      </c>
      <c r="C122" s="1" t="s">
        <v>1982</v>
      </c>
      <c r="D122" s="1" t="s">
        <v>1981</v>
      </c>
      <c r="E122" s="2">
        <v>41882</v>
      </c>
      <c r="F122" s="1" t="s">
        <v>155</v>
      </c>
      <c r="G122" s="1" t="s">
        <v>145</v>
      </c>
      <c r="H122" s="1" t="s">
        <v>1984</v>
      </c>
      <c r="I122" s="1" t="s">
        <v>1984</v>
      </c>
      <c r="M122">
        <v>5807</v>
      </c>
      <c r="N122">
        <v>0</v>
      </c>
      <c r="O122">
        <v>0</v>
      </c>
      <c r="Q122">
        <v>5807</v>
      </c>
      <c r="R122">
        <v>5807</v>
      </c>
      <c r="T122">
        <v>5807</v>
      </c>
      <c r="U122">
        <v>0</v>
      </c>
      <c r="Z122">
        <v>5807</v>
      </c>
      <c r="AF122">
        <v>5807</v>
      </c>
      <c r="AG122">
        <v>0</v>
      </c>
      <c r="AJ122">
        <v>740</v>
      </c>
      <c r="AV122">
        <v>740</v>
      </c>
      <c r="AW122">
        <v>0</v>
      </c>
    </row>
    <row r="123" spans="1:49" x14ac:dyDescent="0.35">
      <c r="A123" s="1" t="s">
        <v>421</v>
      </c>
      <c r="B123" s="1" t="s">
        <v>2001</v>
      </c>
      <c r="C123" s="1" t="s">
        <v>2000</v>
      </c>
      <c r="D123" s="1" t="s">
        <v>1981</v>
      </c>
      <c r="E123" s="2">
        <v>41882</v>
      </c>
      <c r="F123" s="1" t="s">
        <v>1824</v>
      </c>
      <c r="G123" s="1" t="s">
        <v>145</v>
      </c>
      <c r="H123" s="1" t="s">
        <v>2002</v>
      </c>
      <c r="I123" s="1" t="s">
        <v>2002</v>
      </c>
      <c r="M123">
        <v>2441</v>
      </c>
      <c r="N123">
        <v>0</v>
      </c>
      <c r="O123">
        <v>0</v>
      </c>
      <c r="Q123">
        <v>2441</v>
      </c>
      <c r="R123">
        <v>2441</v>
      </c>
      <c r="T123">
        <v>2441</v>
      </c>
      <c r="U123">
        <v>0</v>
      </c>
      <c r="Z123">
        <v>2441</v>
      </c>
      <c r="AF123">
        <v>2441</v>
      </c>
      <c r="AG123">
        <v>0</v>
      </c>
      <c r="AJ123">
        <v>6</v>
      </c>
      <c r="AV123">
        <v>6</v>
      </c>
      <c r="AW123">
        <v>0</v>
      </c>
    </row>
    <row r="124" spans="1:49" x14ac:dyDescent="0.35">
      <c r="A124" s="1" t="s">
        <v>421</v>
      </c>
      <c r="B124" s="1" t="s">
        <v>1979</v>
      </c>
      <c r="C124" s="1" t="s">
        <v>1978</v>
      </c>
      <c r="D124" s="1" t="s">
        <v>1981</v>
      </c>
      <c r="E124" s="2">
        <v>41882</v>
      </c>
      <c r="F124" s="1" t="s">
        <v>1799</v>
      </c>
      <c r="G124" s="1" t="s">
        <v>145</v>
      </c>
      <c r="H124" s="1" t="s">
        <v>1980</v>
      </c>
      <c r="I124" s="1" t="s">
        <v>1981</v>
      </c>
      <c r="M124">
        <v>9607</v>
      </c>
      <c r="N124">
        <v>0</v>
      </c>
      <c r="O124">
        <v>0</v>
      </c>
      <c r="Q124">
        <v>9607</v>
      </c>
      <c r="R124">
        <v>9607</v>
      </c>
      <c r="T124">
        <v>9607</v>
      </c>
      <c r="U124">
        <v>0</v>
      </c>
      <c r="Z124">
        <v>9607</v>
      </c>
      <c r="AF124">
        <v>9607</v>
      </c>
      <c r="AG124">
        <v>0</v>
      </c>
      <c r="AJ124">
        <v>2051</v>
      </c>
      <c r="AV124">
        <v>2051</v>
      </c>
      <c r="AW124">
        <v>0</v>
      </c>
    </row>
    <row r="125" spans="1:49" x14ac:dyDescent="0.35">
      <c r="A125" s="1" t="s">
        <v>421</v>
      </c>
      <c r="B125" s="1" t="s">
        <v>1995</v>
      </c>
      <c r="C125" s="1" t="s">
        <v>1994</v>
      </c>
      <c r="D125" s="1" t="s">
        <v>1981</v>
      </c>
      <c r="E125" s="2">
        <v>41882</v>
      </c>
      <c r="F125" s="1" t="s">
        <v>1828</v>
      </c>
      <c r="G125" s="1" t="s">
        <v>145</v>
      </c>
      <c r="H125" s="1" t="s">
        <v>1996</v>
      </c>
      <c r="I125" s="1" t="s">
        <v>1996</v>
      </c>
      <c r="M125">
        <v>940</v>
      </c>
      <c r="N125">
        <v>0</v>
      </c>
      <c r="O125">
        <v>0</v>
      </c>
      <c r="Q125">
        <v>940</v>
      </c>
      <c r="R125">
        <v>940</v>
      </c>
      <c r="T125">
        <v>940</v>
      </c>
      <c r="U125">
        <v>0</v>
      </c>
      <c r="Z125">
        <v>940</v>
      </c>
      <c r="AF125">
        <v>940</v>
      </c>
      <c r="AG125">
        <v>0</v>
      </c>
      <c r="AJ125">
        <v>6</v>
      </c>
      <c r="AV125">
        <v>6</v>
      </c>
      <c r="AW125">
        <v>0</v>
      </c>
    </row>
    <row r="126" spans="1:49" x14ac:dyDescent="0.35">
      <c r="A126" s="1" t="s">
        <v>421</v>
      </c>
      <c r="B126" s="1" t="s">
        <v>1946</v>
      </c>
      <c r="C126" s="1" t="s">
        <v>1945</v>
      </c>
      <c r="D126" s="1" t="s">
        <v>4123</v>
      </c>
      <c r="E126" s="2">
        <v>41517</v>
      </c>
      <c r="F126" s="1" t="s">
        <v>1124</v>
      </c>
      <c r="G126" s="1" t="s">
        <v>145</v>
      </c>
      <c r="H126" s="1" t="s">
        <v>1947</v>
      </c>
      <c r="I126" s="1" t="s">
        <v>1947</v>
      </c>
      <c r="M126">
        <v>736</v>
      </c>
      <c r="N126">
        <v>0</v>
      </c>
      <c r="O126">
        <v>0</v>
      </c>
      <c r="Q126">
        <v>736</v>
      </c>
      <c r="R126">
        <v>736</v>
      </c>
      <c r="T126">
        <v>736</v>
      </c>
      <c r="U126">
        <v>0</v>
      </c>
      <c r="Z126">
        <v>736</v>
      </c>
      <c r="AF126">
        <v>736</v>
      </c>
      <c r="AG126">
        <v>0</v>
      </c>
      <c r="AV126">
        <v>0</v>
      </c>
      <c r="AW126">
        <v>0</v>
      </c>
    </row>
    <row r="127" spans="1:49" x14ac:dyDescent="0.35">
      <c r="A127" s="1" t="s">
        <v>421</v>
      </c>
      <c r="B127" s="1" t="s">
        <v>1949</v>
      </c>
      <c r="C127" s="1" t="s">
        <v>1948</v>
      </c>
      <c r="D127" s="1" t="s">
        <v>4123</v>
      </c>
      <c r="E127" s="2">
        <v>41517</v>
      </c>
      <c r="F127" s="1" t="s">
        <v>1824</v>
      </c>
      <c r="G127" s="1" t="s">
        <v>145</v>
      </c>
      <c r="H127" s="1" t="s">
        <v>1950</v>
      </c>
      <c r="I127" s="1" t="s">
        <v>1950</v>
      </c>
      <c r="M127">
        <v>611</v>
      </c>
      <c r="N127">
        <v>0</v>
      </c>
      <c r="O127">
        <v>0</v>
      </c>
      <c r="Q127">
        <v>611</v>
      </c>
      <c r="R127">
        <v>611</v>
      </c>
      <c r="T127">
        <v>611</v>
      </c>
      <c r="U127">
        <v>0</v>
      </c>
      <c r="Z127">
        <v>611</v>
      </c>
      <c r="AF127">
        <v>611</v>
      </c>
      <c r="AG127">
        <v>0</v>
      </c>
      <c r="AJ127">
        <v>0</v>
      </c>
      <c r="AV127">
        <v>0</v>
      </c>
      <c r="AW127">
        <v>0</v>
      </c>
    </row>
    <row r="128" spans="1:49" x14ac:dyDescent="0.35">
      <c r="A128" s="1" t="s">
        <v>421</v>
      </c>
      <c r="B128" s="1" t="s">
        <v>1961</v>
      </c>
      <c r="C128" s="1" t="s">
        <v>1960</v>
      </c>
      <c r="D128" s="1" t="s">
        <v>4123</v>
      </c>
      <c r="E128" s="2">
        <v>41517</v>
      </c>
      <c r="F128" s="1" t="s">
        <v>998</v>
      </c>
      <c r="G128" s="1" t="s">
        <v>145</v>
      </c>
      <c r="H128" s="1" t="s">
        <v>1962</v>
      </c>
      <c r="I128" s="1" t="s">
        <v>1962</v>
      </c>
      <c r="M128">
        <v>379</v>
      </c>
      <c r="N128">
        <v>0</v>
      </c>
      <c r="O128">
        <v>0</v>
      </c>
      <c r="Q128">
        <v>379</v>
      </c>
      <c r="R128">
        <v>379</v>
      </c>
      <c r="T128">
        <v>379</v>
      </c>
      <c r="U128">
        <v>0</v>
      </c>
      <c r="Z128">
        <v>379</v>
      </c>
      <c r="AF128">
        <v>379</v>
      </c>
      <c r="AG128">
        <v>0</v>
      </c>
      <c r="AJ128">
        <v>379</v>
      </c>
      <c r="AV128">
        <v>379</v>
      </c>
      <c r="AW128">
        <v>0</v>
      </c>
    </row>
    <row r="129" spans="1:49" x14ac:dyDescent="0.35">
      <c r="A129" s="1" t="s">
        <v>421</v>
      </c>
      <c r="B129" s="1" t="s">
        <v>1955</v>
      </c>
      <c r="C129" s="1" t="s">
        <v>1954</v>
      </c>
      <c r="D129" s="1" t="s">
        <v>4123</v>
      </c>
      <c r="E129" s="2">
        <v>41517</v>
      </c>
      <c r="F129" s="1" t="s">
        <v>1816</v>
      </c>
      <c r="G129" s="1" t="s">
        <v>145</v>
      </c>
      <c r="H129" s="1" t="s">
        <v>1956</v>
      </c>
      <c r="I129" s="1" t="s">
        <v>1956</v>
      </c>
      <c r="M129">
        <v>1940</v>
      </c>
      <c r="N129">
        <v>0</v>
      </c>
      <c r="O129">
        <v>0</v>
      </c>
      <c r="Q129">
        <v>1940</v>
      </c>
      <c r="R129">
        <v>1940</v>
      </c>
      <c r="T129">
        <v>1940</v>
      </c>
      <c r="U129">
        <v>0</v>
      </c>
      <c r="Z129">
        <v>1940</v>
      </c>
      <c r="AF129">
        <v>1940</v>
      </c>
      <c r="AG129">
        <v>0</v>
      </c>
      <c r="AJ129">
        <v>0</v>
      </c>
      <c r="AV129">
        <v>0</v>
      </c>
      <c r="AW129">
        <v>0</v>
      </c>
    </row>
    <row r="130" spans="1:49" x14ac:dyDescent="0.35">
      <c r="A130" s="1" t="s">
        <v>421</v>
      </c>
      <c r="B130" s="1" t="s">
        <v>1967</v>
      </c>
      <c r="C130" s="1" t="s">
        <v>1966</v>
      </c>
      <c r="D130" s="1" t="s">
        <v>4123</v>
      </c>
      <c r="E130" s="2">
        <v>41517</v>
      </c>
      <c r="F130" s="1" t="s">
        <v>1839</v>
      </c>
      <c r="G130" s="1" t="s">
        <v>145</v>
      </c>
      <c r="H130" s="1" t="s">
        <v>1968</v>
      </c>
      <c r="I130" s="1" t="s">
        <v>1968</v>
      </c>
      <c r="M130">
        <v>1427</v>
      </c>
      <c r="N130">
        <v>0</v>
      </c>
      <c r="O130">
        <v>0</v>
      </c>
      <c r="Q130">
        <v>1427</v>
      </c>
      <c r="R130">
        <v>1427</v>
      </c>
      <c r="T130">
        <v>1427</v>
      </c>
      <c r="U130">
        <v>0</v>
      </c>
      <c r="Z130">
        <v>1427</v>
      </c>
      <c r="AF130">
        <v>1427</v>
      </c>
      <c r="AG130">
        <v>0</v>
      </c>
      <c r="AJ130">
        <v>620</v>
      </c>
      <c r="AV130">
        <v>620</v>
      </c>
      <c r="AW130">
        <v>0</v>
      </c>
    </row>
    <row r="131" spans="1:49" x14ac:dyDescent="0.35">
      <c r="A131" s="1" t="s">
        <v>421</v>
      </c>
      <c r="B131" s="1" t="s">
        <v>1973</v>
      </c>
      <c r="C131" s="1" t="s">
        <v>1972</v>
      </c>
      <c r="D131" s="1" t="s">
        <v>4123</v>
      </c>
      <c r="E131" s="2">
        <v>41517</v>
      </c>
      <c r="F131" s="1" t="s">
        <v>1799</v>
      </c>
      <c r="G131" s="1" t="s">
        <v>145</v>
      </c>
      <c r="H131" s="1" t="s">
        <v>1974</v>
      </c>
      <c r="I131" s="1" t="s">
        <v>1974</v>
      </c>
      <c r="M131">
        <v>10140</v>
      </c>
      <c r="N131">
        <v>0</v>
      </c>
      <c r="O131">
        <v>0</v>
      </c>
      <c r="Q131">
        <v>10140</v>
      </c>
      <c r="R131">
        <v>10140</v>
      </c>
      <c r="T131">
        <v>10140</v>
      </c>
      <c r="U131">
        <v>0</v>
      </c>
      <c r="Z131">
        <v>10140</v>
      </c>
      <c r="AF131">
        <v>10140</v>
      </c>
      <c r="AG131">
        <v>0</v>
      </c>
      <c r="AJ131">
        <v>894</v>
      </c>
      <c r="AV131">
        <v>894</v>
      </c>
      <c r="AW131">
        <v>0</v>
      </c>
    </row>
    <row r="132" spans="1:49" x14ac:dyDescent="0.35">
      <c r="A132" s="1" t="s">
        <v>421</v>
      </c>
      <c r="B132" s="1" t="s">
        <v>1970</v>
      </c>
      <c r="C132" s="1" t="s">
        <v>1969</v>
      </c>
      <c r="D132" s="1" t="s">
        <v>4123</v>
      </c>
      <c r="E132" s="2">
        <v>41517</v>
      </c>
      <c r="F132" s="1" t="s">
        <v>1020</v>
      </c>
      <c r="G132" s="1" t="s">
        <v>145</v>
      </c>
      <c r="H132" s="1" t="s">
        <v>1971</v>
      </c>
      <c r="I132" s="1" t="s">
        <v>1971</v>
      </c>
      <c r="M132">
        <v>2547</v>
      </c>
      <c r="N132">
        <v>0</v>
      </c>
      <c r="O132">
        <v>0</v>
      </c>
      <c r="Q132">
        <v>2547</v>
      </c>
      <c r="R132">
        <v>2547</v>
      </c>
      <c r="T132">
        <v>2547</v>
      </c>
      <c r="U132">
        <v>0</v>
      </c>
      <c r="Z132">
        <v>2547</v>
      </c>
      <c r="AF132">
        <v>2547</v>
      </c>
      <c r="AG132">
        <v>0</v>
      </c>
      <c r="AJ132">
        <v>172</v>
      </c>
      <c r="AV132">
        <v>172</v>
      </c>
      <c r="AW132">
        <v>0</v>
      </c>
    </row>
    <row r="133" spans="1:49" x14ac:dyDescent="0.35">
      <c r="A133" s="1" t="s">
        <v>421</v>
      </c>
      <c r="B133" s="1" t="s">
        <v>1958</v>
      </c>
      <c r="C133" s="1" t="s">
        <v>1957</v>
      </c>
      <c r="D133" s="1" t="s">
        <v>4123</v>
      </c>
      <c r="E133" s="2">
        <v>41517</v>
      </c>
      <c r="F133" s="1" t="s">
        <v>1828</v>
      </c>
      <c r="G133" s="1" t="s">
        <v>145</v>
      </c>
      <c r="H133" s="1" t="s">
        <v>1959</v>
      </c>
      <c r="I133" s="1" t="s">
        <v>1959</v>
      </c>
      <c r="M133">
        <v>761</v>
      </c>
      <c r="N133">
        <v>0</v>
      </c>
      <c r="O133">
        <v>0</v>
      </c>
      <c r="Q133">
        <v>761</v>
      </c>
      <c r="R133">
        <v>761</v>
      </c>
      <c r="T133">
        <v>761</v>
      </c>
      <c r="U133">
        <v>0</v>
      </c>
      <c r="Z133">
        <v>761</v>
      </c>
      <c r="AF133">
        <v>761</v>
      </c>
      <c r="AG133">
        <v>0</v>
      </c>
      <c r="AJ133">
        <v>281</v>
      </c>
      <c r="AV133">
        <v>281</v>
      </c>
      <c r="AW133">
        <v>0</v>
      </c>
    </row>
    <row r="134" spans="1:49" x14ac:dyDescent="0.35">
      <c r="A134" s="1" t="s">
        <v>421</v>
      </c>
      <c r="B134" s="1" t="s">
        <v>1952</v>
      </c>
      <c r="C134" s="1" t="s">
        <v>1951</v>
      </c>
      <c r="D134" s="1" t="s">
        <v>4123</v>
      </c>
      <c r="E134" s="2">
        <v>41517</v>
      </c>
      <c r="F134" s="1" t="s">
        <v>155</v>
      </c>
      <c r="G134" s="1" t="s">
        <v>145</v>
      </c>
      <c r="H134" s="1" t="s">
        <v>1953</v>
      </c>
      <c r="I134" s="1" t="s">
        <v>1953</v>
      </c>
      <c r="M134">
        <v>8072</v>
      </c>
      <c r="N134">
        <v>0</v>
      </c>
      <c r="O134">
        <v>0</v>
      </c>
      <c r="Q134">
        <v>8072</v>
      </c>
      <c r="R134">
        <v>8072</v>
      </c>
      <c r="T134">
        <v>8072</v>
      </c>
      <c r="U134">
        <v>0</v>
      </c>
      <c r="Z134">
        <v>8072</v>
      </c>
      <c r="AF134">
        <v>8072</v>
      </c>
      <c r="AG134">
        <v>0</v>
      </c>
      <c r="AJ134">
        <v>813</v>
      </c>
      <c r="AV134">
        <v>813</v>
      </c>
      <c r="AW134">
        <v>0</v>
      </c>
    </row>
    <row r="135" spans="1:49" x14ac:dyDescent="0.35">
      <c r="A135" s="1" t="s">
        <v>421</v>
      </c>
      <c r="B135" s="1" t="s">
        <v>1964</v>
      </c>
      <c r="C135" s="1" t="s">
        <v>1963</v>
      </c>
      <c r="D135" s="1" t="s">
        <v>4123</v>
      </c>
      <c r="E135" s="2">
        <v>41517</v>
      </c>
      <c r="F135" s="1" t="s">
        <v>1783</v>
      </c>
      <c r="G135" s="1" t="s">
        <v>145</v>
      </c>
      <c r="H135" s="1" t="s">
        <v>1965</v>
      </c>
      <c r="I135" s="1" t="s">
        <v>1965</v>
      </c>
      <c r="M135">
        <v>1845</v>
      </c>
      <c r="N135">
        <v>0</v>
      </c>
      <c r="O135">
        <v>0</v>
      </c>
      <c r="Q135">
        <v>1845</v>
      </c>
      <c r="R135">
        <v>1845</v>
      </c>
      <c r="T135">
        <v>1845</v>
      </c>
      <c r="U135">
        <v>0</v>
      </c>
      <c r="Z135">
        <v>1845</v>
      </c>
      <c r="AF135">
        <v>1845</v>
      </c>
      <c r="AG135">
        <v>0</v>
      </c>
      <c r="AJ135">
        <v>42</v>
      </c>
      <c r="AV135">
        <v>42</v>
      </c>
      <c r="AW135">
        <v>0</v>
      </c>
    </row>
    <row r="136" spans="1:49" x14ac:dyDescent="0.35">
      <c r="A136" s="1" t="s">
        <v>421</v>
      </c>
      <c r="B136" s="1" t="s">
        <v>1924</v>
      </c>
      <c r="C136" s="1" t="s">
        <v>1923</v>
      </c>
      <c r="D136" s="1" t="s">
        <v>4122</v>
      </c>
      <c r="E136" s="2">
        <v>41152</v>
      </c>
      <c r="F136" s="1" t="s">
        <v>155</v>
      </c>
      <c r="G136" s="1" t="s">
        <v>145</v>
      </c>
      <c r="H136" s="1" t="s">
        <v>1925</v>
      </c>
      <c r="I136" s="1" t="s">
        <v>29</v>
      </c>
      <c r="M136">
        <v>4225</v>
      </c>
      <c r="N136">
        <v>0</v>
      </c>
      <c r="O136">
        <v>0</v>
      </c>
      <c r="Q136">
        <v>4225</v>
      </c>
      <c r="R136">
        <v>4225</v>
      </c>
      <c r="T136">
        <v>4225</v>
      </c>
      <c r="U136">
        <v>0</v>
      </c>
      <c r="Z136">
        <v>4225</v>
      </c>
      <c r="AF136">
        <v>4225</v>
      </c>
      <c r="AG136">
        <v>0</v>
      </c>
      <c r="AV136">
        <v>0</v>
      </c>
      <c r="AW136">
        <v>0</v>
      </c>
    </row>
    <row r="137" spans="1:49" x14ac:dyDescent="0.35">
      <c r="A137" s="1" t="s">
        <v>421</v>
      </c>
      <c r="B137" s="1" t="s">
        <v>1934</v>
      </c>
      <c r="C137" s="1" t="s">
        <v>1933</v>
      </c>
      <c r="D137" s="1" t="s">
        <v>4122</v>
      </c>
      <c r="E137" s="2">
        <v>41152</v>
      </c>
      <c r="F137" s="1" t="s">
        <v>1020</v>
      </c>
      <c r="G137" s="1" t="s">
        <v>145</v>
      </c>
      <c r="H137" s="1" t="s">
        <v>1935</v>
      </c>
      <c r="I137" s="1" t="s">
        <v>1935</v>
      </c>
      <c r="M137">
        <v>989</v>
      </c>
      <c r="N137">
        <v>0</v>
      </c>
      <c r="O137">
        <v>0</v>
      </c>
      <c r="Q137">
        <v>989</v>
      </c>
      <c r="R137">
        <v>989</v>
      </c>
      <c r="T137">
        <v>989</v>
      </c>
      <c r="U137">
        <v>0</v>
      </c>
      <c r="Z137">
        <v>989</v>
      </c>
      <c r="AF137">
        <v>989</v>
      </c>
      <c r="AG137">
        <v>0</v>
      </c>
      <c r="AV137">
        <v>0</v>
      </c>
      <c r="AW137">
        <v>0</v>
      </c>
    </row>
    <row r="138" spans="1:49" x14ac:dyDescent="0.35">
      <c r="A138" s="1" t="s">
        <v>421</v>
      </c>
      <c r="B138" s="1" t="s">
        <v>1937</v>
      </c>
      <c r="C138" s="1" t="s">
        <v>1936</v>
      </c>
      <c r="D138" s="1" t="s">
        <v>4122</v>
      </c>
      <c r="E138" s="2">
        <v>41152</v>
      </c>
      <c r="F138" s="1" t="s">
        <v>1799</v>
      </c>
      <c r="G138" s="1" t="s">
        <v>145</v>
      </c>
      <c r="H138" s="1" t="s">
        <v>1938</v>
      </c>
      <c r="I138" s="1" t="s">
        <v>1938</v>
      </c>
      <c r="M138">
        <v>667</v>
      </c>
      <c r="N138">
        <v>0</v>
      </c>
      <c r="O138">
        <v>0</v>
      </c>
      <c r="Q138">
        <v>667</v>
      </c>
      <c r="R138">
        <v>667</v>
      </c>
      <c r="T138">
        <v>667</v>
      </c>
      <c r="U138">
        <v>0</v>
      </c>
      <c r="Z138">
        <v>667</v>
      </c>
      <c r="AF138">
        <v>667</v>
      </c>
      <c r="AG138">
        <v>0</v>
      </c>
      <c r="AV138">
        <v>0</v>
      </c>
      <c r="AW138">
        <v>0</v>
      </c>
    </row>
    <row r="139" spans="1:49" x14ac:dyDescent="0.35">
      <c r="A139" s="1" t="s">
        <v>421</v>
      </c>
      <c r="B139" s="1" t="s">
        <v>1931</v>
      </c>
      <c r="C139" s="1" t="s">
        <v>1930</v>
      </c>
      <c r="D139" s="1" t="s">
        <v>4122</v>
      </c>
      <c r="E139" s="2">
        <v>41152</v>
      </c>
      <c r="F139" s="1" t="s">
        <v>1824</v>
      </c>
      <c r="G139" s="1" t="s">
        <v>145</v>
      </c>
      <c r="H139" s="1" t="s">
        <v>1932</v>
      </c>
      <c r="I139" s="1" t="s">
        <v>1932</v>
      </c>
      <c r="M139">
        <v>1017</v>
      </c>
      <c r="N139">
        <v>0</v>
      </c>
      <c r="O139">
        <v>0</v>
      </c>
      <c r="Q139">
        <v>1017</v>
      </c>
      <c r="R139">
        <v>1017</v>
      </c>
      <c r="T139">
        <v>1017</v>
      </c>
      <c r="U139">
        <v>0</v>
      </c>
      <c r="Z139">
        <v>1017</v>
      </c>
      <c r="AF139">
        <v>1017</v>
      </c>
      <c r="AG139">
        <v>0</v>
      </c>
      <c r="AV139">
        <v>0</v>
      </c>
      <c r="AW139">
        <v>0</v>
      </c>
    </row>
    <row r="140" spans="1:49" x14ac:dyDescent="0.35">
      <c r="A140" s="1" t="s">
        <v>421</v>
      </c>
      <c r="B140" s="1" t="s">
        <v>1927</v>
      </c>
      <c r="C140" s="1" t="s">
        <v>1926</v>
      </c>
      <c r="D140" s="1" t="s">
        <v>4122</v>
      </c>
      <c r="E140" s="2">
        <v>41152</v>
      </c>
      <c r="F140" s="1" t="s">
        <v>1816</v>
      </c>
      <c r="G140" s="1" t="s">
        <v>145</v>
      </c>
      <c r="H140" s="1" t="s">
        <v>1928</v>
      </c>
      <c r="I140" s="1" t="s">
        <v>1929</v>
      </c>
      <c r="M140">
        <v>749</v>
      </c>
      <c r="N140">
        <v>0</v>
      </c>
      <c r="O140">
        <v>0</v>
      </c>
      <c r="Q140">
        <v>749</v>
      </c>
      <c r="R140">
        <v>749</v>
      </c>
      <c r="T140">
        <v>749</v>
      </c>
      <c r="U140">
        <v>0</v>
      </c>
      <c r="Z140">
        <v>749</v>
      </c>
      <c r="AF140">
        <v>749</v>
      </c>
      <c r="AG140">
        <v>0</v>
      </c>
      <c r="AV140">
        <v>0</v>
      </c>
      <c r="AW140">
        <v>0</v>
      </c>
    </row>
    <row r="141" spans="1:49" x14ac:dyDescent="0.35">
      <c r="A141" s="1" t="s">
        <v>421</v>
      </c>
      <c r="B141" s="1" t="s">
        <v>1943</v>
      </c>
      <c r="C141" s="1" t="s">
        <v>1942</v>
      </c>
      <c r="D141" s="1" t="s">
        <v>4122</v>
      </c>
      <c r="E141" s="2">
        <v>41152</v>
      </c>
      <c r="F141" s="1" t="s">
        <v>1828</v>
      </c>
      <c r="G141" s="1" t="s">
        <v>145</v>
      </c>
      <c r="H141" s="1" t="s">
        <v>1944</v>
      </c>
      <c r="I141" s="1" t="s">
        <v>1944</v>
      </c>
      <c r="M141">
        <v>375</v>
      </c>
      <c r="N141">
        <v>0</v>
      </c>
      <c r="O141">
        <v>0</v>
      </c>
      <c r="Q141">
        <v>375</v>
      </c>
      <c r="R141">
        <v>375</v>
      </c>
      <c r="T141">
        <v>375</v>
      </c>
      <c r="U141">
        <v>0</v>
      </c>
      <c r="Z141">
        <v>375</v>
      </c>
      <c r="AF141">
        <v>375</v>
      </c>
      <c r="AG141">
        <v>0</v>
      </c>
      <c r="AV141">
        <v>0</v>
      </c>
      <c r="AW141">
        <v>0</v>
      </c>
    </row>
    <row r="142" spans="1:49" x14ac:dyDescent="0.35">
      <c r="A142" s="1" t="s">
        <v>421</v>
      </c>
      <c r="B142" s="1" t="s">
        <v>1940</v>
      </c>
      <c r="C142" s="1" t="s">
        <v>1939</v>
      </c>
      <c r="D142" s="1" t="s">
        <v>4122</v>
      </c>
      <c r="E142" s="2">
        <v>41152</v>
      </c>
      <c r="F142" s="1" t="s">
        <v>1783</v>
      </c>
      <c r="G142" s="1" t="s">
        <v>145</v>
      </c>
      <c r="H142" s="1" t="s">
        <v>1941</v>
      </c>
      <c r="I142" s="1" t="s">
        <v>1941</v>
      </c>
      <c r="M142">
        <v>310</v>
      </c>
      <c r="N142">
        <v>0</v>
      </c>
      <c r="O142">
        <v>0</v>
      </c>
      <c r="Q142">
        <v>310</v>
      </c>
      <c r="R142">
        <v>310</v>
      </c>
      <c r="T142">
        <v>310</v>
      </c>
      <c r="U142">
        <v>0</v>
      </c>
      <c r="Z142">
        <v>310</v>
      </c>
      <c r="AF142">
        <v>310</v>
      </c>
      <c r="AG142">
        <v>0</v>
      </c>
      <c r="AV142">
        <v>0</v>
      </c>
      <c r="AW142">
        <v>0</v>
      </c>
    </row>
    <row r="143" spans="1:49" x14ac:dyDescent="0.35">
      <c r="A143" s="1" t="s">
        <v>570</v>
      </c>
      <c r="B143" s="1" t="s">
        <v>2426</v>
      </c>
      <c r="C143" s="1" t="s">
        <v>2425</v>
      </c>
      <c r="D143" s="1" t="s">
        <v>4033</v>
      </c>
      <c r="E143" s="2">
        <v>42613</v>
      </c>
      <c r="F143" s="1" t="s">
        <v>155</v>
      </c>
      <c r="G143" s="1" t="s">
        <v>145</v>
      </c>
      <c r="H143" s="1" t="s">
        <v>2427</v>
      </c>
      <c r="I143" s="1" t="s">
        <v>2427</v>
      </c>
      <c r="M143">
        <v>7794</v>
      </c>
      <c r="N143">
        <v>3443</v>
      </c>
      <c r="O143">
        <v>4351</v>
      </c>
      <c r="R143">
        <v>7794</v>
      </c>
      <c r="T143">
        <v>7794</v>
      </c>
      <c r="U143">
        <v>0</v>
      </c>
      <c r="Z143">
        <v>7794</v>
      </c>
      <c r="AA143">
        <v>1921</v>
      </c>
      <c r="AF143">
        <v>7794</v>
      </c>
      <c r="AG143">
        <v>1921</v>
      </c>
      <c r="AJ143">
        <v>1712</v>
      </c>
      <c r="AK143">
        <v>1362</v>
      </c>
      <c r="AV143">
        <v>1712</v>
      </c>
      <c r="AW143">
        <v>1362</v>
      </c>
    </row>
    <row r="144" spans="1:49" x14ac:dyDescent="0.35">
      <c r="A144" s="1" t="s">
        <v>570</v>
      </c>
      <c r="B144" s="1" t="s">
        <v>2373</v>
      </c>
      <c r="C144" s="1" t="s">
        <v>2372</v>
      </c>
      <c r="D144" s="1" t="s">
        <v>4033</v>
      </c>
      <c r="E144" s="2">
        <v>42613</v>
      </c>
      <c r="F144" s="1" t="s">
        <v>998</v>
      </c>
      <c r="G144" s="1" t="s">
        <v>145</v>
      </c>
      <c r="H144" s="1" t="s">
        <v>2374</v>
      </c>
      <c r="I144" s="1" t="s">
        <v>2374</v>
      </c>
      <c r="M144">
        <v>243</v>
      </c>
      <c r="N144">
        <v>129</v>
      </c>
      <c r="O144">
        <v>114</v>
      </c>
      <c r="R144">
        <v>243</v>
      </c>
      <c r="T144">
        <v>243</v>
      </c>
      <c r="U144">
        <v>0</v>
      </c>
      <c r="Z144">
        <v>243</v>
      </c>
      <c r="AA144">
        <v>248</v>
      </c>
      <c r="AF144">
        <v>243</v>
      </c>
      <c r="AG144">
        <v>248</v>
      </c>
      <c r="AJ144">
        <v>133</v>
      </c>
      <c r="AK144">
        <v>176</v>
      </c>
      <c r="AV144">
        <v>133</v>
      </c>
      <c r="AW144">
        <v>176</v>
      </c>
    </row>
    <row r="145" spans="1:49" x14ac:dyDescent="0.35">
      <c r="A145" s="1" t="s">
        <v>570</v>
      </c>
      <c r="B145" s="1" t="s">
        <v>2364</v>
      </c>
      <c r="C145" s="1" t="s">
        <v>2363</v>
      </c>
      <c r="D145" s="1" t="s">
        <v>4033</v>
      </c>
      <c r="E145" s="2">
        <v>42613</v>
      </c>
      <c r="F145" s="1" t="s">
        <v>146</v>
      </c>
      <c r="G145" s="1" t="s">
        <v>145</v>
      </c>
      <c r="H145" s="1" t="s">
        <v>2365</v>
      </c>
      <c r="I145" s="1" t="s">
        <v>2365</v>
      </c>
      <c r="M145">
        <v>0</v>
      </c>
      <c r="N145">
        <v>0</v>
      </c>
      <c r="O145">
        <v>0</v>
      </c>
      <c r="R145">
        <v>0</v>
      </c>
      <c r="T145">
        <v>0</v>
      </c>
      <c r="U145">
        <v>0</v>
      </c>
      <c r="Z145">
        <v>0</v>
      </c>
      <c r="AA145">
        <v>280</v>
      </c>
      <c r="AF145">
        <v>0</v>
      </c>
      <c r="AG145">
        <v>280</v>
      </c>
      <c r="AJ145">
        <v>0</v>
      </c>
      <c r="AK145">
        <v>198</v>
      </c>
      <c r="AV145">
        <v>0</v>
      </c>
      <c r="AW145">
        <v>198</v>
      </c>
    </row>
    <row r="146" spans="1:49" x14ac:dyDescent="0.35">
      <c r="A146" s="1" t="s">
        <v>570</v>
      </c>
      <c r="B146" s="1" t="s">
        <v>2367</v>
      </c>
      <c r="C146" s="1" t="s">
        <v>2366</v>
      </c>
      <c r="D146" s="1" t="s">
        <v>4033</v>
      </c>
      <c r="E146" s="2">
        <v>42613</v>
      </c>
      <c r="F146" s="1" t="s">
        <v>1124</v>
      </c>
      <c r="G146" s="1" t="s">
        <v>145</v>
      </c>
      <c r="H146" s="1" t="s">
        <v>2368</v>
      </c>
      <c r="I146" s="1" t="s">
        <v>2368</v>
      </c>
      <c r="M146">
        <v>5931</v>
      </c>
      <c r="N146">
        <v>2443</v>
      </c>
      <c r="O146">
        <v>3488</v>
      </c>
      <c r="R146">
        <v>5931</v>
      </c>
      <c r="T146">
        <v>5931</v>
      </c>
      <c r="U146">
        <v>0</v>
      </c>
      <c r="Z146">
        <v>5931</v>
      </c>
      <c r="AA146">
        <v>3487</v>
      </c>
      <c r="AF146">
        <v>5931</v>
      </c>
      <c r="AG146">
        <v>3487</v>
      </c>
      <c r="AJ146">
        <v>2408</v>
      </c>
      <c r="AK146">
        <v>2472</v>
      </c>
      <c r="AV146">
        <v>2408</v>
      </c>
      <c r="AW146">
        <v>2472</v>
      </c>
    </row>
    <row r="147" spans="1:49" x14ac:dyDescent="0.35">
      <c r="A147" s="1" t="s">
        <v>570</v>
      </c>
      <c r="B147" s="1" t="s">
        <v>2370</v>
      </c>
      <c r="C147" s="1" t="s">
        <v>2369</v>
      </c>
      <c r="D147" s="1" t="s">
        <v>4033</v>
      </c>
      <c r="E147" s="2">
        <v>42613</v>
      </c>
      <c r="F147" s="1" t="s">
        <v>402</v>
      </c>
      <c r="G147" s="1" t="s">
        <v>145</v>
      </c>
      <c r="H147" s="1" t="s">
        <v>2371</v>
      </c>
      <c r="I147" s="1" t="s">
        <v>2371</v>
      </c>
      <c r="M147">
        <v>233</v>
      </c>
      <c r="N147">
        <v>110</v>
      </c>
      <c r="O147">
        <v>123</v>
      </c>
      <c r="R147">
        <v>233</v>
      </c>
      <c r="T147">
        <v>233</v>
      </c>
      <c r="U147">
        <v>0</v>
      </c>
      <c r="Z147">
        <v>233</v>
      </c>
      <c r="AA147">
        <v>453</v>
      </c>
      <c r="AF147">
        <v>233</v>
      </c>
      <c r="AG147">
        <v>453</v>
      </c>
      <c r="AJ147">
        <v>0</v>
      </c>
      <c r="AK147">
        <v>321</v>
      </c>
      <c r="AV147">
        <v>0</v>
      </c>
      <c r="AW147">
        <v>321</v>
      </c>
    </row>
    <row r="148" spans="1:49" x14ac:dyDescent="0.35">
      <c r="A148" s="1" t="s">
        <v>570</v>
      </c>
      <c r="B148" s="1" t="s">
        <v>2417</v>
      </c>
      <c r="C148" s="1" t="s">
        <v>2416</v>
      </c>
      <c r="D148" s="1" t="s">
        <v>4033</v>
      </c>
      <c r="E148" s="2">
        <v>42613</v>
      </c>
      <c r="F148" s="1" t="s">
        <v>1020</v>
      </c>
      <c r="G148" s="1" t="s">
        <v>145</v>
      </c>
      <c r="H148" s="1" t="s">
        <v>2418</v>
      </c>
      <c r="I148" s="1" t="s">
        <v>2418</v>
      </c>
      <c r="M148">
        <v>2543</v>
      </c>
      <c r="N148">
        <v>1003</v>
      </c>
      <c r="O148">
        <v>1540</v>
      </c>
      <c r="R148">
        <v>2543</v>
      </c>
      <c r="T148">
        <v>2543</v>
      </c>
      <c r="U148">
        <v>0</v>
      </c>
      <c r="Z148">
        <v>2543</v>
      </c>
      <c r="AA148">
        <v>1478</v>
      </c>
      <c r="AF148">
        <v>2543</v>
      </c>
      <c r="AG148">
        <v>1478</v>
      </c>
      <c r="AJ148">
        <v>7</v>
      </c>
      <c r="AK148">
        <v>1047</v>
      </c>
      <c r="AV148">
        <v>7</v>
      </c>
      <c r="AW148">
        <v>1047</v>
      </c>
    </row>
    <row r="149" spans="1:49" x14ac:dyDescent="0.35">
      <c r="A149" s="1" t="s">
        <v>570</v>
      </c>
      <c r="B149" s="1" t="s">
        <v>2423</v>
      </c>
      <c r="C149" s="1" t="s">
        <v>2422</v>
      </c>
      <c r="D149" s="1" t="s">
        <v>4033</v>
      </c>
      <c r="E149" s="2">
        <v>42613</v>
      </c>
      <c r="F149" s="1" t="s">
        <v>1839</v>
      </c>
      <c r="G149" s="1" t="s">
        <v>145</v>
      </c>
      <c r="H149" s="1" t="s">
        <v>2424</v>
      </c>
      <c r="I149" s="1" t="s">
        <v>2424</v>
      </c>
      <c r="M149">
        <v>590</v>
      </c>
      <c r="N149">
        <v>238</v>
      </c>
      <c r="O149">
        <v>352</v>
      </c>
      <c r="R149">
        <v>590</v>
      </c>
      <c r="T149">
        <v>590</v>
      </c>
      <c r="U149">
        <v>0</v>
      </c>
      <c r="Z149">
        <v>590</v>
      </c>
      <c r="AA149">
        <v>735</v>
      </c>
      <c r="AF149">
        <v>590</v>
      </c>
      <c r="AG149">
        <v>735</v>
      </c>
      <c r="AJ149">
        <v>208</v>
      </c>
      <c r="AK149">
        <v>521</v>
      </c>
      <c r="AV149">
        <v>208</v>
      </c>
      <c r="AW149">
        <v>521</v>
      </c>
    </row>
    <row r="150" spans="1:49" x14ac:dyDescent="0.35">
      <c r="A150" s="1" t="s">
        <v>570</v>
      </c>
      <c r="B150" s="1" t="s">
        <v>2404</v>
      </c>
      <c r="C150" s="1" t="s">
        <v>2403</v>
      </c>
      <c r="D150" s="1" t="s">
        <v>4033</v>
      </c>
      <c r="E150" s="2">
        <v>42613</v>
      </c>
      <c r="F150" s="1" t="s">
        <v>1820</v>
      </c>
      <c r="G150" s="1" t="s">
        <v>145</v>
      </c>
      <c r="H150" s="1" t="s">
        <v>2405</v>
      </c>
      <c r="I150" s="1" t="s">
        <v>2405</v>
      </c>
      <c r="M150">
        <v>10</v>
      </c>
      <c r="N150">
        <v>7</v>
      </c>
      <c r="O150">
        <v>3</v>
      </c>
      <c r="R150">
        <v>10</v>
      </c>
      <c r="T150">
        <v>10</v>
      </c>
      <c r="U150">
        <v>0</v>
      </c>
      <c r="Z150">
        <v>10</v>
      </c>
      <c r="AA150">
        <v>100</v>
      </c>
      <c r="AF150">
        <v>10</v>
      </c>
      <c r="AG150">
        <v>100</v>
      </c>
      <c r="AJ150">
        <v>0</v>
      </c>
      <c r="AK150">
        <v>71</v>
      </c>
      <c r="AV150">
        <v>0</v>
      </c>
      <c r="AW150">
        <v>71</v>
      </c>
    </row>
    <row r="151" spans="1:49" x14ac:dyDescent="0.35">
      <c r="A151" s="1" t="s">
        <v>570</v>
      </c>
      <c r="B151" s="1" t="s">
        <v>2420</v>
      </c>
      <c r="C151" s="1" t="s">
        <v>2419</v>
      </c>
      <c r="D151" s="1" t="s">
        <v>4033</v>
      </c>
      <c r="E151" s="2">
        <v>42613</v>
      </c>
      <c r="F151" s="1" t="s">
        <v>1110</v>
      </c>
      <c r="G151" s="1" t="s">
        <v>145</v>
      </c>
      <c r="H151" s="1" t="s">
        <v>2421</v>
      </c>
      <c r="I151" s="1" t="s">
        <v>2421</v>
      </c>
      <c r="M151">
        <v>398</v>
      </c>
      <c r="N151">
        <v>203</v>
      </c>
      <c r="O151">
        <v>195</v>
      </c>
      <c r="R151">
        <v>398</v>
      </c>
      <c r="T151">
        <v>398</v>
      </c>
      <c r="U151">
        <v>0</v>
      </c>
      <c r="Z151">
        <v>398</v>
      </c>
      <c r="AA151">
        <v>83</v>
      </c>
      <c r="AF151">
        <v>398</v>
      </c>
      <c r="AG151">
        <v>83</v>
      </c>
      <c r="AJ151">
        <v>36</v>
      </c>
      <c r="AK151">
        <v>59</v>
      </c>
      <c r="AV151">
        <v>36</v>
      </c>
      <c r="AW151">
        <v>59</v>
      </c>
    </row>
    <row r="152" spans="1:49" x14ac:dyDescent="0.35">
      <c r="A152" s="1" t="s">
        <v>570</v>
      </c>
      <c r="B152" s="1" t="s">
        <v>2379</v>
      </c>
      <c r="C152" s="1" t="s">
        <v>2378</v>
      </c>
      <c r="D152" s="1" t="s">
        <v>4033</v>
      </c>
      <c r="E152" s="2">
        <v>42613</v>
      </c>
      <c r="F152" s="1" t="s">
        <v>1774</v>
      </c>
      <c r="G152" s="1" t="s">
        <v>353</v>
      </c>
      <c r="H152" s="1" t="s">
        <v>2380</v>
      </c>
      <c r="I152" s="1" t="s">
        <v>2380</v>
      </c>
      <c r="M152">
        <v>0</v>
      </c>
      <c r="N152">
        <v>0</v>
      </c>
      <c r="O152">
        <v>0</v>
      </c>
      <c r="R152">
        <v>0</v>
      </c>
      <c r="T152">
        <v>0</v>
      </c>
      <c r="U152">
        <v>0</v>
      </c>
      <c r="Z152">
        <v>0</v>
      </c>
      <c r="AA152">
        <v>0</v>
      </c>
      <c r="AF152">
        <v>0</v>
      </c>
      <c r="AG152">
        <v>0</v>
      </c>
      <c r="AJ152">
        <v>0</v>
      </c>
      <c r="AK152">
        <v>0</v>
      </c>
      <c r="AV152">
        <v>0</v>
      </c>
      <c r="AW152">
        <v>0</v>
      </c>
    </row>
    <row r="153" spans="1:49" x14ac:dyDescent="0.35">
      <c r="A153" s="1" t="s">
        <v>570</v>
      </c>
      <c r="B153" s="1" t="s">
        <v>2407</v>
      </c>
      <c r="C153" s="1" t="s">
        <v>2406</v>
      </c>
      <c r="D153" s="1" t="s">
        <v>4033</v>
      </c>
      <c r="E153" s="2">
        <v>42613</v>
      </c>
      <c r="F153" s="1" t="s">
        <v>1816</v>
      </c>
      <c r="G153" s="1" t="s">
        <v>145</v>
      </c>
      <c r="H153" s="1" t="s">
        <v>2408</v>
      </c>
      <c r="I153" s="1" t="s">
        <v>2408</v>
      </c>
      <c r="M153">
        <v>814</v>
      </c>
      <c r="N153">
        <v>351</v>
      </c>
      <c r="O153">
        <v>463</v>
      </c>
      <c r="R153">
        <v>814</v>
      </c>
      <c r="T153">
        <v>814</v>
      </c>
      <c r="U153">
        <v>0</v>
      </c>
      <c r="Z153">
        <v>814</v>
      </c>
      <c r="AA153">
        <v>134</v>
      </c>
      <c r="AF153">
        <v>814</v>
      </c>
      <c r="AG153">
        <v>134</v>
      </c>
      <c r="AJ153">
        <v>605</v>
      </c>
      <c r="AK153">
        <v>96</v>
      </c>
      <c r="AV153">
        <v>605</v>
      </c>
      <c r="AW153">
        <v>96</v>
      </c>
    </row>
    <row r="154" spans="1:49" x14ac:dyDescent="0.35">
      <c r="A154" s="1" t="s">
        <v>570</v>
      </c>
      <c r="B154" s="1" t="s">
        <v>2395</v>
      </c>
      <c r="C154" s="1" t="s">
        <v>2394</v>
      </c>
      <c r="D154" s="1" t="s">
        <v>4033</v>
      </c>
      <c r="E154" s="2">
        <v>42613</v>
      </c>
      <c r="F154" s="1" t="s">
        <v>1790</v>
      </c>
      <c r="G154" s="1" t="s">
        <v>145</v>
      </c>
      <c r="H154" s="1" t="s">
        <v>2396</v>
      </c>
      <c r="I154" s="1" t="s">
        <v>2396</v>
      </c>
      <c r="M154">
        <v>584</v>
      </c>
      <c r="N154">
        <v>213</v>
      </c>
      <c r="O154">
        <v>371</v>
      </c>
      <c r="R154">
        <v>584</v>
      </c>
      <c r="T154">
        <v>584</v>
      </c>
      <c r="U154">
        <v>0</v>
      </c>
      <c r="Z154">
        <v>584</v>
      </c>
      <c r="AA154">
        <v>147</v>
      </c>
      <c r="AF154">
        <v>584</v>
      </c>
      <c r="AG154">
        <v>147</v>
      </c>
      <c r="AJ154">
        <v>0</v>
      </c>
      <c r="AK154">
        <v>103</v>
      </c>
      <c r="AV154">
        <v>0</v>
      </c>
      <c r="AW154">
        <v>103</v>
      </c>
    </row>
    <row r="155" spans="1:49" x14ac:dyDescent="0.35">
      <c r="A155" s="1" t="s">
        <v>570</v>
      </c>
      <c r="B155" s="1" t="s">
        <v>2382</v>
      </c>
      <c r="C155" s="1" t="s">
        <v>2381</v>
      </c>
      <c r="D155" s="1" t="s">
        <v>4033</v>
      </c>
      <c r="E155" s="2">
        <v>42613</v>
      </c>
      <c r="F155" s="1" t="s">
        <v>576</v>
      </c>
      <c r="G155" s="1" t="s">
        <v>353</v>
      </c>
      <c r="H155" s="1" t="s">
        <v>2383</v>
      </c>
      <c r="I155" s="1" t="s">
        <v>2384</v>
      </c>
      <c r="M155">
        <v>0</v>
      </c>
      <c r="N155">
        <v>0</v>
      </c>
      <c r="O155">
        <v>0</v>
      </c>
      <c r="R155">
        <v>0</v>
      </c>
      <c r="T155">
        <v>0</v>
      </c>
      <c r="U155">
        <v>0</v>
      </c>
      <c r="Z155">
        <v>0</v>
      </c>
      <c r="AA155">
        <v>0</v>
      </c>
      <c r="AF155">
        <v>0</v>
      </c>
      <c r="AG155">
        <v>0</v>
      </c>
      <c r="AJ155">
        <v>0</v>
      </c>
      <c r="AK155">
        <v>0</v>
      </c>
      <c r="AV155">
        <v>0</v>
      </c>
      <c r="AW155">
        <v>0</v>
      </c>
    </row>
    <row r="156" spans="1:49" x14ac:dyDescent="0.35">
      <c r="A156" s="1" t="s">
        <v>570</v>
      </c>
      <c r="B156" s="1" t="s">
        <v>2386</v>
      </c>
      <c r="C156" s="1" t="s">
        <v>2385</v>
      </c>
      <c r="D156" s="1" t="s">
        <v>4033</v>
      </c>
      <c r="E156" s="2">
        <v>42613</v>
      </c>
      <c r="F156" s="1" t="s">
        <v>1079</v>
      </c>
      <c r="G156" s="1" t="s">
        <v>353</v>
      </c>
      <c r="H156" s="1" t="s">
        <v>2387</v>
      </c>
      <c r="I156" s="1" t="s">
        <v>2387</v>
      </c>
      <c r="M156">
        <v>0</v>
      </c>
      <c r="N156">
        <v>0</v>
      </c>
      <c r="O156">
        <v>0</v>
      </c>
      <c r="R156">
        <v>0</v>
      </c>
      <c r="T156">
        <v>0</v>
      </c>
      <c r="U156">
        <v>0</v>
      </c>
      <c r="Z156">
        <v>0</v>
      </c>
      <c r="AA156">
        <v>0</v>
      </c>
      <c r="AF156">
        <v>0</v>
      </c>
      <c r="AG156">
        <v>0</v>
      </c>
      <c r="AJ156">
        <v>0</v>
      </c>
      <c r="AK156">
        <v>0</v>
      </c>
      <c r="AV156">
        <v>0</v>
      </c>
      <c r="AW156">
        <v>0</v>
      </c>
    </row>
    <row r="157" spans="1:49" x14ac:dyDescent="0.35">
      <c r="A157" s="1" t="s">
        <v>570</v>
      </c>
      <c r="B157" s="1" t="s">
        <v>2389</v>
      </c>
      <c r="C157" s="1" t="s">
        <v>2388</v>
      </c>
      <c r="D157" s="1" t="s">
        <v>4033</v>
      </c>
      <c r="E157" s="2">
        <v>42613</v>
      </c>
      <c r="F157" s="1" t="s">
        <v>135</v>
      </c>
      <c r="G157" s="1" t="s">
        <v>136</v>
      </c>
      <c r="H157" s="1" t="s">
        <v>2390</v>
      </c>
      <c r="I157" s="1" t="s">
        <v>2390</v>
      </c>
      <c r="M157">
        <v>382</v>
      </c>
      <c r="N157">
        <v>119</v>
      </c>
      <c r="O157">
        <v>263</v>
      </c>
      <c r="R157">
        <v>382</v>
      </c>
      <c r="T157">
        <v>382</v>
      </c>
      <c r="U157">
        <v>0</v>
      </c>
      <c r="Z157">
        <v>382</v>
      </c>
      <c r="AA157">
        <v>2000</v>
      </c>
      <c r="AF157">
        <v>382</v>
      </c>
      <c r="AG157">
        <v>2000</v>
      </c>
      <c r="AJ157">
        <v>0</v>
      </c>
      <c r="AK157">
        <v>208</v>
      </c>
      <c r="AV157">
        <v>0</v>
      </c>
      <c r="AW157">
        <v>208</v>
      </c>
    </row>
    <row r="158" spans="1:49" x14ac:dyDescent="0.35">
      <c r="A158" s="1" t="s">
        <v>570</v>
      </c>
      <c r="B158" s="1" t="s">
        <v>2392</v>
      </c>
      <c r="C158" s="1" t="s">
        <v>2391</v>
      </c>
      <c r="D158" s="1" t="s">
        <v>4033</v>
      </c>
      <c r="E158" s="2">
        <v>42613</v>
      </c>
      <c r="F158" s="1" t="s">
        <v>151</v>
      </c>
      <c r="G158" s="1" t="s">
        <v>145</v>
      </c>
      <c r="H158" s="1" t="s">
        <v>2393</v>
      </c>
      <c r="I158" s="1" t="s">
        <v>2393</v>
      </c>
      <c r="M158">
        <v>206</v>
      </c>
      <c r="N158">
        <v>90</v>
      </c>
      <c r="O158">
        <v>116</v>
      </c>
      <c r="R158">
        <v>206</v>
      </c>
      <c r="T158">
        <v>206</v>
      </c>
      <c r="U158">
        <v>0</v>
      </c>
      <c r="Z158">
        <v>206</v>
      </c>
      <c r="AA158">
        <v>0</v>
      </c>
      <c r="AF158">
        <v>206</v>
      </c>
      <c r="AG158">
        <v>0</v>
      </c>
      <c r="AJ158">
        <v>70</v>
      </c>
      <c r="AK158">
        <v>0</v>
      </c>
      <c r="AV158">
        <v>70</v>
      </c>
      <c r="AW158">
        <v>0</v>
      </c>
    </row>
    <row r="159" spans="1:49" x14ac:dyDescent="0.35">
      <c r="A159" s="1" t="s">
        <v>570</v>
      </c>
      <c r="B159" s="1" t="s">
        <v>2398</v>
      </c>
      <c r="C159" s="1" t="s">
        <v>2397</v>
      </c>
      <c r="D159" s="1" t="s">
        <v>4033</v>
      </c>
      <c r="E159" s="2">
        <v>42613</v>
      </c>
      <c r="F159" s="1" t="s">
        <v>1824</v>
      </c>
      <c r="G159" s="1" t="s">
        <v>145</v>
      </c>
      <c r="H159" s="1" t="s">
        <v>2399</v>
      </c>
      <c r="I159" s="1" t="s">
        <v>2399</v>
      </c>
      <c r="M159">
        <v>136</v>
      </c>
      <c r="N159">
        <v>69</v>
      </c>
      <c r="O159">
        <v>67</v>
      </c>
      <c r="R159">
        <v>136</v>
      </c>
      <c r="T159">
        <v>136</v>
      </c>
      <c r="U159">
        <v>0</v>
      </c>
      <c r="Z159">
        <v>136</v>
      </c>
      <c r="AA159">
        <v>1422</v>
      </c>
      <c r="AF159">
        <v>136</v>
      </c>
      <c r="AG159">
        <v>1422</v>
      </c>
      <c r="AJ159">
        <v>64</v>
      </c>
      <c r="AK159">
        <v>1008</v>
      </c>
      <c r="AV159">
        <v>64</v>
      </c>
      <c r="AW159">
        <v>1008</v>
      </c>
    </row>
    <row r="160" spans="1:49" x14ac:dyDescent="0.35">
      <c r="A160" s="1" t="s">
        <v>570</v>
      </c>
      <c r="B160" s="1" t="s">
        <v>2401</v>
      </c>
      <c r="C160" s="1" t="s">
        <v>2400</v>
      </c>
      <c r="D160" s="1" t="s">
        <v>4033</v>
      </c>
      <c r="E160" s="2">
        <v>42613</v>
      </c>
      <c r="F160" s="1" t="s">
        <v>1828</v>
      </c>
      <c r="G160" s="1" t="s">
        <v>145</v>
      </c>
      <c r="H160" s="1" t="s">
        <v>2402</v>
      </c>
      <c r="I160" s="1" t="s">
        <v>2402</v>
      </c>
      <c r="M160">
        <v>390</v>
      </c>
      <c r="N160">
        <v>235</v>
      </c>
      <c r="O160">
        <v>155</v>
      </c>
      <c r="R160">
        <v>390</v>
      </c>
      <c r="T160">
        <v>390</v>
      </c>
      <c r="U160">
        <v>0</v>
      </c>
      <c r="Z160">
        <v>390</v>
      </c>
      <c r="AA160">
        <v>213</v>
      </c>
      <c r="AF160">
        <v>390</v>
      </c>
      <c r="AG160">
        <v>213</v>
      </c>
      <c r="AJ160">
        <v>30</v>
      </c>
      <c r="AK160">
        <v>151</v>
      </c>
      <c r="AV160">
        <v>30</v>
      </c>
      <c r="AW160">
        <v>151</v>
      </c>
    </row>
    <row r="161" spans="1:49" x14ac:dyDescent="0.35">
      <c r="A161" s="1" t="s">
        <v>570</v>
      </c>
      <c r="B161" s="1" t="s">
        <v>2376</v>
      </c>
      <c r="C161" s="1" t="s">
        <v>2375</v>
      </c>
      <c r="D161" s="1" t="s">
        <v>4033</v>
      </c>
      <c r="E161" s="2">
        <v>42613</v>
      </c>
      <c r="F161" s="1" t="s">
        <v>1783</v>
      </c>
      <c r="G161" s="1" t="s">
        <v>145</v>
      </c>
      <c r="H161" s="1" t="s">
        <v>2377</v>
      </c>
      <c r="I161" s="1" t="s">
        <v>2377</v>
      </c>
      <c r="M161">
        <v>3170</v>
      </c>
      <c r="N161">
        <v>1687</v>
      </c>
      <c r="O161">
        <v>1483</v>
      </c>
      <c r="R161">
        <v>3170</v>
      </c>
      <c r="T161">
        <v>3170</v>
      </c>
      <c r="U161">
        <v>0</v>
      </c>
      <c r="Z161">
        <v>3170</v>
      </c>
      <c r="AA161">
        <v>618</v>
      </c>
      <c r="AF161">
        <v>3170</v>
      </c>
      <c r="AG161">
        <v>618</v>
      </c>
      <c r="AJ161">
        <v>2398</v>
      </c>
      <c r="AK161">
        <v>438</v>
      </c>
      <c r="AV161">
        <v>2398</v>
      </c>
      <c r="AW161">
        <v>438</v>
      </c>
    </row>
    <row r="162" spans="1:49" x14ac:dyDescent="0.35">
      <c r="A162" s="1" t="s">
        <v>570</v>
      </c>
      <c r="B162" s="1" t="s">
        <v>2410</v>
      </c>
      <c r="C162" s="1" t="s">
        <v>2409</v>
      </c>
      <c r="D162" s="1" t="s">
        <v>4033</v>
      </c>
      <c r="E162" s="2">
        <v>42613</v>
      </c>
      <c r="F162" s="1" t="s">
        <v>1795</v>
      </c>
      <c r="G162" s="1" t="s">
        <v>145</v>
      </c>
      <c r="H162" s="1" t="s">
        <v>2411</v>
      </c>
      <c r="I162" s="1" t="s">
        <v>2412</v>
      </c>
      <c r="M162">
        <v>1526</v>
      </c>
      <c r="N162">
        <v>632</v>
      </c>
      <c r="O162">
        <v>894</v>
      </c>
      <c r="R162">
        <v>1526</v>
      </c>
      <c r="T162">
        <v>1526</v>
      </c>
      <c r="U162">
        <v>0</v>
      </c>
      <c r="Z162">
        <v>1526</v>
      </c>
      <c r="AA162">
        <v>668</v>
      </c>
      <c r="AF162">
        <v>1526</v>
      </c>
      <c r="AG162">
        <v>668</v>
      </c>
      <c r="AJ162">
        <v>871</v>
      </c>
      <c r="AK162">
        <v>473</v>
      </c>
      <c r="AV162">
        <v>871</v>
      </c>
      <c r="AW162">
        <v>473</v>
      </c>
    </row>
    <row r="163" spans="1:49" x14ac:dyDescent="0.35">
      <c r="A163" s="1" t="s">
        <v>570</v>
      </c>
      <c r="B163" s="1" t="s">
        <v>2414</v>
      </c>
      <c r="C163" s="1" t="s">
        <v>2413</v>
      </c>
      <c r="D163" s="1" t="s">
        <v>4033</v>
      </c>
      <c r="E163" s="2">
        <v>42613</v>
      </c>
      <c r="F163" s="1" t="s">
        <v>1799</v>
      </c>
      <c r="G163" s="1" t="s">
        <v>145</v>
      </c>
      <c r="H163" s="1" t="s">
        <v>2415</v>
      </c>
      <c r="I163" s="1" t="s">
        <v>2415</v>
      </c>
      <c r="M163">
        <v>7704</v>
      </c>
      <c r="N163">
        <v>2798</v>
      </c>
      <c r="O163">
        <v>4906</v>
      </c>
      <c r="R163">
        <v>7704</v>
      </c>
      <c r="T163">
        <v>7704</v>
      </c>
      <c r="U163">
        <v>0</v>
      </c>
      <c r="Z163">
        <v>7704</v>
      </c>
      <c r="AA163">
        <v>9313</v>
      </c>
      <c r="AF163">
        <v>7704</v>
      </c>
      <c r="AG163">
        <v>9313</v>
      </c>
      <c r="AJ163">
        <v>3691</v>
      </c>
      <c r="AK163">
        <v>6601</v>
      </c>
      <c r="AV163">
        <v>3691</v>
      </c>
      <c r="AW163">
        <v>6601</v>
      </c>
    </row>
    <row r="164" spans="1:49" x14ac:dyDescent="0.35">
      <c r="A164" s="1" t="s">
        <v>570</v>
      </c>
      <c r="B164" s="1" t="s">
        <v>2500</v>
      </c>
      <c r="C164" s="1" t="s">
        <v>2499</v>
      </c>
      <c r="D164" s="1" t="s">
        <v>4035</v>
      </c>
      <c r="E164" s="2">
        <v>43343</v>
      </c>
      <c r="F164" s="1" t="s">
        <v>998</v>
      </c>
      <c r="G164" s="1" t="s">
        <v>145</v>
      </c>
      <c r="H164" s="1" t="s">
        <v>2501</v>
      </c>
      <c r="I164" s="1" t="s">
        <v>2501</v>
      </c>
      <c r="M164">
        <v>629</v>
      </c>
      <c r="N164">
        <v>257</v>
      </c>
      <c r="O164">
        <v>372</v>
      </c>
      <c r="R164">
        <v>629</v>
      </c>
      <c r="T164">
        <v>629</v>
      </c>
      <c r="U164">
        <v>0</v>
      </c>
      <c r="Z164">
        <v>629</v>
      </c>
      <c r="AA164">
        <v>293</v>
      </c>
      <c r="AF164">
        <v>629</v>
      </c>
      <c r="AG164">
        <v>293</v>
      </c>
      <c r="AJ164">
        <v>66</v>
      </c>
      <c r="AK164">
        <v>145</v>
      </c>
      <c r="AV164">
        <v>66</v>
      </c>
      <c r="AW164">
        <v>145</v>
      </c>
    </row>
    <row r="165" spans="1:49" x14ac:dyDescent="0.35">
      <c r="A165" s="1" t="s">
        <v>570</v>
      </c>
      <c r="B165" s="1" t="s">
        <v>2553</v>
      </c>
      <c r="C165" s="1" t="s">
        <v>2552</v>
      </c>
      <c r="D165" s="1" t="s">
        <v>4035</v>
      </c>
      <c r="E165" s="2">
        <v>43343</v>
      </c>
      <c r="F165" s="1" t="s">
        <v>146</v>
      </c>
      <c r="G165" s="1" t="s">
        <v>145</v>
      </c>
      <c r="H165" s="1" t="s">
        <v>2554</v>
      </c>
      <c r="I165" s="1" t="s">
        <v>2554</v>
      </c>
      <c r="M165">
        <v>242</v>
      </c>
      <c r="N165">
        <v>76</v>
      </c>
      <c r="O165">
        <v>166</v>
      </c>
      <c r="R165">
        <v>242</v>
      </c>
      <c r="T165">
        <v>242</v>
      </c>
      <c r="U165">
        <v>0</v>
      </c>
      <c r="Z165">
        <v>242</v>
      </c>
      <c r="AA165">
        <v>330</v>
      </c>
      <c r="AF165">
        <v>242</v>
      </c>
      <c r="AG165">
        <v>330</v>
      </c>
      <c r="AJ165">
        <v>201</v>
      </c>
      <c r="AK165">
        <v>163</v>
      </c>
      <c r="AV165">
        <v>201</v>
      </c>
      <c r="AW165">
        <v>163</v>
      </c>
    </row>
    <row r="166" spans="1:49" x14ac:dyDescent="0.35">
      <c r="A166" s="1" t="s">
        <v>570</v>
      </c>
      <c r="B166" s="1" t="s">
        <v>2547</v>
      </c>
      <c r="C166" s="1" t="s">
        <v>2546</v>
      </c>
      <c r="D166" s="1" t="s">
        <v>4035</v>
      </c>
      <c r="E166" s="2">
        <v>43343</v>
      </c>
      <c r="F166" s="1" t="s">
        <v>1124</v>
      </c>
      <c r="G166" s="1" t="s">
        <v>145</v>
      </c>
      <c r="H166" s="1" t="s">
        <v>2548</v>
      </c>
      <c r="I166" s="1" t="s">
        <v>2548</v>
      </c>
      <c r="M166">
        <v>5707</v>
      </c>
      <c r="N166">
        <v>1822</v>
      </c>
      <c r="O166">
        <v>3885</v>
      </c>
      <c r="R166">
        <v>5707</v>
      </c>
      <c r="T166">
        <v>5707</v>
      </c>
      <c r="U166">
        <v>0</v>
      </c>
      <c r="Z166">
        <v>5707</v>
      </c>
      <c r="AA166">
        <v>4118</v>
      </c>
      <c r="AF166">
        <v>5707</v>
      </c>
      <c r="AG166">
        <v>4118</v>
      </c>
      <c r="AJ166">
        <v>1408</v>
      </c>
      <c r="AK166">
        <v>2036</v>
      </c>
      <c r="AV166">
        <v>1408</v>
      </c>
      <c r="AW166">
        <v>2036</v>
      </c>
    </row>
    <row r="167" spans="1:49" x14ac:dyDescent="0.35">
      <c r="A167" s="1" t="s">
        <v>570</v>
      </c>
      <c r="B167" s="1" t="s">
        <v>2550</v>
      </c>
      <c r="C167" s="1" t="s">
        <v>2549</v>
      </c>
      <c r="D167" s="1" t="s">
        <v>4035</v>
      </c>
      <c r="E167" s="2">
        <v>43343</v>
      </c>
      <c r="F167" s="1" t="s">
        <v>402</v>
      </c>
      <c r="G167" s="1" t="s">
        <v>145</v>
      </c>
      <c r="H167" s="1" t="s">
        <v>2551</v>
      </c>
      <c r="I167" s="1" t="s">
        <v>2551</v>
      </c>
      <c r="M167">
        <v>772</v>
      </c>
      <c r="N167">
        <v>315</v>
      </c>
      <c r="O167">
        <v>457</v>
      </c>
      <c r="R167">
        <v>772</v>
      </c>
      <c r="T167">
        <v>772</v>
      </c>
      <c r="U167">
        <v>0</v>
      </c>
      <c r="Z167">
        <v>772</v>
      </c>
      <c r="AA167">
        <v>535</v>
      </c>
      <c r="AF167">
        <v>772</v>
      </c>
      <c r="AG167">
        <v>535</v>
      </c>
      <c r="AJ167">
        <v>519</v>
      </c>
      <c r="AK167">
        <v>264</v>
      </c>
      <c r="AV167">
        <v>519</v>
      </c>
      <c r="AW167">
        <v>264</v>
      </c>
    </row>
    <row r="168" spans="1:49" x14ac:dyDescent="0.35">
      <c r="A168" s="1" t="s">
        <v>570</v>
      </c>
      <c r="B168" s="1" t="s">
        <v>2512</v>
      </c>
      <c r="C168" s="1" t="s">
        <v>2511</v>
      </c>
      <c r="D168" s="1" t="s">
        <v>4035</v>
      </c>
      <c r="E168" s="2">
        <v>43343</v>
      </c>
      <c r="F168" s="1" t="s">
        <v>1110</v>
      </c>
      <c r="G168" s="1" t="s">
        <v>145</v>
      </c>
      <c r="H168" s="1" t="s">
        <v>2513</v>
      </c>
      <c r="I168" s="1" t="s">
        <v>2513</v>
      </c>
      <c r="M168">
        <v>844</v>
      </c>
      <c r="N168">
        <v>403</v>
      </c>
      <c r="O168">
        <v>441</v>
      </c>
      <c r="R168">
        <v>844</v>
      </c>
      <c r="T168">
        <v>844</v>
      </c>
      <c r="U168">
        <v>0</v>
      </c>
      <c r="Z168">
        <v>844</v>
      </c>
      <c r="AA168">
        <v>98</v>
      </c>
      <c r="AF168">
        <v>844</v>
      </c>
      <c r="AG168">
        <v>98</v>
      </c>
      <c r="AJ168">
        <v>339</v>
      </c>
      <c r="AK168">
        <v>48</v>
      </c>
      <c r="AV168">
        <v>339</v>
      </c>
      <c r="AW168">
        <v>48</v>
      </c>
    </row>
    <row r="169" spans="1:49" x14ac:dyDescent="0.35">
      <c r="A169" s="1" t="s">
        <v>570</v>
      </c>
      <c r="B169" s="1" t="s">
        <v>2509</v>
      </c>
      <c r="C169" s="1" t="s">
        <v>2508</v>
      </c>
      <c r="D169" s="1" t="s">
        <v>4035</v>
      </c>
      <c r="E169" s="2">
        <v>43343</v>
      </c>
      <c r="F169" s="1" t="s">
        <v>155</v>
      </c>
      <c r="G169" s="1" t="s">
        <v>145</v>
      </c>
      <c r="H169" s="1" t="s">
        <v>2510</v>
      </c>
      <c r="I169" s="1" t="s">
        <v>2510</v>
      </c>
      <c r="M169">
        <v>5889</v>
      </c>
      <c r="N169">
        <v>2487</v>
      </c>
      <c r="O169">
        <v>3402</v>
      </c>
      <c r="R169">
        <v>5889</v>
      </c>
      <c r="T169">
        <v>5889</v>
      </c>
      <c r="U169">
        <v>0</v>
      </c>
      <c r="Z169">
        <v>5889</v>
      </c>
      <c r="AA169">
        <v>2268</v>
      </c>
      <c r="AF169">
        <v>5889</v>
      </c>
      <c r="AG169">
        <v>2268</v>
      </c>
      <c r="AJ169">
        <v>2312</v>
      </c>
      <c r="AK169">
        <v>1121</v>
      </c>
      <c r="AV169">
        <v>2312</v>
      </c>
      <c r="AW169">
        <v>1121</v>
      </c>
    </row>
    <row r="170" spans="1:49" x14ac:dyDescent="0.35">
      <c r="A170" s="1" t="s">
        <v>570</v>
      </c>
      <c r="B170" s="1" t="s">
        <v>2506</v>
      </c>
      <c r="C170" s="1" t="s">
        <v>2505</v>
      </c>
      <c r="D170" s="1" t="s">
        <v>4035</v>
      </c>
      <c r="E170" s="2">
        <v>43343</v>
      </c>
      <c r="F170" s="1" t="s">
        <v>1839</v>
      </c>
      <c r="G170" s="1" t="s">
        <v>145</v>
      </c>
      <c r="H170" s="1" t="s">
        <v>2507</v>
      </c>
      <c r="I170" s="1" t="s">
        <v>2507</v>
      </c>
      <c r="M170">
        <v>890</v>
      </c>
      <c r="N170">
        <v>358</v>
      </c>
      <c r="O170">
        <v>532</v>
      </c>
      <c r="R170">
        <v>890</v>
      </c>
      <c r="T170">
        <v>890</v>
      </c>
      <c r="U170">
        <v>0</v>
      </c>
      <c r="Z170">
        <v>890</v>
      </c>
      <c r="AA170">
        <v>868</v>
      </c>
      <c r="AF170">
        <v>890</v>
      </c>
      <c r="AG170">
        <v>868</v>
      </c>
      <c r="AJ170">
        <v>733</v>
      </c>
      <c r="AK170">
        <v>429</v>
      </c>
      <c r="AV170">
        <v>733</v>
      </c>
      <c r="AW170">
        <v>429</v>
      </c>
    </row>
    <row r="171" spans="1:49" x14ac:dyDescent="0.35">
      <c r="A171" s="1" t="s">
        <v>570</v>
      </c>
      <c r="B171" s="1" t="s">
        <v>2522</v>
      </c>
      <c r="C171" s="1" t="s">
        <v>2521</v>
      </c>
      <c r="D171" s="1" t="s">
        <v>4035</v>
      </c>
      <c r="E171" s="2">
        <v>43343</v>
      </c>
      <c r="F171" s="1" t="s">
        <v>1774</v>
      </c>
      <c r="G171" s="1" t="s">
        <v>353</v>
      </c>
      <c r="H171" s="1" t="s">
        <v>2523</v>
      </c>
      <c r="I171" s="1" t="s">
        <v>2523</v>
      </c>
      <c r="M171">
        <v>99</v>
      </c>
      <c r="N171">
        <v>77</v>
      </c>
      <c r="O171">
        <v>22</v>
      </c>
      <c r="R171">
        <v>99</v>
      </c>
      <c r="T171">
        <v>99</v>
      </c>
      <c r="U171">
        <v>0</v>
      </c>
      <c r="Z171">
        <v>99</v>
      </c>
      <c r="AA171">
        <v>323</v>
      </c>
      <c r="AF171">
        <v>99</v>
      </c>
      <c r="AG171">
        <v>323</v>
      </c>
      <c r="AJ171">
        <v>83</v>
      </c>
      <c r="AK171">
        <v>113</v>
      </c>
      <c r="AV171">
        <v>83</v>
      </c>
      <c r="AW171">
        <v>113</v>
      </c>
    </row>
    <row r="172" spans="1:49" x14ac:dyDescent="0.35">
      <c r="A172" s="1" t="s">
        <v>570</v>
      </c>
      <c r="B172" s="1" t="s">
        <v>2541</v>
      </c>
      <c r="C172" s="1" t="s">
        <v>2540</v>
      </c>
      <c r="D172" s="1" t="s">
        <v>4035</v>
      </c>
      <c r="E172" s="2">
        <v>43343</v>
      </c>
      <c r="F172" s="1" t="s">
        <v>1816</v>
      </c>
      <c r="G172" s="1" t="s">
        <v>145</v>
      </c>
      <c r="H172" s="1" t="s">
        <v>2542</v>
      </c>
      <c r="I172" s="1" t="s">
        <v>2542</v>
      </c>
      <c r="M172">
        <v>1880</v>
      </c>
      <c r="N172">
        <v>942</v>
      </c>
      <c r="O172">
        <v>938</v>
      </c>
      <c r="R172">
        <v>1880</v>
      </c>
      <c r="T172">
        <v>1880</v>
      </c>
      <c r="U172">
        <v>0</v>
      </c>
      <c r="Z172">
        <v>1880</v>
      </c>
      <c r="AA172">
        <v>158</v>
      </c>
      <c r="AF172">
        <v>1880</v>
      </c>
      <c r="AG172">
        <v>158</v>
      </c>
      <c r="AJ172">
        <v>608</v>
      </c>
      <c r="AK172">
        <v>78</v>
      </c>
      <c r="AV172">
        <v>608</v>
      </c>
      <c r="AW172">
        <v>78</v>
      </c>
    </row>
    <row r="173" spans="1:49" x14ac:dyDescent="0.35">
      <c r="A173" s="1" t="s">
        <v>570</v>
      </c>
      <c r="B173" s="1" t="s">
        <v>2518</v>
      </c>
      <c r="C173" s="1" t="s">
        <v>2517</v>
      </c>
      <c r="D173" s="1" t="s">
        <v>4035</v>
      </c>
      <c r="E173" s="2">
        <v>43343</v>
      </c>
      <c r="F173" s="1" t="s">
        <v>576</v>
      </c>
      <c r="G173" s="1" t="s">
        <v>353</v>
      </c>
      <c r="H173" s="1" t="s">
        <v>2519</v>
      </c>
      <c r="I173" s="1" t="s">
        <v>2520</v>
      </c>
      <c r="M173">
        <v>180</v>
      </c>
      <c r="N173">
        <v>16</v>
      </c>
      <c r="O173">
        <v>164</v>
      </c>
      <c r="R173">
        <v>180</v>
      </c>
      <c r="T173">
        <v>180</v>
      </c>
      <c r="U173">
        <v>0</v>
      </c>
      <c r="Z173">
        <v>180</v>
      </c>
      <c r="AA173">
        <v>267</v>
      </c>
      <c r="AF173">
        <v>180</v>
      </c>
      <c r="AG173">
        <v>267</v>
      </c>
      <c r="AJ173">
        <v>152</v>
      </c>
      <c r="AK173">
        <v>93</v>
      </c>
      <c r="AV173">
        <v>152</v>
      </c>
      <c r="AW173">
        <v>93</v>
      </c>
    </row>
    <row r="174" spans="1:49" x14ac:dyDescent="0.35">
      <c r="A174" s="1" t="s">
        <v>570</v>
      </c>
      <c r="B174" s="1" t="s">
        <v>2515</v>
      </c>
      <c r="C174" s="1" t="s">
        <v>2514</v>
      </c>
      <c r="D174" s="1" t="s">
        <v>4035</v>
      </c>
      <c r="E174" s="2">
        <v>43343</v>
      </c>
      <c r="F174" s="1" t="s">
        <v>1079</v>
      </c>
      <c r="G174" s="1" t="s">
        <v>353</v>
      </c>
      <c r="H174" s="1" t="s">
        <v>2516</v>
      </c>
      <c r="I174" s="1" t="s">
        <v>2516</v>
      </c>
      <c r="M174">
        <v>129</v>
      </c>
      <c r="N174">
        <v>51</v>
      </c>
      <c r="O174">
        <v>78</v>
      </c>
      <c r="R174">
        <v>129</v>
      </c>
      <c r="T174">
        <v>129</v>
      </c>
      <c r="U174">
        <v>0</v>
      </c>
      <c r="Z174">
        <v>129</v>
      </c>
      <c r="AA174">
        <v>210</v>
      </c>
      <c r="AF174">
        <v>129</v>
      </c>
      <c r="AG174">
        <v>210</v>
      </c>
      <c r="AJ174">
        <v>80</v>
      </c>
      <c r="AK174">
        <v>74</v>
      </c>
      <c r="AV174">
        <v>80</v>
      </c>
      <c r="AW174">
        <v>74</v>
      </c>
    </row>
    <row r="175" spans="1:49" x14ac:dyDescent="0.35">
      <c r="A175" s="1" t="s">
        <v>570</v>
      </c>
      <c r="B175" s="1" t="s">
        <v>2503</v>
      </c>
      <c r="C175" s="1" t="s">
        <v>2502</v>
      </c>
      <c r="D175" s="1" t="s">
        <v>4035</v>
      </c>
      <c r="E175" s="2">
        <v>43343</v>
      </c>
      <c r="F175" s="1" t="s">
        <v>135</v>
      </c>
      <c r="G175" s="1" t="s">
        <v>136</v>
      </c>
      <c r="H175" s="1" t="s">
        <v>2504</v>
      </c>
      <c r="I175" s="1" t="s">
        <v>2504</v>
      </c>
      <c r="M175">
        <v>1992</v>
      </c>
      <c r="N175">
        <v>567</v>
      </c>
      <c r="O175">
        <v>1425</v>
      </c>
      <c r="R175">
        <v>1992</v>
      </c>
      <c r="T175">
        <v>1992</v>
      </c>
      <c r="U175">
        <v>0</v>
      </c>
      <c r="Z175">
        <v>1992</v>
      </c>
      <c r="AA175">
        <v>4500</v>
      </c>
      <c r="AF175">
        <v>1992</v>
      </c>
      <c r="AG175">
        <v>4500</v>
      </c>
      <c r="AJ175">
        <v>163</v>
      </c>
      <c r="AK175">
        <v>368</v>
      </c>
      <c r="AV175">
        <v>163</v>
      </c>
      <c r="AW175">
        <v>368</v>
      </c>
    </row>
    <row r="176" spans="1:49" x14ac:dyDescent="0.35">
      <c r="A176" s="1" t="s">
        <v>570</v>
      </c>
      <c r="B176" s="1" t="s">
        <v>2494</v>
      </c>
      <c r="C176" s="1" t="s">
        <v>2493</v>
      </c>
      <c r="D176" s="1" t="s">
        <v>4035</v>
      </c>
      <c r="E176" s="2">
        <v>43343</v>
      </c>
      <c r="F176" s="1" t="s">
        <v>151</v>
      </c>
      <c r="G176" s="1" t="s">
        <v>145</v>
      </c>
      <c r="H176" s="1" t="s">
        <v>2495</v>
      </c>
      <c r="I176" s="1" t="s">
        <v>2495</v>
      </c>
      <c r="M176">
        <v>89</v>
      </c>
      <c r="N176">
        <v>44</v>
      </c>
      <c r="O176">
        <v>45</v>
      </c>
      <c r="R176">
        <v>89</v>
      </c>
      <c r="T176">
        <v>89</v>
      </c>
      <c r="U176">
        <v>0</v>
      </c>
      <c r="Z176">
        <v>89</v>
      </c>
      <c r="AA176">
        <v>130</v>
      </c>
      <c r="AF176">
        <v>89</v>
      </c>
      <c r="AG176">
        <v>130</v>
      </c>
      <c r="AJ176">
        <v>76</v>
      </c>
      <c r="AK176">
        <v>90</v>
      </c>
      <c r="AV176">
        <v>76</v>
      </c>
      <c r="AW176">
        <v>90</v>
      </c>
    </row>
    <row r="177" spans="1:49" x14ac:dyDescent="0.35">
      <c r="A177" s="1" t="s">
        <v>570</v>
      </c>
      <c r="B177" s="1" t="s">
        <v>2497</v>
      </c>
      <c r="C177" s="1" t="s">
        <v>2496</v>
      </c>
      <c r="D177" s="1" t="s">
        <v>4035</v>
      </c>
      <c r="E177" s="2">
        <v>43343</v>
      </c>
      <c r="F177" s="1" t="s">
        <v>1790</v>
      </c>
      <c r="G177" s="1" t="s">
        <v>145</v>
      </c>
      <c r="H177" s="1" t="s">
        <v>2498</v>
      </c>
      <c r="I177" s="1" t="s">
        <v>2498</v>
      </c>
      <c r="M177">
        <v>0</v>
      </c>
      <c r="N177">
        <v>0</v>
      </c>
      <c r="O177">
        <v>0</v>
      </c>
      <c r="R177">
        <v>0</v>
      </c>
      <c r="T177">
        <v>0</v>
      </c>
      <c r="U177">
        <v>0</v>
      </c>
      <c r="Z177">
        <v>0</v>
      </c>
      <c r="AA177">
        <v>175</v>
      </c>
      <c r="AF177">
        <v>0</v>
      </c>
      <c r="AG177">
        <v>175</v>
      </c>
      <c r="AJ177">
        <v>0</v>
      </c>
      <c r="AK177">
        <v>87</v>
      </c>
      <c r="AV177">
        <v>0</v>
      </c>
      <c r="AW177">
        <v>87</v>
      </c>
    </row>
    <row r="178" spans="1:49" x14ac:dyDescent="0.35">
      <c r="A178" s="1" t="s">
        <v>570</v>
      </c>
      <c r="B178" s="1" t="s">
        <v>2556</v>
      </c>
      <c r="C178" s="1" t="s">
        <v>2555</v>
      </c>
      <c r="D178" s="1" t="s">
        <v>4035</v>
      </c>
      <c r="E178" s="2">
        <v>43343</v>
      </c>
      <c r="F178" s="1" t="s">
        <v>1824</v>
      </c>
      <c r="G178" s="1" t="s">
        <v>145</v>
      </c>
      <c r="H178" s="1" t="s">
        <v>2557</v>
      </c>
      <c r="I178" s="1" t="s">
        <v>2557</v>
      </c>
      <c r="M178">
        <v>1287</v>
      </c>
      <c r="N178">
        <v>561</v>
      </c>
      <c r="O178">
        <v>726</v>
      </c>
      <c r="R178">
        <v>1287</v>
      </c>
      <c r="T178">
        <v>1287</v>
      </c>
      <c r="U178">
        <v>0</v>
      </c>
      <c r="Z178">
        <v>1287</v>
      </c>
      <c r="AA178">
        <v>1549</v>
      </c>
      <c r="AF178">
        <v>1287</v>
      </c>
      <c r="AG178">
        <v>1549</v>
      </c>
      <c r="AJ178">
        <v>762</v>
      </c>
      <c r="AK178">
        <v>740</v>
      </c>
      <c r="AV178">
        <v>762</v>
      </c>
      <c r="AW178">
        <v>740</v>
      </c>
    </row>
    <row r="179" spans="1:49" x14ac:dyDescent="0.35">
      <c r="A179" s="1" t="s">
        <v>570</v>
      </c>
      <c r="B179" s="1" t="s">
        <v>2544</v>
      </c>
      <c r="C179" s="1" t="s">
        <v>2543</v>
      </c>
      <c r="D179" s="1" t="s">
        <v>4035</v>
      </c>
      <c r="E179" s="2">
        <v>43343</v>
      </c>
      <c r="F179" s="1" t="s">
        <v>1828</v>
      </c>
      <c r="G179" s="1" t="s">
        <v>145</v>
      </c>
      <c r="H179" s="1" t="s">
        <v>2545</v>
      </c>
      <c r="I179" s="1" t="s">
        <v>2545</v>
      </c>
      <c r="M179">
        <v>1019</v>
      </c>
      <c r="N179">
        <v>550</v>
      </c>
      <c r="O179">
        <v>469</v>
      </c>
      <c r="R179">
        <v>1019</v>
      </c>
      <c r="T179">
        <v>1019</v>
      </c>
      <c r="U179">
        <v>0</v>
      </c>
      <c r="Z179">
        <v>1019</v>
      </c>
      <c r="AA179">
        <v>251</v>
      </c>
      <c r="AF179">
        <v>1019</v>
      </c>
      <c r="AG179">
        <v>251</v>
      </c>
      <c r="AJ179">
        <v>888</v>
      </c>
      <c r="AK179">
        <v>124</v>
      </c>
      <c r="AV179">
        <v>888</v>
      </c>
      <c r="AW179">
        <v>124</v>
      </c>
    </row>
    <row r="180" spans="1:49" x14ac:dyDescent="0.35">
      <c r="A180" s="1" t="s">
        <v>570</v>
      </c>
      <c r="B180" s="1" t="s">
        <v>2538</v>
      </c>
      <c r="C180" s="1" t="s">
        <v>2537</v>
      </c>
      <c r="D180" s="1" t="s">
        <v>4035</v>
      </c>
      <c r="E180" s="2">
        <v>43343</v>
      </c>
      <c r="F180" s="1" t="s">
        <v>1820</v>
      </c>
      <c r="G180" s="1" t="s">
        <v>145</v>
      </c>
      <c r="H180" s="1" t="s">
        <v>2539</v>
      </c>
      <c r="I180" s="1" t="s">
        <v>2539</v>
      </c>
      <c r="M180">
        <v>279</v>
      </c>
      <c r="N180">
        <v>175</v>
      </c>
      <c r="O180">
        <v>104</v>
      </c>
      <c r="R180">
        <v>279</v>
      </c>
      <c r="T180">
        <v>279</v>
      </c>
      <c r="U180">
        <v>0</v>
      </c>
      <c r="Z180">
        <v>279</v>
      </c>
      <c r="AA180">
        <v>118</v>
      </c>
      <c r="AF180">
        <v>279</v>
      </c>
      <c r="AG180">
        <v>118</v>
      </c>
      <c r="AJ180">
        <v>251</v>
      </c>
      <c r="AK180">
        <v>58</v>
      </c>
      <c r="AV180">
        <v>251</v>
      </c>
      <c r="AW180">
        <v>58</v>
      </c>
    </row>
    <row r="181" spans="1:49" x14ac:dyDescent="0.35">
      <c r="A181" s="1" t="s">
        <v>570</v>
      </c>
      <c r="B181" s="1" t="s">
        <v>2528</v>
      </c>
      <c r="C181" s="1" t="s">
        <v>2527</v>
      </c>
      <c r="D181" s="1" t="s">
        <v>4035</v>
      </c>
      <c r="E181" s="2">
        <v>43343</v>
      </c>
      <c r="F181" s="1" t="s">
        <v>1795</v>
      </c>
      <c r="G181" s="1" t="s">
        <v>145</v>
      </c>
      <c r="H181" s="1" t="s">
        <v>2529</v>
      </c>
      <c r="I181" s="1" t="s">
        <v>2530</v>
      </c>
      <c r="M181">
        <v>1553</v>
      </c>
      <c r="N181">
        <v>592</v>
      </c>
      <c r="O181">
        <v>961</v>
      </c>
      <c r="R181">
        <v>1553</v>
      </c>
      <c r="T181">
        <v>1553</v>
      </c>
      <c r="U181">
        <v>0</v>
      </c>
      <c r="Z181">
        <v>1553</v>
      </c>
      <c r="AA181">
        <v>788</v>
      </c>
      <c r="AF181">
        <v>1553</v>
      </c>
      <c r="AG181">
        <v>788</v>
      </c>
      <c r="AJ181">
        <v>606</v>
      </c>
      <c r="AK181">
        <v>390</v>
      </c>
      <c r="AV181">
        <v>606</v>
      </c>
      <c r="AW181">
        <v>390</v>
      </c>
    </row>
    <row r="182" spans="1:49" x14ac:dyDescent="0.35">
      <c r="A182" s="1" t="s">
        <v>570</v>
      </c>
      <c r="B182" s="1" t="s">
        <v>2532</v>
      </c>
      <c r="C182" s="1" t="s">
        <v>2531</v>
      </c>
      <c r="D182" s="1" t="s">
        <v>4035</v>
      </c>
      <c r="E182" s="2">
        <v>43343</v>
      </c>
      <c r="F182" s="1" t="s">
        <v>1799</v>
      </c>
      <c r="G182" s="1" t="s">
        <v>145</v>
      </c>
      <c r="H182" s="1" t="s">
        <v>2533</v>
      </c>
      <c r="I182" s="1" t="s">
        <v>2533</v>
      </c>
      <c r="M182">
        <v>7685</v>
      </c>
      <c r="N182">
        <v>2508</v>
      </c>
      <c r="O182">
        <v>5177</v>
      </c>
      <c r="R182">
        <v>7685</v>
      </c>
      <c r="T182">
        <v>7685</v>
      </c>
      <c r="U182">
        <v>0</v>
      </c>
      <c r="Z182">
        <v>7685</v>
      </c>
      <c r="AA182">
        <v>10997</v>
      </c>
      <c r="AF182">
        <v>7685</v>
      </c>
      <c r="AG182">
        <v>10997</v>
      </c>
      <c r="AJ182">
        <v>2743</v>
      </c>
      <c r="AK182">
        <v>5436</v>
      </c>
      <c r="AV182">
        <v>2743</v>
      </c>
      <c r="AW182">
        <v>5436</v>
      </c>
    </row>
    <row r="183" spans="1:49" x14ac:dyDescent="0.35">
      <c r="A183" s="1" t="s">
        <v>570</v>
      </c>
      <c r="B183" s="1" t="s">
        <v>2525</v>
      </c>
      <c r="C183" s="1" t="s">
        <v>2524</v>
      </c>
      <c r="D183" s="1" t="s">
        <v>4035</v>
      </c>
      <c r="E183" s="2">
        <v>43343</v>
      </c>
      <c r="F183" s="1" t="s">
        <v>1020</v>
      </c>
      <c r="G183" s="1" t="s">
        <v>145</v>
      </c>
      <c r="H183" s="1" t="s">
        <v>2526</v>
      </c>
      <c r="I183" s="1" t="s">
        <v>2526</v>
      </c>
      <c r="M183">
        <v>6011</v>
      </c>
      <c r="N183">
        <v>2568</v>
      </c>
      <c r="O183">
        <v>3443</v>
      </c>
      <c r="R183">
        <v>6011</v>
      </c>
      <c r="T183">
        <v>6011</v>
      </c>
      <c r="U183">
        <v>0</v>
      </c>
      <c r="Z183">
        <v>6011</v>
      </c>
      <c r="AA183">
        <v>1745</v>
      </c>
      <c r="AF183">
        <v>6011</v>
      </c>
      <c r="AG183">
        <v>1745</v>
      </c>
      <c r="AJ183">
        <v>1480</v>
      </c>
      <c r="AK183">
        <v>863</v>
      </c>
      <c r="AV183">
        <v>1480</v>
      </c>
      <c r="AW183">
        <v>863</v>
      </c>
    </row>
    <row r="184" spans="1:49" x14ac:dyDescent="0.35">
      <c r="A184" s="1" t="s">
        <v>570</v>
      </c>
      <c r="B184" s="1" t="s">
        <v>2535</v>
      </c>
      <c r="C184" s="1" t="s">
        <v>2534</v>
      </c>
      <c r="D184" s="1" t="s">
        <v>4035</v>
      </c>
      <c r="E184" s="2">
        <v>43343</v>
      </c>
      <c r="F184" s="1" t="s">
        <v>1783</v>
      </c>
      <c r="G184" s="1" t="s">
        <v>145</v>
      </c>
      <c r="H184" s="1" t="s">
        <v>2536</v>
      </c>
      <c r="I184" s="1" t="s">
        <v>2536</v>
      </c>
      <c r="M184">
        <v>3451</v>
      </c>
      <c r="N184">
        <v>1567</v>
      </c>
      <c r="O184">
        <v>1884</v>
      </c>
      <c r="R184">
        <v>3451</v>
      </c>
      <c r="T184">
        <v>3451</v>
      </c>
      <c r="U184">
        <v>0</v>
      </c>
      <c r="Z184">
        <v>3451</v>
      </c>
      <c r="AA184">
        <v>729</v>
      </c>
      <c r="AF184">
        <v>3451</v>
      </c>
      <c r="AG184">
        <v>729</v>
      </c>
      <c r="AJ184">
        <v>3398</v>
      </c>
      <c r="AK184">
        <v>361</v>
      </c>
      <c r="AV184">
        <v>3398</v>
      </c>
      <c r="AW184">
        <v>361</v>
      </c>
    </row>
    <row r="185" spans="1:49" x14ac:dyDescent="0.35">
      <c r="A185" s="1" t="s">
        <v>570</v>
      </c>
      <c r="B185" s="1" t="s">
        <v>2485</v>
      </c>
      <c r="C185" s="1" t="s">
        <v>2484</v>
      </c>
      <c r="D185" s="1" t="s">
        <v>4034</v>
      </c>
      <c r="E185" s="2">
        <v>42978</v>
      </c>
      <c r="F185" s="1" t="s">
        <v>998</v>
      </c>
      <c r="G185" s="1" t="s">
        <v>145</v>
      </c>
      <c r="H185" s="1" t="s">
        <v>2486</v>
      </c>
      <c r="I185" s="1" t="s">
        <v>2486</v>
      </c>
      <c r="M185">
        <v>790</v>
      </c>
      <c r="N185">
        <v>327</v>
      </c>
      <c r="O185">
        <v>463</v>
      </c>
      <c r="R185">
        <v>790</v>
      </c>
      <c r="T185">
        <v>790</v>
      </c>
      <c r="U185">
        <v>0</v>
      </c>
      <c r="Z185">
        <v>790</v>
      </c>
      <c r="AA185">
        <v>270</v>
      </c>
      <c r="AF185">
        <v>790</v>
      </c>
      <c r="AG185">
        <v>270</v>
      </c>
      <c r="AJ185">
        <v>174</v>
      </c>
      <c r="AK185">
        <v>143</v>
      </c>
      <c r="AV185">
        <v>174</v>
      </c>
      <c r="AW185">
        <v>143</v>
      </c>
    </row>
    <row r="186" spans="1:49" x14ac:dyDescent="0.35">
      <c r="A186" s="1" t="s">
        <v>570</v>
      </c>
      <c r="B186" s="1" t="s">
        <v>2488</v>
      </c>
      <c r="C186" s="1" t="s">
        <v>2487</v>
      </c>
      <c r="D186" s="1" t="s">
        <v>4034</v>
      </c>
      <c r="E186" s="2">
        <v>42978</v>
      </c>
      <c r="F186" s="1" t="s">
        <v>146</v>
      </c>
      <c r="G186" s="1" t="s">
        <v>145</v>
      </c>
      <c r="H186" s="1" t="s">
        <v>2489</v>
      </c>
      <c r="I186" s="1" t="s">
        <v>2489</v>
      </c>
      <c r="M186">
        <v>410</v>
      </c>
      <c r="N186">
        <v>154</v>
      </c>
      <c r="O186">
        <v>256</v>
      </c>
      <c r="R186">
        <v>410</v>
      </c>
      <c r="T186">
        <v>410</v>
      </c>
      <c r="U186">
        <v>0</v>
      </c>
      <c r="Z186">
        <v>410</v>
      </c>
      <c r="AA186">
        <v>305</v>
      </c>
      <c r="AF186">
        <v>410</v>
      </c>
      <c r="AG186">
        <v>305</v>
      </c>
      <c r="AJ186">
        <v>195</v>
      </c>
      <c r="AK186">
        <v>161</v>
      </c>
      <c r="AV186">
        <v>195</v>
      </c>
      <c r="AW186">
        <v>161</v>
      </c>
    </row>
    <row r="187" spans="1:49" x14ac:dyDescent="0.35">
      <c r="A187" s="1" t="s">
        <v>570</v>
      </c>
      <c r="B187" s="1" t="s">
        <v>2482</v>
      </c>
      <c r="C187" s="1" t="s">
        <v>2481</v>
      </c>
      <c r="D187" s="1" t="s">
        <v>4034</v>
      </c>
      <c r="E187" s="2">
        <v>42978</v>
      </c>
      <c r="F187" s="1" t="s">
        <v>1124</v>
      </c>
      <c r="G187" s="1" t="s">
        <v>145</v>
      </c>
      <c r="H187" s="1" t="s">
        <v>2483</v>
      </c>
      <c r="I187" s="1" t="s">
        <v>2483</v>
      </c>
      <c r="M187">
        <v>5444</v>
      </c>
      <c r="N187">
        <v>2079</v>
      </c>
      <c r="O187">
        <v>3365</v>
      </c>
      <c r="R187">
        <v>5444</v>
      </c>
      <c r="T187">
        <v>5444</v>
      </c>
      <c r="U187">
        <v>0</v>
      </c>
      <c r="Z187">
        <v>5444</v>
      </c>
      <c r="AA187">
        <v>3798</v>
      </c>
      <c r="AF187">
        <v>5444</v>
      </c>
      <c r="AG187">
        <v>3798</v>
      </c>
      <c r="AJ187">
        <v>2505</v>
      </c>
      <c r="AK187">
        <v>2011</v>
      </c>
      <c r="AV187">
        <v>2505</v>
      </c>
      <c r="AW187">
        <v>2011</v>
      </c>
    </row>
    <row r="188" spans="1:49" x14ac:dyDescent="0.35">
      <c r="A188" s="1" t="s">
        <v>570</v>
      </c>
      <c r="B188" s="1" t="s">
        <v>2491</v>
      </c>
      <c r="C188" s="1" t="s">
        <v>2490</v>
      </c>
      <c r="D188" s="1" t="s">
        <v>4034</v>
      </c>
      <c r="E188" s="2">
        <v>42978</v>
      </c>
      <c r="F188" s="1" t="s">
        <v>402</v>
      </c>
      <c r="G188" s="1" t="s">
        <v>145</v>
      </c>
      <c r="H188" s="1" t="s">
        <v>2492</v>
      </c>
      <c r="I188" s="1" t="s">
        <v>2492</v>
      </c>
      <c r="M188">
        <v>627</v>
      </c>
      <c r="N188">
        <v>223</v>
      </c>
      <c r="O188">
        <v>404</v>
      </c>
      <c r="R188">
        <v>627</v>
      </c>
      <c r="T188">
        <v>627</v>
      </c>
      <c r="U188">
        <v>0</v>
      </c>
      <c r="Z188">
        <v>627</v>
      </c>
      <c r="AA188">
        <v>493</v>
      </c>
      <c r="AF188">
        <v>627</v>
      </c>
      <c r="AG188">
        <v>493</v>
      </c>
      <c r="AJ188">
        <v>299</v>
      </c>
      <c r="AK188">
        <v>261</v>
      </c>
      <c r="AV188">
        <v>299</v>
      </c>
      <c r="AW188">
        <v>261</v>
      </c>
    </row>
    <row r="189" spans="1:49" x14ac:dyDescent="0.35">
      <c r="A189" s="1" t="s">
        <v>570</v>
      </c>
      <c r="B189" s="1" t="s">
        <v>2479</v>
      </c>
      <c r="C189" s="1" t="s">
        <v>2478</v>
      </c>
      <c r="D189" s="1" t="s">
        <v>4034</v>
      </c>
      <c r="E189" s="2">
        <v>42978</v>
      </c>
      <c r="F189" s="1" t="s">
        <v>155</v>
      </c>
      <c r="G189" s="1" t="s">
        <v>145</v>
      </c>
      <c r="H189" s="1" t="s">
        <v>2480</v>
      </c>
      <c r="I189" s="1" t="s">
        <v>2480</v>
      </c>
      <c r="M189">
        <v>5967</v>
      </c>
      <c r="N189">
        <v>2284</v>
      </c>
      <c r="O189">
        <v>3683</v>
      </c>
      <c r="R189">
        <v>5967</v>
      </c>
      <c r="T189">
        <v>5967</v>
      </c>
      <c r="U189">
        <v>0</v>
      </c>
      <c r="Z189">
        <v>5967</v>
      </c>
      <c r="AA189">
        <v>2092</v>
      </c>
      <c r="AF189">
        <v>5967</v>
      </c>
      <c r="AG189">
        <v>2092</v>
      </c>
      <c r="AJ189">
        <v>3283</v>
      </c>
      <c r="AK189">
        <v>1107</v>
      </c>
      <c r="AV189">
        <v>3283</v>
      </c>
      <c r="AW189">
        <v>1107</v>
      </c>
    </row>
    <row r="190" spans="1:49" x14ac:dyDescent="0.35">
      <c r="A190" s="1" t="s">
        <v>570</v>
      </c>
      <c r="B190" s="1" t="s">
        <v>2429</v>
      </c>
      <c r="C190" s="1" t="s">
        <v>2428</v>
      </c>
      <c r="D190" s="1" t="s">
        <v>4034</v>
      </c>
      <c r="E190" s="2">
        <v>42978</v>
      </c>
      <c r="F190" s="1" t="s">
        <v>1799</v>
      </c>
      <c r="G190" s="1" t="s">
        <v>145</v>
      </c>
      <c r="H190" s="1" t="s">
        <v>2430</v>
      </c>
      <c r="I190" s="1" t="s">
        <v>2430</v>
      </c>
      <c r="M190">
        <v>15737</v>
      </c>
      <c r="N190">
        <v>3880</v>
      </c>
      <c r="O190">
        <v>11857</v>
      </c>
      <c r="R190">
        <v>15737</v>
      </c>
      <c r="T190">
        <v>15737</v>
      </c>
      <c r="U190">
        <v>0</v>
      </c>
      <c r="Z190">
        <v>15737</v>
      </c>
      <c r="AA190">
        <v>10146</v>
      </c>
      <c r="AF190">
        <v>15737</v>
      </c>
      <c r="AG190">
        <v>10146</v>
      </c>
      <c r="AJ190">
        <v>10059</v>
      </c>
      <c r="AK190">
        <v>5370</v>
      </c>
      <c r="AV190">
        <v>10059</v>
      </c>
      <c r="AW190">
        <v>5370</v>
      </c>
    </row>
    <row r="191" spans="1:49" x14ac:dyDescent="0.35">
      <c r="A191" s="1" t="s">
        <v>570</v>
      </c>
      <c r="B191" s="1" t="s">
        <v>2470</v>
      </c>
      <c r="C191" s="1" t="s">
        <v>2469</v>
      </c>
      <c r="D191" s="1" t="s">
        <v>4034</v>
      </c>
      <c r="E191" s="2">
        <v>42978</v>
      </c>
      <c r="F191" s="1" t="s">
        <v>1020</v>
      </c>
      <c r="G191" s="1" t="s">
        <v>145</v>
      </c>
      <c r="H191" s="1" t="s">
        <v>2471</v>
      </c>
      <c r="I191" s="1" t="s">
        <v>2471</v>
      </c>
      <c r="M191">
        <v>3526</v>
      </c>
      <c r="N191">
        <v>1348</v>
      </c>
      <c r="O191">
        <v>2178</v>
      </c>
      <c r="R191">
        <v>3526</v>
      </c>
      <c r="T191">
        <v>3526</v>
      </c>
      <c r="U191">
        <v>0</v>
      </c>
      <c r="Z191">
        <v>3526</v>
      </c>
      <c r="AA191">
        <v>1610</v>
      </c>
      <c r="AF191">
        <v>3526</v>
      </c>
      <c r="AG191">
        <v>1610</v>
      </c>
      <c r="AJ191">
        <v>1029</v>
      </c>
      <c r="AK191">
        <v>852</v>
      </c>
      <c r="AV191">
        <v>1029</v>
      </c>
      <c r="AW191">
        <v>852</v>
      </c>
    </row>
    <row r="192" spans="1:49" x14ac:dyDescent="0.35">
      <c r="A192" s="1" t="s">
        <v>570</v>
      </c>
      <c r="B192" s="1" t="s">
        <v>2473</v>
      </c>
      <c r="C192" s="1" t="s">
        <v>2472</v>
      </c>
      <c r="D192" s="1" t="s">
        <v>4034</v>
      </c>
      <c r="E192" s="2">
        <v>42978</v>
      </c>
      <c r="F192" s="1" t="s">
        <v>1110</v>
      </c>
      <c r="G192" s="1" t="s">
        <v>145</v>
      </c>
      <c r="H192" s="1" t="s">
        <v>2474</v>
      </c>
      <c r="I192" s="1" t="s">
        <v>2474</v>
      </c>
      <c r="M192">
        <v>542</v>
      </c>
      <c r="N192">
        <v>256</v>
      </c>
      <c r="O192">
        <v>286</v>
      </c>
      <c r="R192">
        <v>542</v>
      </c>
      <c r="T192">
        <v>542</v>
      </c>
      <c r="U192">
        <v>0</v>
      </c>
      <c r="Z192">
        <v>542</v>
      </c>
      <c r="AA192">
        <v>90</v>
      </c>
      <c r="AF192">
        <v>542</v>
      </c>
      <c r="AG192">
        <v>90</v>
      </c>
      <c r="AJ192">
        <v>269</v>
      </c>
      <c r="AK192">
        <v>48</v>
      </c>
      <c r="AV192">
        <v>269</v>
      </c>
      <c r="AW192">
        <v>48</v>
      </c>
    </row>
    <row r="193" spans="1:49" x14ac:dyDescent="0.35">
      <c r="A193" s="1" t="s">
        <v>570</v>
      </c>
      <c r="B193" s="1" t="s">
        <v>2432</v>
      </c>
      <c r="C193" s="1" t="s">
        <v>2431</v>
      </c>
      <c r="D193" s="1" t="s">
        <v>4034</v>
      </c>
      <c r="E193" s="2">
        <v>42978</v>
      </c>
      <c r="F193" s="1" t="s">
        <v>1820</v>
      </c>
      <c r="G193" s="1" t="s">
        <v>145</v>
      </c>
      <c r="H193" s="1" t="s">
        <v>2433</v>
      </c>
      <c r="I193" s="1" t="s">
        <v>2433</v>
      </c>
      <c r="M193">
        <v>163</v>
      </c>
      <c r="N193">
        <v>109</v>
      </c>
      <c r="O193">
        <v>54</v>
      </c>
      <c r="R193">
        <v>163</v>
      </c>
      <c r="T193">
        <v>163</v>
      </c>
      <c r="U193">
        <v>0</v>
      </c>
      <c r="Z193">
        <v>163</v>
      </c>
      <c r="AA193">
        <v>109</v>
      </c>
      <c r="AF193">
        <v>163</v>
      </c>
      <c r="AG193">
        <v>109</v>
      </c>
      <c r="AJ193">
        <v>171</v>
      </c>
      <c r="AK193">
        <v>57</v>
      </c>
      <c r="AV193">
        <v>171</v>
      </c>
      <c r="AW193">
        <v>57</v>
      </c>
    </row>
    <row r="194" spans="1:49" x14ac:dyDescent="0.35">
      <c r="A194" s="1" t="s">
        <v>570</v>
      </c>
      <c r="B194" s="1" t="s">
        <v>2476</v>
      </c>
      <c r="C194" s="1" t="s">
        <v>2475</v>
      </c>
      <c r="D194" s="1" t="s">
        <v>4034</v>
      </c>
      <c r="E194" s="2">
        <v>42978</v>
      </c>
      <c r="F194" s="1" t="s">
        <v>1839</v>
      </c>
      <c r="G194" s="1" t="s">
        <v>145</v>
      </c>
      <c r="H194" s="1" t="s">
        <v>2477</v>
      </c>
      <c r="I194" s="1" t="s">
        <v>2477</v>
      </c>
      <c r="M194">
        <v>966</v>
      </c>
      <c r="N194">
        <v>316</v>
      </c>
      <c r="O194">
        <v>650</v>
      </c>
      <c r="R194">
        <v>966</v>
      </c>
      <c r="T194">
        <v>966</v>
      </c>
      <c r="U194">
        <v>0</v>
      </c>
      <c r="Z194">
        <v>966</v>
      </c>
      <c r="AA194">
        <v>800</v>
      </c>
      <c r="AF194">
        <v>966</v>
      </c>
      <c r="AG194">
        <v>800</v>
      </c>
      <c r="AJ194">
        <v>398</v>
      </c>
      <c r="AK194">
        <v>424</v>
      </c>
      <c r="AV194">
        <v>398</v>
      </c>
      <c r="AW194">
        <v>424</v>
      </c>
    </row>
    <row r="195" spans="1:49" x14ac:dyDescent="0.35">
      <c r="A195" s="1" t="s">
        <v>570</v>
      </c>
      <c r="B195" s="1" t="s">
        <v>2457</v>
      </c>
      <c r="C195" s="1" t="s">
        <v>2456</v>
      </c>
      <c r="D195" s="1" t="s">
        <v>4034</v>
      </c>
      <c r="E195" s="2">
        <v>42978</v>
      </c>
      <c r="F195" s="1" t="s">
        <v>1774</v>
      </c>
      <c r="G195" s="1" t="s">
        <v>353</v>
      </c>
      <c r="H195" s="1" t="s">
        <v>2458</v>
      </c>
      <c r="I195" s="1" t="s">
        <v>2458</v>
      </c>
      <c r="M195">
        <v>81</v>
      </c>
      <c r="N195">
        <v>50</v>
      </c>
      <c r="O195">
        <v>31</v>
      </c>
      <c r="R195">
        <v>81</v>
      </c>
      <c r="T195">
        <v>81</v>
      </c>
      <c r="U195">
        <v>0</v>
      </c>
      <c r="Z195">
        <v>81</v>
      </c>
      <c r="AA195">
        <v>81</v>
      </c>
      <c r="AF195">
        <v>81</v>
      </c>
      <c r="AG195">
        <v>81</v>
      </c>
      <c r="AJ195">
        <v>18</v>
      </c>
      <c r="AK195">
        <v>32</v>
      </c>
      <c r="AV195">
        <v>18</v>
      </c>
      <c r="AW195">
        <v>32</v>
      </c>
    </row>
    <row r="196" spans="1:49" x14ac:dyDescent="0.35">
      <c r="A196" s="1" t="s">
        <v>570</v>
      </c>
      <c r="B196" s="1" t="s">
        <v>2435</v>
      </c>
      <c r="C196" s="1" t="s">
        <v>2434</v>
      </c>
      <c r="D196" s="1" t="s">
        <v>4034</v>
      </c>
      <c r="E196" s="2">
        <v>42978</v>
      </c>
      <c r="F196" s="1" t="s">
        <v>1816</v>
      </c>
      <c r="G196" s="1" t="s">
        <v>145</v>
      </c>
      <c r="H196" s="1" t="s">
        <v>2436</v>
      </c>
      <c r="I196" s="1" t="s">
        <v>2436</v>
      </c>
      <c r="M196">
        <v>1360</v>
      </c>
      <c r="N196">
        <v>699</v>
      </c>
      <c r="O196">
        <v>661</v>
      </c>
      <c r="R196">
        <v>1360</v>
      </c>
      <c r="T196">
        <v>1360</v>
      </c>
      <c r="U196">
        <v>0</v>
      </c>
      <c r="Z196">
        <v>1360</v>
      </c>
      <c r="AA196">
        <v>145</v>
      </c>
      <c r="AF196">
        <v>1360</v>
      </c>
      <c r="AG196">
        <v>145</v>
      </c>
      <c r="AJ196">
        <v>167</v>
      </c>
      <c r="AK196">
        <v>77</v>
      </c>
      <c r="AV196">
        <v>167</v>
      </c>
      <c r="AW196">
        <v>77</v>
      </c>
    </row>
    <row r="197" spans="1:49" x14ac:dyDescent="0.35">
      <c r="A197" s="1" t="s">
        <v>570</v>
      </c>
      <c r="B197" s="1" t="s">
        <v>2441</v>
      </c>
      <c r="C197" s="1" t="s">
        <v>2440</v>
      </c>
      <c r="D197" s="1" t="s">
        <v>4034</v>
      </c>
      <c r="E197" s="2">
        <v>42978</v>
      </c>
      <c r="F197" s="1" t="s">
        <v>576</v>
      </c>
      <c r="G197" s="1" t="s">
        <v>353</v>
      </c>
      <c r="H197" s="1" t="s">
        <v>2442</v>
      </c>
      <c r="I197" s="1" t="s">
        <v>2443</v>
      </c>
      <c r="M197">
        <v>62</v>
      </c>
      <c r="N197">
        <v>40</v>
      </c>
      <c r="O197">
        <v>22</v>
      </c>
      <c r="R197">
        <v>62</v>
      </c>
      <c r="T197">
        <v>62</v>
      </c>
      <c r="U197">
        <v>0</v>
      </c>
      <c r="Z197">
        <v>62</v>
      </c>
      <c r="AA197">
        <v>67</v>
      </c>
      <c r="AF197">
        <v>62</v>
      </c>
      <c r="AG197">
        <v>67</v>
      </c>
      <c r="AJ197">
        <v>9</v>
      </c>
      <c r="AK197">
        <v>27</v>
      </c>
      <c r="AV197">
        <v>9</v>
      </c>
      <c r="AW197">
        <v>27</v>
      </c>
    </row>
    <row r="198" spans="1:49" x14ac:dyDescent="0.35">
      <c r="A198" s="1" t="s">
        <v>570</v>
      </c>
      <c r="B198" s="1" t="s">
        <v>2460</v>
      </c>
      <c r="C198" s="1" t="s">
        <v>2459</v>
      </c>
      <c r="D198" s="1" t="s">
        <v>4034</v>
      </c>
      <c r="E198" s="2">
        <v>42978</v>
      </c>
      <c r="F198" s="1" t="s">
        <v>1079</v>
      </c>
      <c r="G198" s="1" t="s">
        <v>353</v>
      </c>
      <c r="H198" s="1" t="s">
        <v>2461</v>
      </c>
      <c r="I198" s="1" t="s">
        <v>2461</v>
      </c>
      <c r="M198">
        <v>103</v>
      </c>
      <c r="N198">
        <v>65</v>
      </c>
      <c r="O198">
        <v>38</v>
      </c>
      <c r="R198">
        <v>103</v>
      </c>
      <c r="T198">
        <v>103</v>
      </c>
      <c r="U198">
        <v>0</v>
      </c>
      <c r="Z198">
        <v>103</v>
      </c>
      <c r="AA198">
        <v>52</v>
      </c>
      <c r="AF198">
        <v>103</v>
      </c>
      <c r="AG198">
        <v>52</v>
      </c>
      <c r="AJ198">
        <v>12</v>
      </c>
      <c r="AK198">
        <v>21</v>
      </c>
      <c r="AV198">
        <v>12</v>
      </c>
      <c r="AW198">
        <v>21</v>
      </c>
    </row>
    <row r="199" spans="1:49" x14ac:dyDescent="0.35">
      <c r="A199" s="1" t="s">
        <v>570</v>
      </c>
      <c r="B199" s="1" t="s">
        <v>2463</v>
      </c>
      <c r="C199" s="1" t="s">
        <v>2462</v>
      </c>
      <c r="D199" s="1" t="s">
        <v>4034</v>
      </c>
      <c r="E199" s="2">
        <v>42978</v>
      </c>
      <c r="F199" s="1" t="s">
        <v>135</v>
      </c>
      <c r="G199" s="1" t="s">
        <v>136</v>
      </c>
      <c r="H199" s="1" t="s">
        <v>2464</v>
      </c>
      <c r="I199" s="1" t="s">
        <v>2464</v>
      </c>
      <c r="M199">
        <v>1643</v>
      </c>
      <c r="N199">
        <v>487</v>
      </c>
      <c r="O199">
        <v>1156</v>
      </c>
      <c r="R199">
        <v>1643</v>
      </c>
      <c r="T199">
        <v>1643</v>
      </c>
      <c r="U199">
        <v>0</v>
      </c>
      <c r="Z199">
        <v>1643</v>
      </c>
      <c r="AA199">
        <v>3000</v>
      </c>
      <c r="AF199">
        <v>1643</v>
      </c>
      <c r="AG199">
        <v>3000</v>
      </c>
      <c r="AJ199">
        <v>56</v>
      </c>
      <c r="AK199">
        <v>414</v>
      </c>
      <c r="AV199">
        <v>56</v>
      </c>
      <c r="AW199">
        <v>414</v>
      </c>
    </row>
    <row r="200" spans="1:49" x14ac:dyDescent="0.35">
      <c r="A200" s="1" t="s">
        <v>570</v>
      </c>
      <c r="B200" s="1" t="s">
        <v>2451</v>
      </c>
      <c r="C200" s="1" t="s">
        <v>2450</v>
      </c>
      <c r="D200" s="1" t="s">
        <v>4034</v>
      </c>
      <c r="E200" s="2">
        <v>42978</v>
      </c>
      <c r="F200" s="1" t="s">
        <v>151</v>
      </c>
      <c r="G200" s="1" t="s">
        <v>145</v>
      </c>
      <c r="H200" s="1" t="s">
        <v>2452</v>
      </c>
      <c r="I200" s="1" t="s">
        <v>2452</v>
      </c>
      <c r="M200">
        <v>88</v>
      </c>
      <c r="N200">
        <v>43</v>
      </c>
      <c r="O200">
        <v>45</v>
      </c>
      <c r="R200">
        <v>88</v>
      </c>
      <c r="T200">
        <v>88</v>
      </c>
      <c r="U200">
        <v>0</v>
      </c>
      <c r="Z200">
        <v>88</v>
      </c>
      <c r="AA200">
        <v>120</v>
      </c>
      <c r="AF200">
        <v>88</v>
      </c>
      <c r="AG200">
        <v>120</v>
      </c>
      <c r="AJ200">
        <v>65</v>
      </c>
      <c r="AK200">
        <v>50</v>
      </c>
      <c r="AV200">
        <v>65</v>
      </c>
      <c r="AW200">
        <v>50</v>
      </c>
    </row>
    <row r="201" spans="1:49" x14ac:dyDescent="0.35">
      <c r="A201" s="1" t="s">
        <v>570</v>
      </c>
      <c r="B201" s="1" t="s">
        <v>2445</v>
      </c>
      <c r="C201" s="1" t="s">
        <v>2444</v>
      </c>
      <c r="D201" s="1" t="s">
        <v>4034</v>
      </c>
      <c r="E201" s="2">
        <v>42978</v>
      </c>
      <c r="F201" s="1" t="s">
        <v>1790</v>
      </c>
      <c r="G201" s="1" t="s">
        <v>145</v>
      </c>
      <c r="H201" s="1" t="s">
        <v>2446</v>
      </c>
      <c r="I201" s="1" t="s">
        <v>2446</v>
      </c>
      <c r="M201">
        <v>42</v>
      </c>
      <c r="N201">
        <v>22</v>
      </c>
      <c r="O201">
        <v>20</v>
      </c>
      <c r="R201">
        <v>42</v>
      </c>
      <c r="T201">
        <v>42</v>
      </c>
      <c r="U201">
        <v>0</v>
      </c>
      <c r="Z201">
        <v>42</v>
      </c>
      <c r="AA201">
        <v>162</v>
      </c>
      <c r="AF201">
        <v>42</v>
      </c>
      <c r="AG201">
        <v>162</v>
      </c>
      <c r="AK201">
        <v>85</v>
      </c>
      <c r="AV201">
        <v>0</v>
      </c>
      <c r="AW201">
        <v>85</v>
      </c>
    </row>
    <row r="202" spans="1:49" x14ac:dyDescent="0.35">
      <c r="A202" s="1" t="s">
        <v>570</v>
      </c>
      <c r="B202" s="1" t="s">
        <v>2448</v>
      </c>
      <c r="C202" s="1" t="s">
        <v>2447</v>
      </c>
      <c r="D202" s="1" t="s">
        <v>4034</v>
      </c>
      <c r="E202" s="2">
        <v>42978</v>
      </c>
      <c r="F202" s="1" t="s">
        <v>1824</v>
      </c>
      <c r="G202" s="1" t="s">
        <v>145</v>
      </c>
      <c r="H202" s="1" t="s">
        <v>2449</v>
      </c>
      <c r="I202" s="1" t="s">
        <v>2449</v>
      </c>
      <c r="M202">
        <v>699</v>
      </c>
      <c r="N202">
        <v>251</v>
      </c>
      <c r="O202">
        <v>448</v>
      </c>
      <c r="R202">
        <v>699</v>
      </c>
      <c r="T202">
        <v>699</v>
      </c>
      <c r="U202">
        <v>0</v>
      </c>
      <c r="Z202">
        <v>699</v>
      </c>
      <c r="AA202">
        <v>1428</v>
      </c>
      <c r="AF202">
        <v>699</v>
      </c>
      <c r="AG202">
        <v>1428</v>
      </c>
      <c r="AJ202">
        <v>186</v>
      </c>
      <c r="AK202">
        <v>770</v>
      </c>
      <c r="AV202">
        <v>186</v>
      </c>
      <c r="AW202">
        <v>770</v>
      </c>
    </row>
    <row r="203" spans="1:49" x14ac:dyDescent="0.35">
      <c r="A203" s="1" t="s">
        <v>570</v>
      </c>
      <c r="B203" s="1" t="s">
        <v>2454</v>
      </c>
      <c r="C203" s="1" t="s">
        <v>2453</v>
      </c>
      <c r="D203" s="1" t="s">
        <v>4034</v>
      </c>
      <c r="E203" s="2">
        <v>42978</v>
      </c>
      <c r="F203" s="1" t="s">
        <v>1828</v>
      </c>
      <c r="G203" s="1" t="s">
        <v>145</v>
      </c>
      <c r="H203" s="1" t="s">
        <v>2455</v>
      </c>
      <c r="I203" s="1" t="s">
        <v>2455</v>
      </c>
      <c r="M203">
        <v>554</v>
      </c>
      <c r="N203">
        <v>269</v>
      </c>
      <c r="O203">
        <v>285</v>
      </c>
      <c r="R203">
        <v>554</v>
      </c>
      <c r="T203">
        <v>554</v>
      </c>
      <c r="U203">
        <v>0</v>
      </c>
      <c r="Z203">
        <v>554</v>
      </c>
      <c r="AA203">
        <v>232</v>
      </c>
      <c r="AF203">
        <v>554</v>
      </c>
      <c r="AG203">
        <v>232</v>
      </c>
      <c r="AJ203">
        <v>166</v>
      </c>
      <c r="AK203">
        <v>123</v>
      </c>
      <c r="AV203">
        <v>166</v>
      </c>
      <c r="AW203">
        <v>123</v>
      </c>
    </row>
    <row r="204" spans="1:49" x14ac:dyDescent="0.35">
      <c r="A204" s="1" t="s">
        <v>570</v>
      </c>
      <c r="B204" s="1" t="s">
        <v>2438</v>
      </c>
      <c r="C204" s="1" t="s">
        <v>2437</v>
      </c>
      <c r="D204" s="1" t="s">
        <v>4034</v>
      </c>
      <c r="E204" s="2">
        <v>42978</v>
      </c>
      <c r="F204" s="1" t="s">
        <v>1783</v>
      </c>
      <c r="G204" s="1" t="s">
        <v>145</v>
      </c>
      <c r="H204" s="1" t="s">
        <v>2439</v>
      </c>
      <c r="I204" s="1" t="s">
        <v>2439</v>
      </c>
      <c r="M204">
        <v>3000</v>
      </c>
      <c r="N204">
        <v>1306</v>
      </c>
      <c r="O204">
        <v>1694</v>
      </c>
      <c r="R204">
        <v>3000</v>
      </c>
      <c r="T204">
        <v>3000</v>
      </c>
      <c r="U204">
        <v>0</v>
      </c>
      <c r="Z204">
        <v>3000</v>
      </c>
      <c r="AA204">
        <v>673</v>
      </c>
      <c r="AF204">
        <v>3000</v>
      </c>
      <c r="AG204">
        <v>673</v>
      </c>
      <c r="AJ204">
        <v>1974</v>
      </c>
      <c r="AK204">
        <v>356</v>
      </c>
      <c r="AV204">
        <v>1974</v>
      </c>
      <c r="AW204">
        <v>356</v>
      </c>
    </row>
    <row r="205" spans="1:49" x14ac:dyDescent="0.35">
      <c r="A205" s="1" t="s">
        <v>570</v>
      </c>
      <c r="B205" s="1" t="s">
        <v>2466</v>
      </c>
      <c r="C205" s="1" t="s">
        <v>2465</v>
      </c>
      <c r="D205" s="1" t="s">
        <v>4034</v>
      </c>
      <c r="E205" s="2">
        <v>42978</v>
      </c>
      <c r="F205" s="1" t="s">
        <v>1795</v>
      </c>
      <c r="G205" s="1" t="s">
        <v>145</v>
      </c>
      <c r="H205" s="1" t="s">
        <v>2467</v>
      </c>
      <c r="I205" s="1" t="s">
        <v>2468</v>
      </c>
      <c r="M205">
        <v>1788</v>
      </c>
      <c r="N205">
        <v>631</v>
      </c>
      <c r="O205">
        <v>1157</v>
      </c>
      <c r="R205">
        <v>1788</v>
      </c>
      <c r="T205">
        <v>1788</v>
      </c>
      <c r="U205">
        <v>0</v>
      </c>
      <c r="Z205">
        <v>1788</v>
      </c>
      <c r="AA205">
        <v>727</v>
      </c>
      <c r="AF205">
        <v>1788</v>
      </c>
      <c r="AG205">
        <v>727</v>
      </c>
      <c r="AJ205">
        <v>443</v>
      </c>
      <c r="AK205">
        <v>385</v>
      </c>
      <c r="AV205">
        <v>443</v>
      </c>
      <c r="AW205">
        <v>385</v>
      </c>
    </row>
    <row r="206" spans="1:49" x14ac:dyDescent="0.35">
      <c r="A206" s="1" t="s">
        <v>570</v>
      </c>
      <c r="B206" s="1" t="s">
        <v>1778</v>
      </c>
      <c r="C206" s="1" t="s">
        <v>1777</v>
      </c>
      <c r="D206" s="1" t="s">
        <v>4201</v>
      </c>
      <c r="E206" s="2">
        <v>43524</v>
      </c>
      <c r="F206" s="1" t="s">
        <v>1079</v>
      </c>
      <c r="G206" s="1" t="s">
        <v>353</v>
      </c>
      <c r="H206" s="1" t="s">
        <v>1779</v>
      </c>
      <c r="I206" s="1" t="s">
        <v>1779</v>
      </c>
      <c r="M206">
        <v>0</v>
      </c>
      <c r="N206">
        <v>0</v>
      </c>
      <c r="O206">
        <v>0</v>
      </c>
      <c r="R206">
        <v>0</v>
      </c>
      <c r="T206">
        <v>0</v>
      </c>
      <c r="U206">
        <v>0</v>
      </c>
      <c r="Z206">
        <v>0</v>
      </c>
      <c r="AF206">
        <v>0</v>
      </c>
      <c r="AG206">
        <v>0</v>
      </c>
      <c r="AJ206">
        <v>0</v>
      </c>
      <c r="AV206">
        <v>0</v>
      </c>
      <c r="AW206">
        <v>0</v>
      </c>
    </row>
    <row r="207" spans="1:49" x14ac:dyDescent="0.35">
      <c r="A207" s="1" t="s">
        <v>570</v>
      </c>
      <c r="B207" s="1" t="s">
        <v>1810</v>
      </c>
      <c r="C207" s="1" t="s">
        <v>1809</v>
      </c>
      <c r="D207" s="1" t="s">
        <v>4201</v>
      </c>
      <c r="E207" s="2">
        <v>43524</v>
      </c>
      <c r="F207" s="1" t="s">
        <v>576</v>
      </c>
      <c r="G207" s="1" t="s">
        <v>353</v>
      </c>
      <c r="H207" s="1" t="s">
        <v>1811</v>
      </c>
      <c r="I207" s="1" t="s">
        <v>1812</v>
      </c>
      <c r="M207">
        <v>0</v>
      </c>
      <c r="N207">
        <v>0</v>
      </c>
      <c r="O207">
        <v>0</v>
      </c>
      <c r="R207">
        <v>0</v>
      </c>
      <c r="T207">
        <v>0</v>
      </c>
      <c r="U207">
        <v>0</v>
      </c>
      <c r="Z207">
        <v>0</v>
      </c>
      <c r="AF207">
        <v>0</v>
      </c>
      <c r="AG207">
        <v>0</v>
      </c>
      <c r="AJ207">
        <v>0</v>
      </c>
      <c r="AV207">
        <v>0</v>
      </c>
      <c r="AW207">
        <v>0</v>
      </c>
    </row>
    <row r="208" spans="1:49" x14ac:dyDescent="0.35">
      <c r="A208" s="1" t="s">
        <v>570</v>
      </c>
      <c r="B208" s="1" t="s">
        <v>1801</v>
      </c>
      <c r="C208" s="1" t="s">
        <v>1800</v>
      </c>
      <c r="D208" s="1" t="s">
        <v>4201</v>
      </c>
      <c r="E208" s="2">
        <v>43524</v>
      </c>
      <c r="F208" s="1" t="s">
        <v>1020</v>
      </c>
      <c r="G208" s="1" t="s">
        <v>145</v>
      </c>
      <c r="H208" s="1" t="s">
        <v>1802</v>
      </c>
      <c r="I208" s="1" t="s">
        <v>1802</v>
      </c>
      <c r="M208">
        <v>112</v>
      </c>
      <c r="N208">
        <v>54</v>
      </c>
      <c r="O208">
        <v>58</v>
      </c>
      <c r="R208">
        <v>112</v>
      </c>
      <c r="T208">
        <v>112</v>
      </c>
      <c r="U208">
        <v>0</v>
      </c>
      <c r="Z208">
        <v>112</v>
      </c>
      <c r="AF208">
        <v>112</v>
      </c>
      <c r="AG208">
        <v>0</v>
      </c>
      <c r="AJ208">
        <v>1226</v>
      </c>
      <c r="AV208">
        <v>1226</v>
      </c>
      <c r="AW208">
        <v>0</v>
      </c>
    </row>
    <row r="209" spans="1:49" x14ac:dyDescent="0.35">
      <c r="A209" s="1" t="s">
        <v>570</v>
      </c>
      <c r="B209" s="1" t="s">
        <v>1792</v>
      </c>
      <c r="C209" s="1" t="s">
        <v>1791</v>
      </c>
      <c r="D209" s="1" t="s">
        <v>4201</v>
      </c>
      <c r="E209" s="2">
        <v>43524</v>
      </c>
      <c r="F209" s="1" t="s">
        <v>1795</v>
      </c>
      <c r="G209" s="1" t="s">
        <v>145</v>
      </c>
      <c r="H209" s="1" t="s">
        <v>1793</v>
      </c>
      <c r="I209" s="1" t="s">
        <v>1794</v>
      </c>
      <c r="M209">
        <v>0</v>
      </c>
      <c r="N209">
        <v>0</v>
      </c>
      <c r="O209">
        <v>0</v>
      </c>
      <c r="R209">
        <v>0</v>
      </c>
      <c r="T209">
        <v>0</v>
      </c>
      <c r="U209">
        <v>0</v>
      </c>
      <c r="Z209">
        <v>0</v>
      </c>
      <c r="AF209">
        <v>0</v>
      </c>
      <c r="AG209">
        <v>0</v>
      </c>
      <c r="AJ209">
        <v>0</v>
      </c>
      <c r="AV209">
        <v>0</v>
      </c>
      <c r="AW209">
        <v>0</v>
      </c>
    </row>
    <row r="210" spans="1:49" x14ac:dyDescent="0.35">
      <c r="A210" s="1" t="s">
        <v>570</v>
      </c>
      <c r="B210" s="1" t="s">
        <v>1804</v>
      </c>
      <c r="C210" s="1" t="s">
        <v>1803</v>
      </c>
      <c r="D210" s="1" t="s">
        <v>4201</v>
      </c>
      <c r="E210" s="2">
        <v>43524</v>
      </c>
      <c r="F210" s="1" t="s">
        <v>1110</v>
      </c>
      <c r="G210" s="1" t="s">
        <v>145</v>
      </c>
      <c r="H210" s="1" t="s">
        <v>1805</v>
      </c>
      <c r="I210" s="1" t="s">
        <v>1805</v>
      </c>
      <c r="M210">
        <v>0</v>
      </c>
      <c r="N210">
        <v>0</v>
      </c>
      <c r="O210">
        <v>0</v>
      </c>
      <c r="R210">
        <v>0</v>
      </c>
      <c r="T210">
        <v>0</v>
      </c>
      <c r="U210">
        <v>0</v>
      </c>
      <c r="Z210">
        <v>0</v>
      </c>
      <c r="AF210">
        <v>0</v>
      </c>
      <c r="AG210">
        <v>0</v>
      </c>
      <c r="AJ210">
        <v>0</v>
      </c>
      <c r="AV210">
        <v>0</v>
      </c>
      <c r="AW210">
        <v>0</v>
      </c>
    </row>
    <row r="211" spans="1:49" x14ac:dyDescent="0.35">
      <c r="A211" s="1" t="s">
        <v>570</v>
      </c>
      <c r="B211" s="1" t="s">
        <v>1797</v>
      </c>
      <c r="C211" s="1" t="s">
        <v>1796</v>
      </c>
      <c r="D211" s="1" t="s">
        <v>4201</v>
      </c>
      <c r="E211" s="2">
        <v>43524</v>
      </c>
      <c r="F211" s="1" t="s">
        <v>1799</v>
      </c>
      <c r="G211" s="1" t="s">
        <v>145</v>
      </c>
      <c r="H211" s="1" t="s">
        <v>1798</v>
      </c>
      <c r="I211" s="1" t="s">
        <v>1798</v>
      </c>
      <c r="M211">
        <v>42</v>
      </c>
      <c r="N211">
        <v>13</v>
      </c>
      <c r="O211">
        <v>29</v>
      </c>
      <c r="R211">
        <v>42</v>
      </c>
      <c r="T211">
        <v>42</v>
      </c>
      <c r="U211">
        <v>0</v>
      </c>
      <c r="Z211">
        <v>42</v>
      </c>
      <c r="AF211">
        <v>42</v>
      </c>
      <c r="AG211">
        <v>0</v>
      </c>
      <c r="AJ211">
        <v>2</v>
      </c>
      <c r="AV211">
        <v>2</v>
      </c>
      <c r="AW211">
        <v>0</v>
      </c>
    </row>
    <row r="212" spans="1:49" x14ac:dyDescent="0.35">
      <c r="A212" s="1" t="s">
        <v>570</v>
      </c>
      <c r="B212" s="1" t="s">
        <v>1781</v>
      </c>
      <c r="C212" s="1" t="s">
        <v>1780</v>
      </c>
      <c r="D212" s="1" t="s">
        <v>4201</v>
      </c>
      <c r="E212" s="2">
        <v>43524</v>
      </c>
      <c r="F212" s="1" t="s">
        <v>1783</v>
      </c>
      <c r="G212" s="1" t="s">
        <v>145</v>
      </c>
      <c r="H212" s="1" t="s">
        <v>1782</v>
      </c>
      <c r="I212" s="1" t="s">
        <v>1782</v>
      </c>
      <c r="M212">
        <v>20</v>
      </c>
      <c r="N212">
        <v>10</v>
      </c>
      <c r="O212">
        <v>10</v>
      </c>
      <c r="R212">
        <v>20</v>
      </c>
      <c r="T212">
        <v>20</v>
      </c>
      <c r="U212">
        <v>0</v>
      </c>
      <c r="Z212">
        <v>20</v>
      </c>
      <c r="AF212">
        <v>20</v>
      </c>
      <c r="AG212">
        <v>0</v>
      </c>
      <c r="AJ212">
        <v>110</v>
      </c>
      <c r="AV212">
        <v>110</v>
      </c>
      <c r="AW212">
        <v>0</v>
      </c>
    </row>
    <row r="213" spans="1:49" x14ac:dyDescent="0.35">
      <c r="A213" s="1" t="s">
        <v>570</v>
      </c>
      <c r="B213" s="1" t="s">
        <v>1826</v>
      </c>
      <c r="C213" s="1" t="s">
        <v>1825</v>
      </c>
      <c r="D213" s="1" t="s">
        <v>4201</v>
      </c>
      <c r="E213" s="2">
        <v>43524</v>
      </c>
      <c r="F213" s="1" t="s">
        <v>1828</v>
      </c>
      <c r="G213" s="1" t="s">
        <v>145</v>
      </c>
      <c r="H213" s="1" t="s">
        <v>1827</v>
      </c>
      <c r="I213" s="1" t="s">
        <v>1827</v>
      </c>
      <c r="M213">
        <v>17</v>
      </c>
      <c r="N213">
        <v>10</v>
      </c>
      <c r="O213">
        <v>7</v>
      </c>
      <c r="R213">
        <v>17</v>
      </c>
      <c r="T213">
        <v>17</v>
      </c>
      <c r="U213">
        <v>0</v>
      </c>
      <c r="Z213">
        <v>17</v>
      </c>
      <c r="AF213">
        <v>17</v>
      </c>
      <c r="AG213">
        <v>0</v>
      </c>
      <c r="AJ213">
        <v>135</v>
      </c>
      <c r="AV213">
        <v>135</v>
      </c>
      <c r="AW213">
        <v>0</v>
      </c>
    </row>
    <row r="214" spans="1:49" x14ac:dyDescent="0.35">
      <c r="A214" s="1" t="s">
        <v>570</v>
      </c>
      <c r="B214" s="1" t="s">
        <v>1822</v>
      </c>
      <c r="C214" s="1" t="s">
        <v>1821</v>
      </c>
      <c r="D214" s="1" t="s">
        <v>4201</v>
      </c>
      <c r="E214" s="2">
        <v>43524</v>
      </c>
      <c r="F214" s="1" t="s">
        <v>1824</v>
      </c>
      <c r="G214" s="1" t="s">
        <v>145</v>
      </c>
      <c r="H214" s="1" t="s">
        <v>1823</v>
      </c>
      <c r="I214" s="1" t="s">
        <v>1823</v>
      </c>
      <c r="M214">
        <v>12</v>
      </c>
      <c r="N214">
        <v>4</v>
      </c>
      <c r="O214">
        <v>8</v>
      </c>
      <c r="R214">
        <v>12</v>
      </c>
      <c r="T214">
        <v>12</v>
      </c>
      <c r="U214">
        <v>0</v>
      </c>
      <c r="Z214">
        <v>12</v>
      </c>
      <c r="AF214">
        <v>12</v>
      </c>
      <c r="AG214">
        <v>0</v>
      </c>
      <c r="AJ214">
        <v>39</v>
      </c>
      <c r="AV214">
        <v>39</v>
      </c>
      <c r="AW214">
        <v>0</v>
      </c>
    </row>
    <row r="215" spans="1:49" x14ac:dyDescent="0.35">
      <c r="A215" s="1" t="s">
        <v>570</v>
      </c>
      <c r="B215" s="1" t="s">
        <v>1836</v>
      </c>
      <c r="C215" s="1" t="s">
        <v>1835</v>
      </c>
      <c r="D215" s="1" t="s">
        <v>4201</v>
      </c>
      <c r="E215" s="2">
        <v>43524</v>
      </c>
      <c r="F215" s="1" t="s">
        <v>1839</v>
      </c>
      <c r="G215" s="1" t="s">
        <v>145</v>
      </c>
      <c r="H215" s="1" t="s">
        <v>1837</v>
      </c>
      <c r="I215" s="1" t="s">
        <v>1838</v>
      </c>
      <c r="M215">
        <v>10</v>
      </c>
      <c r="N215">
        <v>7</v>
      </c>
      <c r="O215">
        <v>3</v>
      </c>
      <c r="R215">
        <v>10</v>
      </c>
      <c r="T215">
        <v>10</v>
      </c>
      <c r="U215">
        <v>0</v>
      </c>
      <c r="Z215">
        <v>10</v>
      </c>
      <c r="AF215">
        <v>10</v>
      </c>
      <c r="AG215">
        <v>0</v>
      </c>
      <c r="AJ215">
        <v>0</v>
      </c>
      <c r="AV215">
        <v>0</v>
      </c>
      <c r="AW215">
        <v>0</v>
      </c>
    </row>
    <row r="216" spans="1:49" x14ac:dyDescent="0.35">
      <c r="A216" s="1" t="s">
        <v>570</v>
      </c>
      <c r="B216" s="1" t="s">
        <v>1830</v>
      </c>
      <c r="C216" s="1" t="s">
        <v>1829</v>
      </c>
      <c r="D216" s="1" t="s">
        <v>4201</v>
      </c>
      <c r="E216" s="2">
        <v>43524</v>
      </c>
      <c r="F216" s="1" t="s">
        <v>146</v>
      </c>
      <c r="G216" s="1" t="s">
        <v>145</v>
      </c>
      <c r="H216" s="1" t="s">
        <v>1831</v>
      </c>
      <c r="I216" s="1" t="s">
        <v>1831</v>
      </c>
      <c r="M216">
        <v>22</v>
      </c>
      <c r="N216">
        <v>7</v>
      </c>
      <c r="O216">
        <v>15</v>
      </c>
      <c r="R216">
        <v>22</v>
      </c>
      <c r="T216">
        <v>22</v>
      </c>
      <c r="U216">
        <v>0</v>
      </c>
      <c r="Z216">
        <v>22</v>
      </c>
      <c r="AF216">
        <v>22</v>
      </c>
      <c r="AG216">
        <v>0</v>
      </c>
      <c r="AJ216">
        <v>163</v>
      </c>
      <c r="AV216">
        <v>163</v>
      </c>
      <c r="AW216">
        <v>0</v>
      </c>
    </row>
    <row r="217" spans="1:49" x14ac:dyDescent="0.35">
      <c r="A217" s="1" t="s">
        <v>570</v>
      </c>
      <c r="B217" s="1" t="s">
        <v>1841</v>
      </c>
      <c r="C217" s="1" t="s">
        <v>1840</v>
      </c>
      <c r="D217" s="1" t="s">
        <v>4201</v>
      </c>
      <c r="E217" s="2">
        <v>43524</v>
      </c>
      <c r="F217" s="1" t="s">
        <v>1124</v>
      </c>
      <c r="G217" s="1" t="s">
        <v>145</v>
      </c>
      <c r="H217" s="1" t="s">
        <v>1842</v>
      </c>
      <c r="I217" s="1" t="s">
        <v>1843</v>
      </c>
      <c r="M217">
        <v>76</v>
      </c>
      <c r="N217">
        <v>23</v>
      </c>
      <c r="O217">
        <v>53</v>
      </c>
      <c r="R217">
        <v>76</v>
      </c>
      <c r="T217">
        <v>76</v>
      </c>
      <c r="U217">
        <v>0</v>
      </c>
      <c r="Z217">
        <v>76</v>
      </c>
      <c r="AF217">
        <v>76</v>
      </c>
      <c r="AG217">
        <v>0</v>
      </c>
      <c r="AJ217">
        <v>576</v>
      </c>
      <c r="AV217">
        <v>576</v>
      </c>
      <c r="AW217">
        <v>0</v>
      </c>
    </row>
    <row r="218" spans="1:49" x14ac:dyDescent="0.35">
      <c r="A218" s="1" t="s">
        <v>570</v>
      </c>
      <c r="B218" s="1" t="s">
        <v>1845</v>
      </c>
      <c r="C218" s="1" t="s">
        <v>1844</v>
      </c>
      <c r="D218" s="1" t="s">
        <v>4201</v>
      </c>
      <c r="E218" s="2">
        <v>43524</v>
      </c>
      <c r="F218" s="1" t="s">
        <v>998</v>
      </c>
      <c r="G218" s="1" t="s">
        <v>145</v>
      </c>
      <c r="H218" s="1" t="s">
        <v>1846</v>
      </c>
      <c r="I218" s="1" t="s">
        <v>1847</v>
      </c>
      <c r="M218">
        <v>4</v>
      </c>
      <c r="N218">
        <v>2</v>
      </c>
      <c r="O218">
        <v>2</v>
      </c>
      <c r="R218">
        <v>4</v>
      </c>
      <c r="T218">
        <v>4</v>
      </c>
      <c r="U218">
        <v>0</v>
      </c>
      <c r="Z218">
        <v>4</v>
      </c>
      <c r="AF218">
        <v>4</v>
      </c>
      <c r="AG218">
        <v>0</v>
      </c>
      <c r="AJ218">
        <v>31</v>
      </c>
      <c r="AV218">
        <v>31</v>
      </c>
      <c r="AW218">
        <v>0</v>
      </c>
    </row>
    <row r="219" spans="1:49" x14ac:dyDescent="0.35">
      <c r="A219" s="1" t="s">
        <v>570</v>
      </c>
      <c r="B219" s="1" t="s">
        <v>1849</v>
      </c>
      <c r="C219" s="1" t="s">
        <v>1848</v>
      </c>
      <c r="D219" s="1" t="s">
        <v>4201</v>
      </c>
      <c r="E219" s="2">
        <v>43524</v>
      </c>
      <c r="F219" s="1" t="s">
        <v>155</v>
      </c>
      <c r="G219" s="1" t="s">
        <v>145</v>
      </c>
      <c r="H219" s="1" t="s">
        <v>1850</v>
      </c>
      <c r="I219" s="1" t="s">
        <v>1850</v>
      </c>
      <c r="M219">
        <v>22</v>
      </c>
      <c r="N219">
        <v>12</v>
      </c>
      <c r="O219">
        <v>10</v>
      </c>
      <c r="R219">
        <v>22</v>
      </c>
      <c r="T219">
        <v>22</v>
      </c>
      <c r="U219">
        <v>0</v>
      </c>
      <c r="Z219">
        <v>22</v>
      </c>
      <c r="AF219">
        <v>22</v>
      </c>
      <c r="AG219">
        <v>0</v>
      </c>
      <c r="AJ219">
        <v>7</v>
      </c>
      <c r="AV219">
        <v>7</v>
      </c>
      <c r="AW219">
        <v>0</v>
      </c>
    </row>
    <row r="220" spans="1:49" x14ac:dyDescent="0.35">
      <c r="A220" s="1" t="s">
        <v>570</v>
      </c>
      <c r="B220" s="1" t="s">
        <v>1833</v>
      </c>
      <c r="C220" s="1" t="s">
        <v>1832</v>
      </c>
      <c r="D220" s="1" t="s">
        <v>4201</v>
      </c>
      <c r="E220" s="2">
        <v>43524</v>
      </c>
      <c r="F220" s="1" t="s">
        <v>402</v>
      </c>
      <c r="G220" s="1" t="s">
        <v>145</v>
      </c>
      <c r="H220" s="1" t="s">
        <v>1834</v>
      </c>
      <c r="I220" s="1" t="s">
        <v>1834</v>
      </c>
      <c r="M220">
        <v>10</v>
      </c>
      <c r="N220">
        <v>4</v>
      </c>
      <c r="O220">
        <v>6</v>
      </c>
      <c r="R220">
        <v>10</v>
      </c>
      <c r="T220">
        <v>10</v>
      </c>
      <c r="U220">
        <v>0</v>
      </c>
      <c r="Z220">
        <v>10</v>
      </c>
      <c r="AF220">
        <v>10</v>
      </c>
      <c r="AG220">
        <v>0</v>
      </c>
      <c r="AJ220">
        <v>11</v>
      </c>
      <c r="AV220">
        <v>11</v>
      </c>
      <c r="AW220">
        <v>0</v>
      </c>
    </row>
    <row r="221" spans="1:49" x14ac:dyDescent="0.35">
      <c r="A221" s="1" t="s">
        <v>570</v>
      </c>
      <c r="B221" s="1" t="s">
        <v>1818</v>
      </c>
      <c r="C221" s="1" t="s">
        <v>1817</v>
      </c>
      <c r="D221" s="1" t="s">
        <v>4201</v>
      </c>
      <c r="E221" s="2">
        <v>43524</v>
      </c>
      <c r="F221" s="1" t="s">
        <v>1820</v>
      </c>
      <c r="G221" s="1" t="s">
        <v>145</v>
      </c>
      <c r="H221" s="1" t="s">
        <v>1819</v>
      </c>
      <c r="I221" s="1" t="s">
        <v>1819</v>
      </c>
      <c r="M221">
        <v>0</v>
      </c>
      <c r="N221">
        <v>0</v>
      </c>
      <c r="O221">
        <v>0</v>
      </c>
      <c r="R221">
        <v>0</v>
      </c>
      <c r="T221">
        <v>0</v>
      </c>
      <c r="U221">
        <v>0</v>
      </c>
      <c r="Z221">
        <v>0</v>
      </c>
      <c r="AF221">
        <v>0</v>
      </c>
      <c r="AG221">
        <v>0</v>
      </c>
      <c r="AJ221">
        <v>0</v>
      </c>
      <c r="AV221">
        <v>0</v>
      </c>
      <c r="AW221">
        <v>0</v>
      </c>
    </row>
    <row r="222" spans="1:49" x14ac:dyDescent="0.35">
      <c r="A222" s="1" t="s">
        <v>570</v>
      </c>
      <c r="B222" s="1" t="s">
        <v>1772</v>
      </c>
      <c r="C222" s="1" t="s">
        <v>1771</v>
      </c>
      <c r="D222" s="1" t="s">
        <v>4201</v>
      </c>
      <c r="E222" s="2">
        <v>43524</v>
      </c>
      <c r="F222" s="1" t="s">
        <v>1774</v>
      </c>
      <c r="G222" s="1" t="s">
        <v>353</v>
      </c>
      <c r="H222" s="1" t="s">
        <v>1773</v>
      </c>
      <c r="I222" s="1" t="s">
        <v>1773</v>
      </c>
      <c r="M222">
        <v>0</v>
      </c>
      <c r="N222">
        <v>0</v>
      </c>
      <c r="O222">
        <v>0</v>
      </c>
      <c r="R222">
        <v>0</v>
      </c>
      <c r="T222">
        <v>0</v>
      </c>
      <c r="U222">
        <v>0</v>
      </c>
      <c r="AF222">
        <v>0</v>
      </c>
      <c r="AG222">
        <v>0</v>
      </c>
      <c r="AV222">
        <v>0</v>
      </c>
      <c r="AW222">
        <v>0</v>
      </c>
    </row>
    <row r="223" spans="1:49" x14ac:dyDescent="0.35">
      <c r="A223" s="1" t="s">
        <v>570</v>
      </c>
      <c r="B223" s="1" t="s">
        <v>1785</v>
      </c>
      <c r="C223" s="1" t="s">
        <v>1784</v>
      </c>
      <c r="D223" s="1" t="s">
        <v>4201</v>
      </c>
      <c r="E223" s="2">
        <v>43524</v>
      </c>
      <c r="F223" s="1" t="s">
        <v>135</v>
      </c>
      <c r="G223" s="1" t="s">
        <v>136</v>
      </c>
      <c r="H223" s="1" t="s">
        <v>1786</v>
      </c>
      <c r="I223" s="1" t="s">
        <v>1786</v>
      </c>
      <c r="M223">
        <v>0</v>
      </c>
      <c r="N223">
        <v>0</v>
      </c>
      <c r="O223">
        <v>0</v>
      </c>
      <c r="R223">
        <v>0</v>
      </c>
      <c r="T223">
        <v>0</v>
      </c>
      <c r="U223">
        <v>0</v>
      </c>
      <c r="Z223">
        <v>0</v>
      </c>
      <c r="AF223">
        <v>0</v>
      </c>
      <c r="AG223">
        <v>0</v>
      </c>
      <c r="AJ223">
        <v>0</v>
      </c>
      <c r="AV223">
        <v>0</v>
      </c>
      <c r="AW223">
        <v>0</v>
      </c>
    </row>
    <row r="224" spans="1:49" x14ac:dyDescent="0.35">
      <c r="A224" s="1" t="s">
        <v>570</v>
      </c>
      <c r="B224" s="1" t="s">
        <v>1807</v>
      </c>
      <c r="C224" s="1" t="s">
        <v>1806</v>
      </c>
      <c r="D224" s="1" t="s">
        <v>4201</v>
      </c>
      <c r="E224" s="2">
        <v>43524</v>
      </c>
      <c r="F224" s="1" t="s">
        <v>151</v>
      </c>
      <c r="G224" s="1" t="s">
        <v>145</v>
      </c>
      <c r="H224" s="1" t="s">
        <v>1808</v>
      </c>
      <c r="I224" s="1" t="s">
        <v>1808</v>
      </c>
      <c r="M224">
        <v>0</v>
      </c>
      <c r="N224">
        <v>0</v>
      </c>
      <c r="O224">
        <v>0</v>
      </c>
      <c r="R224">
        <v>0</v>
      </c>
      <c r="T224">
        <v>0</v>
      </c>
      <c r="U224">
        <v>0</v>
      </c>
      <c r="Z224">
        <v>0</v>
      </c>
      <c r="AF224">
        <v>0</v>
      </c>
      <c r="AG224">
        <v>0</v>
      </c>
      <c r="AJ224">
        <v>0</v>
      </c>
      <c r="AV224">
        <v>0</v>
      </c>
      <c r="AW224">
        <v>0</v>
      </c>
    </row>
    <row r="225" spans="1:49" x14ac:dyDescent="0.35">
      <c r="A225" s="1" t="s">
        <v>570</v>
      </c>
      <c r="B225" s="1" t="s">
        <v>1788</v>
      </c>
      <c r="C225" s="1" t="s">
        <v>1787</v>
      </c>
      <c r="D225" s="1" t="s">
        <v>4201</v>
      </c>
      <c r="E225" s="2">
        <v>43524</v>
      </c>
      <c r="F225" s="1" t="s">
        <v>1790</v>
      </c>
      <c r="G225" s="1" t="s">
        <v>145</v>
      </c>
      <c r="H225" s="1" t="s">
        <v>1789</v>
      </c>
      <c r="I225" s="1" t="s">
        <v>1789</v>
      </c>
      <c r="M225">
        <v>0</v>
      </c>
      <c r="N225">
        <v>0</v>
      </c>
      <c r="O225">
        <v>0</v>
      </c>
      <c r="R225">
        <v>0</v>
      </c>
      <c r="T225">
        <v>0</v>
      </c>
      <c r="U225">
        <v>0</v>
      </c>
      <c r="Z225">
        <v>0</v>
      </c>
      <c r="AF225">
        <v>0</v>
      </c>
      <c r="AG225">
        <v>0</v>
      </c>
      <c r="AJ225">
        <v>0</v>
      </c>
      <c r="AV225">
        <v>0</v>
      </c>
      <c r="AW225">
        <v>0</v>
      </c>
    </row>
    <row r="226" spans="1:49" x14ac:dyDescent="0.35">
      <c r="A226" s="1" t="s">
        <v>570</v>
      </c>
      <c r="B226" s="1" t="s">
        <v>1814</v>
      </c>
      <c r="C226" s="1" t="s">
        <v>1813</v>
      </c>
      <c r="D226" s="1" t="s">
        <v>4201</v>
      </c>
      <c r="E226" s="2">
        <v>43524</v>
      </c>
      <c r="F226" s="1" t="s">
        <v>1816</v>
      </c>
      <c r="G226" s="1" t="s">
        <v>145</v>
      </c>
      <c r="H226" s="1" t="s">
        <v>1815</v>
      </c>
      <c r="I226" s="1" t="s">
        <v>1815</v>
      </c>
      <c r="M226">
        <v>29</v>
      </c>
      <c r="N226">
        <v>15</v>
      </c>
      <c r="O226">
        <v>14</v>
      </c>
      <c r="R226">
        <v>29</v>
      </c>
      <c r="T226">
        <v>29</v>
      </c>
      <c r="U226">
        <v>0</v>
      </c>
      <c r="Z226">
        <v>29</v>
      </c>
      <c r="AF226">
        <v>29</v>
      </c>
      <c r="AG226">
        <v>0</v>
      </c>
      <c r="AJ226">
        <v>102</v>
      </c>
      <c r="AV226">
        <v>102</v>
      </c>
      <c r="AW226">
        <v>0</v>
      </c>
    </row>
    <row r="227" spans="1:49" x14ac:dyDescent="0.35">
      <c r="A227" s="1" t="s">
        <v>297</v>
      </c>
      <c r="B227" s="1" t="s">
        <v>2882</v>
      </c>
      <c r="C227" s="1" t="s">
        <v>2881</v>
      </c>
      <c r="D227" s="1" t="s">
        <v>4207</v>
      </c>
      <c r="E227" s="2">
        <v>44043</v>
      </c>
      <c r="F227" s="1" t="s">
        <v>151</v>
      </c>
      <c r="G227" s="1" t="s">
        <v>145</v>
      </c>
      <c r="H227" s="1" t="s">
        <v>151</v>
      </c>
      <c r="I227" s="1" t="s">
        <v>29</v>
      </c>
      <c r="J227">
        <v>0</v>
      </c>
      <c r="K227">
        <v>0</v>
      </c>
      <c r="L227">
        <v>0</v>
      </c>
      <c r="M227">
        <v>76</v>
      </c>
      <c r="N227">
        <v>40</v>
      </c>
      <c r="O227">
        <v>36</v>
      </c>
      <c r="P227">
        <v>0</v>
      </c>
      <c r="R227">
        <v>76</v>
      </c>
      <c r="S227">
        <v>80</v>
      </c>
      <c r="T227">
        <v>76</v>
      </c>
      <c r="U227">
        <v>80</v>
      </c>
      <c r="Z227">
        <v>76</v>
      </c>
      <c r="AA227">
        <v>80</v>
      </c>
      <c r="AC227">
        <v>0</v>
      </c>
      <c r="AF227">
        <v>76</v>
      </c>
      <c r="AG227">
        <v>80</v>
      </c>
      <c r="AJ227">
        <v>6</v>
      </c>
      <c r="AK227">
        <v>70</v>
      </c>
      <c r="AP227">
        <v>0</v>
      </c>
      <c r="AQ227">
        <v>4</v>
      </c>
      <c r="AV227">
        <v>6</v>
      </c>
      <c r="AW227">
        <v>74</v>
      </c>
    </row>
    <row r="228" spans="1:49" x14ac:dyDescent="0.35">
      <c r="A228" s="1" t="s">
        <v>297</v>
      </c>
      <c r="B228" s="1" t="s">
        <v>2899</v>
      </c>
      <c r="C228" s="1" t="s">
        <v>2898</v>
      </c>
      <c r="D228" s="1" t="s">
        <v>4207</v>
      </c>
      <c r="E228" s="2">
        <v>44043</v>
      </c>
      <c r="F228" s="1" t="s">
        <v>998</v>
      </c>
      <c r="G228" s="1" t="s">
        <v>145</v>
      </c>
      <c r="H228" s="1" t="s">
        <v>998</v>
      </c>
      <c r="I228" s="1" t="s">
        <v>29</v>
      </c>
      <c r="J228">
        <v>0</v>
      </c>
      <c r="K228">
        <v>0</v>
      </c>
      <c r="L228">
        <v>0</v>
      </c>
      <c r="M228">
        <v>73</v>
      </c>
      <c r="N228">
        <v>47</v>
      </c>
      <c r="O228">
        <v>26</v>
      </c>
      <c r="P228">
        <v>0</v>
      </c>
      <c r="R228">
        <v>73</v>
      </c>
      <c r="S228">
        <v>105</v>
      </c>
      <c r="T228">
        <v>73</v>
      </c>
      <c r="U228">
        <v>105</v>
      </c>
      <c r="Z228">
        <v>73</v>
      </c>
      <c r="AA228">
        <v>105</v>
      </c>
      <c r="AC228">
        <v>0</v>
      </c>
      <c r="AF228">
        <v>73</v>
      </c>
      <c r="AG228">
        <v>105</v>
      </c>
      <c r="AJ228">
        <v>46</v>
      </c>
      <c r="AK228">
        <v>58</v>
      </c>
      <c r="AP228">
        <v>0</v>
      </c>
      <c r="AQ228">
        <v>3</v>
      </c>
      <c r="AV228">
        <v>46</v>
      </c>
      <c r="AW228">
        <v>61</v>
      </c>
    </row>
    <row r="229" spans="1:49" x14ac:dyDescent="0.35">
      <c r="A229" s="1" t="s">
        <v>297</v>
      </c>
      <c r="B229" s="1" t="s">
        <v>2893</v>
      </c>
      <c r="C229" s="1" t="s">
        <v>2892</v>
      </c>
      <c r="D229" s="1" t="s">
        <v>4207</v>
      </c>
      <c r="E229" s="2">
        <v>44043</v>
      </c>
      <c r="F229" s="1" t="s">
        <v>1110</v>
      </c>
      <c r="G229" s="1" t="s">
        <v>145</v>
      </c>
      <c r="H229" s="1" t="s">
        <v>1110</v>
      </c>
      <c r="I229" s="1" t="s">
        <v>29</v>
      </c>
      <c r="J229">
        <v>0</v>
      </c>
      <c r="K229">
        <v>0</v>
      </c>
      <c r="L229">
        <v>0</v>
      </c>
      <c r="M229">
        <v>372</v>
      </c>
      <c r="N229">
        <v>188</v>
      </c>
      <c r="O229">
        <v>184</v>
      </c>
      <c r="P229">
        <v>0</v>
      </c>
      <c r="R229">
        <v>372</v>
      </c>
      <c r="S229">
        <v>250</v>
      </c>
      <c r="T229">
        <v>372</v>
      </c>
      <c r="U229">
        <v>250</v>
      </c>
      <c r="Z229">
        <v>372</v>
      </c>
      <c r="AA229">
        <v>250</v>
      </c>
      <c r="AC229">
        <v>0</v>
      </c>
      <c r="AF229">
        <v>372</v>
      </c>
      <c r="AG229">
        <v>250</v>
      </c>
      <c r="AJ229">
        <v>24</v>
      </c>
      <c r="AK229">
        <v>170</v>
      </c>
      <c r="AP229">
        <v>9</v>
      </c>
      <c r="AQ229">
        <v>12</v>
      </c>
      <c r="AV229">
        <v>33</v>
      </c>
      <c r="AW229">
        <v>182</v>
      </c>
    </row>
    <row r="230" spans="1:49" x14ac:dyDescent="0.35">
      <c r="A230" s="1" t="s">
        <v>297</v>
      </c>
      <c r="B230" s="1" t="s">
        <v>2903</v>
      </c>
      <c r="C230" s="1" t="s">
        <v>2902</v>
      </c>
      <c r="D230" s="1" t="s">
        <v>4207</v>
      </c>
      <c r="E230" s="2">
        <v>44043</v>
      </c>
      <c r="F230" s="1" t="s">
        <v>402</v>
      </c>
      <c r="G230" s="1" t="s">
        <v>145</v>
      </c>
      <c r="H230" s="1" t="s">
        <v>402</v>
      </c>
      <c r="I230" s="1" t="s">
        <v>29</v>
      </c>
      <c r="J230">
        <v>0</v>
      </c>
      <c r="K230">
        <v>0</v>
      </c>
      <c r="L230">
        <v>0</v>
      </c>
      <c r="M230">
        <v>70</v>
      </c>
      <c r="N230">
        <v>20</v>
      </c>
      <c r="O230">
        <v>50</v>
      </c>
      <c r="P230">
        <v>0</v>
      </c>
      <c r="R230">
        <v>70</v>
      </c>
      <c r="S230">
        <v>250</v>
      </c>
      <c r="T230">
        <v>70</v>
      </c>
      <c r="U230">
        <v>250</v>
      </c>
      <c r="Z230">
        <v>70</v>
      </c>
      <c r="AA230">
        <v>250</v>
      </c>
      <c r="AC230">
        <v>0</v>
      </c>
      <c r="AF230">
        <v>70</v>
      </c>
      <c r="AG230">
        <v>250</v>
      </c>
      <c r="AJ230">
        <v>115</v>
      </c>
      <c r="AK230">
        <v>115</v>
      </c>
      <c r="AP230">
        <v>0</v>
      </c>
      <c r="AQ230">
        <v>4</v>
      </c>
      <c r="AV230">
        <v>115</v>
      </c>
      <c r="AW230">
        <v>119</v>
      </c>
    </row>
    <row r="231" spans="1:49" x14ac:dyDescent="0.35">
      <c r="A231" s="1" t="s">
        <v>297</v>
      </c>
      <c r="B231" s="1" t="s">
        <v>2905</v>
      </c>
      <c r="C231" s="1" t="s">
        <v>2904</v>
      </c>
      <c r="D231" s="1" t="s">
        <v>4207</v>
      </c>
      <c r="E231" s="2">
        <v>44043</v>
      </c>
      <c r="F231" s="1" t="s">
        <v>1795</v>
      </c>
      <c r="G231" s="1" t="s">
        <v>145</v>
      </c>
      <c r="H231" s="1" t="s">
        <v>1795</v>
      </c>
      <c r="I231" s="1" t="s">
        <v>29</v>
      </c>
      <c r="J231">
        <v>0</v>
      </c>
      <c r="K231">
        <v>0</v>
      </c>
      <c r="L231">
        <v>0</v>
      </c>
      <c r="M231">
        <v>10</v>
      </c>
      <c r="N231">
        <v>6</v>
      </c>
      <c r="O231">
        <v>4</v>
      </c>
      <c r="P231">
        <v>0</v>
      </c>
      <c r="R231">
        <v>10</v>
      </c>
      <c r="S231">
        <v>250</v>
      </c>
      <c r="T231">
        <v>10</v>
      </c>
      <c r="U231">
        <v>250</v>
      </c>
      <c r="Z231">
        <v>10</v>
      </c>
      <c r="AA231">
        <v>250</v>
      </c>
      <c r="AC231">
        <v>0</v>
      </c>
      <c r="AF231">
        <v>10</v>
      </c>
      <c r="AG231">
        <v>250</v>
      </c>
      <c r="AJ231">
        <v>41</v>
      </c>
      <c r="AK231">
        <v>41</v>
      </c>
      <c r="AP231">
        <v>0</v>
      </c>
      <c r="AQ231">
        <v>2</v>
      </c>
      <c r="AV231">
        <v>41</v>
      </c>
      <c r="AW231">
        <v>43</v>
      </c>
    </row>
    <row r="232" spans="1:49" x14ac:dyDescent="0.35">
      <c r="A232" s="1" t="s">
        <v>297</v>
      </c>
      <c r="B232" s="1" t="s">
        <v>2874</v>
      </c>
      <c r="C232" s="1" t="s">
        <v>2873</v>
      </c>
      <c r="D232" s="1" t="s">
        <v>4207</v>
      </c>
      <c r="E232" s="2">
        <v>44043</v>
      </c>
      <c r="F232" s="1" t="s">
        <v>1783</v>
      </c>
      <c r="G232" s="1" t="s">
        <v>145</v>
      </c>
      <c r="H232" s="1" t="s">
        <v>1783</v>
      </c>
      <c r="I232" s="1" t="s">
        <v>29</v>
      </c>
      <c r="J232">
        <v>0</v>
      </c>
      <c r="K232">
        <v>0</v>
      </c>
      <c r="L232">
        <v>0</v>
      </c>
      <c r="M232">
        <v>419</v>
      </c>
      <c r="N232">
        <v>181</v>
      </c>
      <c r="O232">
        <v>238</v>
      </c>
      <c r="P232">
        <v>0</v>
      </c>
      <c r="R232">
        <v>419</v>
      </c>
      <c r="S232">
        <v>250</v>
      </c>
      <c r="T232">
        <v>419</v>
      </c>
      <c r="U232">
        <v>250</v>
      </c>
      <c r="Z232">
        <v>419</v>
      </c>
      <c r="AA232">
        <v>250</v>
      </c>
      <c r="AC232">
        <v>0</v>
      </c>
      <c r="AF232">
        <v>419</v>
      </c>
      <c r="AG232">
        <v>250</v>
      </c>
      <c r="AJ232">
        <v>750</v>
      </c>
      <c r="AK232">
        <v>225</v>
      </c>
      <c r="AQ232">
        <v>9</v>
      </c>
      <c r="AV232">
        <v>750</v>
      </c>
      <c r="AW232">
        <v>234</v>
      </c>
    </row>
    <row r="233" spans="1:49" x14ac:dyDescent="0.35">
      <c r="A233" s="1" t="s">
        <v>297</v>
      </c>
      <c r="B233" s="1" t="s">
        <v>2870</v>
      </c>
      <c r="C233" s="1" t="s">
        <v>2869</v>
      </c>
      <c r="D233" s="1" t="s">
        <v>4207</v>
      </c>
      <c r="E233" s="2">
        <v>44043</v>
      </c>
      <c r="F233" s="1" t="s">
        <v>1839</v>
      </c>
      <c r="G233" s="1" t="s">
        <v>145</v>
      </c>
      <c r="H233" s="1" t="s">
        <v>1839</v>
      </c>
      <c r="I233" s="1" t="s">
        <v>29</v>
      </c>
      <c r="J233">
        <v>0</v>
      </c>
      <c r="K233">
        <v>0</v>
      </c>
      <c r="L233">
        <v>0</v>
      </c>
      <c r="M233">
        <v>533</v>
      </c>
      <c r="N233">
        <v>277</v>
      </c>
      <c r="O233">
        <v>256</v>
      </c>
      <c r="P233">
        <v>0</v>
      </c>
      <c r="R233">
        <v>533</v>
      </c>
      <c r="S233">
        <v>279</v>
      </c>
      <c r="T233">
        <v>533</v>
      </c>
      <c r="U233">
        <v>279</v>
      </c>
      <c r="Z233">
        <v>533</v>
      </c>
      <c r="AA233">
        <v>279</v>
      </c>
      <c r="AC233">
        <v>0</v>
      </c>
      <c r="AF233">
        <v>533</v>
      </c>
      <c r="AG233">
        <v>279</v>
      </c>
      <c r="AJ233">
        <v>0</v>
      </c>
      <c r="AK233">
        <v>234</v>
      </c>
      <c r="AP233">
        <v>0</v>
      </c>
      <c r="AQ233">
        <v>12</v>
      </c>
      <c r="AV233">
        <v>0</v>
      </c>
      <c r="AW233">
        <v>246</v>
      </c>
    </row>
    <row r="234" spans="1:49" x14ac:dyDescent="0.35">
      <c r="A234" s="1" t="s">
        <v>297</v>
      </c>
      <c r="B234" s="1" t="s">
        <v>2897</v>
      </c>
      <c r="C234" s="1" t="s">
        <v>2896</v>
      </c>
      <c r="D234" s="1" t="s">
        <v>4207</v>
      </c>
      <c r="E234" s="2">
        <v>44043</v>
      </c>
      <c r="F234" s="1" t="s">
        <v>1828</v>
      </c>
      <c r="G234" s="1" t="s">
        <v>145</v>
      </c>
      <c r="H234" s="1" t="s">
        <v>1828</v>
      </c>
      <c r="I234" s="1" t="s">
        <v>29</v>
      </c>
      <c r="J234">
        <v>0</v>
      </c>
      <c r="K234">
        <v>0</v>
      </c>
      <c r="L234">
        <v>0</v>
      </c>
      <c r="M234">
        <v>574</v>
      </c>
      <c r="N234">
        <v>306</v>
      </c>
      <c r="O234">
        <v>268</v>
      </c>
      <c r="P234">
        <v>0</v>
      </c>
      <c r="R234">
        <v>574</v>
      </c>
      <c r="S234">
        <v>333</v>
      </c>
      <c r="T234">
        <v>574</v>
      </c>
      <c r="U234">
        <v>333</v>
      </c>
      <c r="Z234">
        <v>574</v>
      </c>
      <c r="AA234">
        <v>333</v>
      </c>
      <c r="AC234">
        <v>0</v>
      </c>
      <c r="AF234">
        <v>574</v>
      </c>
      <c r="AG234">
        <v>333</v>
      </c>
      <c r="AJ234">
        <v>255</v>
      </c>
      <c r="AK234">
        <v>200</v>
      </c>
      <c r="AP234">
        <v>0</v>
      </c>
      <c r="AQ234">
        <v>12</v>
      </c>
      <c r="AV234">
        <v>255</v>
      </c>
      <c r="AW234">
        <v>212</v>
      </c>
    </row>
    <row r="235" spans="1:49" x14ac:dyDescent="0.35">
      <c r="A235" s="1" t="s">
        <v>297</v>
      </c>
      <c r="B235" s="1" t="s">
        <v>2895</v>
      </c>
      <c r="C235" s="1" t="s">
        <v>2894</v>
      </c>
      <c r="D235" s="1" t="s">
        <v>4207</v>
      </c>
      <c r="E235" s="2">
        <v>44043</v>
      </c>
      <c r="F235" s="1" t="s">
        <v>1824</v>
      </c>
      <c r="G235" s="1" t="s">
        <v>145</v>
      </c>
      <c r="H235" s="1" t="s">
        <v>1824</v>
      </c>
      <c r="I235" s="1" t="s">
        <v>29</v>
      </c>
      <c r="J235">
        <v>0</v>
      </c>
      <c r="K235">
        <v>0</v>
      </c>
      <c r="L235">
        <v>0</v>
      </c>
      <c r="M235">
        <v>516</v>
      </c>
      <c r="N235">
        <v>267</v>
      </c>
      <c r="O235">
        <v>249</v>
      </c>
      <c r="P235">
        <v>0</v>
      </c>
      <c r="R235">
        <v>516</v>
      </c>
      <c r="S235">
        <v>333</v>
      </c>
      <c r="T235">
        <v>516</v>
      </c>
      <c r="U235">
        <v>333</v>
      </c>
      <c r="Z235">
        <v>516</v>
      </c>
      <c r="AA235">
        <v>333</v>
      </c>
      <c r="AC235">
        <v>0</v>
      </c>
      <c r="AF235">
        <v>516</v>
      </c>
      <c r="AG235">
        <v>333</v>
      </c>
      <c r="AJ235">
        <v>524</v>
      </c>
      <c r="AK235">
        <v>275</v>
      </c>
      <c r="AQ235">
        <v>10</v>
      </c>
      <c r="AV235">
        <v>524</v>
      </c>
      <c r="AW235">
        <v>285</v>
      </c>
    </row>
    <row r="236" spans="1:49" x14ac:dyDescent="0.35">
      <c r="A236" s="1" t="s">
        <v>297</v>
      </c>
      <c r="B236" s="1" t="s">
        <v>2880</v>
      </c>
      <c r="C236" s="1" t="s">
        <v>2879</v>
      </c>
      <c r="D236" s="1" t="s">
        <v>4207</v>
      </c>
      <c r="E236" s="2">
        <v>44043</v>
      </c>
      <c r="F236" s="1" t="s">
        <v>1816</v>
      </c>
      <c r="G236" s="1" t="s">
        <v>145</v>
      </c>
      <c r="H236" s="1" t="s">
        <v>1816</v>
      </c>
      <c r="I236" s="1" t="s">
        <v>29</v>
      </c>
      <c r="J236">
        <v>0</v>
      </c>
      <c r="K236">
        <v>0</v>
      </c>
      <c r="L236">
        <v>0</v>
      </c>
      <c r="M236">
        <v>1426</v>
      </c>
      <c r="N236">
        <v>714</v>
      </c>
      <c r="O236">
        <v>712</v>
      </c>
      <c r="P236">
        <v>0</v>
      </c>
      <c r="R236">
        <v>1426</v>
      </c>
      <c r="S236">
        <v>413</v>
      </c>
      <c r="T236">
        <v>1426</v>
      </c>
      <c r="U236">
        <v>413</v>
      </c>
      <c r="Z236">
        <v>1426</v>
      </c>
      <c r="AA236">
        <v>413</v>
      </c>
      <c r="AC236">
        <v>0</v>
      </c>
      <c r="AF236">
        <v>1426</v>
      </c>
      <c r="AG236">
        <v>413</v>
      </c>
      <c r="AJ236">
        <v>185</v>
      </c>
      <c r="AK236">
        <v>278</v>
      </c>
      <c r="AP236">
        <v>0</v>
      </c>
      <c r="AQ236">
        <v>11</v>
      </c>
      <c r="AV236">
        <v>185</v>
      </c>
      <c r="AW236">
        <v>289</v>
      </c>
    </row>
    <row r="237" spans="1:49" x14ac:dyDescent="0.35">
      <c r="A237" s="1" t="s">
        <v>297</v>
      </c>
      <c r="B237" s="1" t="s">
        <v>2886</v>
      </c>
      <c r="C237" s="1" t="s">
        <v>2885</v>
      </c>
      <c r="D237" s="1" t="s">
        <v>4207</v>
      </c>
      <c r="E237" s="2">
        <v>44043</v>
      </c>
      <c r="F237" s="1" t="s">
        <v>1124</v>
      </c>
      <c r="G237" s="1" t="s">
        <v>145</v>
      </c>
      <c r="H237" s="1" t="s">
        <v>1124</v>
      </c>
      <c r="I237" s="1" t="s">
        <v>29</v>
      </c>
      <c r="J237">
        <v>0</v>
      </c>
      <c r="K237">
        <v>0</v>
      </c>
      <c r="L237">
        <v>0</v>
      </c>
      <c r="M237">
        <v>1749</v>
      </c>
      <c r="N237">
        <v>634</v>
      </c>
      <c r="O237">
        <v>1115</v>
      </c>
      <c r="P237">
        <v>0</v>
      </c>
      <c r="R237">
        <v>1749</v>
      </c>
      <c r="S237">
        <v>1601</v>
      </c>
      <c r="T237">
        <v>1749</v>
      </c>
      <c r="U237">
        <v>1601</v>
      </c>
      <c r="Z237">
        <v>1749</v>
      </c>
      <c r="AA237">
        <v>1601</v>
      </c>
      <c r="AC237">
        <v>0</v>
      </c>
      <c r="AF237">
        <v>1749</v>
      </c>
      <c r="AG237">
        <v>1601</v>
      </c>
      <c r="AJ237">
        <v>398</v>
      </c>
      <c r="AK237">
        <v>700</v>
      </c>
      <c r="AP237">
        <v>37</v>
      </c>
      <c r="AQ237">
        <v>20</v>
      </c>
      <c r="AV237">
        <v>435</v>
      </c>
      <c r="AW237">
        <v>720</v>
      </c>
    </row>
    <row r="238" spans="1:49" x14ac:dyDescent="0.35">
      <c r="A238" s="1" t="s">
        <v>297</v>
      </c>
      <c r="B238" s="1" t="s">
        <v>2884</v>
      </c>
      <c r="C238" s="1" t="s">
        <v>2883</v>
      </c>
      <c r="D238" s="1" t="s">
        <v>4207</v>
      </c>
      <c r="E238" s="2">
        <v>44043</v>
      </c>
      <c r="F238" s="1" t="s">
        <v>155</v>
      </c>
      <c r="G238" s="1" t="s">
        <v>145</v>
      </c>
      <c r="H238" s="1" t="s">
        <v>155</v>
      </c>
      <c r="I238" s="1" t="s">
        <v>29</v>
      </c>
      <c r="J238">
        <v>0</v>
      </c>
      <c r="K238">
        <v>0</v>
      </c>
      <c r="L238">
        <v>0</v>
      </c>
      <c r="M238">
        <v>2506</v>
      </c>
      <c r="N238">
        <v>1162</v>
      </c>
      <c r="O238">
        <v>1344</v>
      </c>
      <c r="P238">
        <v>0</v>
      </c>
      <c r="R238">
        <v>2506</v>
      </c>
      <c r="S238">
        <v>1901</v>
      </c>
      <c r="T238">
        <v>2506</v>
      </c>
      <c r="U238">
        <v>1901</v>
      </c>
      <c r="Z238">
        <v>2506</v>
      </c>
      <c r="AA238">
        <v>1901</v>
      </c>
      <c r="AC238">
        <v>0</v>
      </c>
      <c r="AF238">
        <v>2506</v>
      </c>
      <c r="AG238">
        <v>1901</v>
      </c>
      <c r="AJ238">
        <v>413</v>
      </c>
      <c r="AK238">
        <v>500</v>
      </c>
      <c r="AP238">
        <v>0</v>
      </c>
      <c r="AQ238">
        <v>38</v>
      </c>
      <c r="AV238">
        <v>413</v>
      </c>
      <c r="AW238">
        <v>538</v>
      </c>
    </row>
    <row r="239" spans="1:49" x14ac:dyDescent="0.35">
      <c r="A239" s="1" t="s">
        <v>297</v>
      </c>
      <c r="B239" s="1" t="s">
        <v>2901</v>
      </c>
      <c r="C239" s="1" t="s">
        <v>2900</v>
      </c>
      <c r="D239" s="1" t="s">
        <v>4207</v>
      </c>
      <c r="E239" s="2">
        <v>44043</v>
      </c>
      <c r="F239" s="1" t="s">
        <v>1020</v>
      </c>
      <c r="G239" s="1" t="s">
        <v>145</v>
      </c>
      <c r="H239" s="1" t="s">
        <v>1020</v>
      </c>
      <c r="I239" s="1" t="s">
        <v>29</v>
      </c>
      <c r="J239">
        <v>0</v>
      </c>
      <c r="K239">
        <v>0</v>
      </c>
      <c r="L239">
        <v>0</v>
      </c>
      <c r="M239">
        <v>2571</v>
      </c>
      <c r="N239">
        <v>1207</v>
      </c>
      <c r="O239">
        <v>1364</v>
      </c>
      <c r="P239">
        <v>0</v>
      </c>
      <c r="R239">
        <v>2571</v>
      </c>
      <c r="S239">
        <v>2000</v>
      </c>
      <c r="T239">
        <v>2571</v>
      </c>
      <c r="U239">
        <v>2000</v>
      </c>
      <c r="Z239">
        <v>2571</v>
      </c>
      <c r="AA239">
        <v>2000</v>
      </c>
      <c r="AC239">
        <v>0</v>
      </c>
      <c r="AF239">
        <v>2571</v>
      </c>
      <c r="AG239">
        <v>2000</v>
      </c>
      <c r="AJ239">
        <v>660</v>
      </c>
      <c r="AK239">
        <v>660</v>
      </c>
      <c r="AP239">
        <v>0</v>
      </c>
      <c r="AQ239">
        <v>43</v>
      </c>
      <c r="AV239">
        <v>660</v>
      </c>
      <c r="AW239">
        <v>703</v>
      </c>
    </row>
    <row r="240" spans="1:49" x14ac:dyDescent="0.35">
      <c r="A240" s="1" t="s">
        <v>297</v>
      </c>
      <c r="B240" s="1" t="s">
        <v>2890</v>
      </c>
      <c r="C240" s="1" t="s">
        <v>2889</v>
      </c>
      <c r="D240" s="1" t="s">
        <v>4207</v>
      </c>
      <c r="E240" s="2">
        <v>44043</v>
      </c>
      <c r="F240" s="1" t="s">
        <v>1799</v>
      </c>
      <c r="G240" s="1" t="s">
        <v>145</v>
      </c>
      <c r="H240" s="1" t="s">
        <v>1799</v>
      </c>
      <c r="I240" s="1" t="s">
        <v>29</v>
      </c>
      <c r="J240">
        <v>0</v>
      </c>
      <c r="K240">
        <v>0</v>
      </c>
      <c r="L240">
        <v>0</v>
      </c>
      <c r="M240">
        <v>4051</v>
      </c>
      <c r="N240">
        <v>1060</v>
      </c>
      <c r="O240">
        <v>2991</v>
      </c>
      <c r="P240">
        <v>0</v>
      </c>
      <c r="R240">
        <v>4051</v>
      </c>
      <c r="S240">
        <v>2667</v>
      </c>
      <c r="T240">
        <v>4051</v>
      </c>
      <c r="U240">
        <v>2667</v>
      </c>
      <c r="Z240">
        <v>4051</v>
      </c>
      <c r="AA240">
        <v>2667</v>
      </c>
      <c r="AC240">
        <v>0</v>
      </c>
      <c r="AF240">
        <v>4051</v>
      </c>
      <c r="AG240">
        <v>2667</v>
      </c>
      <c r="AJ240">
        <v>2042</v>
      </c>
      <c r="AK240">
        <v>550</v>
      </c>
      <c r="AP240">
        <v>404</v>
      </c>
      <c r="AQ240">
        <v>48</v>
      </c>
      <c r="AV240">
        <v>2446</v>
      </c>
      <c r="AW240">
        <v>598</v>
      </c>
    </row>
    <row r="241" spans="1:49" x14ac:dyDescent="0.35">
      <c r="A241" s="1" t="s">
        <v>297</v>
      </c>
      <c r="B241" s="1" t="s">
        <v>2876</v>
      </c>
      <c r="C241" s="1" t="s">
        <v>2875</v>
      </c>
      <c r="D241" s="1" t="s">
        <v>4207</v>
      </c>
      <c r="E241" s="2">
        <v>44043</v>
      </c>
      <c r="F241" s="1" t="s">
        <v>135</v>
      </c>
      <c r="G241" s="1" t="s">
        <v>136</v>
      </c>
      <c r="H241" s="1" t="s">
        <v>135</v>
      </c>
      <c r="I241" s="1" t="s">
        <v>29</v>
      </c>
      <c r="J241">
        <v>0</v>
      </c>
      <c r="K241">
        <v>0</v>
      </c>
      <c r="L241">
        <v>0</v>
      </c>
      <c r="M241">
        <v>2622</v>
      </c>
      <c r="N241">
        <v>906</v>
      </c>
      <c r="O241">
        <v>1716</v>
      </c>
      <c r="P241">
        <v>0</v>
      </c>
      <c r="Q241">
        <v>0</v>
      </c>
      <c r="R241">
        <v>2622</v>
      </c>
      <c r="S241">
        <v>3288</v>
      </c>
      <c r="T241">
        <v>2622</v>
      </c>
      <c r="U241">
        <v>3288</v>
      </c>
      <c r="Z241">
        <v>2622</v>
      </c>
      <c r="AA241">
        <v>3288</v>
      </c>
      <c r="AC241">
        <v>0</v>
      </c>
      <c r="AF241">
        <v>2622</v>
      </c>
      <c r="AG241">
        <v>3288</v>
      </c>
      <c r="AJ241">
        <v>81</v>
      </c>
      <c r="AK241">
        <v>678</v>
      </c>
      <c r="AP241">
        <v>0</v>
      </c>
      <c r="AQ241">
        <v>18</v>
      </c>
      <c r="AV241">
        <v>81</v>
      </c>
      <c r="AW241">
        <v>696</v>
      </c>
    </row>
    <row r="242" spans="1:49" x14ac:dyDescent="0.35">
      <c r="A242" s="1" t="s">
        <v>221</v>
      </c>
      <c r="B242" s="1" t="s">
        <v>1000</v>
      </c>
      <c r="C242" s="1" t="s">
        <v>999</v>
      </c>
      <c r="D242" s="1" t="s">
        <v>4222</v>
      </c>
      <c r="E242" s="2">
        <v>44316</v>
      </c>
      <c r="F242" s="1" t="s">
        <v>155</v>
      </c>
      <c r="G242" s="1" t="s">
        <v>145</v>
      </c>
      <c r="H242" s="1" t="s">
        <v>1001</v>
      </c>
      <c r="I242" s="1" t="s">
        <v>997</v>
      </c>
      <c r="J242">
        <v>0</v>
      </c>
      <c r="K242">
        <v>0</v>
      </c>
      <c r="L242">
        <v>40</v>
      </c>
      <c r="M242">
        <v>0</v>
      </c>
      <c r="N242">
        <v>40</v>
      </c>
      <c r="O242">
        <v>0</v>
      </c>
      <c r="P242">
        <v>0</v>
      </c>
      <c r="R242">
        <v>40</v>
      </c>
      <c r="S242">
        <v>40</v>
      </c>
      <c r="T242">
        <v>40</v>
      </c>
      <c r="U242">
        <v>40</v>
      </c>
      <c r="AC242">
        <v>0</v>
      </c>
      <c r="AF242">
        <v>0</v>
      </c>
      <c r="AG242">
        <v>0</v>
      </c>
      <c r="AV242">
        <v>0</v>
      </c>
      <c r="AW242">
        <v>0</v>
      </c>
    </row>
    <row r="243" spans="1:49" x14ac:dyDescent="0.35">
      <c r="A243" s="1" t="s">
        <v>221</v>
      </c>
      <c r="B243" s="1" t="s">
        <v>1003</v>
      </c>
      <c r="C243" s="1" t="s">
        <v>1002</v>
      </c>
      <c r="D243" s="1" t="s">
        <v>4222</v>
      </c>
      <c r="E243" s="2">
        <v>44316</v>
      </c>
      <c r="F243" s="1" t="s">
        <v>1006</v>
      </c>
      <c r="G243" s="1" t="s">
        <v>136</v>
      </c>
      <c r="H243" s="1" t="s">
        <v>1004</v>
      </c>
      <c r="I243" s="1" t="s">
        <v>1005</v>
      </c>
      <c r="J243">
        <v>0</v>
      </c>
      <c r="K243">
        <v>0</v>
      </c>
      <c r="L243">
        <v>50</v>
      </c>
      <c r="M243">
        <v>0</v>
      </c>
      <c r="N243">
        <v>11</v>
      </c>
      <c r="O243">
        <v>10</v>
      </c>
      <c r="P243">
        <v>0</v>
      </c>
      <c r="Q243">
        <v>29</v>
      </c>
      <c r="R243">
        <v>50</v>
      </c>
      <c r="S243">
        <v>50</v>
      </c>
      <c r="T243">
        <v>50</v>
      </c>
      <c r="U243">
        <v>50</v>
      </c>
      <c r="AC243">
        <v>0</v>
      </c>
      <c r="AF243">
        <v>0</v>
      </c>
      <c r="AG243">
        <v>0</v>
      </c>
      <c r="AV243">
        <v>0</v>
      </c>
      <c r="AW243">
        <v>0</v>
      </c>
    </row>
    <row r="244" spans="1:49" x14ac:dyDescent="0.35">
      <c r="A244" s="1" t="s">
        <v>221</v>
      </c>
      <c r="B244" s="1" t="s">
        <v>990</v>
      </c>
      <c r="C244" s="1" t="s">
        <v>989</v>
      </c>
      <c r="D244" s="1" t="s">
        <v>4222</v>
      </c>
      <c r="E244" s="2">
        <v>44316</v>
      </c>
      <c r="F244" s="1" t="s">
        <v>993</v>
      </c>
      <c r="G244" s="1" t="s">
        <v>145</v>
      </c>
      <c r="H244" s="1" t="s">
        <v>991</v>
      </c>
      <c r="I244" s="1" t="s">
        <v>992</v>
      </c>
      <c r="J244">
        <v>0</v>
      </c>
      <c r="K244">
        <v>0</v>
      </c>
      <c r="L244">
        <v>150</v>
      </c>
      <c r="M244">
        <v>0</v>
      </c>
      <c r="N244">
        <v>69</v>
      </c>
      <c r="O244">
        <v>71</v>
      </c>
      <c r="P244">
        <v>0</v>
      </c>
      <c r="Q244">
        <v>10</v>
      </c>
      <c r="R244">
        <v>150</v>
      </c>
      <c r="S244">
        <v>150</v>
      </c>
      <c r="T244">
        <v>150</v>
      </c>
      <c r="U244">
        <v>150</v>
      </c>
      <c r="AF244">
        <v>0</v>
      </c>
      <c r="AG244">
        <v>0</v>
      </c>
      <c r="AV244">
        <v>0</v>
      </c>
      <c r="AW244">
        <v>0</v>
      </c>
    </row>
    <row r="245" spans="1:49" x14ac:dyDescent="0.35">
      <c r="A245" s="1" t="s">
        <v>221</v>
      </c>
      <c r="B245" s="1" t="s">
        <v>995</v>
      </c>
      <c r="C245" s="1" t="s">
        <v>994</v>
      </c>
      <c r="D245" s="1" t="s">
        <v>4222</v>
      </c>
      <c r="E245" s="2">
        <v>44316</v>
      </c>
      <c r="F245" s="1" t="s">
        <v>998</v>
      </c>
      <c r="G245" s="1" t="s">
        <v>145</v>
      </c>
      <c r="H245" s="1" t="s">
        <v>996</v>
      </c>
      <c r="I245" s="1" t="s">
        <v>997</v>
      </c>
      <c r="J245">
        <v>0</v>
      </c>
      <c r="K245">
        <v>0</v>
      </c>
      <c r="L245">
        <v>150</v>
      </c>
      <c r="M245">
        <v>0</v>
      </c>
      <c r="N245">
        <v>69</v>
      </c>
      <c r="O245">
        <v>71</v>
      </c>
      <c r="P245">
        <v>0</v>
      </c>
      <c r="Q245">
        <v>10</v>
      </c>
      <c r="R245">
        <v>150</v>
      </c>
      <c r="S245">
        <v>150</v>
      </c>
      <c r="T245">
        <v>150</v>
      </c>
      <c r="U245">
        <v>150</v>
      </c>
      <c r="AF245">
        <v>0</v>
      </c>
      <c r="AG245">
        <v>0</v>
      </c>
      <c r="AV245">
        <v>0</v>
      </c>
      <c r="AW245">
        <v>0</v>
      </c>
    </row>
    <row r="246" spans="1:49" x14ac:dyDescent="0.35">
      <c r="A246" s="1" t="s">
        <v>221</v>
      </c>
      <c r="B246" s="1" t="s">
        <v>1008</v>
      </c>
      <c r="C246" s="1" t="s">
        <v>1007</v>
      </c>
      <c r="D246" s="1" t="s">
        <v>4222</v>
      </c>
      <c r="E246" s="2">
        <v>44316</v>
      </c>
      <c r="F246" s="1" t="s">
        <v>135</v>
      </c>
      <c r="G246" s="1" t="s">
        <v>136</v>
      </c>
      <c r="H246" s="1" t="s">
        <v>1009</v>
      </c>
      <c r="I246" s="1" t="s">
        <v>1010</v>
      </c>
      <c r="J246">
        <v>0</v>
      </c>
      <c r="K246">
        <v>0</v>
      </c>
      <c r="L246">
        <v>1960</v>
      </c>
      <c r="M246">
        <v>0</v>
      </c>
      <c r="N246">
        <v>928</v>
      </c>
      <c r="O246">
        <v>970</v>
      </c>
      <c r="P246">
        <v>0</v>
      </c>
      <c r="Q246">
        <v>62</v>
      </c>
      <c r="R246">
        <v>1960</v>
      </c>
      <c r="S246">
        <v>1960</v>
      </c>
      <c r="T246">
        <v>1960</v>
      </c>
      <c r="U246">
        <v>1960</v>
      </c>
      <c r="AC246">
        <v>0</v>
      </c>
      <c r="AF246">
        <v>0</v>
      </c>
      <c r="AG246">
        <v>0</v>
      </c>
      <c r="AV246">
        <v>0</v>
      </c>
      <c r="AW246">
        <v>0</v>
      </c>
    </row>
    <row r="247" spans="1:49" x14ac:dyDescent="0.35">
      <c r="A247" s="1" t="s">
        <v>132</v>
      </c>
      <c r="B247" s="1" t="s">
        <v>3874</v>
      </c>
      <c r="C247" s="1" t="s">
        <v>3873</v>
      </c>
      <c r="D247" s="1" t="s">
        <v>4231</v>
      </c>
      <c r="E247" s="2">
        <v>44500</v>
      </c>
      <c r="F247" s="1" t="s">
        <v>151</v>
      </c>
      <c r="G247" s="1" t="s">
        <v>145</v>
      </c>
      <c r="H247" s="1" t="s">
        <v>151</v>
      </c>
      <c r="I247" s="1" t="s">
        <v>3875</v>
      </c>
      <c r="S247">
        <v>66</v>
      </c>
      <c r="T247">
        <v>0</v>
      </c>
      <c r="U247">
        <v>66</v>
      </c>
      <c r="AA247">
        <v>36</v>
      </c>
      <c r="AC247">
        <v>0</v>
      </c>
      <c r="AF247">
        <v>0</v>
      </c>
      <c r="AG247">
        <v>36</v>
      </c>
      <c r="AV247">
        <v>0</v>
      </c>
      <c r="AW247">
        <v>0</v>
      </c>
    </row>
    <row r="248" spans="1:49" x14ac:dyDescent="0.35">
      <c r="A248" s="1" t="s">
        <v>132</v>
      </c>
      <c r="B248" s="1" t="s">
        <v>3889</v>
      </c>
      <c r="C248" s="1" t="s">
        <v>3888</v>
      </c>
      <c r="D248" s="1" t="s">
        <v>4231</v>
      </c>
      <c r="E248" s="2">
        <v>44500</v>
      </c>
      <c r="F248" s="1" t="s">
        <v>1795</v>
      </c>
      <c r="G248" s="1" t="s">
        <v>145</v>
      </c>
      <c r="H248" s="1" t="s">
        <v>1795</v>
      </c>
      <c r="I248" s="1" t="s">
        <v>3890</v>
      </c>
      <c r="S248">
        <v>137</v>
      </c>
      <c r="T248">
        <v>0</v>
      </c>
      <c r="U248">
        <v>137</v>
      </c>
      <c r="AA248">
        <v>26</v>
      </c>
      <c r="AC248">
        <v>0</v>
      </c>
      <c r="AF248">
        <v>0</v>
      </c>
      <c r="AG248">
        <v>26</v>
      </c>
      <c r="AV248">
        <v>0</v>
      </c>
      <c r="AW248">
        <v>0</v>
      </c>
    </row>
    <row r="249" spans="1:49" x14ac:dyDescent="0.35">
      <c r="A249" s="1" t="s">
        <v>132</v>
      </c>
      <c r="B249" s="1" t="s">
        <v>3895</v>
      </c>
      <c r="C249" s="1" t="s">
        <v>3894</v>
      </c>
      <c r="D249" s="1" t="s">
        <v>4231</v>
      </c>
      <c r="E249" s="2">
        <v>44500</v>
      </c>
      <c r="F249" s="1" t="s">
        <v>998</v>
      </c>
      <c r="G249" s="1" t="s">
        <v>145</v>
      </c>
      <c r="H249" s="1" t="s">
        <v>998</v>
      </c>
      <c r="I249" s="1" t="s">
        <v>3896</v>
      </c>
      <c r="S249">
        <v>163</v>
      </c>
      <c r="T249">
        <v>0</v>
      </c>
      <c r="U249">
        <v>163</v>
      </c>
      <c r="AA249">
        <v>42</v>
      </c>
      <c r="AC249">
        <v>0</v>
      </c>
      <c r="AF249">
        <v>0</v>
      </c>
      <c r="AG249">
        <v>42</v>
      </c>
      <c r="AV249">
        <v>0</v>
      </c>
      <c r="AW249">
        <v>0</v>
      </c>
    </row>
    <row r="250" spans="1:49" x14ac:dyDescent="0.35">
      <c r="A250" s="1" t="s">
        <v>132</v>
      </c>
      <c r="B250" s="1" t="s">
        <v>3868</v>
      </c>
      <c r="C250" s="1" t="s">
        <v>3867</v>
      </c>
      <c r="D250" s="1" t="s">
        <v>4231</v>
      </c>
      <c r="E250" s="2">
        <v>44500</v>
      </c>
      <c r="F250" s="1" t="s">
        <v>1110</v>
      </c>
      <c r="G250" s="1" t="s">
        <v>145</v>
      </c>
      <c r="H250" s="1" t="s">
        <v>1110</v>
      </c>
      <c r="I250" s="1" t="s">
        <v>3869</v>
      </c>
      <c r="S250">
        <v>352</v>
      </c>
      <c r="T250">
        <v>0</v>
      </c>
      <c r="U250">
        <v>352</v>
      </c>
      <c r="AA250">
        <v>216</v>
      </c>
      <c r="AC250">
        <v>0</v>
      </c>
      <c r="AF250">
        <v>0</v>
      </c>
      <c r="AG250">
        <v>216</v>
      </c>
      <c r="AV250">
        <v>0</v>
      </c>
      <c r="AW250">
        <v>0</v>
      </c>
    </row>
    <row r="251" spans="1:49" x14ac:dyDescent="0.35">
      <c r="A251" s="1" t="s">
        <v>132</v>
      </c>
      <c r="B251" s="1" t="s">
        <v>3901</v>
      </c>
      <c r="C251" s="1" t="s">
        <v>3900</v>
      </c>
      <c r="D251" s="1" t="s">
        <v>4231</v>
      </c>
      <c r="E251" s="2">
        <v>44500</v>
      </c>
      <c r="F251" s="1" t="s">
        <v>402</v>
      </c>
      <c r="G251" s="1" t="s">
        <v>145</v>
      </c>
      <c r="H251" s="1" t="s">
        <v>402</v>
      </c>
      <c r="I251" s="1" t="s">
        <v>3902</v>
      </c>
      <c r="S251">
        <v>359</v>
      </c>
      <c r="T251">
        <v>0</v>
      </c>
      <c r="U251">
        <v>359</v>
      </c>
      <c r="AA251">
        <v>24</v>
      </c>
      <c r="AC251">
        <v>0</v>
      </c>
      <c r="AF251">
        <v>0</v>
      </c>
      <c r="AG251">
        <v>24</v>
      </c>
      <c r="AV251">
        <v>0</v>
      </c>
      <c r="AW251">
        <v>0</v>
      </c>
    </row>
    <row r="252" spans="1:49" x14ac:dyDescent="0.35">
      <c r="A252" s="1" t="s">
        <v>132</v>
      </c>
      <c r="B252" s="1" t="s">
        <v>3877</v>
      </c>
      <c r="C252" s="1" t="s">
        <v>3876</v>
      </c>
      <c r="D252" s="1" t="s">
        <v>4231</v>
      </c>
      <c r="E252" s="2">
        <v>44500</v>
      </c>
      <c r="F252" s="1" t="s">
        <v>1828</v>
      </c>
      <c r="G252" s="1" t="s">
        <v>145</v>
      </c>
      <c r="H252" s="1" t="s">
        <v>1828</v>
      </c>
      <c r="I252" s="1" t="s">
        <v>3878</v>
      </c>
      <c r="S252">
        <v>383</v>
      </c>
      <c r="T252">
        <v>0</v>
      </c>
      <c r="U252">
        <v>383</v>
      </c>
      <c r="AA252">
        <v>306</v>
      </c>
      <c r="AC252">
        <v>0</v>
      </c>
      <c r="AF252">
        <v>0</v>
      </c>
      <c r="AG252">
        <v>306</v>
      </c>
      <c r="AK252">
        <v>155</v>
      </c>
      <c r="AV252">
        <v>0</v>
      </c>
      <c r="AW252">
        <v>155</v>
      </c>
    </row>
    <row r="253" spans="1:49" x14ac:dyDescent="0.35">
      <c r="A253" s="1" t="s">
        <v>132</v>
      </c>
      <c r="B253" s="1" t="s">
        <v>3886</v>
      </c>
      <c r="C253" s="1" t="s">
        <v>3885</v>
      </c>
      <c r="D253" s="1" t="s">
        <v>4231</v>
      </c>
      <c r="E253" s="2">
        <v>44500</v>
      </c>
      <c r="F253" s="1" t="s">
        <v>1839</v>
      </c>
      <c r="G253" s="1" t="s">
        <v>145</v>
      </c>
      <c r="H253" s="1" t="s">
        <v>1839</v>
      </c>
      <c r="I253" s="1" t="s">
        <v>3887</v>
      </c>
      <c r="S253">
        <v>444</v>
      </c>
      <c r="T253">
        <v>0</v>
      </c>
      <c r="U253">
        <v>444</v>
      </c>
      <c r="AA253">
        <v>272</v>
      </c>
      <c r="AC253">
        <v>0</v>
      </c>
      <c r="AF253">
        <v>0</v>
      </c>
      <c r="AG253">
        <v>272</v>
      </c>
      <c r="AV253">
        <v>0</v>
      </c>
      <c r="AW253">
        <v>0</v>
      </c>
    </row>
    <row r="254" spans="1:49" x14ac:dyDescent="0.35">
      <c r="A254" s="1" t="s">
        <v>132</v>
      </c>
      <c r="B254" s="1" t="s">
        <v>3871</v>
      </c>
      <c r="C254" s="1" t="s">
        <v>3870</v>
      </c>
      <c r="D254" s="1" t="s">
        <v>4231</v>
      </c>
      <c r="E254" s="2">
        <v>44500</v>
      </c>
      <c r="F254" s="1" t="s">
        <v>1824</v>
      </c>
      <c r="G254" s="1" t="s">
        <v>145</v>
      </c>
      <c r="H254" s="1" t="s">
        <v>1824</v>
      </c>
      <c r="I254" s="1" t="s">
        <v>3872</v>
      </c>
      <c r="S254">
        <v>452</v>
      </c>
      <c r="T254">
        <v>0</v>
      </c>
      <c r="U254">
        <v>452</v>
      </c>
      <c r="AA254">
        <v>353</v>
      </c>
      <c r="AC254">
        <v>0</v>
      </c>
      <c r="AF254">
        <v>0</v>
      </c>
      <c r="AG254">
        <v>353</v>
      </c>
      <c r="AK254">
        <v>296</v>
      </c>
      <c r="AV254">
        <v>0</v>
      </c>
      <c r="AW254">
        <v>296</v>
      </c>
    </row>
    <row r="255" spans="1:49" x14ac:dyDescent="0.35">
      <c r="A255" s="1" t="s">
        <v>132</v>
      </c>
      <c r="B255" s="1" t="s">
        <v>3880</v>
      </c>
      <c r="C255" s="1" t="s">
        <v>3879</v>
      </c>
      <c r="D255" s="1" t="s">
        <v>4231</v>
      </c>
      <c r="E255" s="2">
        <v>44500</v>
      </c>
      <c r="F255" s="1" t="s">
        <v>1816</v>
      </c>
      <c r="G255" s="1" t="s">
        <v>145</v>
      </c>
      <c r="H255" s="1" t="s">
        <v>1816</v>
      </c>
      <c r="I255" s="1" t="s">
        <v>3881</v>
      </c>
      <c r="S255">
        <v>996</v>
      </c>
      <c r="T255">
        <v>0</v>
      </c>
      <c r="U255">
        <v>996</v>
      </c>
      <c r="AA255">
        <v>796</v>
      </c>
      <c r="AC255">
        <v>0</v>
      </c>
      <c r="AF255">
        <v>0</v>
      </c>
      <c r="AG255">
        <v>796</v>
      </c>
      <c r="AK255">
        <v>99</v>
      </c>
      <c r="AV255">
        <v>0</v>
      </c>
      <c r="AW255">
        <v>99</v>
      </c>
    </row>
    <row r="256" spans="1:49" x14ac:dyDescent="0.35">
      <c r="A256" s="1" t="s">
        <v>132</v>
      </c>
      <c r="B256" s="1" t="s">
        <v>3883</v>
      </c>
      <c r="C256" s="1" t="s">
        <v>3882</v>
      </c>
      <c r="D256" s="1" t="s">
        <v>4231</v>
      </c>
      <c r="E256" s="2">
        <v>44500</v>
      </c>
      <c r="F256" s="1" t="s">
        <v>1783</v>
      </c>
      <c r="G256" s="1" t="s">
        <v>145</v>
      </c>
      <c r="H256" s="1" t="s">
        <v>1783</v>
      </c>
      <c r="I256" s="1" t="s">
        <v>3884</v>
      </c>
      <c r="S256">
        <v>1010</v>
      </c>
      <c r="T256">
        <v>0</v>
      </c>
      <c r="U256">
        <v>1010</v>
      </c>
      <c r="AA256">
        <v>666</v>
      </c>
      <c r="AC256">
        <v>0</v>
      </c>
      <c r="AF256">
        <v>0</v>
      </c>
      <c r="AG256">
        <v>666</v>
      </c>
      <c r="AK256">
        <v>424</v>
      </c>
      <c r="AV256">
        <v>0</v>
      </c>
      <c r="AW256">
        <v>424</v>
      </c>
    </row>
    <row r="257" spans="1:49" x14ac:dyDescent="0.35">
      <c r="A257" s="1" t="s">
        <v>132</v>
      </c>
      <c r="B257" s="1" t="s">
        <v>3898</v>
      </c>
      <c r="C257" s="1" t="s">
        <v>3897</v>
      </c>
      <c r="D257" s="1" t="s">
        <v>4231</v>
      </c>
      <c r="E257" s="2">
        <v>44500</v>
      </c>
      <c r="F257" s="1" t="s">
        <v>1124</v>
      </c>
      <c r="G257" s="1" t="s">
        <v>145</v>
      </c>
      <c r="H257" s="1" t="s">
        <v>1124</v>
      </c>
      <c r="I257" s="1" t="s">
        <v>3899</v>
      </c>
      <c r="S257">
        <v>2175</v>
      </c>
      <c r="T257">
        <v>0</v>
      </c>
      <c r="U257">
        <v>2175</v>
      </c>
      <c r="AA257">
        <v>1155</v>
      </c>
      <c r="AC257">
        <v>0</v>
      </c>
      <c r="AF257">
        <v>0</v>
      </c>
      <c r="AG257">
        <v>1155</v>
      </c>
      <c r="AK257">
        <v>230</v>
      </c>
      <c r="AV257">
        <v>0</v>
      </c>
      <c r="AW257">
        <v>230</v>
      </c>
    </row>
    <row r="258" spans="1:49" x14ac:dyDescent="0.35">
      <c r="A258" s="1" t="s">
        <v>132</v>
      </c>
      <c r="B258" s="1" t="s">
        <v>3862</v>
      </c>
      <c r="C258" s="1" t="s">
        <v>3861</v>
      </c>
      <c r="D258" s="1" t="s">
        <v>4231</v>
      </c>
      <c r="E258" s="2">
        <v>44500</v>
      </c>
      <c r="F258" s="1" t="s">
        <v>135</v>
      </c>
      <c r="G258" s="1" t="s">
        <v>136</v>
      </c>
      <c r="H258" s="1" t="s">
        <v>135</v>
      </c>
      <c r="I258" s="1" t="s">
        <v>3863</v>
      </c>
      <c r="S258">
        <v>2213</v>
      </c>
      <c r="T258">
        <v>0</v>
      </c>
      <c r="U258">
        <v>2213</v>
      </c>
      <c r="AA258">
        <v>1200</v>
      </c>
      <c r="AC258">
        <v>0</v>
      </c>
      <c r="AF258">
        <v>0</v>
      </c>
      <c r="AG258">
        <v>1200</v>
      </c>
      <c r="AK258">
        <v>260</v>
      </c>
      <c r="AV258">
        <v>0</v>
      </c>
      <c r="AW258">
        <v>260</v>
      </c>
    </row>
    <row r="259" spans="1:49" x14ac:dyDescent="0.35">
      <c r="A259" s="1" t="s">
        <v>132</v>
      </c>
      <c r="B259" s="1" t="s">
        <v>3892</v>
      </c>
      <c r="C259" s="1" t="s">
        <v>3891</v>
      </c>
      <c r="D259" s="1" t="s">
        <v>4231</v>
      </c>
      <c r="E259" s="2">
        <v>44500</v>
      </c>
      <c r="F259" s="1" t="s">
        <v>155</v>
      </c>
      <c r="G259" s="1" t="s">
        <v>145</v>
      </c>
      <c r="H259" s="1" t="s">
        <v>155</v>
      </c>
      <c r="I259" s="1" t="s">
        <v>3893</v>
      </c>
      <c r="S259">
        <v>2983</v>
      </c>
      <c r="T259">
        <v>0</v>
      </c>
      <c r="U259">
        <v>2983</v>
      </c>
      <c r="AA259">
        <v>1463</v>
      </c>
      <c r="AC259">
        <v>0</v>
      </c>
      <c r="AF259">
        <v>0</v>
      </c>
      <c r="AG259">
        <v>1463</v>
      </c>
      <c r="AK259">
        <v>234</v>
      </c>
      <c r="AV259">
        <v>0</v>
      </c>
      <c r="AW259">
        <v>234</v>
      </c>
    </row>
    <row r="260" spans="1:49" x14ac:dyDescent="0.35">
      <c r="A260" s="1" t="s">
        <v>132</v>
      </c>
      <c r="B260" s="1" t="s">
        <v>3859</v>
      </c>
      <c r="C260" s="1" t="s">
        <v>3858</v>
      </c>
      <c r="D260" s="1" t="s">
        <v>4231</v>
      </c>
      <c r="E260" s="2">
        <v>44500</v>
      </c>
      <c r="F260" s="1" t="s">
        <v>1799</v>
      </c>
      <c r="G260" s="1" t="s">
        <v>145</v>
      </c>
      <c r="H260" s="1" t="s">
        <v>1799</v>
      </c>
      <c r="I260" s="1" t="s">
        <v>3860</v>
      </c>
      <c r="S260">
        <v>3442</v>
      </c>
      <c r="T260">
        <v>0</v>
      </c>
      <c r="U260">
        <v>3442</v>
      </c>
      <c r="AA260">
        <v>2088</v>
      </c>
      <c r="AC260">
        <v>0</v>
      </c>
      <c r="AF260">
        <v>0</v>
      </c>
      <c r="AG260">
        <v>2088</v>
      </c>
      <c r="AK260">
        <v>61</v>
      </c>
      <c r="AV260">
        <v>0</v>
      </c>
      <c r="AW260">
        <v>61</v>
      </c>
    </row>
    <row r="261" spans="1:49" x14ac:dyDescent="0.35">
      <c r="A261" s="1" t="s">
        <v>132</v>
      </c>
      <c r="B261" s="1" t="s">
        <v>3865</v>
      </c>
      <c r="C261" s="1" t="s">
        <v>3864</v>
      </c>
      <c r="D261" s="1" t="s">
        <v>4231</v>
      </c>
      <c r="E261" s="2">
        <v>44500</v>
      </c>
      <c r="F261" s="1" t="s">
        <v>1020</v>
      </c>
      <c r="G261" s="1" t="s">
        <v>145</v>
      </c>
      <c r="H261" s="1" t="s">
        <v>1020</v>
      </c>
      <c r="I261" s="1" t="s">
        <v>3866</v>
      </c>
      <c r="S261">
        <v>4325</v>
      </c>
      <c r="T261">
        <v>0</v>
      </c>
      <c r="U261">
        <v>4325</v>
      </c>
      <c r="AA261">
        <v>2171</v>
      </c>
      <c r="AC261">
        <v>0</v>
      </c>
      <c r="AF261">
        <v>0</v>
      </c>
      <c r="AG261">
        <v>2171</v>
      </c>
      <c r="AK261">
        <v>728</v>
      </c>
      <c r="AV261">
        <v>0</v>
      </c>
      <c r="AW261">
        <v>728</v>
      </c>
    </row>
    <row r="262" spans="1:49" x14ac:dyDescent="0.35">
      <c r="A262" s="1" t="s">
        <v>193</v>
      </c>
      <c r="B262" s="1" t="s">
        <v>3854</v>
      </c>
      <c r="C262" s="1" t="s">
        <v>3853</v>
      </c>
      <c r="D262" s="1" t="s">
        <v>4242</v>
      </c>
      <c r="E262" s="2">
        <v>44592</v>
      </c>
      <c r="F262" s="1" t="s">
        <v>135</v>
      </c>
      <c r="G262" s="1" t="s">
        <v>136</v>
      </c>
      <c r="H262" s="1" t="s">
        <v>3855</v>
      </c>
      <c r="I262" s="1" t="s">
        <v>3856</v>
      </c>
      <c r="S262">
        <v>2250</v>
      </c>
      <c r="T262">
        <v>0</v>
      </c>
      <c r="U262">
        <v>2250</v>
      </c>
      <c r="AA262">
        <v>1500</v>
      </c>
      <c r="AC262">
        <v>0</v>
      </c>
      <c r="AF262">
        <v>0</v>
      </c>
      <c r="AG262">
        <v>1500</v>
      </c>
      <c r="AV262">
        <v>0</v>
      </c>
      <c r="AW262">
        <v>0</v>
      </c>
    </row>
    <row r="263" spans="1:49" x14ac:dyDescent="0.35">
      <c r="A263" s="1" t="s">
        <v>215</v>
      </c>
      <c r="B263" s="1" t="s">
        <v>3934</v>
      </c>
      <c r="C263" s="1" t="s">
        <v>3933</v>
      </c>
      <c r="D263" s="1" t="s">
        <v>4215</v>
      </c>
      <c r="E263" s="2">
        <v>44135</v>
      </c>
      <c r="F263" s="1" t="s">
        <v>43</v>
      </c>
      <c r="G263" s="1" t="s">
        <v>48</v>
      </c>
      <c r="H263" s="1" t="s">
        <v>3935</v>
      </c>
      <c r="I263" s="1" t="s">
        <v>3936</v>
      </c>
      <c r="S263">
        <v>20</v>
      </c>
      <c r="T263">
        <v>0</v>
      </c>
      <c r="U263">
        <v>20</v>
      </c>
      <c r="AA263">
        <v>20</v>
      </c>
      <c r="AC263">
        <v>0</v>
      </c>
      <c r="AF263">
        <v>0</v>
      </c>
      <c r="AG263">
        <v>20</v>
      </c>
      <c r="AV263">
        <v>0</v>
      </c>
      <c r="AW263">
        <v>0</v>
      </c>
    </row>
    <row r="264" spans="1:49" x14ac:dyDescent="0.35">
      <c r="A264" s="1" t="s">
        <v>97</v>
      </c>
      <c r="B264" s="1" t="s">
        <v>824</v>
      </c>
      <c r="C264" s="1" t="s">
        <v>3769</v>
      </c>
      <c r="D264" s="1" t="s">
        <v>4229</v>
      </c>
      <c r="E264" s="2">
        <v>44957</v>
      </c>
      <c r="F264" s="1" t="s">
        <v>125</v>
      </c>
      <c r="G264" s="1" t="s">
        <v>125</v>
      </c>
      <c r="H264" s="1" t="s">
        <v>825</v>
      </c>
      <c r="I264" s="1" t="s">
        <v>3770</v>
      </c>
      <c r="S264">
        <v>0</v>
      </c>
      <c r="T264">
        <v>0</v>
      </c>
      <c r="U264">
        <v>0</v>
      </c>
      <c r="W264">
        <v>0</v>
      </c>
      <c r="Y264">
        <v>0</v>
      </c>
      <c r="AA264">
        <v>0</v>
      </c>
      <c r="AC264">
        <v>0</v>
      </c>
      <c r="AF264">
        <v>0</v>
      </c>
      <c r="AG264">
        <v>0</v>
      </c>
      <c r="AI264">
        <v>0</v>
      </c>
      <c r="AK264">
        <v>0</v>
      </c>
      <c r="AM264">
        <v>0</v>
      </c>
      <c r="AO264">
        <v>0</v>
      </c>
      <c r="AQ264">
        <v>0</v>
      </c>
      <c r="AS264">
        <v>0</v>
      </c>
      <c r="AU264">
        <v>0</v>
      </c>
      <c r="AV264">
        <v>0</v>
      </c>
      <c r="AW264">
        <v>0</v>
      </c>
    </row>
    <row r="265" spans="1:49" x14ac:dyDescent="0.35">
      <c r="A265" s="1" t="s">
        <v>97</v>
      </c>
      <c r="B265" s="1" t="s">
        <v>824</v>
      </c>
      <c r="C265" s="1" t="s">
        <v>3765</v>
      </c>
      <c r="D265" s="1" t="s">
        <v>4228</v>
      </c>
      <c r="E265" s="2">
        <v>44592</v>
      </c>
      <c r="F265" s="1" t="s">
        <v>125</v>
      </c>
      <c r="G265" s="1" t="s">
        <v>125</v>
      </c>
      <c r="H265" s="1" t="s">
        <v>825</v>
      </c>
      <c r="I265" s="1" t="s">
        <v>3766</v>
      </c>
      <c r="S265">
        <v>0</v>
      </c>
      <c r="T265">
        <v>0</v>
      </c>
      <c r="U265">
        <v>0</v>
      </c>
      <c r="W265">
        <v>0</v>
      </c>
      <c r="Y265">
        <v>0</v>
      </c>
      <c r="AA265">
        <v>0</v>
      </c>
      <c r="AC265">
        <v>0</v>
      </c>
      <c r="AF265">
        <v>0</v>
      </c>
      <c r="AG265">
        <v>0</v>
      </c>
      <c r="AI265">
        <v>0</v>
      </c>
      <c r="AK265">
        <v>0</v>
      </c>
      <c r="AM265">
        <v>0</v>
      </c>
      <c r="AO265">
        <v>0</v>
      </c>
      <c r="AQ265">
        <v>0</v>
      </c>
      <c r="AS265">
        <v>0</v>
      </c>
      <c r="AU265">
        <v>0</v>
      </c>
      <c r="AV265">
        <v>0</v>
      </c>
      <c r="AW265">
        <v>0</v>
      </c>
    </row>
    <row r="266" spans="1:49" x14ac:dyDescent="0.35">
      <c r="A266" s="1" t="s">
        <v>97</v>
      </c>
      <c r="B266" s="1" t="s">
        <v>824</v>
      </c>
      <c r="C266" s="1" t="s">
        <v>829</v>
      </c>
      <c r="D266" s="1" t="s">
        <v>4232</v>
      </c>
      <c r="E266" s="2">
        <v>45565</v>
      </c>
      <c r="F266" s="1" t="s">
        <v>125</v>
      </c>
      <c r="G266" s="1" t="s">
        <v>125</v>
      </c>
      <c r="H266" s="1" t="s">
        <v>825</v>
      </c>
      <c r="I266" s="1" t="s">
        <v>830</v>
      </c>
      <c r="S266">
        <v>1000</v>
      </c>
      <c r="T266">
        <v>0</v>
      </c>
      <c r="U266">
        <v>1000</v>
      </c>
      <c r="W266">
        <v>200</v>
      </c>
      <c r="Y266">
        <v>200</v>
      </c>
      <c r="AA266">
        <v>151</v>
      </c>
      <c r="AC266">
        <v>151</v>
      </c>
      <c r="AF266">
        <v>0</v>
      </c>
      <c r="AG266">
        <v>702</v>
      </c>
      <c r="AI266">
        <v>7</v>
      </c>
      <c r="AK266">
        <v>345</v>
      </c>
      <c r="AM266">
        <v>7</v>
      </c>
      <c r="AO266">
        <v>71</v>
      </c>
      <c r="AQ266">
        <v>28</v>
      </c>
      <c r="AS266">
        <v>28</v>
      </c>
      <c r="AU266">
        <v>7</v>
      </c>
      <c r="AV266">
        <v>0</v>
      </c>
      <c r="AW266">
        <v>486</v>
      </c>
    </row>
    <row r="267" spans="1:49" x14ac:dyDescent="0.35">
      <c r="A267" s="1" t="s">
        <v>97</v>
      </c>
      <c r="B267" s="1" t="s">
        <v>824</v>
      </c>
      <c r="C267" s="1" t="s">
        <v>3773</v>
      </c>
      <c r="D267" s="1" t="s">
        <v>4230</v>
      </c>
      <c r="E267" s="2">
        <v>45199</v>
      </c>
      <c r="F267" s="1" t="s">
        <v>125</v>
      </c>
      <c r="G267" s="1" t="s">
        <v>125</v>
      </c>
      <c r="H267" s="1" t="s">
        <v>825</v>
      </c>
      <c r="I267" s="1" t="s">
        <v>3774</v>
      </c>
      <c r="S267">
        <v>1000</v>
      </c>
      <c r="T267">
        <v>0</v>
      </c>
      <c r="U267">
        <v>1000</v>
      </c>
      <c r="W267">
        <v>200</v>
      </c>
      <c r="Y267">
        <v>200</v>
      </c>
      <c r="AA267">
        <v>151</v>
      </c>
      <c r="AC267">
        <v>151</v>
      </c>
      <c r="AF267">
        <v>0</v>
      </c>
      <c r="AG267">
        <v>702</v>
      </c>
      <c r="AI267">
        <v>7</v>
      </c>
      <c r="AK267">
        <v>345</v>
      </c>
      <c r="AM267">
        <v>7</v>
      </c>
      <c r="AO267">
        <v>71</v>
      </c>
      <c r="AQ267">
        <v>28</v>
      </c>
      <c r="AS267">
        <v>28</v>
      </c>
      <c r="AU267">
        <v>7</v>
      </c>
      <c r="AV267">
        <v>0</v>
      </c>
      <c r="AW267">
        <v>486</v>
      </c>
    </row>
    <row r="268" spans="1:49" x14ac:dyDescent="0.35">
      <c r="A268" s="1" t="s">
        <v>97</v>
      </c>
      <c r="B268" s="1" t="s">
        <v>819</v>
      </c>
      <c r="C268" s="1" t="s">
        <v>3763</v>
      </c>
      <c r="D268" s="1" t="s">
        <v>4228</v>
      </c>
      <c r="E268" s="2">
        <v>44592</v>
      </c>
      <c r="F268" s="1" t="s">
        <v>43</v>
      </c>
      <c r="G268" s="1" t="s">
        <v>48</v>
      </c>
      <c r="H268" s="1" t="s">
        <v>820</v>
      </c>
      <c r="I268" s="1" t="s">
        <v>3764</v>
      </c>
      <c r="S268">
        <v>1000</v>
      </c>
      <c r="T268">
        <v>0</v>
      </c>
      <c r="U268">
        <v>1000</v>
      </c>
      <c r="W268">
        <v>200</v>
      </c>
      <c r="Y268">
        <v>200</v>
      </c>
      <c r="AA268">
        <v>151</v>
      </c>
      <c r="AC268">
        <v>151</v>
      </c>
      <c r="AF268">
        <v>0</v>
      </c>
      <c r="AG268">
        <v>702</v>
      </c>
      <c r="AI268">
        <v>7</v>
      </c>
      <c r="AK268">
        <v>345</v>
      </c>
      <c r="AM268">
        <v>7</v>
      </c>
      <c r="AO268">
        <v>71</v>
      </c>
      <c r="AQ268">
        <v>28</v>
      </c>
      <c r="AS268">
        <v>28</v>
      </c>
      <c r="AU268">
        <v>7</v>
      </c>
      <c r="AV268">
        <v>0</v>
      </c>
      <c r="AW268">
        <v>486</v>
      </c>
    </row>
    <row r="269" spans="1:49" x14ac:dyDescent="0.35">
      <c r="A269" s="1" t="s">
        <v>97</v>
      </c>
      <c r="B269" s="1" t="s">
        <v>824</v>
      </c>
      <c r="C269" s="1" t="s">
        <v>823</v>
      </c>
      <c r="D269" s="1" t="s">
        <v>4233</v>
      </c>
      <c r="E269" s="2">
        <v>45930</v>
      </c>
      <c r="F269" s="1" t="s">
        <v>125</v>
      </c>
      <c r="G269" s="1" t="s">
        <v>125</v>
      </c>
      <c r="H269" s="1" t="s">
        <v>825</v>
      </c>
      <c r="I269" s="1" t="s">
        <v>826</v>
      </c>
      <c r="S269">
        <v>1300</v>
      </c>
      <c r="T269">
        <v>0</v>
      </c>
      <c r="U269">
        <v>1300</v>
      </c>
      <c r="W269">
        <v>260</v>
      </c>
      <c r="Y269">
        <v>260</v>
      </c>
      <c r="AA269">
        <v>196</v>
      </c>
      <c r="AC269">
        <v>196</v>
      </c>
      <c r="AF269">
        <v>0</v>
      </c>
      <c r="AG269">
        <v>912</v>
      </c>
      <c r="AI269">
        <v>9</v>
      </c>
      <c r="AK269">
        <v>448</v>
      </c>
      <c r="AM269">
        <v>9</v>
      </c>
      <c r="AO269">
        <v>92</v>
      </c>
      <c r="AQ269">
        <v>36</v>
      </c>
      <c r="AS269">
        <v>36</v>
      </c>
      <c r="AU269">
        <v>9</v>
      </c>
      <c r="AV269">
        <v>0</v>
      </c>
      <c r="AW269">
        <v>630</v>
      </c>
    </row>
    <row r="270" spans="1:49" x14ac:dyDescent="0.35">
      <c r="A270" s="1" t="s">
        <v>97</v>
      </c>
      <c r="B270" s="1" t="s">
        <v>819</v>
      </c>
      <c r="C270" s="1" t="s">
        <v>3767</v>
      </c>
      <c r="D270" s="1" t="s">
        <v>4229</v>
      </c>
      <c r="E270" s="2">
        <v>44957</v>
      </c>
      <c r="F270" s="1" t="s">
        <v>43</v>
      </c>
      <c r="G270" s="1" t="s">
        <v>48</v>
      </c>
      <c r="H270" s="1" t="s">
        <v>820</v>
      </c>
      <c r="I270" s="1" t="s">
        <v>3768</v>
      </c>
      <c r="S270">
        <v>2975</v>
      </c>
      <c r="T270">
        <v>0</v>
      </c>
      <c r="U270">
        <v>2975</v>
      </c>
      <c r="W270">
        <v>505</v>
      </c>
      <c r="Y270">
        <v>595</v>
      </c>
      <c r="AA270">
        <v>447</v>
      </c>
      <c r="AC270">
        <v>447</v>
      </c>
      <c r="AF270">
        <v>0</v>
      </c>
      <c r="AG270">
        <v>1994</v>
      </c>
      <c r="AI270">
        <v>20</v>
      </c>
      <c r="AK270">
        <v>977</v>
      </c>
      <c r="AM270">
        <v>20</v>
      </c>
      <c r="AO270">
        <v>200</v>
      </c>
      <c r="AQ270">
        <v>79</v>
      </c>
      <c r="AS270">
        <v>79</v>
      </c>
      <c r="AU270">
        <v>20</v>
      </c>
      <c r="AV270">
        <v>0</v>
      </c>
      <c r="AW270">
        <v>1375</v>
      </c>
    </row>
    <row r="271" spans="1:49" x14ac:dyDescent="0.35">
      <c r="A271" s="1" t="s">
        <v>97</v>
      </c>
      <c r="B271" s="1" t="s">
        <v>819</v>
      </c>
      <c r="C271" s="1" t="s">
        <v>827</v>
      </c>
      <c r="D271" s="1" t="s">
        <v>4232</v>
      </c>
      <c r="E271" s="2">
        <v>45565</v>
      </c>
      <c r="F271" s="1" t="s">
        <v>43</v>
      </c>
      <c r="G271" s="1" t="s">
        <v>48</v>
      </c>
      <c r="H271" s="1" t="s">
        <v>820</v>
      </c>
      <c r="I271" s="1" t="s">
        <v>828</v>
      </c>
      <c r="S271">
        <v>6550</v>
      </c>
      <c r="T271">
        <v>0</v>
      </c>
      <c r="U271">
        <v>6550</v>
      </c>
      <c r="W271">
        <v>1310</v>
      </c>
      <c r="Y271">
        <v>1310</v>
      </c>
      <c r="AA271">
        <v>983</v>
      </c>
      <c r="AC271">
        <v>983</v>
      </c>
      <c r="AF271">
        <v>0</v>
      </c>
      <c r="AG271">
        <v>4586</v>
      </c>
      <c r="AI271">
        <v>46</v>
      </c>
      <c r="AK271">
        <v>2247</v>
      </c>
      <c r="AM271">
        <v>46</v>
      </c>
      <c r="AO271">
        <v>459</v>
      </c>
      <c r="AQ271">
        <v>183</v>
      </c>
      <c r="AS271">
        <v>183</v>
      </c>
      <c r="AU271">
        <v>46</v>
      </c>
      <c r="AV271">
        <v>0</v>
      </c>
      <c r="AW271">
        <v>3164</v>
      </c>
    </row>
    <row r="272" spans="1:49" x14ac:dyDescent="0.35">
      <c r="A272" s="1" t="s">
        <v>97</v>
      </c>
      <c r="B272" s="1" t="s">
        <v>819</v>
      </c>
      <c r="C272" s="1" t="s">
        <v>3771</v>
      </c>
      <c r="D272" s="1" t="s">
        <v>4230</v>
      </c>
      <c r="E272" s="2">
        <v>45199</v>
      </c>
      <c r="F272" s="1" t="s">
        <v>43</v>
      </c>
      <c r="G272" s="1" t="s">
        <v>48</v>
      </c>
      <c r="H272" s="1" t="s">
        <v>820</v>
      </c>
      <c r="I272" s="1" t="s">
        <v>3772</v>
      </c>
      <c r="S272">
        <v>6575</v>
      </c>
      <c r="T272">
        <v>0</v>
      </c>
      <c r="U272">
        <v>6575</v>
      </c>
      <c r="W272">
        <v>1315</v>
      </c>
      <c r="Y272">
        <v>1315</v>
      </c>
      <c r="AA272">
        <v>988</v>
      </c>
      <c r="AC272">
        <v>989</v>
      </c>
      <c r="AF272">
        <v>0</v>
      </c>
      <c r="AG272">
        <v>4607</v>
      </c>
      <c r="AI272">
        <v>46</v>
      </c>
      <c r="AK272">
        <v>2259</v>
      </c>
      <c r="AM272">
        <v>49</v>
      </c>
      <c r="AO272">
        <v>462</v>
      </c>
      <c r="AQ272">
        <v>183</v>
      </c>
      <c r="AS272">
        <v>183</v>
      </c>
      <c r="AU272">
        <v>46</v>
      </c>
      <c r="AV272">
        <v>0</v>
      </c>
      <c r="AW272">
        <v>3179</v>
      </c>
    </row>
    <row r="273" spans="1:49" x14ac:dyDescent="0.35">
      <c r="A273" s="1" t="s">
        <v>97</v>
      </c>
      <c r="B273" s="1" t="s">
        <v>819</v>
      </c>
      <c r="C273" s="1" t="s">
        <v>818</v>
      </c>
      <c r="D273" s="1" t="s">
        <v>4233</v>
      </c>
      <c r="E273" s="2">
        <v>45930</v>
      </c>
      <c r="F273" s="1" t="s">
        <v>43</v>
      </c>
      <c r="G273" s="1" t="s">
        <v>48</v>
      </c>
      <c r="H273" s="1" t="s">
        <v>820</v>
      </c>
      <c r="I273" s="1" t="s">
        <v>821</v>
      </c>
      <c r="S273">
        <v>9650</v>
      </c>
      <c r="T273">
        <v>0</v>
      </c>
      <c r="U273">
        <v>9650</v>
      </c>
      <c r="W273">
        <v>1930</v>
      </c>
      <c r="Y273">
        <v>1930</v>
      </c>
      <c r="AA273">
        <v>1448</v>
      </c>
      <c r="AC273">
        <v>1448</v>
      </c>
      <c r="AF273">
        <v>0</v>
      </c>
      <c r="AG273">
        <v>6756</v>
      </c>
      <c r="AI273">
        <v>69</v>
      </c>
      <c r="AK273">
        <v>3310</v>
      </c>
      <c r="AM273">
        <v>69</v>
      </c>
      <c r="AO273">
        <v>676</v>
      </c>
      <c r="AQ273">
        <v>1270</v>
      </c>
      <c r="AS273">
        <v>270</v>
      </c>
      <c r="AU273">
        <v>69</v>
      </c>
      <c r="AV273">
        <v>0</v>
      </c>
      <c r="AW273">
        <v>5664</v>
      </c>
    </row>
    <row r="274" spans="1:49" x14ac:dyDescent="0.35">
      <c r="A274" s="1" t="s">
        <v>271</v>
      </c>
      <c r="B274" s="1" t="s">
        <v>2865</v>
      </c>
      <c r="C274" s="1" t="s">
        <v>3259</v>
      </c>
      <c r="D274" s="1" t="s">
        <v>4179</v>
      </c>
      <c r="E274" s="2">
        <v>43646</v>
      </c>
      <c r="F274" s="1" t="s">
        <v>43</v>
      </c>
      <c r="G274" s="1" t="s">
        <v>48</v>
      </c>
      <c r="H274" s="1" t="s">
        <v>2866</v>
      </c>
      <c r="I274" s="1" t="s">
        <v>3260</v>
      </c>
      <c r="M274">
        <v>0</v>
      </c>
      <c r="N274">
        <v>0</v>
      </c>
      <c r="O274">
        <v>0</v>
      </c>
      <c r="R274">
        <v>0</v>
      </c>
      <c r="T274">
        <v>0</v>
      </c>
      <c r="U274">
        <v>0</v>
      </c>
      <c r="AC274">
        <v>0</v>
      </c>
      <c r="AF274">
        <v>0</v>
      </c>
      <c r="AG274">
        <v>0</v>
      </c>
      <c r="AV274">
        <v>0</v>
      </c>
      <c r="AW274">
        <v>0</v>
      </c>
    </row>
    <row r="275" spans="1:49" x14ac:dyDescent="0.35">
      <c r="A275" s="1" t="s">
        <v>271</v>
      </c>
      <c r="B275" s="1" t="s">
        <v>2865</v>
      </c>
      <c r="C275" s="1" t="s">
        <v>2864</v>
      </c>
      <c r="D275" s="1" t="s">
        <v>4205</v>
      </c>
      <c r="E275" s="2">
        <v>43845</v>
      </c>
      <c r="F275" s="1" t="s">
        <v>43</v>
      </c>
      <c r="G275" s="1" t="s">
        <v>48</v>
      </c>
      <c r="H275" s="1" t="s">
        <v>2866</v>
      </c>
      <c r="I275" s="1" t="s">
        <v>29</v>
      </c>
      <c r="T275">
        <v>0</v>
      </c>
      <c r="U275">
        <v>0</v>
      </c>
      <c r="AC275">
        <v>0</v>
      </c>
      <c r="AF275">
        <v>0</v>
      </c>
      <c r="AG275">
        <v>0</v>
      </c>
      <c r="AV275">
        <v>0</v>
      </c>
      <c r="AW275">
        <v>0</v>
      </c>
    </row>
    <row r="276" spans="1:49" x14ac:dyDescent="0.35">
      <c r="A276" s="1" t="s">
        <v>271</v>
      </c>
      <c r="B276" s="1" t="s">
        <v>2865</v>
      </c>
      <c r="C276" s="1" t="s">
        <v>3775</v>
      </c>
      <c r="D276" s="1" t="s">
        <v>4174</v>
      </c>
      <c r="E276" s="2">
        <v>43251</v>
      </c>
      <c r="F276" s="1" t="s">
        <v>43</v>
      </c>
      <c r="G276" s="1" t="s">
        <v>48</v>
      </c>
      <c r="H276" s="1" t="s">
        <v>2866</v>
      </c>
      <c r="I276" s="1" t="s">
        <v>3260</v>
      </c>
      <c r="M276">
        <v>0</v>
      </c>
      <c r="N276">
        <v>0</v>
      </c>
      <c r="O276">
        <v>0</v>
      </c>
      <c r="R276">
        <v>0</v>
      </c>
      <c r="S276">
        <v>0</v>
      </c>
      <c r="T276">
        <v>0</v>
      </c>
      <c r="U276">
        <v>0</v>
      </c>
      <c r="AA276">
        <v>0</v>
      </c>
      <c r="AC276">
        <v>0</v>
      </c>
      <c r="AF276">
        <v>0</v>
      </c>
      <c r="AG276">
        <v>0</v>
      </c>
      <c r="AJ276">
        <v>0</v>
      </c>
      <c r="AK276">
        <v>0</v>
      </c>
      <c r="AM276">
        <v>0</v>
      </c>
      <c r="AQ276">
        <v>0</v>
      </c>
      <c r="AS276">
        <v>0</v>
      </c>
      <c r="AV276">
        <v>0</v>
      </c>
      <c r="AW276">
        <v>0</v>
      </c>
    </row>
    <row r="277" spans="1:49" x14ac:dyDescent="0.35">
      <c r="A277" s="1" t="s">
        <v>271</v>
      </c>
      <c r="B277" s="1" t="s">
        <v>2865</v>
      </c>
      <c r="C277" s="1" t="s">
        <v>3236</v>
      </c>
      <c r="D277" s="1" t="s">
        <v>4178</v>
      </c>
      <c r="E277" s="2">
        <v>43480</v>
      </c>
      <c r="F277" s="1" t="s">
        <v>43</v>
      </c>
      <c r="G277" s="1" t="s">
        <v>48</v>
      </c>
      <c r="H277" s="1" t="s">
        <v>2866</v>
      </c>
      <c r="I277" s="1" t="s">
        <v>3237</v>
      </c>
      <c r="M277">
        <v>9377</v>
      </c>
      <c r="N277">
        <v>5814</v>
      </c>
      <c r="O277">
        <v>2367</v>
      </c>
      <c r="Q277">
        <v>1196</v>
      </c>
      <c r="R277">
        <v>9377</v>
      </c>
      <c r="S277">
        <v>9377</v>
      </c>
      <c r="T277">
        <v>9377</v>
      </c>
      <c r="U277">
        <v>9377</v>
      </c>
      <c r="Z277">
        <v>9377</v>
      </c>
      <c r="AA277">
        <v>9377</v>
      </c>
      <c r="AC277">
        <v>0</v>
      </c>
      <c r="AF277">
        <v>9377</v>
      </c>
      <c r="AG277">
        <v>9377</v>
      </c>
      <c r="AJ277">
        <v>2418</v>
      </c>
      <c r="AK277">
        <v>2418</v>
      </c>
      <c r="AV277">
        <v>2418</v>
      </c>
      <c r="AW277">
        <v>2418</v>
      </c>
    </row>
    <row r="278" spans="1:49" x14ac:dyDescent="0.35">
      <c r="A278" s="1" t="s">
        <v>271</v>
      </c>
      <c r="B278" s="1" t="s">
        <v>2865</v>
      </c>
      <c r="C278" s="1" t="s">
        <v>3261</v>
      </c>
      <c r="D278" s="1" t="s">
        <v>4180</v>
      </c>
      <c r="E278" s="2">
        <v>43845</v>
      </c>
      <c r="F278" s="1" t="s">
        <v>43</v>
      </c>
      <c r="G278" s="1" t="s">
        <v>48</v>
      </c>
      <c r="H278" s="1" t="s">
        <v>2866</v>
      </c>
      <c r="I278" s="1" t="s">
        <v>3262</v>
      </c>
      <c r="J278">
        <v>0</v>
      </c>
      <c r="K278">
        <v>0</v>
      </c>
      <c r="L278">
        <v>0</v>
      </c>
      <c r="M278">
        <v>15115</v>
      </c>
      <c r="N278">
        <v>9880</v>
      </c>
      <c r="O278">
        <v>4979</v>
      </c>
      <c r="P278">
        <v>2</v>
      </c>
      <c r="Q278">
        <v>254</v>
      </c>
      <c r="R278">
        <v>15115</v>
      </c>
      <c r="S278">
        <v>13423</v>
      </c>
      <c r="T278">
        <v>15115</v>
      </c>
      <c r="U278">
        <v>13423</v>
      </c>
      <c r="Z278">
        <v>11808</v>
      </c>
      <c r="AA278">
        <v>13423</v>
      </c>
      <c r="AC278">
        <v>0</v>
      </c>
      <c r="AF278">
        <v>11808</v>
      </c>
      <c r="AG278">
        <v>13423</v>
      </c>
      <c r="AH278">
        <v>239</v>
      </c>
      <c r="AJ278">
        <v>3275</v>
      </c>
      <c r="AK278">
        <v>9682</v>
      </c>
      <c r="AN278">
        <v>4957</v>
      </c>
      <c r="AV278">
        <v>8471</v>
      </c>
      <c r="AW278">
        <v>9682</v>
      </c>
    </row>
    <row r="279" spans="1:49" x14ac:dyDescent="0.35">
      <c r="A279" s="1" t="s">
        <v>105</v>
      </c>
      <c r="B279" s="1" t="s">
        <v>1686</v>
      </c>
      <c r="C279" s="1" t="s">
        <v>1730</v>
      </c>
      <c r="D279" s="1" t="s">
        <v>4226</v>
      </c>
      <c r="E279" s="2">
        <v>45626</v>
      </c>
      <c r="F279" s="1" t="s">
        <v>402</v>
      </c>
      <c r="G279" s="1" t="s">
        <v>145</v>
      </c>
      <c r="H279" s="1" t="s">
        <v>402</v>
      </c>
      <c r="I279" s="1" t="s">
        <v>1731</v>
      </c>
      <c r="T279">
        <v>0</v>
      </c>
      <c r="U279">
        <v>0</v>
      </c>
      <c r="AF279">
        <v>0</v>
      </c>
      <c r="AG279">
        <v>0</v>
      </c>
      <c r="AV279">
        <v>0</v>
      </c>
      <c r="AW279">
        <v>0</v>
      </c>
    </row>
    <row r="280" spans="1:49" x14ac:dyDescent="0.35">
      <c r="A280" s="1" t="s">
        <v>105</v>
      </c>
      <c r="B280" s="1" t="s">
        <v>1718</v>
      </c>
      <c r="C280" s="1" t="s">
        <v>1717</v>
      </c>
      <c r="D280" s="1" t="s">
        <v>4227</v>
      </c>
      <c r="E280" s="2">
        <v>45991</v>
      </c>
      <c r="F280" s="1" t="s">
        <v>1719</v>
      </c>
      <c r="G280" s="1" t="s">
        <v>73</v>
      </c>
      <c r="H280" s="1" t="s">
        <v>1719</v>
      </c>
      <c r="I280" s="1" t="s">
        <v>1720</v>
      </c>
      <c r="T280">
        <v>0</v>
      </c>
      <c r="U280">
        <v>0</v>
      </c>
      <c r="AF280">
        <v>0</v>
      </c>
      <c r="AG280">
        <v>0</v>
      </c>
      <c r="AV280">
        <v>0</v>
      </c>
      <c r="AW280">
        <v>0</v>
      </c>
    </row>
    <row r="281" spans="1:49" x14ac:dyDescent="0.35">
      <c r="A281" s="1" t="s">
        <v>105</v>
      </c>
      <c r="B281" s="1" t="s">
        <v>1686</v>
      </c>
      <c r="C281" s="1" t="s">
        <v>1685</v>
      </c>
      <c r="D281" s="1" t="s">
        <v>4227</v>
      </c>
      <c r="E281" s="2">
        <v>45991</v>
      </c>
      <c r="F281" s="1" t="s">
        <v>402</v>
      </c>
      <c r="G281" s="1" t="s">
        <v>145</v>
      </c>
      <c r="H281" s="1" t="s">
        <v>402</v>
      </c>
      <c r="I281" s="1" t="s">
        <v>1687</v>
      </c>
      <c r="T281">
        <v>0</v>
      </c>
      <c r="U281">
        <v>0</v>
      </c>
      <c r="AF281">
        <v>0</v>
      </c>
      <c r="AG281">
        <v>0</v>
      </c>
      <c r="AV281">
        <v>0</v>
      </c>
      <c r="AW281">
        <v>0</v>
      </c>
    </row>
    <row r="282" spans="1:49" x14ac:dyDescent="0.35">
      <c r="A282" s="1" t="s">
        <v>105</v>
      </c>
      <c r="B282" s="1" t="s">
        <v>1718</v>
      </c>
      <c r="C282" s="1" t="s">
        <v>3905</v>
      </c>
      <c r="D282" s="1" t="s">
        <v>4238</v>
      </c>
      <c r="E282" s="2">
        <v>46446</v>
      </c>
      <c r="F282" s="1" t="s">
        <v>1719</v>
      </c>
      <c r="G282" s="1" t="s">
        <v>73</v>
      </c>
      <c r="H282" s="1" t="s">
        <v>1719</v>
      </c>
      <c r="I282" s="1" t="s">
        <v>3906</v>
      </c>
      <c r="T282">
        <v>0</v>
      </c>
      <c r="U282">
        <v>0</v>
      </c>
      <c r="AF282">
        <v>0</v>
      </c>
      <c r="AG282">
        <v>0</v>
      </c>
      <c r="AV282">
        <v>0</v>
      </c>
      <c r="AW282">
        <v>0</v>
      </c>
    </row>
    <row r="283" spans="1:49" x14ac:dyDescent="0.35">
      <c r="A283" s="1" t="s">
        <v>105</v>
      </c>
      <c r="B283" s="1" t="s">
        <v>1686</v>
      </c>
      <c r="C283" s="1" t="s">
        <v>3915</v>
      </c>
      <c r="D283" s="1" t="s">
        <v>4238</v>
      </c>
      <c r="E283" s="2">
        <v>46446</v>
      </c>
      <c r="F283" s="1" t="s">
        <v>402</v>
      </c>
      <c r="G283" s="1" t="s">
        <v>145</v>
      </c>
      <c r="H283" s="1" t="s">
        <v>402</v>
      </c>
      <c r="I283" s="1" t="s">
        <v>3916</v>
      </c>
      <c r="T283">
        <v>0</v>
      </c>
      <c r="U283">
        <v>0</v>
      </c>
      <c r="AF283">
        <v>0</v>
      </c>
      <c r="AG283">
        <v>0</v>
      </c>
      <c r="AV283">
        <v>0</v>
      </c>
      <c r="AW283">
        <v>0</v>
      </c>
    </row>
    <row r="284" spans="1:49" x14ac:dyDescent="0.35">
      <c r="A284" s="1" t="s">
        <v>105</v>
      </c>
      <c r="B284" s="1" t="s">
        <v>1715</v>
      </c>
      <c r="C284" s="1" t="s">
        <v>3009</v>
      </c>
      <c r="D284" s="1" t="s">
        <v>4241</v>
      </c>
      <c r="E284" s="2">
        <v>44408</v>
      </c>
      <c r="F284" s="1" t="s">
        <v>177</v>
      </c>
      <c r="G284" s="1" t="s">
        <v>73</v>
      </c>
      <c r="H284" s="1" t="s">
        <v>177</v>
      </c>
      <c r="I284" s="1" t="s">
        <v>3010</v>
      </c>
      <c r="J284">
        <v>0</v>
      </c>
      <c r="K284">
        <v>0</v>
      </c>
      <c r="L284">
        <v>504</v>
      </c>
      <c r="M284">
        <v>0</v>
      </c>
      <c r="N284">
        <v>0</v>
      </c>
      <c r="O284">
        <v>0</v>
      </c>
      <c r="P284">
        <v>0</v>
      </c>
      <c r="Q284">
        <v>504</v>
      </c>
      <c r="R284">
        <v>504</v>
      </c>
      <c r="S284">
        <v>504</v>
      </c>
      <c r="T284">
        <v>504</v>
      </c>
      <c r="U284">
        <v>504</v>
      </c>
      <c r="AB284">
        <v>0</v>
      </c>
      <c r="AC284">
        <v>0</v>
      </c>
      <c r="AF284">
        <v>0</v>
      </c>
      <c r="AG284">
        <v>0</v>
      </c>
      <c r="AV284">
        <v>0</v>
      </c>
      <c r="AW284">
        <v>0</v>
      </c>
    </row>
    <row r="285" spans="1:49" x14ac:dyDescent="0.35">
      <c r="A285" s="1" t="s">
        <v>105</v>
      </c>
      <c r="B285" s="1" t="s">
        <v>1722</v>
      </c>
      <c r="C285" s="1" t="s">
        <v>2862</v>
      </c>
      <c r="D285" s="1" t="s">
        <v>4224</v>
      </c>
      <c r="E285" s="2">
        <v>44773</v>
      </c>
      <c r="F285" s="1" t="s">
        <v>380</v>
      </c>
      <c r="G285" s="1" t="s">
        <v>380</v>
      </c>
      <c r="H285" s="1" t="s">
        <v>380</v>
      </c>
      <c r="I285" s="1" t="s">
        <v>2863</v>
      </c>
      <c r="S285">
        <v>740</v>
      </c>
      <c r="T285">
        <v>0</v>
      </c>
      <c r="U285">
        <v>740</v>
      </c>
      <c r="AF285">
        <v>0</v>
      </c>
      <c r="AG285">
        <v>0</v>
      </c>
      <c r="AV285">
        <v>0</v>
      </c>
      <c r="AW285">
        <v>0</v>
      </c>
    </row>
    <row r="286" spans="1:49" x14ac:dyDescent="0.35">
      <c r="A286" s="1" t="s">
        <v>105</v>
      </c>
      <c r="B286" s="1" t="s">
        <v>1722</v>
      </c>
      <c r="C286" s="1" t="s">
        <v>2938</v>
      </c>
      <c r="D286" s="1" t="s">
        <v>4225</v>
      </c>
      <c r="E286" s="2">
        <v>45260</v>
      </c>
      <c r="F286" s="1" t="s">
        <v>380</v>
      </c>
      <c r="G286" s="1" t="s">
        <v>380</v>
      </c>
      <c r="H286" s="1" t="s">
        <v>380</v>
      </c>
      <c r="I286" s="1" t="s">
        <v>2939</v>
      </c>
      <c r="S286">
        <v>830</v>
      </c>
      <c r="T286">
        <v>0</v>
      </c>
      <c r="U286">
        <v>830</v>
      </c>
      <c r="AF286">
        <v>0</v>
      </c>
      <c r="AG286">
        <v>0</v>
      </c>
      <c r="AV286">
        <v>0</v>
      </c>
      <c r="AW286">
        <v>0</v>
      </c>
    </row>
    <row r="287" spans="1:49" x14ac:dyDescent="0.35">
      <c r="A287" s="1" t="s">
        <v>105</v>
      </c>
      <c r="B287" s="1" t="s">
        <v>1683</v>
      </c>
      <c r="C287" s="1" t="s">
        <v>2838</v>
      </c>
      <c r="D287" s="1" t="s">
        <v>4224</v>
      </c>
      <c r="E287" s="2">
        <v>44773</v>
      </c>
      <c r="F287" s="1" t="s">
        <v>146</v>
      </c>
      <c r="G287" s="1" t="s">
        <v>145</v>
      </c>
      <c r="H287" s="1" t="s">
        <v>146</v>
      </c>
      <c r="I287" s="1" t="s">
        <v>2839</v>
      </c>
      <c r="S287">
        <v>900</v>
      </c>
      <c r="T287">
        <v>0</v>
      </c>
      <c r="U287">
        <v>900</v>
      </c>
      <c r="AF287">
        <v>0</v>
      </c>
      <c r="AG287">
        <v>0</v>
      </c>
      <c r="AV287">
        <v>0</v>
      </c>
      <c r="AW287">
        <v>0</v>
      </c>
    </row>
    <row r="288" spans="1:49" x14ac:dyDescent="0.35">
      <c r="A288" s="1" t="s">
        <v>105</v>
      </c>
      <c r="B288" s="1" t="s">
        <v>1722</v>
      </c>
      <c r="C288" s="1" t="s">
        <v>1752</v>
      </c>
      <c r="D288" s="1" t="s">
        <v>4226</v>
      </c>
      <c r="E288" s="2">
        <v>45626</v>
      </c>
      <c r="F288" s="1" t="s">
        <v>380</v>
      </c>
      <c r="G288" s="1" t="s">
        <v>380</v>
      </c>
      <c r="H288" s="1" t="s">
        <v>380</v>
      </c>
      <c r="I288" s="1" t="s">
        <v>1753</v>
      </c>
      <c r="S288">
        <v>920</v>
      </c>
      <c r="T288">
        <v>0</v>
      </c>
      <c r="U288">
        <v>920</v>
      </c>
      <c r="AF288">
        <v>0</v>
      </c>
      <c r="AG288">
        <v>0</v>
      </c>
      <c r="AV288">
        <v>0</v>
      </c>
      <c r="AW288">
        <v>0</v>
      </c>
    </row>
    <row r="289" spans="1:49" x14ac:dyDescent="0.35">
      <c r="A289" s="1" t="s">
        <v>105</v>
      </c>
      <c r="B289" s="1" t="s">
        <v>1722</v>
      </c>
      <c r="C289" s="1" t="s">
        <v>1721</v>
      </c>
      <c r="D289" s="1" t="s">
        <v>4227</v>
      </c>
      <c r="E289" s="2">
        <v>45991</v>
      </c>
      <c r="F289" s="1" t="s">
        <v>380</v>
      </c>
      <c r="G289" s="1" t="s">
        <v>380</v>
      </c>
      <c r="H289" s="1" t="s">
        <v>380</v>
      </c>
      <c r="I289" s="1" t="s">
        <v>1723</v>
      </c>
      <c r="S289">
        <v>1020</v>
      </c>
      <c r="T289">
        <v>0</v>
      </c>
      <c r="U289">
        <v>1020</v>
      </c>
      <c r="AF289">
        <v>0</v>
      </c>
      <c r="AG289">
        <v>0</v>
      </c>
      <c r="AV289">
        <v>0</v>
      </c>
      <c r="AW289">
        <v>0</v>
      </c>
    </row>
    <row r="290" spans="1:49" x14ac:dyDescent="0.35">
      <c r="A290" s="1" t="s">
        <v>105</v>
      </c>
      <c r="B290" s="1" t="s">
        <v>1683</v>
      </c>
      <c r="C290" s="1" t="s">
        <v>1728</v>
      </c>
      <c r="D290" s="1" t="s">
        <v>4226</v>
      </c>
      <c r="E290" s="2">
        <v>45626</v>
      </c>
      <c r="F290" s="1" t="s">
        <v>146</v>
      </c>
      <c r="G290" s="1" t="s">
        <v>145</v>
      </c>
      <c r="H290" s="1" t="s">
        <v>146</v>
      </c>
      <c r="I290" s="1" t="s">
        <v>1729</v>
      </c>
      <c r="S290">
        <v>1050</v>
      </c>
      <c r="T290">
        <v>0</v>
      </c>
      <c r="U290">
        <v>1050</v>
      </c>
      <c r="AF290">
        <v>0</v>
      </c>
      <c r="AG290">
        <v>0</v>
      </c>
      <c r="AV290">
        <v>0</v>
      </c>
      <c r="AW290">
        <v>0</v>
      </c>
    </row>
    <row r="291" spans="1:49" x14ac:dyDescent="0.35">
      <c r="A291" s="1" t="s">
        <v>105</v>
      </c>
      <c r="B291" s="1" t="s">
        <v>1683</v>
      </c>
      <c r="C291" s="1" t="s">
        <v>2914</v>
      </c>
      <c r="D291" s="1" t="s">
        <v>4225</v>
      </c>
      <c r="E291" s="2">
        <v>45260</v>
      </c>
      <c r="F291" s="1" t="s">
        <v>146</v>
      </c>
      <c r="G291" s="1" t="s">
        <v>145</v>
      </c>
      <c r="H291" s="1" t="s">
        <v>146</v>
      </c>
      <c r="I291" s="1" t="s">
        <v>2915</v>
      </c>
      <c r="S291">
        <v>1050</v>
      </c>
      <c r="T291">
        <v>0</v>
      </c>
      <c r="U291">
        <v>1050</v>
      </c>
      <c r="AF291">
        <v>0</v>
      </c>
      <c r="AG291">
        <v>0</v>
      </c>
      <c r="AV291">
        <v>0</v>
      </c>
      <c r="AW291">
        <v>0</v>
      </c>
    </row>
    <row r="292" spans="1:49" x14ac:dyDescent="0.35">
      <c r="A292" s="1" t="s">
        <v>105</v>
      </c>
      <c r="B292" s="1" t="s">
        <v>1722</v>
      </c>
      <c r="C292" s="1" t="s">
        <v>3907</v>
      </c>
      <c r="D292" s="1" t="s">
        <v>4238</v>
      </c>
      <c r="E292" s="2">
        <v>46446</v>
      </c>
      <c r="F292" s="1" t="s">
        <v>380</v>
      </c>
      <c r="G292" s="1" t="s">
        <v>380</v>
      </c>
      <c r="H292" s="1" t="s">
        <v>380</v>
      </c>
      <c r="I292" s="1" t="s">
        <v>3908</v>
      </c>
      <c r="S292">
        <v>1110</v>
      </c>
      <c r="T292">
        <v>0</v>
      </c>
      <c r="U292">
        <v>1110</v>
      </c>
      <c r="AF292">
        <v>0</v>
      </c>
      <c r="AG292">
        <v>0</v>
      </c>
      <c r="AV292">
        <v>0</v>
      </c>
      <c r="AW292">
        <v>0</v>
      </c>
    </row>
    <row r="293" spans="1:49" x14ac:dyDescent="0.35">
      <c r="A293" s="1" t="s">
        <v>105</v>
      </c>
      <c r="B293" s="1" t="s">
        <v>1696</v>
      </c>
      <c r="C293" s="1" t="s">
        <v>2846</v>
      </c>
      <c r="D293" s="1" t="s">
        <v>4224</v>
      </c>
      <c r="E293" s="2">
        <v>44773</v>
      </c>
      <c r="F293" s="1" t="s">
        <v>1006</v>
      </c>
      <c r="G293" s="1" t="s">
        <v>136</v>
      </c>
      <c r="H293" s="1" t="s">
        <v>1006</v>
      </c>
      <c r="I293" s="1" t="s">
        <v>2847</v>
      </c>
      <c r="S293">
        <v>1636</v>
      </c>
      <c r="T293">
        <v>0</v>
      </c>
      <c r="U293">
        <v>1636</v>
      </c>
      <c r="AF293">
        <v>0</v>
      </c>
      <c r="AG293">
        <v>0</v>
      </c>
      <c r="AV293">
        <v>0</v>
      </c>
      <c r="AW293">
        <v>0</v>
      </c>
    </row>
    <row r="294" spans="1:49" x14ac:dyDescent="0.35">
      <c r="A294" s="1" t="s">
        <v>105</v>
      </c>
      <c r="B294" s="1" t="s">
        <v>1696</v>
      </c>
      <c r="C294" s="1" t="s">
        <v>2922</v>
      </c>
      <c r="D294" s="1" t="s">
        <v>4225</v>
      </c>
      <c r="E294" s="2">
        <v>45260</v>
      </c>
      <c r="F294" s="1" t="s">
        <v>1006</v>
      </c>
      <c r="G294" s="1" t="s">
        <v>136</v>
      </c>
      <c r="H294" s="1" t="s">
        <v>1006</v>
      </c>
      <c r="I294" s="1" t="s">
        <v>2923</v>
      </c>
      <c r="S294">
        <v>1718</v>
      </c>
      <c r="T294">
        <v>0</v>
      </c>
      <c r="U294">
        <v>1718</v>
      </c>
      <c r="AF294">
        <v>0</v>
      </c>
      <c r="AG294">
        <v>0</v>
      </c>
      <c r="AV294">
        <v>0</v>
      </c>
      <c r="AW294">
        <v>0</v>
      </c>
    </row>
    <row r="295" spans="1:49" x14ac:dyDescent="0.35">
      <c r="A295" s="1" t="s">
        <v>105</v>
      </c>
      <c r="B295" s="1" t="s">
        <v>1693</v>
      </c>
      <c r="C295" s="1" t="s">
        <v>2844</v>
      </c>
      <c r="D295" s="1" t="s">
        <v>4224</v>
      </c>
      <c r="E295" s="2">
        <v>44773</v>
      </c>
      <c r="F295" s="1" t="s">
        <v>135</v>
      </c>
      <c r="G295" s="1" t="s">
        <v>136</v>
      </c>
      <c r="H295" s="1" t="s">
        <v>135</v>
      </c>
      <c r="I295" s="1" t="s">
        <v>2845</v>
      </c>
      <c r="S295">
        <v>1720</v>
      </c>
      <c r="T295">
        <v>0</v>
      </c>
      <c r="U295">
        <v>1720</v>
      </c>
      <c r="AF295">
        <v>0</v>
      </c>
      <c r="AG295">
        <v>0</v>
      </c>
      <c r="AV295">
        <v>0</v>
      </c>
      <c r="AW295">
        <v>0</v>
      </c>
    </row>
    <row r="296" spans="1:49" x14ac:dyDescent="0.35">
      <c r="A296" s="1" t="s">
        <v>105</v>
      </c>
      <c r="B296" s="1" t="s">
        <v>1689</v>
      </c>
      <c r="C296" s="1" t="s">
        <v>2842</v>
      </c>
      <c r="D296" s="1" t="s">
        <v>4224</v>
      </c>
      <c r="E296" s="2">
        <v>44773</v>
      </c>
      <c r="F296" s="1" t="s">
        <v>1690</v>
      </c>
      <c r="G296" s="1" t="s">
        <v>387</v>
      </c>
      <c r="H296" s="1" t="s">
        <v>1690</v>
      </c>
      <c r="I296" s="1" t="s">
        <v>2843</v>
      </c>
      <c r="S296">
        <v>1831</v>
      </c>
      <c r="T296">
        <v>0</v>
      </c>
      <c r="U296">
        <v>1831</v>
      </c>
      <c r="AF296">
        <v>0</v>
      </c>
      <c r="AG296">
        <v>0</v>
      </c>
      <c r="AV296">
        <v>0</v>
      </c>
      <c r="AW296">
        <v>0</v>
      </c>
    </row>
    <row r="297" spans="1:49" x14ac:dyDescent="0.35">
      <c r="A297" s="1" t="s">
        <v>105</v>
      </c>
      <c r="B297" s="1" t="s">
        <v>1693</v>
      </c>
      <c r="C297" s="1" t="s">
        <v>2920</v>
      </c>
      <c r="D297" s="1" t="s">
        <v>4225</v>
      </c>
      <c r="E297" s="2">
        <v>45260</v>
      </c>
      <c r="F297" s="1" t="s">
        <v>135</v>
      </c>
      <c r="G297" s="1" t="s">
        <v>136</v>
      </c>
      <c r="H297" s="1" t="s">
        <v>135</v>
      </c>
      <c r="I297" s="1" t="s">
        <v>2921</v>
      </c>
      <c r="S297">
        <v>2000</v>
      </c>
      <c r="T297">
        <v>0</v>
      </c>
      <c r="U297">
        <v>2000</v>
      </c>
      <c r="AF297">
        <v>0</v>
      </c>
      <c r="AG297">
        <v>0</v>
      </c>
      <c r="AV297">
        <v>0</v>
      </c>
      <c r="AW297">
        <v>0</v>
      </c>
    </row>
    <row r="298" spans="1:49" x14ac:dyDescent="0.35">
      <c r="A298" s="1" t="s">
        <v>105</v>
      </c>
      <c r="B298" s="1" t="s">
        <v>1696</v>
      </c>
      <c r="C298" s="1" t="s">
        <v>1736</v>
      </c>
      <c r="D298" s="1" t="s">
        <v>4226</v>
      </c>
      <c r="E298" s="2">
        <v>45626</v>
      </c>
      <c r="F298" s="1" t="s">
        <v>1006</v>
      </c>
      <c r="G298" s="1" t="s">
        <v>136</v>
      </c>
      <c r="H298" s="1" t="s">
        <v>1006</v>
      </c>
      <c r="I298" s="1" t="s">
        <v>1737</v>
      </c>
      <c r="S298">
        <v>2080</v>
      </c>
      <c r="T298">
        <v>0</v>
      </c>
      <c r="U298">
        <v>2080</v>
      </c>
      <c r="AF298">
        <v>0</v>
      </c>
      <c r="AG298">
        <v>0</v>
      </c>
      <c r="AV298">
        <v>0</v>
      </c>
      <c r="AW298">
        <v>0</v>
      </c>
    </row>
    <row r="299" spans="1:49" x14ac:dyDescent="0.35">
      <c r="A299" s="1" t="s">
        <v>105</v>
      </c>
      <c r="B299" s="1" t="s">
        <v>1696</v>
      </c>
      <c r="C299" s="1" t="s">
        <v>1695</v>
      </c>
      <c r="D299" s="1" t="s">
        <v>4227</v>
      </c>
      <c r="E299" s="2">
        <v>45991</v>
      </c>
      <c r="F299" s="1" t="s">
        <v>1006</v>
      </c>
      <c r="G299" s="1" t="s">
        <v>136</v>
      </c>
      <c r="H299" s="1" t="s">
        <v>1006</v>
      </c>
      <c r="I299" s="1" t="s">
        <v>1697</v>
      </c>
      <c r="S299">
        <v>2080</v>
      </c>
      <c r="T299">
        <v>0</v>
      </c>
      <c r="U299">
        <v>2080</v>
      </c>
      <c r="AF299">
        <v>0</v>
      </c>
      <c r="AG299">
        <v>0</v>
      </c>
      <c r="AV299">
        <v>0</v>
      </c>
      <c r="AW299">
        <v>0</v>
      </c>
    </row>
    <row r="300" spans="1:49" x14ac:dyDescent="0.35">
      <c r="A300" s="1" t="s">
        <v>105</v>
      </c>
      <c r="B300" s="1" t="s">
        <v>1696</v>
      </c>
      <c r="C300" s="1" t="s">
        <v>3921</v>
      </c>
      <c r="D300" s="1" t="s">
        <v>4238</v>
      </c>
      <c r="E300" s="2">
        <v>46446</v>
      </c>
      <c r="F300" s="1" t="s">
        <v>1006</v>
      </c>
      <c r="G300" s="1" t="s">
        <v>136</v>
      </c>
      <c r="H300" s="1" t="s">
        <v>1006</v>
      </c>
      <c r="I300" s="1" t="s">
        <v>3922</v>
      </c>
      <c r="S300">
        <v>2080</v>
      </c>
      <c r="T300">
        <v>0</v>
      </c>
      <c r="U300">
        <v>2080</v>
      </c>
      <c r="AF300">
        <v>0</v>
      </c>
      <c r="AG300">
        <v>0</v>
      </c>
      <c r="AV300">
        <v>0</v>
      </c>
      <c r="AW300">
        <v>0</v>
      </c>
    </row>
    <row r="301" spans="1:49" x14ac:dyDescent="0.35">
      <c r="A301" s="1" t="s">
        <v>105</v>
      </c>
      <c r="B301" s="1" t="s">
        <v>1693</v>
      </c>
      <c r="C301" s="1" t="s">
        <v>1734</v>
      </c>
      <c r="D301" s="1" t="s">
        <v>4226</v>
      </c>
      <c r="E301" s="2">
        <v>45626</v>
      </c>
      <c r="F301" s="1" t="s">
        <v>135</v>
      </c>
      <c r="G301" s="1" t="s">
        <v>136</v>
      </c>
      <c r="H301" s="1" t="s">
        <v>135</v>
      </c>
      <c r="I301" s="1" t="s">
        <v>1735</v>
      </c>
      <c r="S301">
        <v>2100</v>
      </c>
      <c r="T301">
        <v>0</v>
      </c>
      <c r="U301">
        <v>2100</v>
      </c>
      <c r="AF301">
        <v>0</v>
      </c>
      <c r="AG301">
        <v>0</v>
      </c>
      <c r="AV301">
        <v>0</v>
      </c>
      <c r="AW301">
        <v>0</v>
      </c>
    </row>
    <row r="302" spans="1:49" x14ac:dyDescent="0.35">
      <c r="A302" s="1" t="s">
        <v>105</v>
      </c>
      <c r="B302" s="1" t="s">
        <v>1693</v>
      </c>
      <c r="C302" s="1" t="s">
        <v>1692</v>
      </c>
      <c r="D302" s="1" t="s">
        <v>4227</v>
      </c>
      <c r="E302" s="2">
        <v>45991</v>
      </c>
      <c r="F302" s="1" t="s">
        <v>135</v>
      </c>
      <c r="G302" s="1" t="s">
        <v>136</v>
      </c>
      <c r="H302" s="1" t="s">
        <v>135</v>
      </c>
      <c r="I302" s="1" t="s">
        <v>1694</v>
      </c>
      <c r="S302">
        <v>2200</v>
      </c>
      <c r="T302">
        <v>0</v>
      </c>
      <c r="U302">
        <v>2200</v>
      </c>
      <c r="AF302">
        <v>0</v>
      </c>
      <c r="AG302">
        <v>0</v>
      </c>
      <c r="AV302">
        <v>0</v>
      </c>
      <c r="AW302">
        <v>0</v>
      </c>
    </row>
    <row r="303" spans="1:49" x14ac:dyDescent="0.35">
      <c r="A303" s="1" t="s">
        <v>105</v>
      </c>
      <c r="B303" s="1" t="s">
        <v>1689</v>
      </c>
      <c r="C303" s="1" t="s">
        <v>2918</v>
      </c>
      <c r="D303" s="1" t="s">
        <v>4225</v>
      </c>
      <c r="E303" s="2">
        <v>45260</v>
      </c>
      <c r="F303" s="1" t="s">
        <v>1690</v>
      </c>
      <c r="G303" s="1" t="s">
        <v>387</v>
      </c>
      <c r="H303" s="1" t="s">
        <v>1690</v>
      </c>
      <c r="I303" s="1" t="s">
        <v>2919</v>
      </c>
      <c r="S303">
        <v>2250</v>
      </c>
      <c r="T303">
        <v>0</v>
      </c>
      <c r="U303">
        <v>2250</v>
      </c>
      <c r="AF303">
        <v>0</v>
      </c>
      <c r="AG303">
        <v>0</v>
      </c>
      <c r="AV303">
        <v>0</v>
      </c>
      <c r="AW303">
        <v>0</v>
      </c>
    </row>
    <row r="304" spans="1:49" x14ac:dyDescent="0.35">
      <c r="A304" s="1" t="s">
        <v>105</v>
      </c>
      <c r="B304" s="1" t="s">
        <v>1693</v>
      </c>
      <c r="C304" s="1" t="s">
        <v>3919</v>
      </c>
      <c r="D304" s="1" t="s">
        <v>4238</v>
      </c>
      <c r="E304" s="2">
        <v>46446</v>
      </c>
      <c r="F304" s="1" t="s">
        <v>135</v>
      </c>
      <c r="G304" s="1" t="s">
        <v>136</v>
      </c>
      <c r="H304" s="1" t="s">
        <v>135</v>
      </c>
      <c r="I304" s="1" t="s">
        <v>3920</v>
      </c>
      <c r="S304">
        <v>2300</v>
      </c>
      <c r="T304">
        <v>0</v>
      </c>
      <c r="U304">
        <v>2300</v>
      </c>
      <c r="AF304">
        <v>0</v>
      </c>
      <c r="AG304">
        <v>0</v>
      </c>
      <c r="AV304">
        <v>0</v>
      </c>
      <c r="AW304">
        <v>0</v>
      </c>
    </row>
    <row r="305" spans="1:49" x14ac:dyDescent="0.35">
      <c r="A305" s="1" t="s">
        <v>105</v>
      </c>
      <c r="B305" s="1" t="s">
        <v>1683</v>
      </c>
      <c r="C305" s="1" t="s">
        <v>1682</v>
      </c>
      <c r="D305" s="1" t="s">
        <v>4227</v>
      </c>
      <c r="E305" s="2">
        <v>45991</v>
      </c>
      <c r="F305" s="1" t="s">
        <v>146</v>
      </c>
      <c r="G305" s="1" t="s">
        <v>145</v>
      </c>
      <c r="H305" s="1" t="s">
        <v>146</v>
      </c>
      <c r="I305" s="1" t="s">
        <v>1684</v>
      </c>
      <c r="S305">
        <v>2400</v>
      </c>
      <c r="T305">
        <v>0</v>
      </c>
      <c r="U305">
        <v>2400</v>
      </c>
      <c r="AF305">
        <v>0</v>
      </c>
      <c r="AG305">
        <v>0</v>
      </c>
      <c r="AV305">
        <v>0</v>
      </c>
      <c r="AW305">
        <v>0</v>
      </c>
    </row>
    <row r="306" spans="1:49" x14ac:dyDescent="0.35">
      <c r="A306" s="1" t="s">
        <v>105</v>
      </c>
      <c r="B306" s="1" t="s">
        <v>1689</v>
      </c>
      <c r="C306" s="1" t="s">
        <v>1732</v>
      </c>
      <c r="D306" s="1" t="s">
        <v>4226</v>
      </c>
      <c r="E306" s="2">
        <v>45626</v>
      </c>
      <c r="F306" s="1" t="s">
        <v>1690</v>
      </c>
      <c r="G306" s="1" t="s">
        <v>387</v>
      </c>
      <c r="H306" s="1" t="s">
        <v>1690</v>
      </c>
      <c r="I306" s="1" t="s">
        <v>1733</v>
      </c>
      <c r="S306">
        <v>2479</v>
      </c>
      <c r="T306">
        <v>0</v>
      </c>
      <c r="U306">
        <v>2479</v>
      </c>
      <c r="AF306">
        <v>0</v>
      </c>
      <c r="AG306">
        <v>0</v>
      </c>
      <c r="AV306">
        <v>0</v>
      </c>
      <c r="AW306">
        <v>0</v>
      </c>
    </row>
    <row r="307" spans="1:49" x14ac:dyDescent="0.35">
      <c r="A307" s="1" t="s">
        <v>105</v>
      </c>
      <c r="B307" s="1" t="s">
        <v>1683</v>
      </c>
      <c r="C307" s="1" t="s">
        <v>3913</v>
      </c>
      <c r="D307" s="1" t="s">
        <v>4238</v>
      </c>
      <c r="E307" s="2">
        <v>46446</v>
      </c>
      <c r="F307" s="1" t="s">
        <v>146</v>
      </c>
      <c r="G307" s="1" t="s">
        <v>145</v>
      </c>
      <c r="H307" s="1" t="s">
        <v>146</v>
      </c>
      <c r="I307" s="1" t="s">
        <v>3914</v>
      </c>
      <c r="S307">
        <v>2600</v>
      </c>
      <c r="T307">
        <v>0</v>
      </c>
      <c r="U307">
        <v>2600</v>
      </c>
      <c r="AF307">
        <v>0</v>
      </c>
      <c r="AG307">
        <v>0</v>
      </c>
      <c r="AV307">
        <v>0</v>
      </c>
      <c r="AW307">
        <v>0</v>
      </c>
    </row>
    <row r="308" spans="1:49" x14ac:dyDescent="0.35">
      <c r="A308" s="1" t="s">
        <v>105</v>
      </c>
      <c r="B308" s="1" t="s">
        <v>1689</v>
      </c>
      <c r="C308" s="1" t="s">
        <v>1688</v>
      </c>
      <c r="D308" s="1" t="s">
        <v>4227</v>
      </c>
      <c r="E308" s="2">
        <v>45991</v>
      </c>
      <c r="F308" s="1" t="s">
        <v>1690</v>
      </c>
      <c r="G308" s="1" t="s">
        <v>387</v>
      </c>
      <c r="H308" s="1" t="s">
        <v>1690</v>
      </c>
      <c r="I308" s="1" t="s">
        <v>1691</v>
      </c>
      <c r="S308">
        <v>2709</v>
      </c>
      <c r="T308">
        <v>0</v>
      </c>
      <c r="U308">
        <v>2709</v>
      </c>
      <c r="AF308">
        <v>0</v>
      </c>
      <c r="AG308">
        <v>0</v>
      </c>
      <c r="AV308">
        <v>0</v>
      </c>
      <c r="AW308">
        <v>0</v>
      </c>
    </row>
    <row r="309" spans="1:49" x14ac:dyDescent="0.35">
      <c r="A309" s="1" t="s">
        <v>105</v>
      </c>
      <c r="B309" s="1" t="s">
        <v>1689</v>
      </c>
      <c r="C309" s="1" t="s">
        <v>3917</v>
      </c>
      <c r="D309" s="1" t="s">
        <v>4238</v>
      </c>
      <c r="E309" s="2">
        <v>46446</v>
      </c>
      <c r="F309" s="1" t="s">
        <v>1690</v>
      </c>
      <c r="G309" s="1" t="s">
        <v>387</v>
      </c>
      <c r="H309" s="1" t="s">
        <v>1690</v>
      </c>
      <c r="I309" s="1" t="s">
        <v>3918</v>
      </c>
      <c r="S309">
        <v>2935</v>
      </c>
      <c r="T309">
        <v>0</v>
      </c>
      <c r="U309">
        <v>2935</v>
      </c>
      <c r="AF309">
        <v>0</v>
      </c>
      <c r="AG309">
        <v>0</v>
      </c>
      <c r="AV309">
        <v>0</v>
      </c>
      <c r="AW309">
        <v>0</v>
      </c>
    </row>
    <row r="310" spans="1:49" x14ac:dyDescent="0.35">
      <c r="A310" s="1" t="s">
        <v>105</v>
      </c>
      <c r="B310" s="1" t="s">
        <v>1718</v>
      </c>
      <c r="C310" s="1" t="s">
        <v>2860</v>
      </c>
      <c r="D310" s="1" t="s">
        <v>4224</v>
      </c>
      <c r="E310" s="2">
        <v>44773</v>
      </c>
      <c r="F310" s="1" t="s">
        <v>1719</v>
      </c>
      <c r="G310" s="1" t="s">
        <v>73</v>
      </c>
      <c r="H310" s="1" t="s">
        <v>1719</v>
      </c>
      <c r="I310" s="1" t="s">
        <v>2861</v>
      </c>
      <c r="S310">
        <v>3000</v>
      </c>
      <c r="T310">
        <v>0</v>
      </c>
      <c r="U310">
        <v>3000</v>
      </c>
      <c r="AF310">
        <v>0</v>
      </c>
      <c r="AG310">
        <v>0</v>
      </c>
      <c r="AV310">
        <v>0</v>
      </c>
      <c r="AW310">
        <v>0</v>
      </c>
    </row>
    <row r="311" spans="1:49" x14ac:dyDescent="0.35">
      <c r="A311" s="1" t="s">
        <v>105</v>
      </c>
      <c r="B311" s="1" t="s">
        <v>1702</v>
      </c>
      <c r="C311" s="1" t="s">
        <v>2850</v>
      </c>
      <c r="D311" s="1" t="s">
        <v>4224</v>
      </c>
      <c r="E311" s="2">
        <v>44773</v>
      </c>
      <c r="F311" s="1" t="s">
        <v>844</v>
      </c>
      <c r="G311" s="1" t="s">
        <v>845</v>
      </c>
      <c r="H311" s="1" t="s">
        <v>844</v>
      </c>
      <c r="I311" s="1" t="s">
        <v>2851</v>
      </c>
      <c r="S311">
        <v>3200</v>
      </c>
      <c r="T311">
        <v>0</v>
      </c>
      <c r="U311">
        <v>3200</v>
      </c>
      <c r="AF311">
        <v>0</v>
      </c>
      <c r="AG311">
        <v>0</v>
      </c>
      <c r="AV311">
        <v>0</v>
      </c>
      <c r="AW311">
        <v>0</v>
      </c>
    </row>
    <row r="312" spans="1:49" x14ac:dyDescent="0.35">
      <c r="A312" s="1" t="s">
        <v>105</v>
      </c>
      <c r="B312" s="1" t="s">
        <v>1705</v>
      </c>
      <c r="C312" s="1" t="s">
        <v>2852</v>
      </c>
      <c r="D312" s="1" t="s">
        <v>4224</v>
      </c>
      <c r="E312" s="2">
        <v>44773</v>
      </c>
      <c r="F312" s="1" t="s">
        <v>321</v>
      </c>
      <c r="G312" s="1" t="s">
        <v>190</v>
      </c>
      <c r="H312" s="1" t="s">
        <v>321</v>
      </c>
      <c r="I312" s="1" t="s">
        <v>2853</v>
      </c>
      <c r="S312">
        <v>3800</v>
      </c>
      <c r="T312">
        <v>0</v>
      </c>
      <c r="U312">
        <v>3800</v>
      </c>
      <c r="AF312">
        <v>0</v>
      </c>
      <c r="AG312">
        <v>0</v>
      </c>
      <c r="AV312">
        <v>0</v>
      </c>
      <c r="AW312">
        <v>0</v>
      </c>
    </row>
    <row r="313" spans="1:49" x14ac:dyDescent="0.35">
      <c r="A313" s="1" t="s">
        <v>105</v>
      </c>
      <c r="B313" s="1" t="s">
        <v>1677</v>
      </c>
      <c r="C313" s="1" t="s">
        <v>2834</v>
      </c>
      <c r="D313" s="1" t="s">
        <v>4224</v>
      </c>
      <c r="E313" s="2">
        <v>44773</v>
      </c>
      <c r="F313" s="1" t="s">
        <v>151</v>
      </c>
      <c r="G313" s="1" t="s">
        <v>145</v>
      </c>
      <c r="H313" s="1" t="s">
        <v>151</v>
      </c>
      <c r="I313" s="1" t="s">
        <v>2835</v>
      </c>
      <c r="S313">
        <v>3840</v>
      </c>
      <c r="T313">
        <v>0</v>
      </c>
      <c r="U313">
        <v>3840</v>
      </c>
      <c r="AF313">
        <v>0</v>
      </c>
      <c r="AG313">
        <v>0</v>
      </c>
      <c r="AV313">
        <v>0</v>
      </c>
      <c r="AW313">
        <v>0</v>
      </c>
    </row>
    <row r="314" spans="1:49" x14ac:dyDescent="0.35">
      <c r="A314" s="1" t="s">
        <v>105</v>
      </c>
      <c r="B314" s="1" t="s">
        <v>1677</v>
      </c>
      <c r="C314" s="1" t="s">
        <v>2910</v>
      </c>
      <c r="D314" s="1" t="s">
        <v>4225</v>
      </c>
      <c r="E314" s="2">
        <v>45260</v>
      </c>
      <c r="F314" s="1" t="s">
        <v>151</v>
      </c>
      <c r="G314" s="1" t="s">
        <v>145</v>
      </c>
      <c r="H314" s="1" t="s">
        <v>151</v>
      </c>
      <c r="I314" s="1" t="s">
        <v>2911</v>
      </c>
      <c r="S314">
        <v>3843</v>
      </c>
      <c r="T314">
        <v>0</v>
      </c>
      <c r="U314">
        <v>3843</v>
      </c>
      <c r="AF314">
        <v>0</v>
      </c>
      <c r="AG314">
        <v>0</v>
      </c>
      <c r="AV314">
        <v>0</v>
      </c>
      <c r="AW314">
        <v>0</v>
      </c>
    </row>
    <row r="315" spans="1:49" x14ac:dyDescent="0.35">
      <c r="A315" s="1" t="s">
        <v>105</v>
      </c>
      <c r="B315" s="1" t="s">
        <v>1702</v>
      </c>
      <c r="C315" s="1" t="s">
        <v>2926</v>
      </c>
      <c r="D315" s="1" t="s">
        <v>4225</v>
      </c>
      <c r="E315" s="2">
        <v>45260</v>
      </c>
      <c r="F315" s="1" t="s">
        <v>844</v>
      </c>
      <c r="G315" s="1" t="s">
        <v>845</v>
      </c>
      <c r="H315" s="1" t="s">
        <v>844</v>
      </c>
      <c r="I315" s="1" t="s">
        <v>2927</v>
      </c>
      <c r="S315">
        <v>4000</v>
      </c>
      <c r="T315">
        <v>0</v>
      </c>
      <c r="U315">
        <v>4000</v>
      </c>
      <c r="AF315">
        <v>0</v>
      </c>
      <c r="AG315">
        <v>0</v>
      </c>
      <c r="AV315">
        <v>0</v>
      </c>
      <c r="AW315">
        <v>0</v>
      </c>
    </row>
    <row r="316" spans="1:49" x14ac:dyDescent="0.35">
      <c r="A316" s="1" t="s">
        <v>105</v>
      </c>
      <c r="B316" s="1" t="s">
        <v>1677</v>
      </c>
      <c r="C316" s="1" t="s">
        <v>1724</v>
      </c>
      <c r="D316" s="1" t="s">
        <v>4226</v>
      </c>
      <c r="E316" s="2">
        <v>45626</v>
      </c>
      <c r="F316" s="1" t="s">
        <v>151</v>
      </c>
      <c r="G316" s="1" t="s">
        <v>145</v>
      </c>
      <c r="H316" s="1" t="s">
        <v>151</v>
      </c>
      <c r="I316" s="1" t="s">
        <v>1725</v>
      </c>
      <c r="S316">
        <v>4036</v>
      </c>
      <c r="T316">
        <v>0</v>
      </c>
      <c r="U316">
        <v>4036</v>
      </c>
      <c r="AF316">
        <v>0</v>
      </c>
      <c r="AG316">
        <v>0</v>
      </c>
      <c r="AV316">
        <v>0</v>
      </c>
      <c r="AW316">
        <v>0</v>
      </c>
    </row>
    <row r="317" spans="1:49" x14ac:dyDescent="0.35">
      <c r="A317" s="1" t="s">
        <v>105</v>
      </c>
      <c r="B317" s="1" t="s">
        <v>1677</v>
      </c>
      <c r="C317" s="1" t="s">
        <v>1676</v>
      </c>
      <c r="D317" s="1" t="s">
        <v>4227</v>
      </c>
      <c r="E317" s="2">
        <v>45991</v>
      </c>
      <c r="F317" s="1" t="s">
        <v>151</v>
      </c>
      <c r="G317" s="1" t="s">
        <v>145</v>
      </c>
      <c r="H317" s="1" t="s">
        <v>151</v>
      </c>
      <c r="I317" s="1" t="s">
        <v>1678</v>
      </c>
      <c r="S317">
        <v>4237</v>
      </c>
      <c r="T317">
        <v>0</v>
      </c>
      <c r="U317">
        <v>4237</v>
      </c>
      <c r="AF317">
        <v>0</v>
      </c>
      <c r="AG317">
        <v>0</v>
      </c>
      <c r="AV317">
        <v>0</v>
      </c>
      <c r="AW317">
        <v>0</v>
      </c>
    </row>
    <row r="318" spans="1:49" x14ac:dyDescent="0.35">
      <c r="A318" s="1" t="s">
        <v>105</v>
      </c>
      <c r="B318" s="1" t="s">
        <v>1677</v>
      </c>
      <c r="C318" s="1" t="s">
        <v>3909</v>
      </c>
      <c r="D318" s="1" t="s">
        <v>4238</v>
      </c>
      <c r="E318" s="2">
        <v>46446</v>
      </c>
      <c r="F318" s="1" t="s">
        <v>151</v>
      </c>
      <c r="G318" s="1" t="s">
        <v>145</v>
      </c>
      <c r="H318" s="1" t="s">
        <v>151</v>
      </c>
      <c r="I318" s="1" t="s">
        <v>3910</v>
      </c>
      <c r="S318">
        <v>4450</v>
      </c>
      <c r="T318">
        <v>0</v>
      </c>
      <c r="U318">
        <v>4450</v>
      </c>
      <c r="AF318">
        <v>0</v>
      </c>
      <c r="AG318">
        <v>0</v>
      </c>
      <c r="AV318">
        <v>0</v>
      </c>
      <c r="AW318">
        <v>0</v>
      </c>
    </row>
    <row r="319" spans="1:49" x14ac:dyDescent="0.35">
      <c r="A319" s="1" t="s">
        <v>105</v>
      </c>
      <c r="B319" s="1" t="s">
        <v>1702</v>
      </c>
      <c r="C319" s="1" t="s">
        <v>1740</v>
      </c>
      <c r="D319" s="1" t="s">
        <v>4226</v>
      </c>
      <c r="E319" s="2">
        <v>45626</v>
      </c>
      <c r="F319" s="1" t="s">
        <v>844</v>
      </c>
      <c r="G319" s="1" t="s">
        <v>845</v>
      </c>
      <c r="H319" s="1" t="s">
        <v>844</v>
      </c>
      <c r="I319" s="1" t="s">
        <v>1741</v>
      </c>
      <c r="S319">
        <v>4800</v>
      </c>
      <c r="T319">
        <v>0</v>
      </c>
      <c r="U319">
        <v>4800</v>
      </c>
      <c r="AF319">
        <v>0</v>
      </c>
      <c r="AG319">
        <v>0</v>
      </c>
      <c r="AV319">
        <v>0</v>
      </c>
      <c r="AW319">
        <v>0</v>
      </c>
    </row>
    <row r="320" spans="1:49" x14ac:dyDescent="0.35">
      <c r="A320" s="1" t="s">
        <v>105</v>
      </c>
      <c r="B320" s="1" t="s">
        <v>1718</v>
      </c>
      <c r="C320" s="1" t="s">
        <v>2936</v>
      </c>
      <c r="D320" s="1" t="s">
        <v>4225</v>
      </c>
      <c r="E320" s="2">
        <v>45260</v>
      </c>
      <c r="F320" s="1" t="s">
        <v>1719</v>
      </c>
      <c r="G320" s="1" t="s">
        <v>73</v>
      </c>
      <c r="H320" s="1" t="s">
        <v>1719</v>
      </c>
      <c r="I320" s="1" t="s">
        <v>2937</v>
      </c>
      <c r="S320">
        <v>5000</v>
      </c>
      <c r="T320">
        <v>0</v>
      </c>
      <c r="U320">
        <v>5000</v>
      </c>
      <c r="AF320">
        <v>0</v>
      </c>
      <c r="AG320">
        <v>0</v>
      </c>
      <c r="AV320">
        <v>0</v>
      </c>
      <c r="AW320">
        <v>0</v>
      </c>
    </row>
    <row r="321" spans="1:49" x14ac:dyDescent="0.35">
      <c r="A321" s="1" t="s">
        <v>105</v>
      </c>
      <c r="B321" s="1" t="s">
        <v>1715</v>
      </c>
      <c r="C321" s="1" t="s">
        <v>2858</v>
      </c>
      <c r="D321" s="1" t="s">
        <v>4224</v>
      </c>
      <c r="E321" s="2">
        <v>44773</v>
      </c>
      <c r="F321" s="1" t="s">
        <v>177</v>
      </c>
      <c r="G321" s="1" t="s">
        <v>73</v>
      </c>
      <c r="H321" s="1" t="s">
        <v>177</v>
      </c>
      <c r="I321" s="1" t="s">
        <v>2859</v>
      </c>
      <c r="S321">
        <v>5071</v>
      </c>
      <c r="T321">
        <v>0</v>
      </c>
      <c r="U321">
        <v>5071</v>
      </c>
      <c r="AF321">
        <v>0</v>
      </c>
      <c r="AG321">
        <v>0</v>
      </c>
      <c r="AV321">
        <v>0</v>
      </c>
      <c r="AW321">
        <v>0</v>
      </c>
    </row>
    <row r="322" spans="1:49" x14ac:dyDescent="0.35">
      <c r="A322" s="1" t="s">
        <v>105</v>
      </c>
      <c r="B322" s="1" t="s">
        <v>1715</v>
      </c>
      <c r="C322" s="1" t="s">
        <v>1748</v>
      </c>
      <c r="D322" s="1" t="s">
        <v>4226</v>
      </c>
      <c r="E322" s="2">
        <v>45626</v>
      </c>
      <c r="F322" s="1" t="s">
        <v>177</v>
      </c>
      <c r="G322" s="1" t="s">
        <v>73</v>
      </c>
      <c r="H322" s="1" t="s">
        <v>177</v>
      </c>
      <c r="I322" s="1" t="s">
        <v>1749</v>
      </c>
      <c r="S322">
        <v>5175</v>
      </c>
      <c r="T322">
        <v>0</v>
      </c>
      <c r="U322">
        <v>5175</v>
      </c>
      <c r="AF322">
        <v>0</v>
      </c>
      <c r="AG322">
        <v>0</v>
      </c>
      <c r="AV322">
        <v>0</v>
      </c>
      <c r="AW322">
        <v>0</v>
      </c>
    </row>
    <row r="323" spans="1:49" x14ac:dyDescent="0.35">
      <c r="A323" s="1" t="s">
        <v>105</v>
      </c>
      <c r="B323" s="1" t="s">
        <v>1715</v>
      </c>
      <c r="C323" s="1" t="s">
        <v>1714</v>
      </c>
      <c r="D323" s="1" t="s">
        <v>4227</v>
      </c>
      <c r="E323" s="2">
        <v>45991</v>
      </c>
      <c r="F323" s="1" t="s">
        <v>177</v>
      </c>
      <c r="G323" s="1" t="s">
        <v>73</v>
      </c>
      <c r="H323" s="1" t="s">
        <v>177</v>
      </c>
      <c r="I323" s="1" t="s">
        <v>1716</v>
      </c>
      <c r="S323">
        <v>5175</v>
      </c>
      <c r="T323">
        <v>0</v>
      </c>
      <c r="U323">
        <v>5175</v>
      </c>
      <c r="AF323">
        <v>0</v>
      </c>
      <c r="AG323">
        <v>0</v>
      </c>
      <c r="AV323">
        <v>0</v>
      </c>
      <c r="AW323">
        <v>0</v>
      </c>
    </row>
    <row r="324" spans="1:49" x14ac:dyDescent="0.35">
      <c r="A324" s="1" t="s">
        <v>105</v>
      </c>
      <c r="B324" s="1" t="s">
        <v>1715</v>
      </c>
      <c r="C324" s="1" t="s">
        <v>2934</v>
      </c>
      <c r="D324" s="1" t="s">
        <v>4225</v>
      </c>
      <c r="E324" s="2">
        <v>45260</v>
      </c>
      <c r="F324" s="1" t="s">
        <v>177</v>
      </c>
      <c r="G324" s="1" t="s">
        <v>73</v>
      </c>
      <c r="H324" s="1" t="s">
        <v>177</v>
      </c>
      <c r="I324" s="1" t="s">
        <v>2935</v>
      </c>
      <c r="S324">
        <v>5175</v>
      </c>
      <c r="T324">
        <v>0</v>
      </c>
      <c r="U324">
        <v>5175</v>
      </c>
      <c r="AF324">
        <v>0</v>
      </c>
      <c r="AG324">
        <v>0</v>
      </c>
      <c r="AV324">
        <v>0</v>
      </c>
      <c r="AW324">
        <v>0</v>
      </c>
    </row>
    <row r="325" spans="1:49" x14ac:dyDescent="0.35">
      <c r="A325" s="1" t="s">
        <v>105</v>
      </c>
      <c r="B325" s="1" t="s">
        <v>1715</v>
      </c>
      <c r="C325" s="1" t="s">
        <v>3903</v>
      </c>
      <c r="D325" s="1" t="s">
        <v>4238</v>
      </c>
      <c r="E325" s="2">
        <v>46446</v>
      </c>
      <c r="F325" s="1" t="s">
        <v>177</v>
      </c>
      <c r="G325" s="1" t="s">
        <v>73</v>
      </c>
      <c r="H325" s="1" t="s">
        <v>177</v>
      </c>
      <c r="I325" s="1" t="s">
        <v>3904</v>
      </c>
      <c r="S325">
        <v>5175</v>
      </c>
      <c r="T325">
        <v>0</v>
      </c>
      <c r="U325">
        <v>5175</v>
      </c>
      <c r="AF325">
        <v>0</v>
      </c>
      <c r="AG325">
        <v>0</v>
      </c>
      <c r="AV325">
        <v>0</v>
      </c>
      <c r="AW325">
        <v>0</v>
      </c>
    </row>
    <row r="326" spans="1:49" x14ac:dyDescent="0.35">
      <c r="A326" s="1" t="s">
        <v>105</v>
      </c>
      <c r="B326" s="1" t="s">
        <v>1705</v>
      </c>
      <c r="C326" s="1" t="s">
        <v>2928</v>
      </c>
      <c r="D326" s="1" t="s">
        <v>4225</v>
      </c>
      <c r="E326" s="2">
        <v>45260</v>
      </c>
      <c r="F326" s="1" t="s">
        <v>321</v>
      </c>
      <c r="G326" s="1" t="s">
        <v>190</v>
      </c>
      <c r="H326" s="1" t="s">
        <v>321</v>
      </c>
      <c r="I326" s="1" t="s">
        <v>2929</v>
      </c>
      <c r="S326">
        <v>5200</v>
      </c>
      <c r="T326">
        <v>0</v>
      </c>
      <c r="U326">
        <v>5200</v>
      </c>
      <c r="AF326">
        <v>0</v>
      </c>
      <c r="AG326">
        <v>0</v>
      </c>
      <c r="AV326">
        <v>0</v>
      </c>
      <c r="AW326">
        <v>0</v>
      </c>
    </row>
    <row r="327" spans="1:49" x14ac:dyDescent="0.35">
      <c r="A327" s="1" t="s">
        <v>105</v>
      </c>
      <c r="B327" s="1" t="s">
        <v>1686</v>
      </c>
      <c r="C327" s="1" t="s">
        <v>2840</v>
      </c>
      <c r="D327" s="1" t="s">
        <v>4224</v>
      </c>
      <c r="E327" s="2">
        <v>44773</v>
      </c>
      <c r="F327" s="1" t="s">
        <v>402</v>
      </c>
      <c r="G327" s="1" t="s">
        <v>145</v>
      </c>
      <c r="H327" s="1" t="s">
        <v>402</v>
      </c>
      <c r="I327" s="1" t="s">
        <v>2841</v>
      </c>
      <c r="S327">
        <v>5556</v>
      </c>
      <c r="T327">
        <v>0</v>
      </c>
      <c r="U327">
        <v>5556</v>
      </c>
      <c r="AF327">
        <v>0</v>
      </c>
      <c r="AG327">
        <v>0</v>
      </c>
      <c r="AV327">
        <v>0</v>
      </c>
      <c r="AW327">
        <v>0</v>
      </c>
    </row>
    <row r="328" spans="1:49" x14ac:dyDescent="0.35">
      <c r="A328" s="1" t="s">
        <v>105</v>
      </c>
      <c r="B328" s="1" t="s">
        <v>1702</v>
      </c>
      <c r="C328" s="1" t="s">
        <v>1701</v>
      </c>
      <c r="D328" s="1" t="s">
        <v>4227</v>
      </c>
      <c r="E328" s="2">
        <v>45991</v>
      </c>
      <c r="F328" s="1" t="s">
        <v>844</v>
      </c>
      <c r="G328" s="1" t="s">
        <v>845</v>
      </c>
      <c r="H328" s="1" t="s">
        <v>844</v>
      </c>
      <c r="I328" s="1" t="s">
        <v>1703</v>
      </c>
      <c r="S328">
        <v>5600</v>
      </c>
      <c r="T328">
        <v>0</v>
      </c>
      <c r="U328">
        <v>5600</v>
      </c>
      <c r="AF328">
        <v>0</v>
      </c>
      <c r="AG328">
        <v>0</v>
      </c>
      <c r="AV328">
        <v>0</v>
      </c>
      <c r="AW328">
        <v>0</v>
      </c>
    </row>
    <row r="329" spans="1:49" x14ac:dyDescent="0.35">
      <c r="A329" s="1" t="s">
        <v>105</v>
      </c>
      <c r="B329" s="1" t="s">
        <v>1705</v>
      </c>
      <c r="C329" s="1" t="s">
        <v>1742</v>
      </c>
      <c r="D329" s="1" t="s">
        <v>4226</v>
      </c>
      <c r="E329" s="2">
        <v>45626</v>
      </c>
      <c r="F329" s="1" t="s">
        <v>321</v>
      </c>
      <c r="G329" s="1" t="s">
        <v>190</v>
      </c>
      <c r="H329" s="1" t="s">
        <v>321</v>
      </c>
      <c r="I329" s="1" t="s">
        <v>1743</v>
      </c>
      <c r="S329">
        <v>5800</v>
      </c>
      <c r="T329">
        <v>0</v>
      </c>
      <c r="U329">
        <v>5800</v>
      </c>
      <c r="AF329">
        <v>0</v>
      </c>
      <c r="AG329">
        <v>0</v>
      </c>
      <c r="AV329">
        <v>0</v>
      </c>
      <c r="AW329">
        <v>0</v>
      </c>
    </row>
    <row r="330" spans="1:49" x14ac:dyDescent="0.35">
      <c r="A330" s="1" t="s">
        <v>105</v>
      </c>
      <c r="B330" s="1" t="s">
        <v>1705</v>
      </c>
      <c r="C330" s="1" t="s">
        <v>1704</v>
      </c>
      <c r="D330" s="1" t="s">
        <v>4227</v>
      </c>
      <c r="E330" s="2">
        <v>45991</v>
      </c>
      <c r="F330" s="1" t="s">
        <v>321</v>
      </c>
      <c r="G330" s="1" t="s">
        <v>190</v>
      </c>
      <c r="H330" s="1" t="s">
        <v>321</v>
      </c>
      <c r="I330" s="1" t="s">
        <v>1706</v>
      </c>
      <c r="S330">
        <v>5800</v>
      </c>
      <c r="T330">
        <v>0</v>
      </c>
      <c r="U330">
        <v>5800</v>
      </c>
      <c r="AF330">
        <v>0</v>
      </c>
      <c r="AG330">
        <v>0</v>
      </c>
      <c r="AV330">
        <v>0</v>
      </c>
      <c r="AW330">
        <v>0</v>
      </c>
    </row>
    <row r="331" spans="1:49" x14ac:dyDescent="0.35">
      <c r="A331" s="1" t="s">
        <v>105</v>
      </c>
      <c r="B331" s="1" t="s">
        <v>1705</v>
      </c>
      <c r="C331" s="1" t="s">
        <v>3927</v>
      </c>
      <c r="D331" s="1" t="s">
        <v>4238</v>
      </c>
      <c r="E331" s="2">
        <v>46446</v>
      </c>
      <c r="F331" s="1" t="s">
        <v>321</v>
      </c>
      <c r="G331" s="1" t="s">
        <v>190</v>
      </c>
      <c r="H331" s="1" t="s">
        <v>321</v>
      </c>
      <c r="I331" s="1" t="s">
        <v>3928</v>
      </c>
      <c r="S331">
        <v>5800</v>
      </c>
      <c r="T331">
        <v>0</v>
      </c>
      <c r="U331">
        <v>5800</v>
      </c>
      <c r="AF331">
        <v>0</v>
      </c>
      <c r="AG331">
        <v>0</v>
      </c>
      <c r="AV331">
        <v>0</v>
      </c>
      <c r="AW331">
        <v>0</v>
      </c>
    </row>
    <row r="332" spans="1:49" x14ac:dyDescent="0.35">
      <c r="A332" s="1" t="s">
        <v>105</v>
      </c>
      <c r="B332" s="1" t="s">
        <v>1702</v>
      </c>
      <c r="C332" s="1" t="s">
        <v>3925</v>
      </c>
      <c r="D332" s="1" t="s">
        <v>4238</v>
      </c>
      <c r="E332" s="2">
        <v>46446</v>
      </c>
      <c r="F332" s="1" t="s">
        <v>844</v>
      </c>
      <c r="G332" s="1" t="s">
        <v>845</v>
      </c>
      <c r="H332" s="1" t="s">
        <v>844</v>
      </c>
      <c r="I332" s="1" t="s">
        <v>3926</v>
      </c>
      <c r="S332">
        <v>6400</v>
      </c>
      <c r="T332">
        <v>0</v>
      </c>
      <c r="U332">
        <v>6400</v>
      </c>
      <c r="AF332">
        <v>0</v>
      </c>
      <c r="AG332">
        <v>0</v>
      </c>
      <c r="AV332">
        <v>0</v>
      </c>
      <c r="AW332">
        <v>0</v>
      </c>
    </row>
    <row r="333" spans="1:49" x14ac:dyDescent="0.35">
      <c r="A333" s="1" t="s">
        <v>105</v>
      </c>
      <c r="B333" s="1" t="s">
        <v>1686</v>
      </c>
      <c r="C333" s="1" t="s">
        <v>2916</v>
      </c>
      <c r="D333" s="1" t="s">
        <v>4225</v>
      </c>
      <c r="E333" s="2">
        <v>45260</v>
      </c>
      <c r="F333" s="1" t="s">
        <v>402</v>
      </c>
      <c r="G333" s="1" t="s">
        <v>145</v>
      </c>
      <c r="H333" s="1" t="s">
        <v>402</v>
      </c>
      <c r="I333" s="1" t="s">
        <v>2917</v>
      </c>
      <c r="S333">
        <v>6667</v>
      </c>
      <c r="T333">
        <v>0</v>
      </c>
      <c r="U333">
        <v>6667</v>
      </c>
      <c r="AF333">
        <v>0</v>
      </c>
      <c r="AG333">
        <v>0</v>
      </c>
      <c r="AV333">
        <v>0</v>
      </c>
      <c r="AW333">
        <v>0</v>
      </c>
    </row>
    <row r="334" spans="1:49" x14ac:dyDescent="0.35">
      <c r="A334" s="1" t="s">
        <v>105</v>
      </c>
      <c r="B334" s="1" t="s">
        <v>1708</v>
      </c>
      <c r="C334" s="1" t="s">
        <v>2854</v>
      </c>
      <c r="D334" s="1" t="s">
        <v>4224</v>
      </c>
      <c r="E334" s="2">
        <v>44773</v>
      </c>
      <c r="F334" s="1" t="s">
        <v>1128</v>
      </c>
      <c r="G334" s="1" t="s">
        <v>166</v>
      </c>
      <c r="H334" s="1" t="s">
        <v>1128</v>
      </c>
      <c r="I334" s="1" t="s">
        <v>2855</v>
      </c>
      <c r="S334">
        <v>6800</v>
      </c>
      <c r="T334">
        <v>0</v>
      </c>
      <c r="U334">
        <v>6800</v>
      </c>
      <c r="AF334">
        <v>0</v>
      </c>
      <c r="AG334">
        <v>0</v>
      </c>
      <c r="AV334">
        <v>0</v>
      </c>
      <c r="AW334">
        <v>0</v>
      </c>
    </row>
    <row r="335" spans="1:49" x14ac:dyDescent="0.35">
      <c r="A335" s="1" t="s">
        <v>105</v>
      </c>
      <c r="B335" s="1" t="s">
        <v>1718</v>
      </c>
      <c r="C335" s="1" t="s">
        <v>1750</v>
      </c>
      <c r="D335" s="1" t="s">
        <v>4226</v>
      </c>
      <c r="E335" s="2">
        <v>45626</v>
      </c>
      <c r="F335" s="1" t="s">
        <v>1719</v>
      </c>
      <c r="G335" s="1" t="s">
        <v>73</v>
      </c>
      <c r="H335" s="1" t="s">
        <v>1719</v>
      </c>
      <c r="I335" s="1" t="s">
        <v>1751</v>
      </c>
      <c r="S335">
        <v>7000</v>
      </c>
      <c r="T335">
        <v>0</v>
      </c>
      <c r="U335">
        <v>7000</v>
      </c>
      <c r="AF335">
        <v>0</v>
      </c>
      <c r="AG335">
        <v>0</v>
      </c>
      <c r="AV335">
        <v>0</v>
      </c>
      <c r="AW335">
        <v>0</v>
      </c>
    </row>
    <row r="336" spans="1:49" x14ac:dyDescent="0.35">
      <c r="A336" s="1" t="s">
        <v>105</v>
      </c>
      <c r="B336" s="1" t="s">
        <v>1708</v>
      </c>
      <c r="C336" s="1" t="s">
        <v>2930</v>
      </c>
      <c r="D336" s="1" t="s">
        <v>4225</v>
      </c>
      <c r="E336" s="2">
        <v>45260</v>
      </c>
      <c r="F336" s="1" t="s">
        <v>1128</v>
      </c>
      <c r="G336" s="1" t="s">
        <v>166</v>
      </c>
      <c r="H336" s="1" t="s">
        <v>1128</v>
      </c>
      <c r="I336" s="1" t="s">
        <v>2931</v>
      </c>
      <c r="S336">
        <v>8725</v>
      </c>
      <c r="T336">
        <v>0</v>
      </c>
      <c r="U336">
        <v>8725</v>
      </c>
      <c r="AF336">
        <v>0</v>
      </c>
      <c r="AG336">
        <v>0</v>
      </c>
      <c r="AV336">
        <v>0</v>
      </c>
      <c r="AW336">
        <v>0</v>
      </c>
    </row>
    <row r="337" spans="1:49" x14ac:dyDescent="0.35">
      <c r="A337" s="1" t="s">
        <v>105</v>
      </c>
      <c r="B337" s="1" t="s">
        <v>1708</v>
      </c>
      <c r="C337" s="1" t="s">
        <v>1744</v>
      </c>
      <c r="D337" s="1" t="s">
        <v>4226</v>
      </c>
      <c r="E337" s="2">
        <v>45626</v>
      </c>
      <c r="F337" s="1" t="s">
        <v>1128</v>
      </c>
      <c r="G337" s="1" t="s">
        <v>166</v>
      </c>
      <c r="H337" s="1" t="s">
        <v>1128</v>
      </c>
      <c r="I337" s="1" t="s">
        <v>1745</v>
      </c>
      <c r="S337">
        <v>11250</v>
      </c>
      <c r="T337">
        <v>0</v>
      </c>
      <c r="U337">
        <v>11250</v>
      </c>
      <c r="AF337">
        <v>0</v>
      </c>
      <c r="AG337">
        <v>0</v>
      </c>
      <c r="AV337">
        <v>0</v>
      </c>
      <c r="AW337">
        <v>0</v>
      </c>
    </row>
    <row r="338" spans="1:49" x14ac:dyDescent="0.35">
      <c r="A338" s="1" t="s">
        <v>105</v>
      </c>
      <c r="B338" s="1" t="s">
        <v>1708</v>
      </c>
      <c r="C338" s="1" t="s">
        <v>1707</v>
      </c>
      <c r="D338" s="1" t="s">
        <v>4227</v>
      </c>
      <c r="E338" s="2">
        <v>45991</v>
      </c>
      <c r="F338" s="1" t="s">
        <v>1128</v>
      </c>
      <c r="G338" s="1" t="s">
        <v>166</v>
      </c>
      <c r="H338" s="1" t="s">
        <v>1128</v>
      </c>
      <c r="I338" s="1" t="s">
        <v>1709</v>
      </c>
      <c r="S338">
        <v>13375</v>
      </c>
      <c r="T338">
        <v>0</v>
      </c>
      <c r="U338">
        <v>13375</v>
      </c>
      <c r="AF338">
        <v>0</v>
      </c>
      <c r="AG338">
        <v>0</v>
      </c>
      <c r="AV338">
        <v>0</v>
      </c>
      <c r="AW338">
        <v>0</v>
      </c>
    </row>
    <row r="339" spans="1:49" x14ac:dyDescent="0.35">
      <c r="A339" s="1" t="s">
        <v>105</v>
      </c>
      <c r="B339" s="1" t="s">
        <v>1708</v>
      </c>
      <c r="C339" s="1" t="s">
        <v>3929</v>
      </c>
      <c r="D339" s="1" t="s">
        <v>4238</v>
      </c>
      <c r="E339" s="2">
        <v>46446</v>
      </c>
      <c r="F339" s="1" t="s">
        <v>1128</v>
      </c>
      <c r="G339" s="1" t="s">
        <v>166</v>
      </c>
      <c r="H339" s="1" t="s">
        <v>1128</v>
      </c>
      <c r="I339" s="1" t="s">
        <v>3930</v>
      </c>
      <c r="S339">
        <v>14500</v>
      </c>
      <c r="T339">
        <v>0</v>
      </c>
      <c r="U339">
        <v>14500</v>
      </c>
      <c r="AF339">
        <v>0</v>
      </c>
      <c r="AG339">
        <v>0</v>
      </c>
      <c r="AV339">
        <v>0</v>
      </c>
      <c r="AW339">
        <v>0</v>
      </c>
    </row>
    <row r="340" spans="1:49" x14ac:dyDescent="0.35">
      <c r="A340" s="1" t="s">
        <v>105</v>
      </c>
      <c r="B340" s="1" t="s">
        <v>1699</v>
      </c>
      <c r="C340" s="1" t="s">
        <v>2848</v>
      </c>
      <c r="D340" s="1" t="s">
        <v>4224</v>
      </c>
      <c r="E340" s="2">
        <v>44773</v>
      </c>
      <c r="F340" s="1" t="s">
        <v>1099</v>
      </c>
      <c r="G340" s="1" t="s">
        <v>845</v>
      </c>
      <c r="H340" s="1" t="s">
        <v>1099</v>
      </c>
      <c r="I340" s="1" t="s">
        <v>2849</v>
      </c>
      <c r="S340">
        <v>17200</v>
      </c>
      <c r="T340">
        <v>0</v>
      </c>
      <c r="U340">
        <v>17200</v>
      </c>
      <c r="AF340">
        <v>0</v>
      </c>
      <c r="AG340">
        <v>0</v>
      </c>
      <c r="AV340">
        <v>0</v>
      </c>
      <c r="AW340">
        <v>0</v>
      </c>
    </row>
    <row r="341" spans="1:49" x14ac:dyDescent="0.35">
      <c r="A341" s="1" t="s">
        <v>105</v>
      </c>
      <c r="B341" s="1" t="s">
        <v>1680</v>
      </c>
      <c r="C341" s="1" t="s">
        <v>2836</v>
      </c>
      <c r="D341" s="1" t="s">
        <v>4224</v>
      </c>
      <c r="E341" s="2">
        <v>44773</v>
      </c>
      <c r="F341" s="1" t="s">
        <v>125</v>
      </c>
      <c r="G341" s="1" t="s">
        <v>125</v>
      </c>
      <c r="H341" s="1" t="s">
        <v>125</v>
      </c>
      <c r="I341" s="1" t="s">
        <v>2837</v>
      </c>
      <c r="S341">
        <v>18625</v>
      </c>
      <c r="T341">
        <v>0</v>
      </c>
      <c r="U341">
        <v>18625</v>
      </c>
      <c r="AF341">
        <v>0</v>
      </c>
      <c r="AG341">
        <v>0</v>
      </c>
      <c r="AV341">
        <v>0</v>
      </c>
      <c r="AW341">
        <v>0</v>
      </c>
    </row>
    <row r="342" spans="1:49" x14ac:dyDescent="0.35">
      <c r="A342" s="1" t="s">
        <v>105</v>
      </c>
      <c r="B342" s="1" t="s">
        <v>1699</v>
      </c>
      <c r="C342" s="1" t="s">
        <v>2924</v>
      </c>
      <c r="D342" s="1" t="s">
        <v>4225</v>
      </c>
      <c r="E342" s="2">
        <v>45260</v>
      </c>
      <c r="F342" s="1" t="s">
        <v>1099</v>
      </c>
      <c r="G342" s="1" t="s">
        <v>845</v>
      </c>
      <c r="H342" s="1" t="s">
        <v>1099</v>
      </c>
      <c r="I342" s="1" t="s">
        <v>2925</v>
      </c>
      <c r="S342">
        <v>18900</v>
      </c>
      <c r="T342">
        <v>0</v>
      </c>
      <c r="U342">
        <v>18900</v>
      </c>
      <c r="AF342">
        <v>0</v>
      </c>
      <c r="AG342">
        <v>0</v>
      </c>
      <c r="AV342">
        <v>0</v>
      </c>
      <c r="AW342">
        <v>0</v>
      </c>
    </row>
    <row r="343" spans="1:49" x14ac:dyDescent="0.35">
      <c r="A343" s="1" t="s">
        <v>105</v>
      </c>
      <c r="B343" s="1" t="s">
        <v>1680</v>
      </c>
      <c r="C343" s="1" t="s">
        <v>2912</v>
      </c>
      <c r="D343" s="1" t="s">
        <v>4225</v>
      </c>
      <c r="E343" s="2">
        <v>45260</v>
      </c>
      <c r="F343" s="1" t="s">
        <v>125</v>
      </c>
      <c r="G343" s="1" t="s">
        <v>125</v>
      </c>
      <c r="H343" s="1" t="s">
        <v>125</v>
      </c>
      <c r="I343" s="1" t="s">
        <v>2913</v>
      </c>
      <c r="S343">
        <v>19885</v>
      </c>
      <c r="T343">
        <v>0</v>
      </c>
      <c r="U343">
        <v>19885</v>
      </c>
      <c r="AF343">
        <v>0</v>
      </c>
      <c r="AG343">
        <v>0</v>
      </c>
      <c r="AV343">
        <v>0</v>
      </c>
      <c r="AW343">
        <v>0</v>
      </c>
    </row>
    <row r="344" spans="1:49" x14ac:dyDescent="0.35">
      <c r="A344" s="1" t="s">
        <v>105</v>
      </c>
      <c r="B344" s="1" t="s">
        <v>1680</v>
      </c>
      <c r="C344" s="1" t="s">
        <v>1726</v>
      </c>
      <c r="D344" s="1" t="s">
        <v>4226</v>
      </c>
      <c r="E344" s="2">
        <v>45626</v>
      </c>
      <c r="F344" s="1" t="s">
        <v>125</v>
      </c>
      <c r="G344" s="1" t="s">
        <v>125</v>
      </c>
      <c r="H344" s="1" t="s">
        <v>125</v>
      </c>
      <c r="I344" s="1" t="s">
        <v>1727</v>
      </c>
      <c r="S344">
        <v>20808</v>
      </c>
      <c r="T344">
        <v>0</v>
      </c>
      <c r="U344">
        <v>20808</v>
      </c>
      <c r="AF344">
        <v>0</v>
      </c>
      <c r="AG344">
        <v>0</v>
      </c>
      <c r="AV344">
        <v>0</v>
      </c>
      <c r="AW344">
        <v>0</v>
      </c>
    </row>
    <row r="345" spans="1:49" x14ac:dyDescent="0.35">
      <c r="A345" s="1" t="s">
        <v>105</v>
      </c>
      <c r="B345" s="1" t="s">
        <v>1699</v>
      </c>
      <c r="C345" s="1" t="s">
        <v>1738</v>
      </c>
      <c r="D345" s="1" t="s">
        <v>4226</v>
      </c>
      <c r="E345" s="2">
        <v>45626</v>
      </c>
      <c r="F345" s="1" t="s">
        <v>1099</v>
      </c>
      <c r="G345" s="1" t="s">
        <v>845</v>
      </c>
      <c r="H345" s="1" t="s">
        <v>1099</v>
      </c>
      <c r="I345" s="1" t="s">
        <v>1739</v>
      </c>
      <c r="S345">
        <v>21300</v>
      </c>
      <c r="T345">
        <v>0</v>
      </c>
      <c r="U345">
        <v>21300</v>
      </c>
      <c r="AF345">
        <v>0</v>
      </c>
      <c r="AG345">
        <v>0</v>
      </c>
      <c r="AV345">
        <v>0</v>
      </c>
      <c r="AW345">
        <v>0</v>
      </c>
    </row>
    <row r="346" spans="1:49" x14ac:dyDescent="0.35">
      <c r="A346" s="1" t="s">
        <v>105</v>
      </c>
      <c r="B346" s="1" t="s">
        <v>1699</v>
      </c>
      <c r="C346" s="1" t="s">
        <v>1698</v>
      </c>
      <c r="D346" s="1" t="s">
        <v>4227</v>
      </c>
      <c r="E346" s="2">
        <v>45991</v>
      </c>
      <c r="F346" s="1" t="s">
        <v>1099</v>
      </c>
      <c r="G346" s="1" t="s">
        <v>845</v>
      </c>
      <c r="H346" s="1" t="s">
        <v>1099</v>
      </c>
      <c r="I346" s="1" t="s">
        <v>1700</v>
      </c>
      <c r="S346">
        <v>21300</v>
      </c>
      <c r="T346">
        <v>0</v>
      </c>
      <c r="U346">
        <v>21300</v>
      </c>
      <c r="AF346">
        <v>0</v>
      </c>
      <c r="AG346">
        <v>0</v>
      </c>
      <c r="AV346">
        <v>0</v>
      </c>
      <c r="AW346">
        <v>0</v>
      </c>
    </row>
    <row r="347" spans="1:49" x14ac:dyDescent="0.35">
      <c r="A347" s="1" t="s">
        <v>105</v>
      </c>
      <c r="B347" s="1" t="s">
        <v>1699</v>
      </c>
      <c r="C347" s="1" t="s">
        <v>3923</v>
      </c>
      <c r="D347" s="1" t="s">
        <v>4238</v>
      </c>
      <c r="E347" s="2">
        <v>46446</v>
      </c>
      <c r="F347" s="1" t="s">
        <v>1099</v>
      </c>
      <c r="G347" s="1" t="s">
        <v>845</v>
      </c>
      <c r="H347" s="1" t="s">
        <v>1099</v>
      </c>
      <c r="I347" s="1" t="s">
        <v>3924</v>
      </c>
      <c r="S347">
        <v>21300</v>
      </c>
      <c r="T347">
        <v>0</v>
      </c>
      <c r="U347">
        <v>21300</v>
      </c>
      <c r="AF347">
        <v>0</v>
      </c>
      <c r="AG347">
        <v>0</v>
      </c>
      <c r="AV347">
        <v>0</v>
      </c>
      <c r="AW347">
        <v>0</v>
      </c>
    </row>
    <row r="348" spans="1:49" x14ac:dyDescent="0.35">
      <c r="A348" s="1" t="s">
        <v>105</v>
      </c>
      <c r="B348" s="1" t="s">
        <v>1680</v>
      </c>
      <c r="C348" s="1" t="s">
        <v>1679</v>
      </c>
      <c r="D348" s="1" t="s">
        <v>4227</v>
      </c>
      <c r="E348" s="2">
        <v>45991</v>
      </c>
      <c r="F348" s="1" t="s">
        <v>125</v>
      </c>
      <c r="G348" s="1" t="s">
        <v>125</v>
      </c>
      <c r="H348" s="1" t="s">
        <v>125</v>
      </c>
      <c r="I348" s="1" t="s">
        <v>1681</v>
      </c>
      <c r="S348">
        <v>21848</v>
      </c>
      <c r="T348">
        <v>0</v>
      </c>
      <c r="U348">
        <v>21848</v>
      </c>
      <c r="AF348">
        <v>0</v>
      </c>
      <c r="AG348">
        <v>0</v>
      </c>
      <c r="AV348">
        <v>0</v>
      </c>
      <c r="AW348">
        <v>0</v>
      </c>
    </row>
    <row r="349" spans="1:49" x14ac:dyDescent="0.35">
      <c r="A349" s="1" t="s">
        <v>105</v>
      </c>
      <c r="B349" s="1" t="s">
        <v>1680</v>
      </c>
      <c r="C349" s="1" t="s">
        <v>3911</v>
      </c>
      <c r="D349" s="1" t="s">
        <v>4238</v>
      </c>
      <c r="E349" s="2">
        <v>46446</v>
      </c>
      <c r="F349" s="1" t="s">
        <v>125</v>
      </c>
      <c r="G349" s="1" t="s">
        <v>125</v>
      </c>
      <c r="H349" s="1" t="s">
        <v>125</v>
      </c>
      <c r="I349" s="1" t="s">
        <v>3912</v>
      </c>
      <c r="S349">
        <v>22941</v>
      </c>
      <c r="T349">
        <v>0</v>
      </c>
      <c r="U349">
        <v>22941</v>
      </c>
      <c r="AF349">
        <v>0</v>
      </c>
      <c r="AG349">
        <v>0</v>
      </c>
      <c r="AV349">
        <v>0</v>
      </c>
      <c r="AW349">
        <v>0</v>
      </c>
    </row>
    <row r="350" spans="1:49" x14ac:dyDescent="0.35">
      <c r="A350" s="1" t="s">
        <v>105</v>
      </c>
      <c r="B350" s="1" t="s">
        <v>1711</v>
      </c>
      <c r="C350" s="1" t="s">
        <v>2856</v>
      </c>
      <c r="D350" s="1" t="s">
        <v>4224</v>
      </c>
      <c r="E350" s="2">
        <v>44773</v>
      </c>
      <c r="F350" s="1" t="s">
        <v>43</v>
      </c>
      <c r="G350" s="1" t="s">
        <v>48</v>
      </c>
      <c r="H350" s="1" t="s">
        <v>1712</v>
      </c>
      <c r="I350" s="1" t="s">
        <v>2857</v>
      </c>
      <c r="S350">
        <v>125338</v>
      </c>
      <c r="T350">
        <v>0</v>
      </c>
      <c r="U350">
        <v>125338</v>
      </c>
      <c r="AF350">
        <v>0</v>
      </c>
      <c r="AG350">
        <v>0</v>
      </c>
      <c r="AV350">
        <v>0</v>
      </c>
      <c r="AW350">
        <v>0</v>
      </c>
    </row>
    <row r="351" spans="1:49" x14ac:dyDescent="0.35">
      <c r="A351" s="1" t="s">
        <v>105</v>
      </c>
      <c r="B351" s="1" t="s">
        <v>1711</v>
      </c>
      <c r="C351" s="1" t="s">
        <v>2932</v>
      </c>
      <c r="D351" s="1" t="s">
        <v>4225</v>
      </c>
      <c r="E351" s="2">
        <v>45260</v>
      </c>
      <c r="F351" s="1" t="s">
        <v>43</v>
      </c>
      <c r="G351" s="1" t="s">
        <v>48</v>
      </c>
      <c r="H351" s="1" t="s">
        <v>1712</v>
      </c>
      <c r="I351" s="1" t="s">
        <v>2933</v>
      </c>
      <c r="S351">
        <v>260686</v>
      </c>
      <c r="T351">
        <v>0</v>
      </c>
      <c r="U351">
        <v>260686</v>
      </c>
      <c r="AF351">
        <v>0</v>
      </c>
      <c r="AG351">
        <v>0</v>
      </c>
      <c r="AV351">
        <v>0</v>
      </c>
      <c r="AW351">
        <v>0</v>
      </c>
    </row>
    <row r="352" spans="1:49" x14ac:dyDescent="0.35">
      <c r="A352" s="1" t="s">
        <v>105</v>
      </c>
      <c r="B352" s="1" t="s">
        <v>1711</v>
      </c>
      <c r="C352" s="1" t="s">
        <v>1746</v>
      </c>
      <c r="D352" s="1" t="s">
        <v>4226</v>
      </c>
      <c r="E352" s="2">
        <v>45626</v>
      </c>
      <c r="F352" s="1" t="s">
        <v>43</v>
      </c>
      <c r="G352" s="1" t="s">
        <v>48</v>
      </c>
      <c r="H352" s="1" t="s">
        <v>1712</v>
      </c>
      <c r="I352" s="1" t="s">
        <v>1747</v>
      </c>
      <c r="S352">
        <v>396828</v>
      </c>
      <c r="T352">
        <v>0</v>
      </c>
      <c r="U352">
        <v>396828</v>
      </c>
      <c r="AF352">
        <v>0</v>
      </c>
      <c r="AG352">
        <v>0</v>
      </c>
      <c r="AV352">
        <v>0</v>
      </c>
      <c r="AW352">
        <v>0</v>
      </c>
    </row>
    <row r="353" spans="1:49" x14ac:dyDescent="0.35">
      <c r="A353" s="1" t="s">
        <v>105</v>
      </c>
      <c r="B353" s="1" t="s">
        <v>1711</v>
      </c>
      <c r="C353" s="1" t="s">
        <v>1710</v>
      </c>
      <c r="D353" s="1" t="s">
        <v>4227</v>
      </c>
      <c r="E353" s="2">
        <v>45991</v>
      </c>
      <c r="F353" s="1" t="s">
        <v>43</v>
      </c>
      <c r="G353" s="1" t="s">
        <v>48</v>
      </c>
      <c r="H353" s="1" t="s">
        <v>1712</v>
      </c>
      <c r="I353" s="1" t="s">
        <v>1713</v>
      </c>
      <c r="S353">
        <v>546312</v>
      </c>
      <c r="T353">
        <v>0</v>
      </c>
      <c r="U353">
        <v>546312</v>
      </c>
      <c r="AF353">
        <v>0</v>
      </c>
      <c r="AG353">
        <v>0</v>
      </c>
      <c r="AV353">
        <v>0</v>
      </c>
      <c r="AW353">
        <v>0</v>
      </c>
    </row>
    <row r="354" spans="1:49" x14ac:dyDescent="0.35">
      <c r="A354" s="1" t="s">
        <v>105</v>
      </c>
      <c r="B354" s="1" t="s">
        <v>1711</v>
      </c>
      <c r="C354" s="1" t="s">
        <v>3931</v>
      </c>
      <c r="D354" s="1" t="s">
        <v>4238</v>
      </c>
      <c r="E354" s="2">
        <v>46446</v>
      </c>
      <c r="F354" s="1" t="s">
        <v>43</v>
      </c>
      <c r="G354" s="1" t="s">
        <v>48</v>
      </c>
      <c r="H354" s="1" t="s">
        <v>1712</v>
      </c>
      <c r="I354" s="1" t="s">
        <v>3932</v>
      </c>
      <c r="S354">
        <v>581283</v>
      </c>
      <c r="T354">
        <v>0</v>
      </c>
      <c r="U354">
        <v>581283</v>
      </c>
      <c r="AF354">
        <v>0</v>
      </c>
      <c r="AG354">
        <v>0</v>
      </c>
      <c r="AV354">
        <v>0</v>
      </c>
      <c r="AW354">
        <v>0</v>
      </c>
    </row>
    <row r="355" spans="1:49" x14ac:dyDescent="0.35">
      <c r="A355" s="1" t="s">
        <v>372</v>
      </c>
      <c r="B355" s="1" t="s">
        <v>3288</v>
      </c>
      <c r="C355" s="1" t="s">
        <v>3287</v>
      </c>
      <c r="D355" s="1" t="s">
        <v>4113</v>
      </c>
      <c r="E355" s="2">
        <v>41152</v>
      </c>
      <c r="F355" s="1" t="s">
        <v>751</v>
      </c>
      <c r="G355" s="1" t="s">
        <v>751</v>
      </c>
      <c r="H355" s="1" t="s">
        <v>3289</v>
      </c>
      <c r="I355" s="1" t="s">
        <v>29</v>
      </c>
      <c r="M355">
        <v>13082</v>
      </c>
      <c r="N355">
        <v>0</v>
      </c>
      <c r="O355">
        <v>0</v>
      </c>
      <c r="Q355">
        <v>13082</v>
      </c>
      <c r="R355">
        <v>13082</v>
      </c>
      <c r="T355">
        <v>13082</v>
      </c>
      <c r="U355">
        <v>0</v>
      </c>
      <c r="Z355">
        <v>13082</v>
      </c>
      <c r="AA355">
        <v>13082</v>
      </c>
      <c r="AF355">
        <v>13082</v>
      </c>
      <c r="AG355">
        <v>13082</v>
      </c>
      <c r="AV355">
        <v>0</v>
      </c>
      <c r="AW355">
        <v>0</v>
      </c>
    </row>
    <row r="356" spans="1:49" x14ac:dyDescent="0.35">
      <c r="A356" s="1" t="s">
        <v>372</v>
      </c>
      <c r="B356" s="1" t="s">
        <v>3285</v>
      </c>
      <c r="C356" s="1" t="s">
        <v>3284</v>
      </c>
      <c r="D356" s="1" t="s">
        <v>4112</v>
      </c>
      <c r="E356" s="2">
        <v>40786</v>
      </c>
      <c r="F356" s="1" t="s">
        <v>751</v>
      </c>
      <c r="G356" s="1" t="s">
        <v>751</v>
      </c>
      <c r="H356" s="1" t="s">
        <v>3286</v>
      </c>
      <c r="I356" s="1" t="s">
        <v>29</v>
      </c>
      <c r="M356">
        <v>13057</v>
      </c>
      <c r="N356">
        <v>0</v>
      </c>
      <c r="O356">
        <v>0</v>
      </c>
      <c r="Q356">
        <v>13057</v>
      </c>
      <c r="R356">
        <v>13057</v>
      </c>
      <c r="T356">
        <v>13057</v>
      </c>
      <c r="U356">
        <v>0</v>
      </c>
      <c r="Z356">
        <v>13057</v>
      </c>
      <c r="AA356">
        <v>13057</v>
      </c>
      <c r="AF356">
        <v>13057</v>
      </c>
      <c r="AG356">
        <v>13057</v>
      </c>
      <c r="AV356">
        <v>0</v>
      </c>
      <c r="AW356">
        <v>0</v>
      </c>
    </row>
    <row r="357" spans="1:49" x14ac:dyDescent="0.35">
      <c r="A357" s="1" t="s">
        <v>372</v>
      </c>
      <c r="B357" s="1" t="s">
        <v>3282</v>
      </c>
      <c r="C357" s="1" t="s">
        <v>3281</v>
      </c>
      <c r="D357" s="1" t="s">
        <v>4111</v>
      </c>
      <c r="E357" s="2">
        <v>40421</v>
      </c>
      <c r="F357" s="1" t="s">
        <v>751</v>
      </c>
      <c r="G357" s="1" t="s">
        <v>751</v>
      </c>
      <c r="H357" s="1" t="s">
        <v>3283</v>
      </c>
      <c r="I357" s="1" t="s">
        <v>29</v>
      </c>
      <c r="M357">
        <v>9799</v>
      </c>
      <c r="N357">
        <v>0</v>
      </c>
      <c r="O357">
        <v>0</v>
      </c>
      <c r="Q357">
        <v>9799</v>
      </c>
      <c r="R357">
        <v>9799</v>
      </c>
      <c r="T357">
        <v>9799</v>
      </c>
      <c r="U357">
        <v>0</v>
      </c>
      <c r="Z357">
        <v>9799</v>
      </c>
      <c r="AA357">
        <v>9799</v>
      </c>
      <c r="AF357">
        <v>9799</v>
      </c>
      <c r="AG357">
        <v>9799</v>
      </c>
      <c r="AV357">
        <v>0</v>
      </c>
      <c r="AW357">
        <v>0</v>
      </c>
    </row>
    <row r="358" spans="1:49" x14ac:dyDescent="0.35">
      <c r="A358" s="1" t="s">
        <v>541</v>
      </c>
      <c r="B358" s="1" t="s">
        <v>3251</v>
      </c>
      <c r="C358" s="1" t="s">
        <v>3250</v>
      </c>
      <c r="D358" s="1" t="s">
        <v>4097</v>
      </c>
      <c r="E358" s="2">
        <v>42247</v>
      </c>
      <c r="F358" s="1" t="s">
        <v>43</v>
      </c>
      <c r="G358" s="1" t="s">
        <v>48</v>
      </c>
      <c r="H358" s="1" t="s">
        <v>3252</v>
      </c>
      <c r="I358" s="1" t="s">
        <v>29</v>
      </c>
      <c r="M358">
        <v>1889</v>
      </c>
      <c r="N358">
        <v>0</v>
      </c>
      <c r="O358">
        <v>0</v>
      </c>
      <c r="Q358">
        <v>1889</v>
      </c>
      <c r="R358">
        <v>1889</v>
      </c>
      <c r="T358">
        <v>1889</v>
      </c>
      <c r="U358">
        <v>0</v>
      </c>
      <c r="Z358">
        <v>1889</v>
      </c>
      <c r="AA358">
        <v>1889</v>
      </c>
      <c r="AF358">
        <v>1889</v>
      </c>
      <c r="AG358">
        <v>1889</v>
      </c>
      <c r="AJ358">
        <v>536</v>
      </c>
      <c r="AK358">
        <v>536</v>
      </c>
      <c r="AV358">
        <v>536</v>
      </c>
      <c r="AW358">
        <v>536</v>
      </c>
    </row>
    <row r="359" spans="1:49" x14ac:dyDescent="0.35">
      <c r="A359" s="1" t="s">
        <v>541</v>
      </c>
      <c r="B359" s="1" t="s">
        <v>3234</v>
      </c>
      <c r="C359" s="1" t="s">
        <v>3233</v>
      </c>
      <c r="D359" s="1" t="s">
        <v>4096</v>
      </c>
      <c r="E359" s="2">
        <v>41882</v>
      </c>
      <c r="F359" s="1" t="s">
        <v>43</v>
      </c>
      <c r="G359" s="1" t="s">
        <v>48</v>
      </c>
      <c r="H359" s="1" t="s">
        <v>3235</v>
      </c>
      <c r="I359" s="1" t="s">
        <v>29</v>
      </c>
      <c r="M359">
        <v>2350</v>
      </c>
      <c r="N359">
        <v>0</v>
      </c>
      <c r="O359">
        <v>0</v>
      </c>
      <c r="Q359">
        <v>2350</v>
      </c>
      <c r="R359">
        <v>2350</v>
      </c>
      <c r="T359">
        <v>2350</v>
      </c>
      <c r="U359">
        <v>0</v>
      </c>
      <c r="Z359">
        <v>2350</v>
      </c>
      <c r="AA359">
        <v>2350</v>
      </c>
      <c r="AF359">
        <v>2350</v>
      </c>
      <c r="AG359">
        <v>2350</v>
      </c>
      <c r="AJ359">
        <v>708</v>
      </c>
      <c r="AK359">
        <v>708</v>
      </c>
      <c r="AV359">
        <v>708</v>
      </c>
      <c r="AW359">
        <v>708</v>
      </c>
    </row>
    <row r="360" spans="1:49" x14ac:dyDescent="0.35">
      <c r="A360" s="1" t="s">
        <v>541</v>
      </c>
      <c r="B360" s="1" t="s">
        <v>3229</v>
      </c>
      <c r="C360" s="1" t="s">
        <v>3228</v>
      </c>
      <c r="D360" s="1" t="s">
        <v>4095</v>
      </c>
      <c r="E360" s="2">
        <v>41517</v>
      </c>
      <c r="F360" s="1" t="s">
        <v>43</v>
      </c>
      <c r="G360" s="1" t="s">
        <v>48</v>
      </c>
      <c r="H360" s="1" t="s">
        <v>3230</v>
      </c>
      <c r="I360" s="1" t="s">
        <v>29</v>
      </c>
      <c r="M360">
        <v>2650</v>
      </c>
      <c r="N360">
        <v>0</v>
      </c>
      <c r="O360">
        <v>0</v>
      </c>
      <c r="Q360">
        <v>2650</v>
      </c>
      <c r="R360">
        <v>2650</v>
      </c>
      <c r="T360">
        <v>2650</v>
      </c>
      <c r="U360">
        <v>0</v>
      </c>
      <c r="Z360">
        <v>2650</v>
      </c>
      <c r="AA360">
        <v>2650</v>
      </c>
      <c r="AF360">
        <v>2650</v>
      </c>
      <c r="AG360">
        <v>2650</v>
      </c>
      <c r="AJ360">
        <v>258</v>
      </c>
      <c r="AK360">
        <v>258</v>
      </c>
      <c r="AV360">
        <v>258</v>
      </c>
      <c r="AW360">
        <v>258</v>
      </c>
    </row>
    <row r="361" spans="1:49" x14ac:dyDescent="0.35">
      <c r="A361" s="1" t="s">
        <v>453</v>
      </c>
      <c r="B361" s="1" t="s">
        <v>3217</v>
      </c>
      <c r="C361" s="1" t="s">
        <v>3216</v>
      </c>
      <c r="D361" s="1" t="s">
        <v>4091</v>
      </c>
      <c r="E361" s="2">
        <v>40421</v>
      </c>
      <c r="F361" s="1" t="s">
        <v>751</v>
      </c>
      <c r="G361" s="1" t="s">
        <v>751</v>
      </c>
      <c r="H361" s="1" t="s">
        <v>3218</v>
      </c>
      <c r="I361" s="1" t="s">
        <v>29</v>
      </c>
      <c r="M361">
        <v>1070</v>
      </c>
      <c r="N361">
        <v>0</v>
      </c>
      <c r="O361">
        <v>0</v>
      </c>
      <c r="Q361">
        <v>1070</v>
      </c>
      <c r="R361">
        <v>1070</v>
      </c>
      <c r="T361">
        <v>1070</v>
      </c>
      <c r="U361">
        <v>0</v>
      </c>
      <c r="Z361">
        <v>1070</v>
      </c>
      <c r="AF361">
        <v>1070</v>
      </c>
      <c r="AG361">
        <v>0</v>
      </c>
      <c r="AV361">
        <v>0</v>
      </c>
      <c r="AW361">
        <v>0</v>
      </c>
    </row>
    <row r="362" spans="1:49" x14ac:dyDescent="0.35">
      <c r="A362" s="1" t="s">
        <v>458</v>
      </c>
      <c r="B362" s="1" t="s">
        <v>2219</v>
      </c>
      <c r="C362" s="1" t="s">
        <v>2218</v>
      </c>
      <c r="D362" s="1" t="s">
        <v>4135</v>
      </c>
      <c r="E362" s="2">
        <v>42247</v>
      </c>
      <c r="F362" s="1" t="s">
        <v>751</v>
      </c>
      <c r="G362" s="1" t="s">
        <v>751</v>
      </c>
      <c r="H362" s="1" t="s">
        <v>2220</v>
      </c>
      <c r="I362" s="1" t="s">
        <v>29</v>
      </c>
      <c r="M362">
        <v>156</v>
      </c>
      <c r="N362">
        <v>0</v>
      </c>
      <c r="O362">
        <v>0</v>
      </c>
      <c r="Q362">
        <v>156</v>
      </c>
      <c r="R362">
        <v>156</v>
      </c>
      <c r="T362">
        <v>156</v>
      </c>
      <c r="U362">
        <v>0</v>
      </c>
      <c r="Z362">
        <v>156</v>
      </c>
      <c r="AA362">
        <v>156</v>
      </c>
      <c r="AF362">
        <v>156</v>
      </c>
      <c r="AG362">
        <v>156</v>
      </c>
      <c r="AJ362">
        <v>97</v>
      </c>
      <c r="AK362">
        <v>97</v>
      </c>
      <c r="AV362">
        <v>97</v>
      </c>
      <c r="AW362">
        <v>97</v>
      </c>
    </row>
    <row r="363" spans="1:49" x14ac:dyDescent="0.35">
      <c r="A363" s="1" t="s">
        <v>458</v>
      </c>
      <c r="B363" s="1" t="s">
        <v>2216</v>
      </c>
      <c r="C363" s="1" t="s">
        <v>2215</v>
      </c>
      <c r="D363" s="1" t="s">
        <v>4134</v>
      </c>
      <c r="E363" s="2">
        <v>41882</v>
      </c>
      <c r="F363" s="1" t="s">
        <v>751</v>
      </c>
      <c r="G363" s="1" t="s">
        <v>751</v>
      </c>
      <c r="H363" s="1" t="s">
        <v>2217</v>
      </c>
      <c r="I363" s="1" t="s">
        <v>29</v>
      </c>
      <c r="M363">
        <v>1880</v>
      </c>
      <c r="N363">
        <v>0</v>
      </c>
      <c r="O363">
        <v>0</v>
      </c>
      <c r="Q363">
        <v>1880</v>
      </c>
      <c r="R363">
        <v>1880</v>
      </c>
      <c r="T363">
        <v>1880</v>
      </c>
      <c r="U363">
        <v>0</v>
      </c>
      <c r="Z363">
        <v>1880</v>
      </c>
      <c r="AA363">
        <v>1880</v>
      </c>
      <c r="AF363">
        <v>1880</v>
      </c>
      <c r="AG363">
        <v>1880</v>
      </c>
      <c r="AJ363">
        <v>1297</v>
      </c>
      <c r="AK363">
        <v>1297</v>
      </c>
      <c r="AV363">
        <v>1297</v>
      </c>
      <c r="AW363">
        <v>1297</v>
      </c>
    </row>
    <row r="364" spans="1:49" x14ac:dyDescent="0.35">
      <c r="A364" s="1" t="s">
        <v>458</v>
      </c>
      <c r="B364" s="1" t="s">
        <v>2213</v>
      </c>
      <c r="C364" s="1" t="s">
        <v>2212</v>
      </c>
      <c r="D364" s="1" t="s">
        <v>4133</v>
      </c>
      <c r="E364" s="2">
        <v>41517</v>
      </c>
      <c r="F364" s="1" t="s">
        <v>751</v>
      </c>
      <c r="G364" s="1" t="s">
        <v>751</v>
      </c>
      <c r="H364" s="1" t="s">
        <v>2214</v>
      </c>
      <c r="I364" s="1" t="s">
        <v>29</v>
      </c>
      <c r="M364">
        <v>4009</v>
      </c>
      <c r="N364">
        <v>0</v>
      </c>
      <c r="O364">
        <v>0</v>
      </c>
      <c r="Q364">
        <v>4009</v>
      </c>
      <c r="R364">
        <v>4009</v>
      </c>
      <c r="T364">
        <v>4009</v>
      </c>
      <c r="U364">
        <v>0</v>
      </c>
      <c r="Z364">
        <v>4009</v>
      </c>
      <c r="AA364">
        <v>4009</v>
      </c>
      <c r="AF364">
        <v>4009</v>
      </c>
      <c r="AG364">
        <v>4009</v>
      </c>
      <c r="AJ364">
        <v>5572</v>
      </c>
      <c r="AK364">
        <v>5572</v>
      </c>
      <c r="AV364">
        <v>5572</v>
      </c>
      <c r="AW364">
        <v>5572</v>
      </c>
    </row>
    <row r="365" spans="1:49" x14ac:dyDescent="0.35">
      <c r="A365" s="1" t="s">
        <v>458</v>
      </c>
      <c r="B365" s="1" t="s">
        <v>2210</v>
      </c>
      <c r="C365" s="1" t="s">
        <v>2209</v>
      </c>
      <c r="D365" s="1" t="s">
        <v>4132</v>
      </c>
      <c r="E365" s="2">
        <v>41152</v>
      </c>
      <c r="F365" s="1" t="s">
        <v>751</v>
      </c>
      <c r="G365" s="1" t="s">
        <v>751</v>
      </c>
      <c r="H365" s="1" t="s">
        <v>2211</v>
      </c>
      <c r="I365" s="1" t="s">
        <v>29</v>
      </c>
      <c r="M365">
        <v>3499</v>
      </c>
      <c r="N365">
        <v>0</v>
      </c>
      <c r="O365">
        <v>0</v>
      </c>
      <c r="Q365">
        <v>3499</v>
      </c>
      <c r="R365">
        <v>3499</v>
      </c>
      <c r="T365">
        <v>3499</v>
      </c>
      <c r="U365">
        <v>0</v>
      </c>
      <c r="Z365">
        <v>3499</v>
      </c>
      <c r="AA365">
        <v>3499</v>
      </c>
      <c r="AF365">
        <v>3499</v>
      </c>
      <c r="AG365">
        <v>3499</v>
      </c>
      <c r="AV365">
        <v>0</v>
      </c>
      <c r="AW365">
        <v>0</v>
      </c>
    </row>
    <row r="366" spans="1:49" x14ac:dyDescent="0.35">
      <c r="A366" s="1" t="s">
        <v>458</v>
      </c>
      <c r="B366" s="1" t="s">
        <v>2207</v>
      </c>
      <c r="C366" s="1" t="s">
        <v>2206</v>
      </c>
      <c r="D366" s="1" t="s">
        <v>4131</v>
      </c>
      <c r="E366" s="2">
        <v>40786</v>
      </c>
      <c r="F366" s="1" t="s">
        <v>751</v>
      </c>
      <c r="G366" s="1" t="s">
        <v>751</v>
      </c>
      <c r="H366" s="1" t="s">
        <v>2208</v>
      </c>
      <c r="I366" s="1" t="s">
        <v>29</v>
      </c>
      <c r="M366">
        <v>1347</v>
      </c>
      <c r="N366">
        <v>0</v>
      </c>
      <c r="O366">
        <v>0</v>
      </c>
      <c r="Q366">
        <v>1347</v>
      </c>
      <c r="R366">
        <v>1347</v>
      </c>
      <c r="T366">
        <v>1347</v>
      </c>
      <c r="U366">
        <v>0</v>
      </c>
      <c r="Z366">
        <v>1347</v>
      </c>
      <c r="AA366">
        <v>1347</v>
      </c>
      <c r="AF366">
        <v>1347</v>
      </c>
      <c r="AG366">
        <v>1347</v>
      </c>
      <c r="AV366">
        <v>0</v>
      </c>
      <c r="AW366">
        <v>0</v>
      </c>
    </row>
    <row r="367" spans="1:49" x14ac:dyDescent="0.35">
      <c r="A367" s="1" t="s">
        <v>607</v>
      </c>
      <c r="B367" s="1" t="s">
        <v>1866</v>
      </c>
      <c r="C367" s="1" t="s">
        <v>1865</v>
      </c>
      <c r="D367" s="1" t="s">
        <v>4197</v>
      </c>
      <c r="E367" s="2">
        <v>43343</v>
      </c>
      <c r="F367" s="1" t="s">
        <v>576</v>
      </c>
      <c r="G367" s="1" t="s">
        <v>353</v>
      </c>
      <c r="H367" s="1" t="s">
        <v>1867</v>
      </c>
      <c r="I367" s="1" t="s">
        <v>1868</v>
      </c>
      <c r="M367">
        <v>465</v>
      </c>
      <c r="N367">
        <v>150</v>
      </c>
      <c r="O367">
        <v>315</v>
      </c>
      <c r="R367">
        <v>465</v>
      </c>
      <c r="T367">
        <v>465</v>
      </c>
      <c r="U367">
        <v>0</v>
      </c>
      <c r="Z367">
        <v>465</v>
      </c>
      <c r="AA367">
        <v>40</v>
      </c>
      <c r="AF367">
        <v>465</v>
      </c>
      <c r="AG367">
        <v>40</v>
      </c>
      <c r="AJ367">
        <v>14</v>
      </c>
      <c r="AK367">
        <v>12</v>
      </c>
      <c r="AQ367">
        <v>7</v>
      </c>
      <c r="AV367">
        <v>14</v>
      </c>
      <c r="AW367">
        <v>19</v>
      </c>
    </row>
    <row r="368" spans="1:49" x14ac:dyDescent="0.35">
      <c r="A368" s="1" t="s">
        <v>607</v>
      </c>
      <c r="B368" s="1" t="s">
        <v>1862</v>
      </c>
      <c r="C368" s="1" t="s">
        <v>1861</v>
      </c>
      <c r="D368" s="1" t="s">
        <v>4197</v>
      </c>
      <c r="E368" s="2">
        <v>43343</v>
      </c>
      <c r="F368" s="1" t="s">
        <v>177</v>
      </c>
      <c r="G368" s="1" t="s">
        <v>73</v>
      </c>
      <c r="H368" s="1" t="s">
        <v>1863</v>
      </c>
      <c r="I368" s="1" t="s">
        <v>1864</v>
      </c>
      <c r="M368">
        <v>210</v>
      </c>
      <c r="N368">
        <v>108</v>
      </c>
      <c r="O368">
        <v>102</v>
      </c>
      <c r="R368">
        <v>210</v>
      </c>
      <c r="T368">
        <v>210</v>
      </c>
      <c r="U368">
        <v>0</v>
      </c>
      <c r="Z368">
        <v>210</v>
      </c>
      <c r="AA368">
        <v>195</v>
      </c>
      <c r="AF368">
        <v>210</v>
      </c>
      <c r="AG368">
        <v>195</v>
      </c>
      <c r="AJ368">
        <v>93</v>
      </c>
      <c r="AK368">
        <v>86</v>
      </c>
      <c r="AP368">
        <v>102</v>
      </c>
      <c r="AQ368">
        <v>45</v>
      </c>
      <c r="AV368">
        <v>195</v>
      </c>
      <c r="AW368">
        <v>131</v>
      </c>
    </row>
    <row r="369" spans="1:49" x14ac:dyDescent="0.35">
      <c r="A369" s="1" t="s">
        <v>607</v>
      </c>
      <c r="B369" s="1" t="s">
        <v>1858</v>
      </c>
      <c r="C369" s="1" t="s">
        <v>1857</v>
      </c>
      <c r="D369" s="1" t="s">
        <v>4197</v>
      </c>
      <c r="E369" s="2">
        <v>43343</v>
      </c>
      <c r="F369" s="1" t="s">
        <v>40</v>
      </c>
      <c r="G369" s="1" t="s">
        <v>40</v>
      </c>
      <c r="H369" s="1" t="s">
        <v>1859</v>
      </c>
      <c r="I369" s="1" t="s">
        <v>1860</v>
      </c>
      <c r="M369">
        <v>1392</v>
      </c>
      <c r="N369">
        <v>869</v>
      </c>
      <c r="O369">
        <v>523</v>
      </c>
      <c r="R369">
        <v>1392</v>
      </c>
      <c r="T369">
        <v>1392</v>
      </c>
      <c r="U369">
        <v>0</v>
      </c>
      <c r="Z369">
        <v>1392</v>
      </c>
      <c r="AA369">
        <v>1020</v>
      </c>
      <c r="AF369">
        <v>1392</v>
      </c>
      <c r="AG369">
        <v>1020</v>
      </c>
      <c r="AJ369">
        <v>630</v>
      </c>
      <c r="AK369">
        <v>438</v>
      </c>
      <c r="AP369">
        <v>348</v>
      </c>
      <c r="AQ369">
        <v>235</v>
      </c>
      <c r="AV369">
        <v>978</v>
      </c>
      <c r="AW369">
        <v>673</v>
      </c>
    </row>
    <row r="370" spans="1:49" x14ac:dyDescent="0.35">
      <c r="A370" s="1" t="s">
        <v>607</v>
      </c>
      <c r="B370" s="1" t="s">
        <v>1870</v>
      </c>
      <c r="C370" s="1" t="s">
        <v>1869</v>
      </c>
      <c r="D370" s="1" t="s">
        <v>4197</v>
      </c>
      <c r="E370" s="2">
        <v>43343</v>
      </c>
      <c r="F370" s="1" t="s">
        <v>1063</v>
      </c>
      <c r="G370" s="1" t="s">
        <v>40</v>
      </c>
      <c r="H370" s="1" t="s">
        <v>1871</v>
      </c>
      <c r="I370" s="1" t="s">
        <v>1871</v>
      </c>
      <c r="M370">
        <v>85</v>
      </c>
      <c r="N370">
        <v>79</v>
      </c>
      <c r="O370">
        <v>6</v>
      </c>
      <c r="R370">
        <v>85</v>
      </c>
      <c r="T370">
        <v>85</v>
      </c>
      <c r="U370">
        <v>0</v>
      </c>
      <c r="Z370">
        <v>85</v>
      </c>
      <c r="AA370">
        <v>100</v>
      </c>
      <c r="AF370">
        <v>85</v>
      </c>
      <c r="AG370">
        <v>100</v>
      </c>
      <c r="AJ370">
        <v>48</v>
      </c>
      <c r="AK370">
        <v>52</v>
      </c>
      <c r="AP370">
        <v>26</v>
      </c>
      <c r="AQ370">
        <v>28</v>
      </c>
      <c r="AV370">
        <v>74</v>
      </c>
      <c r="AW370">
        <v>80</v>
      </c>
    </row>
    <row r="371" spans="1:49" x14ac:dyDescent="0.35">
      <c r="A371" s="1" t="s">
        <v>607</v>
      </c>
      <c r="B371" s="1" t="s">
        <v>1852</v>
      </c>
      <c r="C371" s="1" t="s">
        <v>1851</v>
      </c>
      <c r="D371" s="1" t="s">
        <v>4197</v>
      </c>
      <c r="E371" s="2">
        <v>43343</v>
      </c>
      <c r="F371" s="1" t="s">
        <v>854</v>
      </c>
      <c r="G371" s="1" t="s">
        <v>40</v>
      </c>
      <c r="H371" s="1" t="s">
        <v>1853</v>
      </c>
      <c r="I371" s="1" t="s">
        <v>1854</v>
      </c>
      <c r="M371">
        <v>381</v>
      </c>
      <c r="N371">
        <v>250</v>
      </c>
      <c r="O371">
        <v>131</v>
      </c>
      <c r="R371">
        <v>381</v>
      </c>
      <c r="T371">
        <v>381</v>
      </c>
      <c r="U371">
        <v>0</v>
      </c>
      <c r="Z371">
        <v>381</v>
      </c>
      <c r="AA371">
        <v>320</v>
      </c>
      <c r="AF371">
        <v>381</v>
      </c>
      <c r="AG371">
        <v>320</v>
      </c>
      <c r="AJ371">
        <v>171</v>
      </c>
      <c r="AK371">
        <v>127</v>
      </c>
      <c r="AP371">
        <v>96</v>
      </c>
      <c r="AQ371">
        <v>68</v>
      </c>
      <c r="AV371">
        <v>267</v>
      </c>
      <c r="AW371">
        <v>195</v>
      </c>
    </row>
    <row r="372" spans="1:49" x14ac:dyDescent="0.35">
      <c r="A372" s="1" t="s">
        <v>607</v>
      </c>
      <c r="B372" s="1" t="s">
        <v>2612</v>
      </c>
      <c r="C372" s="1" t="s">
        <v>2611</v>
      </c>
      <c r="D372" s="1" t="s">
        <v>4041</v>
      </c>
      <c r="E372" s="2">
        <v>42214</v>
      </c>
      <c r="F372" s="1" t="s">
        <v>854</v>
      </c>
      <c r="G372" s="1" t="s">
        <v>40</v>
      </c>
      <c r="H372" s="1" t="s">
        <v>2613</v>
      </c>
      <c r="I372" s="1" t="s">
        <v>29</v>
      </c>
      <c r="M372">
        <v>564</v>
      </c>
      <c r="N372">
        <v>309</v>
      </c>
      <c r="O372">
        <v>255</v>
      </c>
      <c r="R372">
        <v>564</v>
      </c>
      <c r="T372">
        <v>564</v>
      </c>
      <c r="U372">
        <v>0</v>
      </c>
      <c r="Z372">
        <v>564</v>
      </c>
      <c r="AA372">
        <v>420</v>
      </c>
      <c r="AF372">
        <v>564</v>
      </c>
      <c r="AG372">
        <v>420</v>
      </c>
      <c r="AJ372">
        <v>210</v>
      </c>
      <c r="AK372">
        <v>214</v>
      </c>
      <c r="AP372">
        <v>137</v>
      </c>
      <c r="AQ372">
        <v>143</v>
      </c>
      <c r="AV372">
        <v>347</v>
      </c>
      <c r="AW372">
        <v>357</v>
      </c>
    </row>
    <row r="373" spans="1:49" x14ac:dyDescent="0.35">
      <c r="A373" s="1" t="s">
        <v>607</v>
      </c>
      <c r="B373" s="1" t="s">
        <v>2615</v>
      </c>
      <c r="C373" s="1" t="s">
        <v>2614</v>
      </c>
      <c r="D373" s="1" t="s">
        <v>4041</v>
      </c>
      <c r="E373" s="2">
        <v>42214</v>
      </c>
      <c r="F373" s="1" t="s">
        <v>1063</v>
      </c>
      <c r="G373" s="1" t="s">
        <v>40</v>
      </c>
      <c r="H373" s="1" t="s">
        <v>2616</v>
      </c>
      <c r="I373" s="1" t="s">
        <v>29</v>
      </c>
      <c r="M373">
        <v>121</v>
      </c>
      <c r="N373">
        <v>66</v>
      </c>
      <c r="O373">
        <v>55</v>
      </c>
      <c r="R373">
        <v>121</v>
      </c>
      <c r="T373">
        <v>121</v>
      </c>
      <c r="U373">
        <v>0</v>
      </c>
      <c r="Z373">
        <v>121</v>
      </c>
      <c r="AA373">
        <v>120</v>
      </c>
      <c r="AF373">
        <v>121</v>
      </c>
      <c r="AG373">
        <v>120</v>
      </c>
      <c r="AJ373">
        <v>73</v>
      </c>
      <c r="AK373">
        <v>71</v>
      </c>
      <c r="AP373">
        <v>38</v>
      </c>
      <c r="AQ373">
        <v>30</v>
      </c>
      <c r="AV373">
        <v>111</v>
      </c>
      <c r="AW373">
        <v>101</v>
      </c>
    </row>
    <row r="374" spans="1:49" x14ac:dyDescent="0.35">
      <c r="A374" s="1" t="s">
        <v>607</v>
      </c>
      <c r="B374" s="1" t="s">
        <v>2618</v>
      </c>
      <c r="C374" s="1" t="s">
        <v>2617</v>
      </c>
      <c r="D374" s="1" t="s">
        <v>4041</v>
      </c>
      <c r="E374" s="2">
        <v>42214</v>
      </c>
      <c r="F374" s="1" t="s">
        <v>2583</v>
      </c>
      <c r="G374" s="1" t="s">
        <v>73</v>
      </c>
      <c r="H374" s="1" t="s">
        <v>2619</v>
      </c>
      <c r="I374" s="1" t="s">
        <v>29</v>
      </c>
      <c r="M374">
        <v>398</v>
      </c>
      <c r="N374">
        <v>302</v>
      </c>
      <c r="O374">
        <v>96</v>
      </c>
      <c r="R374">
        <v>398</v>
      </c>
      <c r="T374">
        <v>398</v>
      </c>
      <c r="U374">
        <v>0</v>
      </c>
      <c r="Z374">
        <v>398</v>
      </c>
      <c r="AA374">
        <v>240</v>
      </c>
      <c r="AF374">
        <v>398</v>
      </c>
      <c r="AG374">
        <v>240</v>
      </c>
      <c r="AJ374">
        <v>68</v>
      </c>
      <c r="AK374">
        <v>81</v>
      </c>
      <c r="AP374">
        <v>89</v>
      </c>
      <c r="AQ374">
        <v>123</v>
      </c>
      <c r="AV374">
        <v>157</v>
      </c>
      <c r="AW374">
        <v>204</v>
      </c>
    </row>
    <row r="375" spans="1:49" x14ac:dyDescent="0.35">
      <c r="A375" s="1" t="s">
        <v>607</v>
      </c>
      <c r="B375" s="1" t="s">
        <v>2621</v>
      </c>
      <c r="C375" s="1" t="s">
        <v>2620</v>
      </c>
      <c r="D375" s="1" t="s">
        <v>4041</v>
      </c>
      <c r="E375" s="2">
        <v>42214</v>
      </c>
      <c r="F375" s="1" t="s">
        <v>40</v>
      </c>
      <c r="G375" s="1" t="s">
        <v>40</v>
      </c>
      <c r="H375" s="1" t="s">
        <v>2622</v>
      </c>
      <c r="I375" s="1" t="s">
        <v>29</v>
      </c>
      <c r="M375">
        <v>1381</v>
      </c>
      <c r="N375">
        <v>887</v>
      </c>
      <c r="O375">
        <v>494</v>
      </c>
      <c r="R375">
        <v>1381</v>
      </c>
      <c r="T375">
        <v>1381</v>
      </c>
      <c r="U375">
        <v>0</v>
      </c>
      <c r="Z375">
        <v>1381</v>
      </c>
      <c r="AA375">
        <v>1060</v>
      </c>
      <c r="AF375">
        <v>1381</v>
      </c>
      <c r="AG375">
        <v>1060</v>
      </c>
      <c r="AJ375">
        <v>603</v>
      </c>
      <c r="AK375">
        <v>708</v>
      </c>
      <c r="AP375">
        <v>230</v>
      </c>
      <c r="AQ375">
        <v>193</v>
      </c>
      <c r="AV375">
        <v>833</v>
      </c>
      <c r="AW375">
        <v>901</v>
      </c>
    </row>
    <row r="376" spans="1:49" x14ac:dyDescent="0.35">
      <c r="A376" s="1" t="s">
        <v>607</v>
      </c>
      <c r="B376" s="1" t="s">
        <v>2606</v>
      </c>
      <c r="C376" s="1" t="s">
        <v>2605</v>
      </c>
      <c r="D376" s="1" t="s">
        <v>4041</v>
      </c>
      <c r="E376" s="2">
        <v>42214</v>
      </c>
      <c r="F376" s="1" t="s">
        <v>576</v>
      </c>
      <c r="G376" s="1" t="s">
        <v>353</v>
      </c>
      <c r="H376" s="1" t="s">
        <v>2607</v>
      </c>
      <c r="I376" s="1" t="s">
        <v>29</v>
      </c>
      <c r="M376">
        <v>147</v>
      </c>
      <c r="N376">
        <v>100</v>
      </c>
      <c r="O376">
        <v>47</v>
      </c>
      <c r="R376">
        <v>147</v>
      </c>
      <c r="T376">
        <v>147</v>
      </c>
      <c r="U376">
        <v>0</v>
      </c>
      <c r="Z376">
        <v>147</v>
      </c>
      <c r="AA376">
        <v>300</v>
      </c>
      <c r="AF376">
        <v>147</v>
      </c>
      <c r="AG376">
        <v>300</v>
      </c>
      <c r="AJ376">
        <v>14</v>
      </c>
      <c r="AK376">
        <v>60</v>
      </c>
      <c r="AP376">
        <v>0</v>
      </c>
      <c r="AQ376">
        <v>60</v>
      </c>
      <c r="AV376">
        <v>14</v>
      </c>
      <c r="AW376">
        <v>120</v>
      </c>
    </row>
    <row r="377" spans="1:49" x14ac:dyDescent="0.35">
      <c r="A377" s="1" t="s">
        <v>607</v>
      </c>
      <c r="B377" s="1" t="s">
        <v>2609</v>
      </c>
      <c r="C377" s="1" t="s">
        <v>2608</v>
      </c>
      <c r="D377" s="1" t="s">
        <v>4041</v>
      </c>
      <c r="E377" s="2">
        <v>42214</v>
      </c>
      <c r="F377" s="1" t="s">
        <v>177</v>
      </c>
      <c r="G377" s="1" t="s">
        <v>73</v>
      </c>
      <c r="H377" s="1" t="s">
        <v>2610</v>
      </c>
      <c r="I377" s="1" t="s">
        <v>29</v>
      </c>
      <c r="M377">
        <v>522</v>
      </c>
      <c r="N377">
        <v>256</v>
      </c>
      <c r="O377">
        <v>266</v>
      </c>
      <c r="R377">
        <v>522</v>
      </c>
      <c r="T377">
        <v>522</v>
      </c>
      <c r="U377">
        <v>0</v>
      </c>
      <c r="Z377">
        <v>522</v>
      </c>
      <c r="AA377">
        <v>420</v>
      </c>
      <c r="AF377">
        <v>522</v>
      </c>
      <c r="AG377">
        <v>420</v>
      </c>
      <c r="AJ377">
        <v>39</v>
      </c>
      <c r="AK377">
        <v>71</v>
      </c>
      <c r="AP377">
        <v>339</v>
      </c>
      <c r="AQ377">
        <v>286</v>
      </c>
      <c r="AV377">
        <v>378</v>
      </c>
      <c r="AW377">
        <v>357</v>
      </c>
    </row>
    <row r="378" spans="1:49" x14ac:dyDescent="0.35">
      <c r="A378" s="1" t="s">
        <v>607</v>
      </c>
      <c r="B378" s="1" t="s">
        <v>2588</v>
      </c>
      <c r="C378" s="1" t="s">
        <v>2587</v>
      </c>
      <c r="D378" s="1" t="s">
        <v>4040</v>
      </c>
      <c r="E378" s="2">
        <v>42931</v>
      </c>
      <c r="F378" s="1" t="s">
        <v>1063</v>
      </c>
      <c r="G378" s="1" t="s">
        <v>40</v>
      </c>
      <c r="H378" s="1" t="s">
        <v>2589</v>
      </c>
      <c r="I378" s="1" t="s">
        <v>29</v>
      </c>
      <c r="M378">
        <v>279</v>
      </c>
      <c r="N378">
        <v>206</v>
      </c>
      <c r="O378">
        <v>73</v>
      </c>
      <c r="R378">
        <v>279</v>
      </c>
      <c r="T378">
        <v>279</v>
      </c>
      <c r="U378">
        <v>0</v>
      </c>
      <c r="Z378">
        <v>279</v>
      </c>
      <c r="AA378">
        <v>180</v>
      </c>
      <c r="AF378">
        <v>279</v>
      </c>
      <c r="AG378">
        <v>180</v>
      </c>
      <c r="AJ378">
        <v>175</v>
      </c>
      <c r="AK378">
        <v>107</v>
      </c>
      <c r="AP378">
        <v>87</v>
      </c>
      <c r="AQ378">
        <v>46</v>
      </c>
      <c r="AV378">
        <v>262</v>
      </c>
      <c r="AW378">
        <v>153</v>
      </c>
    </row>
    <row r="379" spans="1:49" x14ac:dyDescent="0.35">
      <c r="A379" s="1" t="s">
        <v>607</v>
      </c>
      <c r="B379" s="1" t="s">
        <v>2597</v>
      </c>
      <c r="C379" s="1" t="s">
        <v>2596</v>
      </c>
      <c r="D379" s="1" t="s">
        <v>4040</v>
      </c>
      <c r="E379" s="2">
        <v>42931</v>
      </c>
      <c r="F379" s="1" t="s">
        <v>2583</v>
      </c>
      <c r="G379" s="1" t="s">
        <v>73</v>
      </c>
      <c r="H379" s="1" t="s">
        <v>2598</v>
      </c>
      <c r="I379" s="1" t="s">
        <v>29</v>
      </c>
      <c r="M379">
        <v>554</v>
      </c>
      <c r="N379">
        <v>382</v>
      </c>
      <c r="O379">
        <v>172</v>
      </c>
      <c r="R379">
        <v>554</v>
      </c>
      <c r="T379">
        <v>554</v>
      </c>
      <c r="U379">
        <v>0</v>
      </c>
      <c r="Z379">
        <v>554</v>
      </c>
      <c r="AA379">
        <v>360</v>
      </c>
      <c r="AF379">
        <v>554</v>
      </c>
      <c r="AG379">
        <v>360</v>
      </c>
      <c r="AJ379">
        <v>97</v>
      </c>
      <c r="AK379">
        <v>122</v>
      </c>
      <c r="AP379">
        <v>107</v>
      </c>
      <c r="AQ379">
        <v>184</v>
      </c>
      <c r="AV379">
        <v>204</v>
      </c>
      <c r="AW379">
        <v>306</v>
      </c>
    </row>
    <row r="380" spans="1:49" x14ac:dyDescent="0.35">
      <c r="A380" s="1" t="s">
        <v>607</v>
      </c>
      <c r="B380" s="1" t="s">
        <v>2600</v>
      </c>
      <c r="C380" s="1" t="s">
        <v>2599</v>
      </c>
      <c r="D380" s="1" t="s">
        <v>4040</v>
      </c>
      <c r="E380" s="2">
        <v>42931</v>
      </c>
      <c r="F380" s="1" t="s">
        <v>40</v>
      </c>
      <c r="G380" s="1" t="s">
        <v>40</v>
      </c>
      <c r="H380" s="1" t="s">
        <v>2601</v>
      </c>
      <c r="I380" s="1" t="s">
        <v>29</v>
      </c>
      <c r="M380">
        <v>2512</v>
      </c>
      <c r="N380">
        <v>1615</v>
      </c>
      <c r="O380">
        <v>897</v>
      </c>
      <c r="R380">
        <v>2512</v>
      </c>
      <c r="T380">
        <v>2512</v>
      </c>
      <c r="U380">
        <v>0</v>
      </c>
      <c r="Z380">
        <v>2512</v>
      </c>
      <c r="AA380">
        <v>1590</v>
      </c>
      <c r="AF380">
        <v>2512</v>
      </c>
      <c r="AG380">
        <v>1590</v>
      </c>
      <c r="AJ380">
        <v>1221</v>
      </c>
      <c r="AK380">
        <v>1062</v>
      </c>
      <c r="AP380">
        <v>557</v>
      </c>
      <c r="AQ380">
        <v>290</v>
      </c>
      <c r="AV380">
        <v>1778</v>
      </c>
      <c r="AW380">
        <v>1352</v>
      </c>
    </row>
    <row r="381" spans="1:49" x14ac:dyDescent="0.35">
      <c r="A381" s="1" t="s">
        <v>607</v>
      </c>
      <c r="B381" s="1" t="s">
        <v>2594</v>
      </c>
      <c r="C381" s="1" t="s">
        <v>2593</v>
      </c>
      <c r="D381" s="1" t="s">
        <v>4040</v>
      </c>
      <c r="E381" s="2">
        <v>42931</v>
      </c>
      <c r="F381" s="1" t="s">
        <v>177</v>
      </c>
      <c r="G381" s="1" t="s">
        <v>73</v>
      </c>
      <c r="H381" s="1" t="s">
        <v>2595</v>
      </c>
      <c r="I381" s="1" t="s">
        <v>29</v>
      </c>
      <c r="M381">
        <v>921</v>
      </c>
      <c r="N381">
        <v>524</v>
      </c>
      <c r="O381">
        <v>397</v>
      </c>
      <c r="R381">
        <v>921</v>
      </c>
      <c r="T381">
        <v>921</v>
      </c>
      <c r="U381">
        <v>0</v>
      </c>
      <c r="Z381">
        <v>921</v>
      </c>
      <c r="AA381">
        <v>630</v>
      </c>
      <c r="AF381">
        <v>921</v>
      </c>
      <c r="AG381">
        <v>630</v>
      </c>
      <c r="AJ381">
        <v>149</v>
      </c>
      <c r="AK381">
        <v>107</v>
      </c>
      <c r="AP381">
        <v>698</v>
      </c>
      <c r="AQ381">
        <v>429</v>
      </c>
      <c r="AV381">
        <v>847</v>
      </c>
      <c r="AW381">
        <v>536</v>
      </c>
    </row>
    <row r="382" spans="1:49" x14ac:dyDescent="0.35">
      <c r="A382" s="1" t="s">
        <v>607</v>
      </c>
      <c r="B382" s="1" t="s">
        <v>2603</v>
      </c>
      <c r="C382" s="1" t="s">
        <v>2602</v>
      </c>
      <c r="D382" s="1" t="s">
        <v>4040</v>
      </c>
      <c r="E382" s="2">
        <v>42931</v>
      </c>
      <c r="F382" s="1" t="s">
        <v>854</v>
      </c>
      <c r="G382" s="1" t="s">
        <v>40</v>
      </c>
      <c r="H382" s="1" t="s">
        <v>2604</v>
      </c>
      <c r="I382" s="1" t="s">
        <v>29</v>
      </c>
      <c r="M382">
        <v>704</v>
      </c>
      <c r="N382">
        <v>491</v>
      </c>
      <c r="O382">
        <v>213</v>
      </c>
      <c r="R382">
        <v>704</v>
      </c>
      <c r="T382">
        <v>704</v>
      </c>
      <c r="U382">
        <v>0</v>
      </c>
      <c r="Z382">
        <v>704</v>
      </c>
      <c r="AA382">
        <v>630</v>
      </c>
      <c r="AF382">
        <v>704</v>
      </c>
      <c r="AG382">
        <v>630</v>
      </c>
      <c r="AJ382">
        <v>477</v>
      </c>
      <c r="AK382">
        <v>322</v>
      </c>
      <c r="AP382">
        <v>230</v>
      </c>
      <c r="AQ382">
        <v>214</v>
      </c>
      <c r="AV382">
        <v>707</v>
      </c>
      <c r="AW382">
        <v>536</v>
      </c>
    </row>
    <row r="383" spans="1:49" x14ac:dyDescent="0.35">
      <c r="A383" s="1" t="s">
        <v>607</v>
      </c>
      <c r="B383" s="1" t="s">
        <v>2591</v>
      </c>
      <c r="C383" s="1" t="s">
        <v>2590</v>
      </c>
      <c r="D383" s="1" t="s">
        <v>4040</v>
      </c>
      <c r="E383" s="2">
        <v>42931</v>
      </c>
      <c r="F383" s="1" t="s">
        <v>576</v>
      </c>
      <c r="G383" s="1" t="s">
        <v>353</v>
      </c>
      <c r="H383" s="1" t="s">
        <v>2592</v>
      </c>
      <c r="I383" s="1" t="s">
        <v>29</v>
      </c>
      <c r="M383">
        <v>1002</v>
      </c>
      <c r="N383">
        <v>572</v>
      </c>
      <c r="O383">
        <v>430</v>
      </c>
      <c r="R383">
        <v>1002</v>
      </c>
      <c r="T383">
        <v>1002</v>
      </c>
      <c r="U383">
        <v>0</v>
      </c>
      <c r="Z383">
        <v>1002</v>
      </c>
      <c r="AA383">
        <v>900</v>
      </c>
      <c r="AF383">
        <v>1002</v>
      </c>
      <c r="AG383">
        <v>900</v>
      </c>
      <c r="AJ383">
        <v>176</v>
      </c>
      <c r="AK383">
        <v>180</v>
      </c>
      <c r="AP383">
        <v>104</v>
      </c>
      <c r="AQ383">
        <v>180</v>
      </c>
      <c r="AV383">
        <v>280</v>
      </c>
      <c r="AW383">
        <v>360</v>
      </c>
    </row>
    <row r="384" spans="1:49" x14ac:dyDescent="0.35">
      <c r="A384" s="1" t="s">
        <v>607</v>
      </c>
      <c r="B384" s="1" t="s">
        <v>2575</v>
      </c>
      <c r="C384" s="1" t="s">
        <v>2574</v>
      </c>
      <c r="D384" s="1" t="s">
        <v>4039</v>
      </c>
      <c r="E384" s="2">
        <v>42581</v>
      </c>
      <c r="F384" s="1" t="s">
        <v>854</v>
      </c>
      <c r="G384" s="1" t="s">
        <v>40</v>
      </c>
      <c r="H384" s="1" t="s">
        <v>2576</v>
      </c>
      <c r="I384" s="1" t="s">
        <v>29</v>
      </c>
      <c r="M384">
        <v>1145</v>
      </c>
      <c r="N384">
        <v>704</v>
      </c>
      <c r="O384">
        <v>441</v>
      </c>
      <c r="R384">
        <v>1145</v>
      </c>
      <c r="T384">
        <v>1145</v>
      </c>
      <c r="U384">
        <v>0</v>
      </c>
      <c r="Z384">
        <v>1145</v>
      </c>
      <c r="AA384">
        <v>1050</v>
      </c>
      <c r="AF384">
        <v>1145</v>
      </c>
      <c r="AG384">
        <v>1050</v>
      </c>
      <c r="AJ384">
        <v>578</v>
      </c>
      <c r="AK384">
        <v>536</v>
      </c>
      <c r="AP384">
        <v>321</v>
      </c>
      <c r="AQ384">
        <v>357</v>
      </c>
      <c r="AV384">
        <v>899</v>
      </c>
      <c r="AW384">
        <v>893</v>
      </c>
    </row>
    <row r="385" spans="1:49" x14ac:dyDescent="0.35">
      <c r="A385" s="1" t="s">
        <v>607</v>
      </c>
      <c r="B385" s="1" t="s">
        <v>2578</v>
      </c>
      <c r="C385" s="1" t="s">
        <v>2577</v>
      </c>
      <c r="D385" s="1" t="s">
        <v>4039</v>
      </c>
      <c r="E385" s="2">
        <v>42581</v>
      </c>
      <c r="F385" s="1" t="s">
        <v>1063</v>
      </c>
      <c r="G385" s="1" t="s">
        <v>40</v>
      </c>
      <c r="H385" s="1" t="s">
        <v>2579</v>
      </c>
      <c r="I385" s="1" t="s">
        <v>29</v>
      </c>
      <c r="M385">
        <v>263</v>
      </c>
      <c r="N385">
        <v>195</v>
      </c>
      <c r="O385">
        <v>68</v>
      </c>
      <c r="R385">
        <v>263</v>
      </c>
      <c r="T385">
        <v>263</v>
      </c>
      <c r="U385">
        <v>0</v>
      </c>
      <c r="Z385">
        <v>263</v>
      </c>
      <c r="AA385">
        <v>300</v>
      </c>
      <c r="AF385">
        <v>263</v>
      </c>
      <c r="AG385">
        <v>300</v>
      </c>
      <c r="AJ385">
        <v>183</v>
      </c>
      <c r="AK385">
        <v>179</v>
      </c>
      <c r="AP385">
        <v>81</v>
      </c>
      <c r="AQ385">
        <v>77</v>
      </c>
      <c r="AV385">
        <v>264</v>
      </c>
      <c r="AW385">
        <v>256</v>
      </c>
    </row>
    <row r="386" spans="1:49" x14ac:dyDescent="0.35">
      <c r="A386" s="1" t="s">
        <v>607</v>
      </c>
      <c r="B386" s="1" t="s">
        <v>2581</v>
      </c>
      <c r="C386" s="1" t="s">
        <v>2580</v>
      </c>
      <c r="D386" s="1" t="s">
        <v>4039</v>
      </c>
      <c r="E386" s="2">
        <v>42581</v>
      </c>
      <c r="F386" s="1" t="s">
        <v>2583</v>
      </c>
      <c r="G386" s="1" t="s">
        <v>73</v>
      </c>
      <c r="H386" s="1" t="s">
        <v>2582</v>
      </c>
      <c r="I386" s="1" t="s">
        <v>29</v>
      </c>
      <c r="M386">
        <v>649</v>
      </c>
      <c r="N386">
        <v>495</v>
      </c>
      <c r="O386">
        <v>154</v>
      </c>
      <c r="R386">
        <v>649</v>
      </c>
      <c r="T386">
        <v>649</v>
      </c>
      <c r="U386">
        <v>0</v>
      </c>
      <c r="Z386">
        <v>649</v>
      </c>
      <c r="AA386">
        <v>600</v>
      </c>
      <c r="AF386">
        <v>649</v>
      </c>
      <c r="AG386">
        <v>600</v>
      </c>
      <c r="AJ386">
        <v>104</v>
      </c>
      <c r="AK386">
        <v>204</v>
      </c>
      <c r="AP386">
        <v>147</v>
      </c>
      <c r="AQ386">
        <v>306</v>
      </c>
      <c r="AV386">
        <v>251</v>
      </c>
      <c r="AW386">
        <v>510</v>
      </c>
    </row>
    <row r="387" spans="1:49" x14ac:dyDescent="0.35">
      <c r="A387" s="1" t="s">
        <v>607</v>
      </c>
      <c r="B387" s="1" t="s">
        <v>2585</v>
      </c>
      <c r="C387" s="1" t="s">
        <v>2584</v>
      </c>
      <c r="D387" s="1" t="s">
        <v>4039</v>
      </c>
      <c r="E387" s="2">
        <v>42581</v>
      </c>
      <c r="F387" s="1" t="s">
        <v>40</v>
      </c>
      <c r="G387" s="1" t="s">
        <v>40</v>
      </c>
      <c r="H387" s="1" t="s">
        <v>2586</v>
      </c>
      <c r="I387" s="1" t="s">
        <v>29</v>
      </c>
      <c r="M387">
        <v>3127</v>
      </c>
      <c r="N387">
        <v>2078</v>
      </c>
      <c r="O387">
        <v>1049</v>
      </c>
      <c r="R387">
        <v>3127</v>
      </c>
      <c r="T387">
        <v>3127</v>
      </c>
      <c r="U387">
        <v>0</v>
      </c>
      <c r="Z387">
        <v>3127</v>
      </c>
      <c r="AA387">
        <v>2650</v>
      </c>
      <c r="AF387">
        <v>3127</v>
      </c>
      <c r="AG387">
        <v>2650</v>
      </c>
      <c r="AJ387">
        <v>1725</v>
      </c>
      <c r="AK387">
        <v>1770</v>
      </c>
      <c r="AP387">
        <v>519</v>
      </c>
      <c r="AQ387">
        <v>483</v>
      </c>
      <c r="AV387">
        <v>2244</v>
      </c>
      <c r="AW387">
        <v>2253</v>
      </c>
    </row>
    <row r="388" spans="1:49" x14ac:dyDescent="0.35">
      <c r="A388" s="1" t="s">
        <v>607</v>
      </c>
      <c r="B388" s="1" t="s">
        <v>2569</v>
      </c>
      <c r="C388" s="1" t="s">
        <v>2568</v>
      </c>
      <c r="D388" s="1" t="s">
        <v>4039</v>
      </c>
      <c r="E388" s="2">
        <v>42581</v>
      </c>
      <c r="F388" s="1" t="s">
        <v>576</v>
      </c>
      <c r="G388" s="1" t="s">
        <v>353</v>
      </c>
      <c r="H388" s="1" t="s">
        <v>2570</v>
      </c>
      <c r="I388" s="1" t="s">
        <v>29</v>
      </c>
      <c r="M388">
        <v>634</v>
      </c>
      <c r="N388">
        <v>305</v>
      </c>
      <c r="O388">
        <v>329</v>
      </c>
      <c r="R388">
        <v>634</v>
      </c>
      <c r="T388">
        <v>634</v>
      </c>
      <c r="U388">
        <v>0</v>
      </c>
      <c r="Z388">
        <v>634</v>
      </c>
      <c r="AA388">
        <v>900</v>
      </c>
      <c r="AF388">
        <v>634</v>
      </c>
      <c r="AG388">
        <v>900</v>
      </c>
      <c r="AJ388">
        <v>66</v>
      </c>
      <c r="AK388">
        <v>180</v>
      </c>
      <c r="AP388">
        <v>30</v>
      </c>
      <c r="AQ388">
        <v>180</v>
      </c>
      <c r="AV388">
        <v>96</v>
      </c>
      <c r="AW388">
        <v>360</v>
      </c>
    </row>
    <row r="389" spans="1:49" x14ac:dyDescent="0.35">
      <c r="A389" s="1" t="s">
        <v>607</v>
      </c>
      <c r="B389" s="1" t="s">
        <v>2572</v>
      </c>
      <c r="C389" s="1" t="s">
        <v>2571</v>
      </c>
      <c r="D389" s="1" t="s">
        <v>4039</v>
      </c>
      <c r="E389" s="2">
        <v>42581</v>
      </c>
      <c r="F389" s="1" t="s">
        <v>177</v>
      </c>
      <c r="G389" s="1" t="s">
        <v>73</v>
      </c>
      <c r="H389" s="1" t="s">
        <v>2573</v>
      </c>
      <c r="I389" s="1" t="s">
        <v>29</v>
      </c>
      <c r="M389">
        <v>912</v>
      </c>
      <c r="N389">
        <v>492</v>
      </c>
      <c r="O389">
        <v>420</v>
      </c>
      <c r="R389">
        <v>912</v>
      </c>
      <c r="T389">
        <v>912</v>
      </c>
      <c r="U389">
        <v>0</v>
      </c>
      <c r="Z389">
        <v>912</v>
      </c>
      <c r="AA389">
        <v>1050</v>
      </c>
      <c r="AF389">
        <v>912</v>
      </c>
      <c r="AG389">
        <v>1050</v>
      </c>
      <c r="AJ389">
        <v>210</v>
      </c>
      <c r="AK389">
        <v>179</v>
      </c>
      <c r="AP389">
        <v>688</v>
      </c>
      <c r="AQ389">
        <v>714</v>
      </c>
      <c r="AV389">
        <v>898</v>
      </c>
      <c r="AW389">
        <v>893</v>
      </c>
    </row>
    <row r="390" spans="1:49" x14ac:dyDescent="0.35">
      <c r="A390" s="1" t="s">
        <v>5162</v>
      </c>
      <c r="B390" s="1" t="s">
        <v>5159</v>
      </c>
      <c r="C390" s="1" t="s">
        <v>5158</v>
      </c>
      <c r="D390" s="1" t="s">
        <v>5157</v>
      </c>
      <c r="E390" s="2">
        <v>44834</v>
      </c>
      <c r="F390" s="1" t="s">
        <v>352</v>
      </c>
      <c r="G390" s="1" t="s">
        <v>353</v>
      </c>
      <c r="H390" s="1" t="s">
        <v>5160</v>
      </c>
      <c r="I390" s="1" t="s">
        <v>5161</v>
      </c>
      <c r="S390">
        <v>245</v>
      </c>
      <c r="T390">
        <v>0</v>
      </c>
      <c r="U390">
        <v>245</v>
      </c>
      <c r="W390">
        <v>180</v>
      </c>
      <c r="AC390">
        <v>0</v>
      </c>
      <c r="AF390">
        <v>0</v>
      </c>
      <c r="AG390">
        <v>180</v>
      </c>
      <c r="AO390">
        <v>108</v>
      </c>
      <c r="AV390">
        <v>0</v>
      </c>
      <c r="AW390">
        <v>108</v>
      </c>
    </row>
    <row r="391" spans="1:49" x14ac:dyDescent="0.35">
      <c r="A391" s="1" t="s">
        <v>614</v>
      </c>
      <c r="B391" s="1" t="s">
        <v>3979</v>
      </c>
      <c r="C391" s="1" t="s">
        <v>3978</v>
      </c>
      <c r="D391" s="1" t="s">
        <v>29</v>
      </c>
      <c r="E391" s="2"/>
      <c r="F391" s="1" t="s">
        <v>74</v>
      </c>
      <c r="G391" s="1" t="s">
        <v>82</v>
      </c>
      <c r="H391" s="1" t="s">
        <v>3980</v>
      </c>
      <c r="I391" s="1" t="s">
        <v>29</v>
      </c>
      <c r="T391">
        <v>0</v>
      </c>
      <c r="U391">
        <v>0</v>
      </c>
      <c r="AA391">
        <v>250</v>
      </c>
      <c r="AF391">
        <v>0</v>
      </c>
      <c r="AG391">
        <v>250</v>
      </c>
      <c r="AQ391">
        <v>125</v>
      </c>
      <c r="AS391">
        <v>125</v>
      </c>
      <c r="AV391">
        <v>0</v>
      </c>
      <c r="AW391">
        <v>250</v>
      </c>
    </row>
    <row r="392" spans="1:49" x14ac:dyDescent="0.35">
      <c r="A392" s="1" t="s">
        <v>614</v>
      </c>
      <c r="B392" s="1" t="s">
        <v>2565</v>
      </c>
      <c r="C392" s="1" t="s">
        <v>2564</v>
      </c>
      <c r="D392" s="1" t="s">
        <v>4038</v>
      </c>
      <c r="E392" s="2">
        <v>42508</v>
      </c>
      <c r="F392" s="1" t="s">
        <v>74</v>
      </c>
      <c r="G392" s="1" t="s">
        <v>82</v>
      </c>
      <c r="H392" s="1" t="s">
        <v>2566</v>
      </c>
      <c r="I392" s="1" t="s">
        <v>29</v>
      </c>
      <c r="M392">
        <v>12</v>
      </c>
      <c r="N392">
        <v>6</v>
      </c>
      <c r="O392">
        <v>6</v>
      </c>
      <c r="R392">
        <v>12</v>
      </c>
      <c r="T392">
        <v>12</v>
      </c>
      <c r="U392">
        <v>0</v>
      </c>
      <c r="Z392">
        <v>12</v>
      </c>
      <c r="AA392">
        <v>50</v>
      </c>
      <c r="AF392">
        <v>12</v>
      </c>
      <c r="AG392">
        <v>50</v>
      </c>
      <c r="AP392">
        <v>12</v>
      </c>
      <c r="AQ392">
        <v>10</v>
      </c>
      <c r="AS392">
        <v>40</v>
      </c>
      <c r="AV392">
        <v>12</v>
      </c>
      <c r="AW392">
        <v>50</v>
      </c>
    </row>
    <row r="393" spans="1:49" x14ac:dyDescent="0.35">
      <c r="A393" s="1" t="s">
        <v>614</v>
      </c>
      <c r="B393" s="1" t="s">
        <v>3152</v>
      </c>
      <c r="C393" s="1" t="s">
        <v>3151</v>
      </c>
      <c r="D393" s="1" t="s">
        <v>4211</v>
      </c>
      <c r="E393" s="2">
        <v>43585</v>
      </c>
      <c r="F393" s="1" t="s">
        <v>74</v>
      </c>
      <c r="G393" s="1" t="s">
        <v>82</v>
      </c>
      <c r="H393" s="1" t="s">
        <v>3153</v>
      </c>
      <c r="I393" s="1" t="s">
        <v>3154</v>
      </c>
      <c r="M393">
        <v>39</v>
      </c>
      <c r="N393">
        <v>21</v>
      </c>
      <c r="O393">
        <v>18</v>
      </c>
      <c r="R393">
        <v>39</v>
      </c>
      <c r="T393">
        <v>39</v>
      </c>
      <c r="U393">
        <v>0</v>
      </c>
      <c r="Z393">
        <v>39</v>
      </c>
      <c r="AF393">
        <v>39</v>
      </c>
      <c r="AG393">
        <v>0</v>
      </c>
      <c r="AP393">
        <v>76</v>
      </c>
      <c r="AV393">
        <v>76</v>
      </c>
      <c r="AW393">
        <v>0</v>
      </c>
    </row>
    <row r="394" spans="1:49" x14ac:dyDescent="0.35">
      <c r="A394" s="1" t="s">
        <v>614</v>
      </c>
      <c r="B394" s="1" t="s">
        <v>3705</v>
      </c>
      <c r="C394" s="1" t="s">
        <v>3704</v>
      </c>
      <c r="D394" s="1" t="s">
        <v>4075</v>
      </c>
      <c r="E394" s="2">
        <v>43205</v>
      </c>
      <c r="F394" s="1" t="s">
        <v>74</v>
      </c>
      <c r="G394" s="1" t="s">
        <v>82</v>
      </c>
      <c r="H394" s="1" t="s">
        <v>3706</v>
      </c>
      <c r="I394" s="1" t="s">
        <v>3706</v>
      </c>
      <c r="M394">
        <v>80</v>
      </c>
      <c r="N394">
        <v>43</v>
      </c>
      <c r="O394">
        <v>37</v>
      </c>
      <c r="R394">
        <v>80</v>
      </c>
      <c r="T394">
        <v>80</v>
      </c>
      <c r="U394">
        <v>0</v>
      </c>
      <c r="Z394">
        <v>80</v>
      </c>
      <c r="AA394">
        <v>0</v>
      </c>
      <c r="AF394">
        <v>80</v>
      </c>
      <c r="AG394">
        <v>0</v>
      </c>
      <c r="AP394">
        <v>39</v>
      </c>
      <c r="AQ394">
        <v>160</v>
      </c>
      <c r="AR394">
        <v>0</v>
      </c>
      <c r="AS394">
        <v>160</v>
      </c>
      <c r="AV394">
        <v>39</v>
      </c>
      <c r="AW394">
        <v>320</v>
      </c>
    </row>
    <row r="395" spans="1:49" x14ac:dyDescent="0.35">
      <c r="A395" s="1" t="s">
        <v>683</v>
      </c>
      <c r="B395" s="1" t="s">
        <v>2233</v>
      </c>
      <c r="C395" s="1" t="s">
        <v>2232</v>
      </c>
      <c r="D395" s="1" t="s">
        <v>4137</v>
      </c>
      <c r="E395" s="2">
        <v>41517</v>
      </c>
      <c r="F395" s="1" t="s">
        <v>1820</v>
      </c>
      <c r="G395" s="1" t="s">
        <v>145</v>
      </c>
      <c r="H395" s="1" t="s">
        <v>2234</v>
      </c>
      <c r="I395" s="1" t="s">
        <v>29</v>
      </c>
      <c r="M395">
        <v>24</v>
      </c>
      <c r="N395">
        <v>0</v>
      </c>
      <c r="O395">
        <v>0</v>
      </c>
      <c r="Q395">
        <v>24</v>
      </c>
      <c r="R395">
        <v>24</v>
      </c>
      <c r="T395">
        <v>24</v>
      </c>
      <c r="U395">
        <v>0</v>
      </c>
      <c r="Z395">
        <v>24</v>
      </c>
      <c r="AF395">
        <v>24</v>
      </c>
      <c r="AG395">
        <v>0</v>
      </c>
      <c r="AJ395">
        <v>78</v>
      </c>
      <c r="AV395">
        <v>78</v>
      </c>
      <c r="AW395">
        <v>0</v>
      </c>
    </row>
    <row r="396" spans="1:49" x14ac:dyDescent="0.35">
      <c r="A396" s="1" t="s">
        <v>683</v>
      </c>
      <c r="B396" s="1" t="s">
        <v>2222</v>
      </c>
      <c r="C396" s="1" t="s">
        <v>2221</v>
      </c>
      <c r="D396" s="1" t="s">
        <v>4136</v>
      </c>
      <c r="E396" s="2">
        <v>41152</v>
      </c>
      <c r="F396" s="1" t="s">
        <v>352</v>
      </c>
      <c r="G396" s="1" t="s">
        <v>353</v>
      </c>
      <c r="H396" s="1" t="s">
        <v>2223</v>
      </c>
      <c r="I396" s="1" t="s">
        <v>2224</v>
      </c>
      <c r="M396">
        <v>35</v>
      </c>
      <c r="N396">
        <v>0</v>
      </c>
      <c r="O396">
        <v>0</v>
      </c>
      <c r="Q396">
        <v>35</v>
      </c>
      <c r="R396">
        <v>35</v>
      </c>
      <c r="T396">
        <v>35</v>
      </c>
      <c r="U396">
        <v>0</v>
      </c>
      <c r="Z396">
        <v>35</v>
      </c>
      <c r="AF396">
        <v>35</v>
      </c>
      <c r="AG396">
        <v>0</v>
      </c>
      <c r="AJ396">
        <v>61</v>
      </c>
      <c r="AV396">
        <v>61</v>
      </c>
      <c r="AW396">
        <v>0</v>
      </c>
    </row>
    <row r="397" spans="1:49" x14ac:dyDescent="0.35">
      <c r="A397" s="1" t="s">
        <v>683</v>
      </c>
      <c r="B397" s="1" t="s">
        <v>2226</v>
      </c>
      <c r="C397" s="1" t="s">
        <v>2225</v>
      </c>
      <c r="D397" s="1" t="s">
        <v>4136</v>
      </c>
      <c r="E397" s="2">
        <v>41152</v>
      </c>
      <c r="F397" s="1" t="s">
        <v>352</v>
      </c>
      <c r="G397" s="1" t="s">
        <v>353</v>
      </c>
      <c r="H397" s="1" t="s">
        <v>2227</v>
      </c>
      <c r="I397" s="1" t="s">
        <v>2228</v>
      </c>
      <c r="M397">
        <v>37</v>
      </c>
      <c r="N397">
        <v>0</v>
      </c>
      <c r="O397">
        <v>0</v>
      </c>
      <c r="Q397">
        <v>37</v>
      </c>
      <c r="R397">
        <v>37</v>
      </c>
      <c r="T397">
        <v>37</v>
      </c>
      <c r="U397">
        <v>0</v>
      </c>
      <c r="Z397">
        <v>37</v>
      </c>
      <c r="AF397">
        <v>37</v>
      </c>
      <c r="AG397">
        <v>0</v>
      </c>
      <c r="AV397">
        <v>0</v>
      </c>
      <c r="AW397">
        <v>0</v>
      </c>
    </row>
    <row r="398" spans="1:49" x14ac:dyDescent="0.35">
      <c r="A398" s="1" t="s">
        <v>683</v>
      </c>
      <c r="B398" s="1" t="s">
        <v>2230</v>
      </c>
      <c r="C398" s="1" t="s">
        <v>2229</v>
      </c>
      <c r="D398" s="1" t="s">
        <v>4136</v>
      </c>
      <c r="E398" s="2">
        <v>41152</v>
      </c>
      <c r="F398" s="1" t="s">
        <v>1820</v>
      </c>
      <c r="G398" s="1" t="s">
        <v>145</v>
      </c>
      <c r="H398" s="1" t="s">
        <v>2231</v>
      </c>
      <c r="I398" s="1" t="s">
        <v>29</v>
      </c>
      <c r="M398">
        <v>68</v>
      </c>
      <c r="N398">
        <v>0</v>
      </c>
      <c r="O398">
        <v>0</v>
      </c>
      <c r="Q398">
        <v>68</v>
      </c>
      <c r="R398">
        <v>68</v>
      </c>
      <c r="T398">
        <v>68</v>
      </c>
      <c r="U398">
        <v>0</v>
      </c>
      <c r="Z398">
        <v>68</v>
      </c>
      <c r="AA398">
        <v>68</v>
      </c>
      <c r="AF398">
        <v>68</v>
      </c>
      <c r="AG398">
        <v>68</v>
      </c>
      <c r="AV398">
        <v>0</v>
      </c>
      <c r="AW398">
        <v>0</v>
      </c>
    </row>
    <row r="399" spans="1:49" x14ac:dyDescent="0.35">
      <c r="A399" s="1" t="s">
        <v>652</v>
      </c>
      <c r="B399" s="1" t="s">
        <v>2276</v>
      </c>
      <c r="C399" s="1" t="s">
        <v>2275</v>
      </c>
      <c r="D399" s="1" t="s">
        <v>4140</v>
      </c>
      <c r="E399" s="2">
        <v>42613</v>
      </c>
      <c r="F399" s="1" t="s">
        <v>2278</v>
      </c>
      <c r="G399" s="1" t="s">
        <v>31</v>
      </c>
      <c r="H399" s="1" t="s">
        <v>2277</v>
      </c>
      <c r="I399" s="1" t="s">
        <v>29</v>
      </c>
      <c r="M399">
        <v>73</v>
      </c>
      <c r="N399">
        <v>27</v>
      </c>
      <c r="O399">
        <v>46</v>
      </c>
      <c r="R399">
        <v>73</v>
      </c>
      <c r="T399">
        <v>73</v>
      </c>
      <c r="U399">
        <v>0</v>
      </c>
      <c r="Z399">
        <v>73</v>
      </c>
      <c r="AF399">
        <v>73</v>
      </c>
      <c r="AG399">
        <v>0</v>
      </c>
      <c r="AJ399">
        <v>39</v>
      </c>
      <c r="AV399">
        <v>39</v>
      </c>
      <c r="AW399">
        <v>0</v>
      </c>
    </row>
    <row r="400" spans="1:49" x14ac:dyDescent="0.35">
      <c r="A400" s="1" t="s">
        <v>652</v>
      </c>
      <c r="B400" s="1" t="s">
        <v>2280</v>
      </c>
      <c r="C400" s="1" t="s">
        <v>2279</v>
      </c>
      <c r="D400" s="1" t="s">
        <v>4140</v>
      </c>
      <c r="E400" s="2">
        <v>42613</v>
      </c>
      <c r="F400" s="1" t="s">
        <v>576</v>
      </c>
      <c r="G400" s="1" t="s">
        <v>353</v>
      </c>
      <c r="H400" s="1" t="s">
        <v>2281</v>
      </c>
      <c r="I400" s="1" t="s">
        <v>29</v>
      </c>
      <c r="M400">
        <v>216</v>
      </c>
      <c r="N400">
        <v>159</v>
      </c>
      <c r="O400">
        <v>56</v>
      </c>
      <c r="Q400">
        <v>1</v>
      </c>
      <c r="R400">
        <v>216</v>
      </c>
      <c r="T400">
        <v>216</v>
      </c>
      <c r="U400">
        <v>0</v>
      </c>
      <c r="Z400">
        <v>216</v>
      </c>
      <c r="AF400">
        <v>216</v>
      </c>
      <c r="AG400">
        <v>0</v>
      </c>
      <c r="AJ400">
        <v>393</v>
      </c>
      <c r="AV400">
        <v>393</v>
      </c>
      <c r="AW400">
        <v>0</v>
      </c>
    </row>
    <row r="401" spans="1:49" x14ac:dyDescent="0.35">
      <c r="A401" s="1" t="s">
        <v>652</v>
      </c>
      <c r="B401" s="1" t="s">
        <v>2267</v>
      </c>
      <c r="C401" s="1" t="s">
        <v>2266</v>
      </c>
      <c r="D401" s="1" t="s">
        <v>4140</v>
      </c>
      <c r="E401" s="2">
        <v>42613</v>
      </c>
      <c r="F401" s="1" t="s">
        <v>596</v>
      </c>
      <c r="G401" s="1" t="s">
        <v>353</v>
      </c>
      <c r="H401" s="1" t="s">
        <v>2268</v>
      </c>
      <c r="I401" s="1" t="s">
        <v>29</v>
      </c>
      <c r="M401">
        <v>176</v>
      </c>
      <c r="N401">
        <v>121</v>
      </c>
      <c r="O401">
        <v>55</v>
      </c>
      <c r="R401">
        <v>176</v>
      </c>
      <c r="T401">
        <v>176</v>
      </c>
      <c r="U401">
        <v>0</v>
      </c>
      <c r="Z401">
        <v>176</v>
      </c>
      <c r="AF401">
        <v>176</v>
      </c>
      <c r="AG401">
        <v>0</v>
      </c>
      <c r="AJ401">
        <v>122</v>
      </c>
      <c r="AV401">
        <v>122</v>
      </c>
      <c r="AW401">
        <v>0</v>
      </c>
    </row>
    <row r="402" spans="1:49" x14ac:dyDescent="0.35">
      <c r="A402" s="1" t="s">
        <v>652</v>
      </c>
      <c r="B402" s="1" t="s">
        <v>2270</v>
      </c>
      <c r="C402" s="1" t="s">
        <v>2269</v>
      </c>
      <c r="D402" s="1" t="s">
        <v>4140</v>
      </c>
      <c r="E402" s="2">
        <v>42613</v>
      </c>
      <c r="F402" s="1" t="s">
        <v>352</v>
      </c>
      <c r="G402" s="1" t="s">
        <v>353</v>
      </c>
      <c r="H402" s="1" t="s">
        <v>2271</v>
      </c>
      <c r="I402" s="1" t="s">
        <v>29</v>
      </c>
      <c r="M402">
        <v>0</v>
      </c>
      <c r="N402">
        <v>0</v>
      </c>
      <c r="O402">
        <v>0</v>
      </c>
      <c r="R402">
        <v>0</v>
      </c>
      <c r="T402">
        <v>0</v>
      </c>
      <c r="U402">
        <v>0</v>
      </c>
      <c r="AF402">
        <v>0</v>
      </c>
      <c r="AG402">
        <v>0</v>
      </c>
      <c r="AJ402">
        <v>36</v>
      </c>
      <c r="AV402">
        <v>36</v>
      </c>
      <c r="AW402">
        <v>0</v>
      </c>
    </row>
    <row r="403" spans="1:49" x14ac:dyDescent="0.35">
      <c r="A403" s="1" t="s">
        <v>652</v>
      </c>
      <c r="B403" s="1" t="s">
        <v>2273</v>
      </c>
      <c r="C403" s="1" t="s">
        <v>2272</v>
      </c>
      <c r="D403" s="1" t="s">
        <v>4140</v>
      </c>
      <c r="E403" s="2">
        <v>42613</v>
      </c>
      <c r="F403" s="1" t="s">
        <v>1820</v>
      </c>
      <c r="G403" s="1" t="s">
        <v>145</v>
      </c>
      <c r="H403" s="1" t="s">
        <v>2274</v>
      </c>
      <c r="I403" s="1" t="s">
        <v>29</v>
      </c>
      <c r="M403">
        <v>31</v>
      </c>
      <c r="N403">
        <v>23</v>
      </c>
      <c r="O403">
        <v>8</v>
      </c>
      <c r="R403">
        <v>31</v>
      </c>
      <c r="T403">
        <v>31</v>
      </c>
      <c r="U403">
        <v>0</v>
      </c>
      <c r="Z403">
        <v>31</v>
      </c>
      <c r="AF403">
        <v>31</v>
      </c>
      <c r="AG403">
        <v>0</v>
      </c>
      <c r="AJ403">
        <v>22</v>
      </c>
      <c r="AV403">
        <v>22</v>
      </c>
      <c r="AW403">
        <v>0</v>
      </c>
    </row>
    <row r="404" spans="1:49" x14ac:dyDescent="0.35">
      <c r="A404" s="1" t="s">
        <v>652</v>
      </c>
      <c r="B404" s="1" t="s">
        <v>2260</v>
      </c>
      <c r="C404" s="1" t="s">
        <v>2259</v>
      </c>
      <c r="D404" s="1" t="s">
        <v>4139</v>
      </c>
      <c r="E404" s="2">
        <v>41882</v>
      </c>
      <c r="F404" s="1" t="s">
        <v>2262</v>
      </c>
      <c r="G404" s="1" t="s">
        <v>353</v>
      </c>
      <c r="H404" s="1" t="s">
        <v>2261</v>
      </c>
      <c r="I404" s="1" t="s">
        <v>29</v>
      </c>
      <c r="M404">
        <v>30</v>
      </c>
      <c r="N404">
        <v>22</v>
      </c>
      <c r="O404">
        <v>8</v>
      </c>
      <c r="R404">
        <v>30</v>
      </c>
      <c r="T404">
        <v>30</v>
      </c>
      <c r="U404">
        <v>0</v>
      </c>
      <c r="Z404">
        <v>30</v>
      </c>
      <c r="AF404">
        <v>30</v>
      </c>
      <c r="AG404">
        <v>0</v>
      </c>
      <c r="AJ404">
        <v>30</v>
      </c>
      <c r="AV404">
        <v>30</v>
      </c>
      <c r="AW404">
        <v>0</v>
      </c>
    </row>
    <row r="405" spans="1:49" x14ac:dyDescent="0.35">
      <c r="A405" s="1" t="s">
        <v>652</v>
      </c>
      <c r="B405" s="1" t="s">
        <v>2264</v>
      </c>
      <c r="C405" s="1" t="s">
        <v>2263</v>
      </c>
      <c r="D405" s="1" t="s">
        <v>4139</v>
      </c>
      <c r="E405" s="2">
        <v>41882</v>
      </c>
      <c r="F405" s="1" t="s">
        <v>576</v>
      </c>
      <c r="G405" s="1" t="s">
        <v>353</v>
      </c>
      <c r="H405" s="1" t="s">
        <v>2265</v>
      </c>
      <c r="I405" s="1" t="s">
        <v>29</v>
      </c>
      <c r="M405">
        <v>177</v>
      </c>
      <c r="N405">
        <v>129</v>
      </c>
      <c r="O405">
        <v>48</v>
      </c>
      <c r="R405">
        <v>177</v>
      </c>
      <c r="T405">
        <v>177</v>
      </c>
      <c r="U405">
        <v>0</v>
      </c>
      <c r="Z405">
        <v>177</v>
      </c>
      <c r="AF405">
        <v>177</v>
      </c>
      <c r="AG405">
        <v>0</v>
      </c>
      <c r="AJ405">
        <v>146</v>
      </c>
      <c r="AV405">
        <v>146</v>
      </c>
      <c r="AW405">
        <v>0</v>
      </c>
    </row>
    <row r="406" spans="1:49" x14ac:dyDescent="0.35">
      <c r="A406" s="1" t="s">
        <v>652</v>
      </c>
      <c r="B406" s="1" t="s">
        <v>2251</v>
      </c>
      <c r="C406" s="1" t="s">
        <v>2250</v>
      </c>
      <c r="D406" s="1" t="s">
        <v>4139</v>
      </c>
      <c r="E406" s="2">
        <v>41882</v>
      </c>
      <c r="F406" s="1" t="s">
        <v>596</v>
      </c>
      <c r="G406" s="1" t="s">
        <v>353</v>
      </c>
      <c r="H406" s="1" t="s">
        <v>2252</v>
      </c>
      <c r="I406" s="1" t="s">
        <v>29</v>
      </c>
      <c r="M406">
        <v>60</v>
      </c>
      <c r="N406">
        <v>41</v>
      </c>
      <c r="O406">
        <v>19</v>
      </c>
      <c r="R406">
        <v>60</v>
      </c>
      <c r="T406">
        <v>60</v>
      </c>
      <c r="U406">
        <v>0</v>
      </c>
      <c r="Z406">
        <v>60</v>
      </c>
      <c r="AF406">
        <v>60</v>
      </c>
      <c r="AG406">
        <v>0</v>
      </c>
      <c r="AJ406">
        <v>50</v>
      </c>
      <c r="AV406">
        <v>50</v>
      </c>
      <c r="AW406">
        <v>0</v>
      </c>
    </row>
    <row r="407" spans="1:49" x14ac:dyDescent="0.35">
      <c r="A407" s="1" t="s">
        <v>652</v>
      </c>
      <c r="B407" s="1" t="s">
        <v>2254</v>
      </c>
      <c r="C407" s="1" t="s">
        <v>2253</v>
      </c>
      <c r="D407" s="1" t="s">
        <v>4139</v>
      </c>
      <c r="E407" s="2">
        <v>41882</v>
      </c>
      <c r="F407" s="1" t="s">
        <v>352</v>
      </c>
      <c r="G407" s="1" t="s">
        <v>353</v>
      </c>
      <c r="H407" s="1" t="s">
        <v>2255</v>
      </c>
      <c r="I407" s="1" t="s">
        <v>29</v>
      </c>
      <c r="M407">
        <v>85</v>
      </c>
      <c r="N407">
        <v>39</v>
      </c>
      <c r="O407">
        <v>46</v>
      </c>
      <c r="R407">
        <v>85</v>
      </c>
      <c r="T407">
        <v>85</v>
      </c>
      <c r="U407">
        <v>0</v>
      </c>
      <c r="Z407">
        <v>85</v>
      </c>
      <c r="AF407">
        <v>85</v>
      </c>
      <c r="AG407">
        <v>0</v>
      </c>
      <c r="AJ407">
        <v>70</v>
      </c>
      <c r="AV407">
        <v>70</v>
      </c>
      <c r="AW407">
        <v>0</v>
      </c>
    </row>
    <row r="408" spans="1:49" x14ac:dyDescent="0.35">
      <c r="A408" s="1" t="s">
        <v>652</v>
      </c>
      <c r="B408" s="1" t="s">
        <v>2257</v>
      </c>
      <c r="C408" s="1" t="s">
        <v>2256</v>
      </c>
      <c r="D408" s="1" t="s">
        <v>4139</v>
      </c>
      <c r="E408" s="2">
        <v>41882</v>
      </c>
      <c r="F408" s="1" t="s">
        <v>1820</v>
      </c>
      <c r="G408" s="1" t="s">
        <v>145</v>
      </c>
      <c r="H408" s="1" t="s">
        <v>2258</v>
      </c>
      <c r="I408" s="1" t="s">
        <v>29</v>
      </c>
      <c r="M408">
        <v>25</v>
      </c>
      <c r="N408">
        <v>20</v>
      </c>
      <c r="O408">
        <v>5</v>
      </c>
      <c r="R408">
        <v>25</v>
      </c>
      <c r="T408">
        <v>25</v>
      </c>
      <c r="U408">
        <v>0</v>
      </c>
      <c r="Z408">
        <v>25</v>
      </c>
      <c r="AF408">
        <v>25</v>
      </c>
      <c r="AG408">
        <v>0</v>
      </c>
      <c r="AJ408">
        <v>21</v>
      </c>
      <c r="AV408">
        <v>21</v>
      </c>
      <c r="AW408">
        <v>0</v>
      </c>
    </row>
    <row r="409" spans="1:49" x14ac:dyDescent="0.35">
      <c r="A409" s="1" t="s">
        <v>652</v>
      </c>
      <c r="B409" s="1" t="s">
        <v>2248</v>
      </c>
      <c r="C409" s="1" t="s">
        <v>2247</v>
      </c>
      <c r="D409" s="1" t="s">
        <v>4138</v>
      </c>
      <c r="E409" s="2">
        <v>41517</v>
      </c>
      <c r="F409" s="1" t="s">
        <v>576</v>
      </c>
      <c r="G409" s="1" t="s">
        <v>353</v>
      </c>
      <c r="H409" s="1" t="s">
        <v>2249</v>
      </c>
      <c r="I409" s="1" t="s">
        <v>29</v>
      </c>
      <c r="M409">
        <v>173</v>
      </c>
      <c r="N409">
        <v>126</v>
      </c>
      <c r="O409">
        <v>47</v>
      </c>
      <c r="R409">
        <v>173</v>
      </c>
      <c r="T409">
        <v>173</v>
      </c>
      <c r="U409">
        <v>0</v>
      </c>
      <c r="Z409">
        <v>173</v>
      </c>
      <c r="AA409">
        <v>173</v>
      </c>
      <c r="AF409">
        <v>173</v>
      </c>
      <c r="AG409">
        <v>173</v>
      </c>
      <c r="AV409">
        <v>0</v>
      </c>
      <c r="AW409">
        <v>0</v>
      </c>
    </row>
    <row r="410" spans="1:49" x14ac:dyDescent="0.35">
      <c r="A410" s="1" t="s">
        <v>652</v>
      </c>
      <c r="B410" s="1" t="s">
        <v>2236</v>
      </c>
      <c r="C410" s="1" t="s">
        <v>2235</v>
      </c>
      <c r="D410" s="1" t="s">
        <v>4138</v>
      </c>
      <c r="E410" s="2">
        <v>41517</v>
      </c>
      <c r="F410" s="1" t="s">
        <v>596</v>
      </c>
      <c r="G410" s="1" t="s">
        <v>353</v>
      </c>
      <c r="H410" s="1" t="s">
        <v>2237</v>
      </c>
      <c r="I410" s="1" t="s">
        <v>29</v>
      </c>
      <c r="M410">
        <v>0</v>
      </c>
      <c r="N410">
        <v>0</v>
      </c>
      <c r="O410">
        <v>0</v>
      </c>
      <c r="R410">
        <v>0</v>
      </c>
      <c r="T410">
        <v>0</v>
      </c>
      <c r="U410">
        <v>0</v>
      </c>
      <c r="AF410">
        <v>0</v>
      </c>
      <c r="AG410">
        <v>0</v>
      </c>
      <c r="AV410">
        <v>0</v>
      </c>
      <c r="AW410">
        <v>0</v>
      </c>
    </row>
    <row r="411" spans="1:49" x14ac:dyDescent="0.35">
      <c r="A411" s="1" t="s">
        <v>652</v>
      </c>
      <c r="B411" s="1" t="s">
        <v>2239</v>
      </c>
      <c r="C411" s="1" t="s">
        <v>2238</v>
      </c>
      <c r="D411" s="1" t="s">
        <v>4138</v>
      </c>
      <c r="E411" s="2">
        <v>41517</v>
      </c>
      <c r="F411" s="1" t="s">
        <v>352</v>
      </c>
      <c r="G411" s="1" t="s">
        <v>353</v>
      </c>
      <c r="H411" s="1" t="s">
        <v>2240</v>
      </c>
      <c r="I411" s="1" t="s">
        <v>29</v>
      </c>
      <c r="M411">
        <v>35</v>
      </c>
      <c r="N411">
        <v>11</v>
      </c>
      <c r="O411">
        <v>24</v>
      </c>
      <c r="R411">
        <v>35</v>
      </c>
      <c r="T411">
        <v>35</v>
      </c>
      <c r="U411">
        <v>0</v>
      </c>
      <c r="Z411">
        <v>35</v>
      </c>
      <c r="AA411">
        <v>35</v>
      </c>
      <c r="AF411">
        <v>35</v>
      </c>
      <c r="AG411">
        <v>35</v>
      </c>
      <c r="AJ411">
        <v>0</v>
      </c>
      <c r="AK411">
        <v>0</v>
      </c>
      <c r="AV411">
        <v>0</v>
      </c>
      <c r="AW411">
        <v>0</v>
      </c>
    </row>
    <row r="412" spans="1:49" x14ac:dyDescent="0.35">
      <c r="A412" s="1" t="s">
        <v>652</v>
      </c>
      <c r="B412" s="1" t="s">
        <v>2242</v>
      </c>
      <c r="C412" s="1" t="s">
        <v>2241</v>
      </c>
      <c r="D412" s="1" t="s">
        <v>4138</v>
      </c>
      <c r="E412" s="2">
        <v>41517</v>
      </c>
      <c r="F412" s="1" t="s">
        <v>1820</v>
      </c>
      <c r="G412" s="1" t="s">
        <v>145</v>
      </c>
      <c r="H412" s="1" t="s">
        <v>2243</v>
      </c>
      <c r="I412" s="1" t="s">
        <v>29</v>
      </c>
      <c r="M412">
        <v>0</v>
      </c>
      <c r="N412">
        <v>0</v>
      </c>
      <c r="O412">
        <v>0</v>
      </c>
      <c r="R412">
        <v>0</v>
      </c>
      <c r="T412">
        <v>0</v>
      </c>
      <c r="U412">
        <v>0</v>
      </c>
      <c r="Z412">
        <v>0</v>
      </c>
      <c r="AA412">
        <v>0</v>
      </c>
      <c r="AF412">
        <v>0</v>
      </c>
      <c r="AG412">
        <v>0</v>
      </c>
      <c r="AJ412">
        <v>0</v>
      </c>
      <c r="AK412">
        <v>0</v>
      </c>
      <c r="AV412">
        <v>0</v>
      </c>
      <c r="AW412">
        <v>0</v>
      </c>
    </row>
    <row r="413" spans="1:49" x14ac:dyDescent="0.35">
      <c r="A413" s="1" t="s">
        <v>476</v>
      </c>
      <c r="B413" s="1" t="s">
        <v>2289</v>
      </c>
      <c r="C413" s="1" t="s">
        <v>2288</v>
      </c>
      <c r="D413" s="1" t="s">
        <v>4143</v>
      </c>
      <c r="E413" s="2">
        <v>41152</v>
      </c>
      <c r="F413" s="1" t="s">
        <v>751</v>
      </c>
      <c r="G413" s="1" t="s">
        <v>751</v>
      </c>
      <c r="H413" s="1" t="s">
        <v>2290</v>
      </c>
      <c r="I413" s="1" t="s">
        <v>29</v>
      </c>
      <c r="M413">
        <v>3317</v>
      </c>
      <c r="N413">
        <v>0</v>
      </c>
      <c r="O413">
        <v>0</v>
      </c>
      <c r="Q413">
        <v>3317</v>
      </c>
      <c r="R413">
        <v>3317</v>
      </c>
      <c r="T413">
        <v>3317</v>
      </c>
      <c r="U413">
        <v>0</v>
      </c>
      <c r="Z413">
        <v>3317</v>
      </c>
      <c r="AA413">
        <v>3317</v>
      </c>
      <c r="AF413">
        <v>3317</v>
      </c>
      <c r="AG413">
        <v>3317</v>
      </c>
      <c r="AV413">
        <v>0</v>
      </c>
      <c r="AW413">
        <v>0</v>
      </c>
    </row>
    <row r="414" spans="1:49" x14ac:dyDescent="0.35">
      <c r="A414" s="1" t="s">
        <v>476</v>
      </c>
      <c r="B414" s="1" t="s">
        <v>2286</v>
      </c>
      <c r="C414" s="1" t="s">
        <v>2285</v>
      </c>
      <c r="D414" s="1" t="s">
        <v>4142</v>
      </c>
      <c r="E414" s="2">
        <v>40786</v>
      </c>
      <c r="F414" s="1" t="s">
        <v>751</v>
      </c>
      <c r="G414" s="1" t="s">
        <v>751</v>
      </c>
      <c r="H414" s="1" t="s">
        <v>2287</v>
      </c>
      <c r="I414" s="1" t="s">
        <v>29</v>
      </c>
      <c r="M414">
        <v>5896</v>
      </c>
      <c r="N414">
        <v>0</v>
      </c>
      <c r="O414">
        <v>0</v>
      </c>
      <c r="Q414">
        <v>5896</v>
      </c>
      <c r="R414">
        <v>5896</v>
      </c>
      <c r="T414">
        <v>5896</v>
      </c>
      <c r="U414">
        <v>0</v>
      </c>
      <c r="Z414">
        <v>5896</v>
      </c>
      <c r="AA414">
        <v>5896</v>
      </c>
      <c r="AF414">
        <v>5896</v>
      </c>
      <c r="AG414">
        <v>5896</v>
      </c>
      <c r="AV414">
        <v>0</v>
      </c>
      <c r="AW414">
        <v>0</v>
      </c>
    </row>
    <row r="415" spans="1:49" x14ac:dyDescent="0.35">
      <c r="A415" s="1" t="s">
        <v>476</v>
      </c>
      <c r="B415" s="1" t="s">
        <v>2283</v>
      </c>
      <c r="C415" s="1" t="s">
        <v>2282</v>
      </c>
      <c r="D415" s="1" t="s">
        <v>4141</v>
      </c>
      <c r="E415" s="2">
        <v>40421</v>
      </c>
      <c r="F415" s="1" t="s">
        <v>751</v>
      </c>
      <c r="G415" s="1" t="s">
        <v>751</v>
      </c>
      <c r="H415" s="1" t="s">
        <v>2284</v>
      </c>
      <c r="I415" s="1" t="s">
        <v>29</v>
      </c>
      <c r="M415">
        <v>31627</v>
      </c>
      <c r="N415">
        <v>0</v>
      </c>
      <c r="O415">
        <v>0</v>
      </c>
      <c r="Q415">
        <v>31627</v>
      </c>
      <c r="R415">
        <v>31627</v>
      </c>
      <c r="T415">
        <v>31627</v>
      </c>
      <c r="U415">
        <v>0</v>
      </c>
      <c r="Z415">
        <v>31627</v>
      </c>
      <c r="AA415">
        <v>31627</v>
      </c>
      <c r="AF415">
        <v>31627</v>
      </c>
      <c r="AG415">
        <v>31627</v>
      </c>
      <c r="AV415">
        <v>0</v>
      </c>
      <c r="AW415">
        <v>0</v>
      </c>
    </row>
    <row r="416" spans="1:49" x14ac:dyDescent="0.35">
      <c r="A416" s="1" t="s">
        <v>640</v>
      </c>
      <c r="B416" s="1" t="s">
        <v>2310</v>
      </c>
      <c r="C416" s="1" t="s">
        <v>2309</v>
      </c>
      <c r="D416" s="1" t="s">
        <v>4150</v>
      </c>
      <c r="E416" s="2">
        <v>42247</v>
      </c>
      <c r="F416" s="1" t="s">
        <v>751</v>
      </c>
      <c r="G416" s="1" t="s">
        <v>751</v>
      </c>
      <c r="H416" s="1" t="s">
        <v>2311</v>
      </c>
      <c r="I416" s="1" t="s">
        <v>29</v>
      </c>
      <c r="M416">
        <v>2818</v>
      </c>
      <c r="N416">
        <v>0</v>
      </c>
      <c r="O416">
        <v>0</v>
      </c>
      <c r="Q416">
        <v>2818</v>
      </c>
      <c r="R416">
        <v>2818</v>
      </c>
      <c r="T416">
        <v>2818</v>
      </c>
      <c r="U416">
        <v>0</v>
      </c>
      <c r="Z416">
        <v>2818</v>
      </c>
      <c r="AA416">
        <v>2818</v>
      </c>
      <c r="AF416">
        <v>2818</v>
      </c>
      <c r="AG416">
        <v>2818</v>
      </c>
      <c r="AJ416">
        <v>2934</v>
      </c>
      <c r="AK416">
        <v>2934</v>
      </c>
      <c r="AV416">
        <v>2934</v>
      </c>
      <c r="AW416">
        <v>2934</v>
      </c>
    </row>
    <row r="417" spans="1:49" x14ac:dyDescent="0.35">
      <c r="A417" s="1" t="s">
        <v>640</v>
      </c>
      <c r="B417" s="1" t="s">
        <v>2307</v>
      </c>
      <c r="C417" s="1" t="s">
        <v>2306</v>
      </c>
      <c r="D417" s="1" t="s">
        <v>4149</v>
      </c>
      <c r="E417" s="2">
        <v>41882</v>
      </c>
      <c r="F417" s="1" t="s">
        <v>751</v>
      </c>
      <c r="G417" s="1" t="s">
        <v>751</v>
      </c>
      <c r="H417" s="1" t="s">
        <v>2308</v>
      </c>
      <c r="I417" s="1" t="s">
        <v>29</v>
      </c>
      <c r="M417">
        <v>2359</v>
      </c>
      <c r="N417">
        <v>0</v>
      </c>
      <c r="O417">
        <v>0</v>
      </c>
      <c r="Q417">
        <v>2359</v>
      </c>
      <c r="R417">
        <v>2359</v>
      </c>
      <c r="T417">
        <v>2359</v>
      </c>
      <c r="U417">
        <v>0</v>
      </c>
      <c r="Z417">
        <v>2359</v>
      </c>
      <c r="AA417">
        <v>2359</v>
      </c>
      <c r="AF417">
        <v>2359</v>
      </c>
      <c r="AG417">
        <v>2359</v>
      </c>
      <c r="AJ417">
        <v>1845</v>
      </c>
      <c r="AK417">
        <v>1845</v>
      </c>
      <c r="AV417">
        <v>1845</v>
      </c>
      <c r="AW417">
        <v>1845</v>
      </c>
    </row>
    <row r="418" spans="1:49" x14ac:dyDescent="0.35">
      <c r="A418" s="1" t="s">
        <v>640</v>
      </c>
      <c r="B418" s="1" t="s">
        <v>2304</v>
      </c>
      <c r="C418" s="1" t="s">
        <v>2303</v>
      </c>
      <c r="D418" s="1" t="s">
        <v>4148</v>
      </c>
      <c r="E418" s="2">
        <v>41517</v>
      </c>
      <c r="F418" s="1" t="s">
        <v>751</v>
      </c>
      <c r="G418" s="1" t="s">
        <v>751</v>
      </c>
      <c r="H418" s="1" t="s">
        <v>2305</v>
      </c>
      <c r="I418" s="1" t="s">
        <v>29</v>
      </c>
      <c r="M418">
        <v>1458</v>
      </c>
      <c r="N418">
        <v>0</v>
      </c>
      <c r="O418">
        <v>0</v>
      </c>
      <c r="Q418">
        <v>1458</v>
      </c>
      <c r="R418">
        <v>1458</v>
      </c>
      <c r="T418">
        <v>1458</v>
      </c>
      <c r="U418">
        <v>0</v>
      </c>
      <c r="Z418">
        <v>1458</v>
      </c>
      <c r="AA418">
        <v>1458</v>
      </c>
      <c r="AF418">
        <v>1458</v>
      </c>
      <c r="AG418">
        <v>1458</v>
      </c>
      <c r="AJ418">
        <v>726</v>
      </c>
      <c r="AK418">
        <v>726</v>
      </c>
      <c r="AV418">
        <v>726</v>
      </c>
      <c r="AW418">
        <v>726</v>
      </c>
    </row>
    <row r="419" spans="1:49" x14ac:dyDescent="0.35">
      <c r="A419" s="1" t="s">
        <v>470</v>
      </c>
      <c r="B419" s="1" t="s">
        <v>2301</v>
      </c>
      <c r="C419" s="1" t="s">
        <v>2300</v>
      </c>
      <c r="D419" s="1" t="s">
        <v>4147</v>
      </c>
      <c r="E419" s="2">
        <v>41882</v>
      </c>
      <c r="F419" s="1" t="s">
        <v>751</v>
      </c>
      <c r="G419" s="1" t="s">
        <v>751</v>
      </c>
      <c r="H419" s="1" t="s">
        <v>2302</v>
      </c>
      <c r="I419" s="1" t="s">
        <v>29</v>
      </c>
      <c r="M419">
        <v>1334</v>
      </c>
      <c r="N419">
        <v>0</v>
      </c>
      <c r="O419">
        <v>0</v>
      </c>
      <c r="Q419">
        <v>1334</v>
      </c>
      <c r="R419">
        <v>1334</v>
      </c>
      <c r="T419">
        <v>1334</v>
      </c>
      <c r="U419">
        <v>0</v>
      </c>
      <c r="Z419">
        <v>1334</v>
      </c>
      <c r="AA419">
        <v>1334</v>
      </c>
      <c r="AF419">
        <v>1334</v>
      </c>
      <c r="AG419">
        <v>1334</v>
      </c>
      <c r="AJ419">
        <v>3299</v>
      </c>
      <c r="AK419">
        <v>3299</v>
      </c>
      <c r="AV419">
        <v>3299</v>
      </c>
      <c r="AW419">
        <v>3299</v>
      </c>
    </row>
    <row r="420" spans="1:49" x14ac:dyDescent="0.35">
      <c r="A420" s="1" t="s">
        <v>470</v>
      </c>
      <c r="B420" s="1" t="s">
        <v>2298</v>
      </c>
      <c r="C420" s="1" t="s">
        <v>2297</v>
      </c>
      <c r="D420" s="1" t="s">
        <v>4146</v>
      </c>
      <c r="E420" s="2">
        <v>41517</v>
      </c>
      <c r="F420" s="1" t="s">
        <v>751</v>
      </c>
      <c r="G420" s="1" t="s">
        <v>751</v>
      </c>
      <c r="H420" s="1" t="s">
        <v>2299</v>
      </c>
      <c r="I420" s="1" t="s">
        <v>29</v>
      </c>
      <c r="M420">
        <v>1792</v>
      </c>
      <c r="N420">
        <v>0</v>
      </c>
      <c r="O420">
        <v>0</v>
      </c>
      <c r="Q420">
        <v>1792</v>
      </c>
      <c r="R420">
        <v>1792</v>
      </c>
      <c r="T420">
        <v>1792</v>
      </c>
      <c r="U420">
        <v>0</v>
      </c>
      <c r="Z420">
        <v>1792</v>
      </c>
      <c r="AA420">
        <v>1792</v>
      </c>
      <c r="AF420">
        <v>1792</v>
      </c>
      <c r="AG420">
        <v>1792</v>
      </c>
      <c r="AV420">
        <v>0</v>
      </c>
      <c r="AW420">
        <v>0</v>
      </c>
    </row>
    <row r="421" spans="1:49" x14ac:dyDescent="0.35">
      <c r="A421" s="1" t="s">
        <v>470</v>
      </c>
      <c r="B421" s="1" t="s">
        <v>2295</v>
      </c>
      <c r="C421" s="1" t="s">
        <v>2294</v>
      </c>
      <c r="D421" s="1" t="s">
        <v>4145</v>
      </c>
      <c r="E421" s="2">
        <v>41152</v>
      </c>
      <c r="F421" s="1" t="s">
        <v>751</v>
      </c>
      <c r="G421" s="1" t="s">
        <v>751</v>
      </c>
      <c r="H421" s="1" t="s">
        <v>2296</v>
      </c>
      <c r="I421" s="1" t="s">
        <v>29</v>
      </c>
      <c r="M421">
        <v>826</v>
      </c>
      <c r="N421">
        <v>0</v>
      </c>
      <c r="O421">
        <v>0</v>
      </c>
      <c r="Q421">
        <v>826</v>
      </c>
      <c r="R421">
        <v>826</v>
      </c>
      <c r="T421">
        <v>826</v>
      </c>
      <c r="U421">
        <v>0</v>
      </c>
      <c r="Z421">
        <v>826</v>
      </c>
      <c r="AA421">
        <v>826</v>
      </c>
      <c r="AF421">
        <v>826</v>
      </c>
      <c r="AG421">
        <v>826</v>
      </c>
      <c r="AV421">
        <v>0</v>
      </c>
      <c r="AW421">
        <v>0</v>
      </c>
    </row>
    <row r="422" spans="1:49" x14ac:dyDescent="0.35">
      <c r="A422" s="1" t="s">
        <v>470</v>
      </c>
      <c r="B422" s="1" t="s">
        <v>2292</v>
      </c>
      <c r="C422" s="1" t="s">
        <v>2291</v>
      </c>
      <c r="D422" s="1" t="s">
        <v>4144</v>
      </c>
      <c r="E422" s="2">
        <v>40786</v>
      </c>
      <c r="F422" s="1" t="s">
        <v>751</v>
      </c>
      <c r="G422" s="1" t="s">
        <v>751</v>
      </c>
      <c r="H422" s="1" t="s">
        <v>2293</v>
      </c>
      <c r="I422" s="1" t="s">
        <v>29</v>
      </c>
      <c r="M422">
        <v>211</v>
      </c>
      <c r="N422">
        <v>0</v>
      </c>
      <c r="O422">
        <v>0</v>
      </c>
      <c r="Q422">
        <v>211</v>
      </c>
      <c r="R422">
        <v>211</v>
      </c>
      <c r="T422">
        <v>211</v>
      </c>
      <c r="U422">
        <v>0</v>
      </c>
      <c r="Z422">
        <v>211</v>
      </c>
      <c r="AA422">
        <v>211</v>
      </c>
      <c r="AF422">
        <v>211</v>
      </c>
      <c r="AG422">
        <v>211</v>
      </c>
      <c r="AV422">
        <v>0</v>
      </c>
      <c r="AW422">
        <v>0</v>
      </c>
    </row>
    <row r="423" spans="1:49" x14ac:dyDescent="0.35">
      <c r="A423" s="1" t="s">
        <v>625</v>
      </c>
      <c r="B423" s="1" t="s">
        <v>2624</v>
      </c>
      <c r="C423" s="1" t="s">
        <v>2623</v>
      </c>
      <c r="D423" s="1" t="s">
        <v>4042</v>
      </c>
      <c r="E423" s="2">
        <v>42247</v>
      </c>
      <c r="F423" s="1" t="s">
        <v>177</v>
      </c>
      <c r="G423" s="1" t="s">
        <v>73</v>
      </c>
      <c r="H423" s="1" t="s">
        <v>2625</v>
      </c>
      <c r="I423" s="1" t="s">
        <v>29</v>
      </c>
      <c r="M423">
        <v>620</v>
      </c>
      <c r="N423">
        <v>310</v>
      </c>
      <c r="O423">
        <v>310</v>
      </c>
      <c r="R423">
        <v>620</v>
      </c>
      <c r="T423">
        <v>620</v>
      </c>
      <c r="U423">
        <v>0</v>
      </c>
      <c r="Z423">
        <v>620</v>
      </c>
      <c r="AA423">
        <v>836</v>
      </c>
      <c r="AF423">
        <v>620</v>
      </c>
      <c r="AG423">
        <v>836</v>
      </c>
      <c r="AJ423">
        <v>67</v>
      </c>
      <c r="AK423">
        <v>427</v>
      </c>
      <c r="AP423">
        <v>116</v>
      </c>
      <c r="AQ423">
        <v>174</v>
      </c>
      <c r="AV423">
        <v>183</v>
      </c>
      <c r="AW423">
        <v>601</v>
      </c>
    </row>
    <row r="424" spans="1:49" x14ac:dyDescent="0.35">
      <c r="A424" s="1" t="s">
        <v>625</v>
      </c>
      <c r="B424" s="1" t="s">
        <v>3708</v>
      </c>
      <c r="C424" s="1" t="s">
        <v>3707</v>
      </c>
      <c r="D424" s="1" t="s">
        <v>4076</v>
      </c>
      <c r="E424" s="2">
        <v>42613</v>
      </c>
      <c r="F424" s="1" t="s">
        <v>177</v>
      </c>
      <c r="G424" s="1" t="s">
        <v>73</v>
      </c>
      <c r="H424" s="1" t="s">
        <v>3709</v>
      </c>
      <c r="I424" s="1" t="s">
        <v>29</v>
      </c>
      <c r="M424">
        <v>1071</v>
      </c>
      <c r="N424">
        <v>587</v>
      </c>
      <c r="O424">
        <v>484</v>
      </c>
      <c r="R424">
        <v>1071</v>
      </c>
      <c r="T424">
        <v>1071</v>
      </c>
      <c r="U424">
        <v>0</v>
      </c>
      <c r="Z424">
        <v>1071</v>
      </c>
      <c r="AA424">
        <v>838</v>
      </c>
      <c r="AF424">
        <v>1071</v>
      </c>
      <c r="AG424">
        <v>838</v>
      </c>
      <c r="AJ424">
        <v>572</v>
      </c>
      <c r="AK424">
        <v>427</v>
      </c>
      <c r="AP424">
        <v>94</v>
      </c>
      <c r="AQ424">
        <v>174</v>
      </c>
      <c r="AV424">
        <v>666</v>
      </c>
      <c r="AW424">
        <v>601</v>
      </c>
    </row>
    <row r="425" spans="1:49" x14ac:dyDescent="0.35">
      <c r="A425" s="1" t="s">
        <v>625</v>
      </c>
      <c r="B425" s="1" t="s">
        <v>3214</v>
      </c>
      <c r="C425" s="1" t="s">
        <v>3213</v>
      </c>
      <c r="D425" s="1" t="s">
        <v>4090</v>
      </c>
      <c r="E425" s="2">
        <v>42840</v>
      </c>
      <c r="F425" s="1" t="s">
        <v>177</v>
      </c>
      <c r="G425" s="1" t="s">
        <v>73</v>
      </c>
      <c r="H425" s="1" t="s">
        <v>3215</v>
      </c>
      <c r="I425" s="1" t="s">
        <v>29</v>
      </c>
      <c r="M425">
        <v>185</v>
      </c>
      <c r="N425">
        <v>89</v>
      </c>
      <c r="O425">
        <v>96</v>
      </c>
      <c r="R425">
        <v>185</v>
      </c>
      <c r="T425">
        <v>185</v>
      </c>
      <c r="U425">
        <v>0</v>
      </c>
      <c r="Z425">
        <v>185</v>
      </c>
      <c r="AA425">
        <v>185</v>
      </c>
      <c r="AF425">
        <v>185</v>
      </c>
      <c r="AG425">
        <v>185</v>
      </c>
      <c r="AJ425">
        <v>310</v>
      </c>
      <c r="AK425">
        <v>310</v>
      </c>
      <c r="AP425">
        <v>212</v>
      </c>
      <c r="AQ425">
        <v>212</v>
      </c>
      <c r="AV425">
        <v>522</v>
      </c>
      <c r="AW425">
        <v>522</v>
      </c>
    </row>
    <row r="426" spans="1:49" x14ac:dyDescent="0.35">
      <c r="A426" s="1" t="s">
        <v>391</v>
      </c>
      <c r="B426" s="1" t="s">
        <v>2627</v>
      </c>
      <c r="C426" s="1" t="s">
        <v>2626</v>
      </c>
      <c r="D426" s="1" t="s">
        <v>4043</v>
      </c>
      <c r="E426" s="2">
        <v>42430</v>
      </c>
      <c r="F426" s="1" t="s">
        <v>1783</v>
      </c>
      <c r="G426" s="1" t="s">
        <v>145</v>
      </c>
      <c r="H426" s="1" t="s">
        <v>2628</v>
      </c>
      <c r="I426" s="1" t="s">
        <v>29</v>
      </c>
      <c r="M426">
        <v>99</v>
      </c>
      <c r="N426">
        <v>51</v>
      </c>
      <c r="O426">
        <v>48</v>
      </c>
      <c r="R426">
        <v>99</v>
      </c>
      <c r="T426">
        <v>99</v>
      </c>
      <c r="U426">
        <v>0</v>
      </c>
      <c r="Z426">
        <v>99</v>
      </c>
      <c r="AA426">
        <v>50</v>
      </c>
      <c r="AF426">
        <v>99</v>
      </c>
      <c r="AG426">
        <v>50</v>
      </c>
      <c r="AJ426">
        <v>0</v>
      </c>
      <c r="AK426">
        <v>0</v>
      </c>
      <c r="AP426">
        <v>0</v>
      </c>
      <c r="AQ426">
        <v>25</v>
      </c>
      <c r="AV426">
        <v>0</v>
      </c>
      <c r="AW426">
        <v>25</v>
      </c>
    </row>
    <row r="427" spans="1:49" x14ac:dyDescent="0.35">
      <c r="A427" s="1" t="s">
        <v>391</v>
      </c>
      <c r="B427" s="1" t="s">
        <v>2630</v>
      </c>
      <c r="C427" s="1" t="s">
        <v>2629</v>
      </c>
      <c r="D427" s="1" t="s">
        <v>4043</v>
      </c>
      <c r="E427" s="2">
        <v>42430</v>
      </c>
      <c r="F427" s="1" t="s">
        <v>155</v>
      </c>
      <c r="G427" s="1" t="s">
        <v>145</v>
      </c>
      <c r="H427" s="1" t="s">
        <v>2631</v>
      </c>
      <c r="I427" s="1" t="s">
        <v>29</v>
      </c>
      <c r="M427">
        <v>781</v>
      </c>
      <c r="N427">
        <v>191</v>
      </c>
      <c r="O427">
        <v>590</v>
      </c>
      <c r="R427">
        <v>781</v>
      </c>
      <c r="T427">
        <v>781</v>
      </c>
      <c r="U427">
        <v>0</v>
      </c>
      <c r="Z427">
        <v>781</v>
      </c>
      <c r="AA427">
        <v>650</v>
      </c>
      <c r="AF427">
        <v>781</v>
      </c>
      <c r="AG427">
        <v>650</v>
      </c>
      <c r="AJ427">
        <v>279</v>
      </c>
      <c r="AK427">
        <v>90</v>
      </c>
      <c r="AP427">
        <v>138</v>
      </c>
      <c r="AQ427">
        <v>105</v>
      </c>
      <c r="AV427">
        <v>417</v>
      </c>
      <c r="AW427">
        <v>195</v>
      </c>
    </row>
    <row r="428" spans="1:49" x14ac:dyDescent="0.35">
      <c r="A428" s="1" t="s">
        <v>391</v>
      </c>
      <c r="B428" s="1" t="s">
        <v>2633</v>
      </c>
      <c r="C428" s="1" t="s">
        <v>2632</v>
      </c>
      <c r="D428" s="1" t="s">
        <v>4043</v>
      </c>
      <c r="E428" s="2">
        <v>42430</v>
      </c>
      <c r="F428" s="1" t="s">
        <v>146</v>
      </c>
      <c r="G428" s="1" t="s">
        <v>145</v>
      </c>
      <c r="H428" s="1" t="s">
        <v>2634</v>
      </c>
      <c r="I428" s="1" t="s">
        <v>29</v>
      </c>
      <c r="M428">
        <v>119</v>
      </c>
      <c r="N428">
        <v>40</v>
      </c>
      <c r="O428">
        <v>79</v>
      </c>
      <c r="R428">
        <v>119</v>
      </c>
      <c r="T428">
        <v>119</v>
      </c>
      <c r="U428">
        <v>0</v>
      </c>
      <c r="Z428">
        <v>119</v>
      </c>
      <c r="AA428">
        <v>140</v>
      </c>
      <c r="AF428">
        <v>119</v>
      </c>
      <c r="AG428">
        <v>140</v>
      </c>
      <c r="AJ428">
        <v>21</v>
      </c>
      <c r="AK428">
        <v>70</v>
      </c>
      <c r="AP428">
        <v>0</v>
      </c>
      <c r="AQ428">
        <v>0</v>
      </c>
      <c r="AV428">
        <v>21</v>
      </c>
      <c r="AW428">
        <v>70</v>
      </c>
    </row>
    <row r="429" spans="1:49" x14ac:dyDescent="0.35">
      <c r="A429" s="1" t="s">
        <v>391</v>
      </c>
      <c r="B429" s="1" t="s">
        <v>2651</v>
      </c>
      <c r="C429" s="1" t="s">
        <v>2650</v>
      </c>
      <c r="D429" s="1" t="s">
        <v>4045</v>
      </c>
      <c r="E429" s="2">
        <v>43220</v>
      </c>
      <c r="F429" s="1" t="s">
        <v>1783</v>
      </c>
      <c r="G429" s="1" t="s">
        <v>145</v>
      </c>
      <c r="H429" s="1" t="s">
        <v>2652</v>
      </c>
      <c r="I429" s="1" t="s">
        <v>29</v>
      </c>
      <c r="M429">
        <v>0</v>
      </c>
      <c r="N429">
        <v>0</v>
      </c>
      <c r="O429">
        <v>0</v>
      </c>
      <c r="R429">
        <v>0</v>
      </c>
      <c r="T429">
        <v>0</v>
      </c>
      <c r="U429">
        <v>0</v>
      </c>
      <c r="Z429">
        <v>0</v>
      </c>
      <c r="AA429">
        <v>50</v>
      </c>
      <c r="AF429">
        <v>0</v>
      </c>
      <c r="AG429">
        <v>50</v>
      </c>
      <c r="AJ429">
        <v>0</v>
      </c>
      <c r="AK429">
        <v>0</v>
      </c>
      <c r="AP429">
        <v>0</v>
      </c>
      <c r="AQ429">
        <v>38</v>
      </c>
      <c r="AV429">
        <v>0</v>
      </c>
      <c r="AW429">
        <v>38</v>
      </c>
    </row>
    <row r="430" spans="1:49" x14ac:dyDescent="0.35">
      <c r="A430" s="1" t="s">
        <v>391</v>
      </c>
      <c r="B430" s="1" t="s">
        <v>2645</v>
      </c>
      <c r="C430" s="1" t="s">
        <v>2644</v>
      </c>
      <c r="D430" s="1" t="s">
        <v>4045</v>
      </c>
      <c r="E430" s="2">
        <v>43220</v>
      </c>
      <c r="F430" s="1" t="s">
        <v>155</v>
      </c>
      <c r="G430" s="1" t="s">
        <v>145</v>
      </c>
      <c r="H430" s="1" t="s">
        <v>2646</v>
      </c>
      <c r="I430" s="1" t="s">
        <v>29</v>
      </c>
      <c r="M430">
        <v>1382</v>
      </c>
      <c r="N430">
        <v>597</v>
      </c>
      <c r="O430">
        <v>785</v>
      </c>
      <c r="R430">
        <v>1382</v>
      </c>
      <c r="T430">
        <v>1382</v>
      </c>
      <c r="U430">
        <v>0</v>
      </c>
      <c r="Z430">
        <v>1382</v>
      </c>
      <c r="AA430">
        <v>850</v>
      </c>
      <c r="AF430">
        <v>1382</v>
      </c>
      <c r="AG430">
        <v>850</v>
      </c>
      <c r="AJ430">
        <v>1023</v>
      </c>
      <c r="AK430">
        <v>418</v>
      </c>
      <c r="AP430">
        <v>0</v>
      </c>
      <c r="AQ430">
        <v>475</v>
      </c>
      <c r="AV430">
        <v>1023</v>
      </c>
      <c r="AW430">
        <v>893</v>
      </c>
    </row>
    <row r="431" spans="1:49" x14ac:dyDescent="0.35">
      <c r="A431" s="1" t="s">
        <v>391</v>
      </c>
      <c r="B431" s="1" t="s">
        <v>2648</v>
      </c>
      <c r="C431" s="1" t="s">
        <v>2647</v>
      </c>
      <c r="D431" s="1" t="s">
        <v>4045</v>
      </c>
      <c r="E431" s="2">
        <v>43220</v>
      </c>
      <c r="F431" s="1" t="s">
        <v>146</v>
      </c>
      <c r="G431" s="1" t="s">
        <v>145</v>
      </c>
      <c r="H431" s="1" t="s">
        <v>2649</v>
      </c>
      <c r="I431" s="1" t="s">
        <v>29</v>
      </c>
      <c r="M431">
        <v>712</v>
      </c>
      <c r="N431">
        <v>272</v>
      </c>
      <c r="O431">
        <v>440</v>
      </c>
      <c r="R431">
        <v>712</v>
      </c>
      <c r="T431">
        <v>712</v>
      </c>
      <c r="U431">
        <v>0</v>
      </c>
      <c r="Z431">
        <v>712</v>
      </c>
      <c r="AA431">
        <v>640</v>
      </c>
      <c r="AF431">
        <v>712</v>
      </c>
      <c r="AG431">
        <v>640</v>
      </c>
      <c r="AJ431">
        <v>612</v>
      </c>
      <c r="AK431">
        <v>633</v>
      </c>
      <c r="AP431">
        <v>23</v>
      </c>
      <c r="AQ431">
        <v>23</v>
      </c>
      <c r="AV431">
        <v>635</v>
      </c>
      <c r="AW431">
        <v>656</v>
      </c>
    </row>
    <row r="432" spans="1:49" x14ac:dyDescent="0.35">
      <c r="A432" s="1" t="s">
        <v>391</v>
      </c>
      <c r="B432" s="1" t="s">
        <v>2639</v>
      </c>
      <c r="C432" s="1" t="s">
        <v>2638</v>
      </c>
      <c r="D432" s="1" t="s">
        <v>4044</v>
      </c>
      <c r="E432" s="2">
        <v>42886</v>
      </c>
      <c r="F432" s="1" t="s">
        <v>1783</v>
      </c>
      <c r="G432" s="1" t="s">
        <v>145</v>
      </c>
      <c r="H432" s="1" t="s">
        <v>2640</v>
      </c>
      <c r="I432" s="1" t="s">
        <v>29</v>
      </c>
      <c r="M432">
        <v>57</v>
      </c>
      <c r="N432">
        <v>33</v>
      </c>
      <c r="O432">
        <v>24</v>
      </c>
      <c r="R432">
        <v>57</v>
      </c>
      <c r="T432">
        <v>57</v>
      </c>
      <c r="U432">
        <v>0</v>
      </c>
      <c r="Z432">
        <v>57</v>
      </c>
      <c r="AA432">
        <v>50</v>
      </c>
      <c r="AF432">
        <v>57</v>
      </c>
      <c r="AG432">
        <v>50</v>
      </c>
      <c r="AJ432">
        <v>0</v>
      </c>
      <c r="AK432">
        <v>0</v>
      </c>
      <c r="AP432">
        <v>154</v>
      </c>
      <c r="AQ432">
        <v>50</v>
      </c>
      <c r="AV432">
        <v>154</v>
      </c>
      <c r="AW432">
        <v>50</v>
      </c>
    </row>
    <row r="433" spans="1:49" x14ac:dyDescent="0.35">
      <c r="A433" s="1" t="s">
        <v>391</v>
      </c>
      <c r="B433" s="1" t="s">
        <v>2636</v>
      </c>
      <c r="C433" s="1" t="s">
        <v>2635</v>
      </c>
      <c r="D433" s="1" t="s">
        <v>4044</v>
      </c>
      <c r="E433" s="2">
        <v>42886</v>
      </c>
      <c r="F433" s="1" t="s">
        <v>155</v>
      </c>
      <c r="G433" s="1" t="s">
        <v>145</v>
      </c>
      <c r="H433" s="1" t="s">
        <v>2637</v>
      </c>
      <c r="I433" s="1" t="s">
        <v>29</v>
      </c>
      <c r="M433">
        <v>806</v>
      </c>
      <c r="N433">
        <v>365</v>
      </c>
      <c r="O433">
        <v>441</v>
      </c>
      <c r="R433">
        <v>806</v>
      </c>
      <c r="T433">
        <v>806</v>
      </c>
      <c r="U433">
        <v>0</v>
      </c>
      <c r="Z433">
        <v>806</v>
      </c>
      <c r="AA433">
        <v>750</v>
      </c>
      <c r="AF433">
        <v>806</v>
      </c>
      <c r="AG433">
        <v>750</v>
      </c>
      <c r="AJ433">
        <v>538</v>
      </c>
      <c r="AK433">
        <v>280</v>
      </c>
      <c r="AP433">
        <v>208</v>
      </c>
      <c r="AQ433">
        <v>320</v>
      </c>
      <c r="AV433">
        <v>746</v>
      </c>
      <c r="AW433">
        <v>600</v>
      </c>
    </row>
    <row r="434" spans="1:49" x14ac:dyDescent="0.35">
      <c r="A434" s="1" t="s">
        <v>391</v>
      </c>
      <c r="B434" s="1" t="s">
        <v>2642</v>
      </c>
      <c r="C434" s="1" t="s">
        <v>2641</v>
      </c>
      <c r="D434" s="1" t="s">
        <v>4044</v>
      </c>
      <c r="E434" s="2">
        <v>42886</v>
      </c>
      <c r="F434" s="1" t="s">
        <v>146</v>
      </c>
      <c r="G434" s="1" t="s">
        <v>145</v>
      </c>
      <c r="H434" s="1" t="s">
        <v>2643</v>
      </c>
      <c r="I434" s="1" t="s">
        <v>29</v>
      </c>
      <c r="M434">
        <v>790</v>
      </c>
      <c r="N434">
        <v>232</v>
      </c>
      <c r="O434">
        <v>558</v>
      </c>
      <c r="R434">
        <v>790</v>
      </c>
      <c r="T434">
        <v>790</v>
      </c>
      <c r="U434">
        <v>0</v>
      </c>
      <c r="Z434">
        <v>790</v>
      </c>
      <c r="AA434">
        <v>820</v>
      </c>
      <c r="AF434">
        <v>790</v>
      </c>
      <c r="AG434">
        <v>820</v>
      </c>
      <c r="AJ434">
        <v>169</v>
      </c>
      <c r="AK434">
        <v>633</v>
      </c>
      <c r="AP434">
        <v>14</v>
      </c>
      <c r="AQ434">
        <v>22</v>
      </c>
      <c r="AV434">
        <v>183</v>
      </c>
      <c r="AW434">
        <v>655</v>
      </c>
    </row>
    <row r="435" spans="1:49" x14ac:dyDescent="0.35">
      <c r="A435" s="1" t="s">
        <v>86</v>
      </c>
      <c r="B435" s="1" t="s">
        <v>3156</v>
      </c>
      <c r="C435" s="1" t="s">
        <v>3155</v>
      </c>
      <c r="D435" s="1" t="s">
        <v>4181</v>
      </c>
      <c r="E435" s="2">
        <v>43524</v>
      </c>
      <c r="F435" s="1" t="s">
        <v>177</v>
      </c>
      <c r="G435" s="1" t="s">
        <v>73</v>
      </c>
      <c r="H435" s="1" t="s">
        <v>3157</v>
      </c>
      <c r="I435" s="1" t="s">
        <v>3158</v>
      </c>
      <c r="J435">
        <v>0</v>
      </c>
      <c r="K435">
        <v>623</v>
      </c>
      <c r="L435">
        <v>0</v>
      </c>
      <c r="M435">
        <v>0</v>
      </c>
      <c r="N435">
        <v>371</v>
      </c>
      <c r="O435">
        <v>252</v>
      </c>
      <c r="P435">
        <v>0</v>
      </c>
      <c r="Q435">
        <v>0</v>
      </c>
      <c r="R435">
        <v>623</v>
      </c>
      <c r="S435">
        <v>623</v>
      </c>
      <c r="T435">
        <v>623</v>
      </c>
      <c r="U435">
        <v>623</v>
      </c>
      <c r="Z435">
        <v>623</v>
      </c>
      <c r="AA435">
        <v>623</v>
      </c>
      <c r="AC435">
        <v>0</v>
      </c>
      <c r="AF435">
        <v>623</v>
      </c>
      <c r="AG435">
        <v>623</v>
      </c>
      <c r="AJ435">
        <v>232</v>
      </c>
      <c r="AK435">
        <v>232</v>
      </c>
      <c r="AV435">
        <v>232</v>
      </c>
      <c r="AW435">
        <v>232</v>
      </c>
    </row>
    <row r="436" spans="1:49" x14ac:dyDescent="0.35">
      <c r="A436" s="1" t="s">
        <v>86</v>
      </c>
      <c r="B436" s="1" t="s">
        <v>3162</v>
      </c>
      <c r="C436" s="1" t="s">
        <v>3161</v>
      </c>
      <c r="D436" s="1" t="s">
        <v>4181</v>
      </c>
      <c r="E436" s="2">
        <v>43524</v>
      </c>
      <c r="F436" s="1" t="s">
        <v>835</v>
      </c>
      <c r="G436" s="1" t="s">
        <v>73</v>
      </c>
      <c r="H436" s="1" t="s">
        <v>3163</v>
      </c>
      <c r="I436" s="1" t="s">
        <v>3164</v>
      </c>
      <c r="J436">
        <v>0</v>
      </c>
      <c r="K436">
        <v>742</v>
      </c>
      <c r="L436">
        <v>0</v>
      </c>
      <c r="M436">
        <v>0</v>
      </c>
      <c r="N436">
        <v>326</v>
      </c>
      <c r="O436">
        <v>416</v>
      </c>
      <c r="P436">
        <v>0</v>
      </c>
      <c r="Q436">
        <v>0</v>
      </c>
      <c r="R436">
        <v>742</v>
      </c>
      <c r="S436">
        <v>742</v>
      </c>
      <c r="T436">
        <v>742</v>
      </c>
      <c r="U436">
        <v>742</v>
      </c>
      <c r="Z436">
        <v>742</v>
      </c>
      <c r="AA436">
        <v>742</v>
      </c>
      <c r="AC436">
        <v>0</v>
      </c>
      <c r="AF436">
        <v>742</v>
      </c>
      <c r="AG436">
        <v>742</v>
      </c>
      <c r="AJ436">
        <v>13</v>
      </c>
      <c r="AK436">
        <v>13</v>
      </c>
      <c r="AV436">
        <v>13</v>
      </c>
      <c r="AW436">
        <v>13</v>
      </c>
    </row>
    <row r="437" spans="1:49" x14ac:dyDescent="0.35">
      <c r="A437" s="1" t="s">
        <v>86</v>
      </c>
      <c r="B437" s="1" t="s">
        <v>3156</v>
      </c>
      <c r="C437" s="1" t="s">
        <v>3169</v>
      </c>
      <c r="D437" s="1" t="s">
        <v>4183</v>
      </c>
      <c r="E437" s="2">
        <v>44286</v>
      </c>
      <c r="F437" s="1" t="s">
        <v>177</v>
      </c>
      <c r="G437" s="1" t="s">
        <v>73</v>
      </c>
      <c r="H437" s="1" t="s">
        <v>3157</v>
      </c>
      <c r="I437" s="1" t="s">
        <v>3170</v>
      </c>
      <c r="J437">
        <v>0</v>
      </c>
      <c r="K437">
        <v>1895</v>
      </c>
      <c r="L437">
        <v>0</v>
      </c>
      <c r="M437">
        <v>0</v>
      </c>
      <c r="N437">
        <v>962</v>
      </c>
      <c r="O437">
        <v>933</v>
      </c>
      <c r="P437">
        <v>0</v>
      </c>
      <c r="Q437">
        <v>0</v>
      </c>
      <c r="R437">
        <v>1895</v>
      </c>
      <c r="S437">
        <v>1895</v>
      </c>
      <c r="T437">
        <v>1895</v>
      </c>
      <c r="U437">
        <v>1895</v>
      </c>
      <c r="Z437">
        <v>721</v>
      </c>
      <c r="AA437">
        <v>721</v>
      </c>
      <c r="AC437">
        <v>0</v>
      </c>
      <c r="AF437">
        <v>721</v>
      </c>
      <c r="AG437">
        <v>721</v>
      </c>
      <c r="AJ437">
        <v>439</v>
      </c>
      <c r="AK437">
        <v>439</v>
      </c>
      <c r="AP437">
        <v>0</v>
      </c>
      <c r="AQ437">
        <v>0</v>
      </c>
      <c r="AV437">
        <v>439</v>
      </c>
      <c r="AW437">
        <v>439</v>
      </c>
    </row>
    <row r="438" spans="1:49" x14ac:dyDescent="0.35">
      <c r="A438" s="1" t="s">
        <v>86</v>
      </c>
      <c r="B438" s="1" t="s">
        <v>3156</v>
      </c>
      <c r="C438" s="1" t="s">
        <v>3165</v>
      </c>
      <c r="D438" s="1" t="s">
        <v>4182</v>
      </c>
      <c r="E438" s="2">
        <v>43889</v>
      </c>
      <c r="F438" s="1" t="s">
        <v>177</v>
      </c>
      <c r="G438" s="1" t="s">
        <v>73</v>
      </c>
      <c r="H438" s="1" t="s">
        <v>3157</v>
      </c>
      <c r="I438" s="1" t="s">
        <v>3166</v>
      </c>
      <c r="J438">
        <v>0</v>
      </c>
      <c r="K438">
        <v>1955</v>
      </c>
      <c r="L438">
        <v>0</v>
      </c>
      <c r="M438">
        <v>0</v>
      </c>
      <c r="N438">
        <v>1319</v>
      </c>
      <c r="O438">
        <v>636</v>
      </c>
      <c r="P438">
        <v>0</v>
      </c>
      <c r="Q438">
        <v>0</v>
      </c>
      <c r="R438">
        <v>1955</v>
      </c>
      <c r="S438">
        <v>1955</v>
      </c>
      <c r="T438">
        <v>1955</v>
      </c>
      <c r="U438">
        <v>1955</v>
      </c>
      <c r="Z438">
        <v>1955</v>
      </c>
      <c r="AA438">
        <v>1955</v>
      </c>
      <c r="AC438">
        <v>0</v>
      </c>
      <c r="AF438">
        <v>1955</v>
      </c>
      <c r="AG438">
        <v>1955</v>
      </c>
      <c r="AJ438">
        <v>1206</v>
      </c>
      <c r="AK438">
        <v>1206</v>
      </c>
      <c r="AV438">
        <v>1206</v>
      </c>
      <c r="AW438">
        <v>1206</v>
      </c>
    </row>
    <row r="439" spans="1:49" x14ac:dyDescent="0.35">
      <c r="A439" s="1" t="s">
        <v>86</v>
      </c>
      <c r="B439" s="1" t="s">
        <v>3156</v>
      </c>
      <c r="C439" s="1" t="s">
        <v>3849</v>
      </c>
      <c r="D439" s="1" t="s">
        <v>4223</v>
      </c>
      <c r="E439" s="2">
        <v>44561</v>
      </c>
      <c r="F439" s="1" t="s">
        <v>177</v>
      </c>
      <c r="G439" s="1" t="s">
        <v>73</v>
      </c>
      <c r="H439" s="1" t="s">
        <v>3157</v>
      </c>
      <c r="I439" s="1" t="s">
        <v>3850</v>
      </c>
      <c r="S439">
        <v>2825</v>
      </c>
      <c r="T439">
        <v>0</v>
      </c>
      <c r="U439">
        <v>2825</v>
      </c>
      <c r="W439">
        <v>-58</v>
      </c>
      <c r="AA439">
        <v>-85</v>
      </c>
      <c r="AF439">
        <v>0</v>
      </c>
      <c r="AG439">
        <v>-143</v>
      </c>
      <c r="AI439">
        <v>-286</v>
      </c>
      <c r="AK439">
        <v>-43</v>
      </c>
      <c r="AO439">
        <v>300</v>
      </c>
      <c r="AQ439">
        <v>496</v>
      </c>
      <c r="AV439">
        <v>0</v>
      </c>
      <c r="AW439">
        <v>467</v>
      </c>
    </row>
    <row r="440" spans="1:49" x14ac:dyDescent="0.35">
      <c r="A440" s="1" t="s">
        <v>86</v>
      </c>
      <c r="B440" s="1" t="s">
        <v>3162</v>
      </c>
      <c r="C440" s="1" t="s">
        <v>3171</v>
      </c>
      <c r="D440" s="1" t="s">
        <v>4183</v>
      </c>
      <c r="E440" s="2">
        <v>44286</v>
      </c>
      <c r="F440" s="1" t="s">
        <v>835</v>
      </c>
      <c r="G440" s="1" t="s">
        <v>73</v>
      </c>
      <c r="H440" s="1" t="s">
        <v>3163</v>
      </c>
      <c r="I440" s="1" t="s">
        <v>3172</v>
      </c>
      <c r="J440">
        <v>0</v>
      </c>
      <c r="K440">
        <v>3561</v>
      </c>
      <c r="L440">
        <v>0</v>
      </c>
      <c r="M440">
        <v>0</v>
      </c>
      <c r="N440">
        <v>1549</v>
      </c>
      <c r="O440">
        <v>2012</v>
      </c>
      <c r="P440">
        <v>0</v>
      </c>
      <c r="Q440">
        <v>0</v>
      </c>
      <c r="R440">
        <v>3561</v>
      </c>
      <c r="S440">
        <v>3561</v>
      </c>
      <c r="T440">
        <v>3561</v>
      </c>
      <c r="U440">
        <v>3561</v>
      </c>
      <c r="V440">
        <v>758</v>
      </c>
      <c r="W440">
        <v>758</v>
      </c>
      <c r="Z440">
        <v>1871</v>
      </c>
      <c r="AA440">
        <v>1871</v>
      </c>
      <c r="AC440">
        <v>0</v>
      </c>
      <c r="AF440">
        <v>2629</v>
      </c>
      <c r="AG440">
        <v>2629</v>
      </c>
      <c r="AH440">
        <v>286</v>
      </c>
      <c r="AI440">
        <v>286</v>
      </c>
      <c r="AJ440">
        <v>809</v>
      </c>
      <c r="AK440">
        <v>809</v>
      </c>
      <c r="AV440">
        <v>1095</v>
      </c>
      <c r="AW440">
        <v>1095</v>
      </c>
    </row>
    <row r="441" spans="1:49" x14ac:dyDescent="0.35">
      <c r="A441" s="1" t="s">
        <v>86</v>
      </c>
      <c r="B441" s="1" t="s">
        <v>3162</v>
      </c>
      <c r="C441" s="1" t="s">
        <v>3167</v>
      </c>
      <c r="D441" s="1" t="s">
        <v>4182</v>
      </c>
      <c r="E441" s="2">
        <v>43889</v>
      </c>
      <c r="F441" s="1" t="s">
        <v>835</v>
      </c>
      <c r="G441" s="1" t="s">
        <v>73</v>
      </c>
      <c r="H441" s="1" t="s">
        <v>3163</v>
      </c>
      <c r="I441" s="1" t="s">
        <v>3168</v>
      </c>
      <c r="J441">
        <v>0</v>
      </c>
      <c r="K441">
        <v>4238</v>
      </c>
      <c r="L441">
        <v>0</v>
      </c>
      <c r="M441">
        <v>0</v>
      </c>
      <c r="N441">
        <v>1735</v>
      </c>
      <c r="O441">
        <v>2503</v>
      </c>
      <c r="P441">
        <v>0</v>
      </c>
      <c r="Q441">
        <v>0</v>
      </c>
      <c r="R441">
        <v>4238</v>
      </c>
      <c r="S441">
        <v>4238</v>
      </c>
      <c r="T441">
        <v>4238</v>
      </c>
      <c r="U441">
        <v>4238</v>
      </c>
      <c r="Z441">
        <v>4202</v>
      </c>
      <c r="AA441">
        <v>4202</v>
      </c>
      <c r="AB441">
        <v>36</v>
      </c>
      <c r="AC441">
        <v>36</v>
      </c>
      <c r="AF441">
        <v>4238</v>
      </c>
      <c r="AG441">
        <v>4238</v>
      </c>
      <c r="AJ441">
        <v>124</v>
      </c>
      <c r="AK441">
        <v>124</v>
      </c>
      <c r="AV441">
        <v>124</v>
      </c>
      <c r="AW441">
        <v>124</v>
      </c>
    </row>
    <row r="442" spans="1:49" x14ac:dyDescent="0.35">
      <c r="A442" s="1" t="s">
        <v>86</v>
      </c>
      <c r="B442" s="1" t="s">
        <v>3162</v>
      </c>
      <c r="C442" s="1" t="s">
        <v>3851</v>
      </c>
      <c r="D442" s="1" t="s">
        <v>4223</v>
      </c>
      <c r="E442" s="2">
        <v>44561</v>
      </c>
      <c r="F442" s="1" t="s">
        <v>835</v>
      </c>
      <c r="G442" s="1" t="s">
        <v>73</v>
      </c>
      <c r="H442" s="1" t="s">
        <v>3163</v>
      </c>
      <c r="I442" s="1" t="s">
        <v>3852</v>
      </c>
      <c r="S442">
        <v>5605</v>
      </c>
      <c r="T442">
        <v>0</v>
      </c>
      <c r="U442">
        <v>5605</v>
      </c>
      <c r="W442">
        <v>750</v>
      </c>
      <c r="AA442">
        <v>2849</v>
      </c>
      <c r="AC442">
        <v>180</v>
      </c>
      <c r="AF442">
        <v>0</v>
      </c>
      <c r="AG442">
        <v>3779</v>
      </c>
      <c r="AI442">
        <v>438</v>
      </c>
      <c r="AK442">
        <v>701</v>
      </c>
      <c r="AV442">
        <v>0</v>
      </c>
      <c r="AW442">
        <v>1139</v>
      </c>
    </row>
    <row r="443" spans="1:49" x14ac:dyDescent="0.35">
      <c r="A443" s="1" t="s">
        <v>237</v>
      </c>
      <c r="B443" s="1" t="s">
        <v>3942</v>
      </c>
      <c r="C443" s="1" t="s">
        <v>3941</v>
      </c>
      <c r="D443" s="1" t="s">
        <v>4217</v>
      </c>
      <c r="E443" s="2">
        <v>44316</v>
      </c>
      <c r="F443" s="1" t="s">
        <v>5239</v>
      </c>
      <c r="G443" s="1" t="s">
        <v>239</v>
      </c>
      <c r="H443" s="1" t="s">
        <v>3943</v>
      </c>
      <c r="I443" s="1" t="s">
        <v>3944</v>
      </c>
      <c r="J443">
        <v>0</v>
      </c>
      <c r="K443">
        <v>0</v>
      </c>
      <c r="L443">
        <v>353</v>
      </c>
      <c r="M443">
        <v>0</v>
      </c>
      <c r="N443">
        <v>121</v>
      </c>
      <c r="O443">
        <v>232</v>
      </c>
      <c r="P443">
        <v>0</v>
      </c>
      <c r="Q443">
        <v>0</v>
      </c>
      <c r="R443">
        <v>353</v>
      </c>
      <c r="S443">
        <v>360</v>
      </c>
      <c r="T443">
        <v>353</v>
      </c>
      <c r="U443">
        <v>360</v>
      </c>
      <c r="Z443">
        <v>353</v>
      </c>
      <c r="AA443">
        <v>360</v>
      </c>
      <c r="AC443">
        <v>0</v>
      </c>
      <c r="AF443">
        <v>353</v>
      </c>
      <c r="AG443">
        <v>360</v>
      </c>
      <c r="AV443">
        <v>0</v>
      </c>
      <c r="AW443">
        <v>0</v>
      </c>
    </row>
    <row r="444" spans="1:49" x14ac:dyDescent="0.35">
      <c r="A444" s="1" t="s">
        <v>51</v>
      </c>
      <c r="B444" s="1" t="s">
        <v>3308</v>
      </c>
      <c r="C444" s="1" t="s">
        <v>3307</v>
      </c>
      <c r="D444" s="1" t="s">
        <v>4246</v>
      </c>
      <c r="E444" s="2">
        <v>44773</v>
      </c>
      <c r="F444" s="1" t="s">
        <v>155</v>
      </c>
      <c r="G444" s="1" t="s">
        <v>145</v>
      </c>
      <c r="H444" s="1" t="s">
        <v>3309</v>
      </c>
      <c r="I444" s="1" t="s">
        <v>3310</v>
      </c>
      <c r="S444">
        <v>100</v>
      </c>
      <c r="T444">
        <v>0</v>
      </c>
      <c r="U444">
        <v>100</v>
      </c>
      <c r="AA444">
        <v>10</v>
      </c>
      <c r="AC444">
        <v>0</v>
      </c>
      <c r="AF444">
        <v>0</v>
      </c>
      <c r="AG444">
        <v>10</v>
      </c>
      <c r="AS444">
        <v>10</v>
      </c>
      <c r="AV444">
        <v>0</v>
      </c>
      <c r="AW444">
        <v>10</v>
      </c>
    </row>
    <row r="445" spans="1:49" x14ac:dyDescent="0.35">
      <c r="A445" s="1" t="s">
        <v>51</v>
      </c>
      <c r="B445" s="1" t="s">
        <v>3312</v>
      </c>
      <c r="C445" s="1" t="s">
        <v>3311</v>
      </c>
      <c r="D445" s="1" t="s">
        <v>4246</v>
      </c>
      <c r="E445" s="2">
        <v>44773</v>
      </c>
      <c r="F445" s="1" t="s">
        <v>177</v>
      </c>
      <c r="G445" s="1" t="s">
        <v>73</v>
      </c>
      <c r="H445" s="1" t="s">
        <v>3313</v>
      </c>
      <c r="I445" s="1" t="s">
        <v>3314</v>
      </c>
      <c r="S445">
        <v>3000</v>
      </c>
      <c r="T445">
        <v>0</v>
      </c>
      <c r="U445">
        <v>3000</v>
      </c>
      <c r="AA445">
        <v>800</v>
      </c>
      <c r="AC445">
        <v>0</v>
      </c>
      <c r="AF445">
        <v>0</v>
      </c>
      <c r="AG445">
        <v>800</v>
      </c>
      <c r="AK445">
        <v>200</v>
      </c>
      <c r="AS445">
        <v>200</v>
      </c>
      <c r="AV445">
        <v>0</v>
      </c>
      <c r="AW445">
        <v>400</v>
      </c>
    </row>
    <row r="446" spans="1:49" x14ac:dyDescent="0.35">
      <c r="A446" s="1" t="s">
        <v>51</v>
      </c>
      <c r="B446" s="1" t="s">
        <v>3316</v>
      </c>
      <c r="C446" s="1" t="s">
        <v>3315</v>
      </c>
      <c r="D446" s="1" t="s">
        <v>4246</v>
      </c>
      <c r="E446" s="2">
        <v>44773</v>
      </c>
      <c r="F446" s="1" t="s">
        <v>835</v>
      </c>
      <c r="G446" s="1" t="s">
        <v>73</v>
      </c>
      <c r="H446" s="1" t="s">
        <v>3317</v>
      </c>
      <c r="I446" s="1" t="s">
        <v>3318</v>
      </c>
      <c r="S446">
        <v>5000</v>
      </c>
      <c r="T446">
        <v>0</v>
      </c>
      <c r="U446">
        <v>5000</v>
      </c>
      <c r="AA446">
        <v>2000</v>
      </c>
      <c r="AC446">
        <v>0</v>
      </c>
      <c r="AF446">
        <v>0</v>
      </c>
      <c r="AG446">
        <v>2000</v>
      </c>
      <c r="AK446">
        <v>800</v>
      </c>
      <c r="AS446">
        <v>200</v>
      </c>
      <c r="AV446">
        <v>0</v>
      </c>
      <c r="AW446">
        <v>1000</v>
      </c>
    </row>
    <row r="447" spans="1:49" x14ac:dyDescent="0.35">
      <c r="A447" s="1" t="s">
        <v>644</v>
      </c>
      <c r="B447" s="1" t="s">
        <v>3279</v>
      </c>
      <c r="C447" s="1" t="s">
        <v>3278</v>
      </c>
      <c r="D447" s="1" t="s">
        <v>4110</v>
      </c>
      <c r="E447" s="2">
        <v>42247</v>
      </c>
      <c r="F447" s="1" t="s">
        <v>177</v>
      </c>
      <c r="G447" s="1" t="s">
        <v>73</v>
      </c>
      <c r="H447" s="1" t="s">
        <v>3280</v>
      </c>
      <c r="I447" s="1" t="s">
        <v>29</v>
      </c>
      <c r="M447">
        <v>0</v>
      </c>
      <c r="N447">
        <v>0</v>
      </c>
      <c r="O447">
        <v>0</v>
      </c>
      <c r="R447">
        <v>0</v>
      </c>
      <c r="T447">
        <v>0</v>
      </c>
      <c r="U447">
        <v>0</v>
      </c>
      <c r="AF447">
        <v>0</v>
      </c>
      <c r="AG447">
        <v>0</v>
      </c>
      <c r="AJ447">
        <v>187</v>
      </c>
      <c r="AK447">
        <v>187</v>
      </c>
      <c r="AV447">
        <v>187</v>
      </c>
      <c r="AW447">
        <v>187</v>
      </c>
    </row>
    <row r="448" spans="1:49" x14ac:dyDescent="0.35">
      <c r="A448" s="1" t="s">
        <v>644</v>
      </c>
      <c r="B448" s="1" t="s">
        <v>3276</v>
      </c>
      <c r="C448" s="1" t="s">
        <v>3275</v>
      </c>
      <c r="D448" s="1" t="s">
        <v>4109</v>
      </c>
      <c r="E448" s="2">
        <v>41517</v>
      </c>
      <c r="F448" s="1" t="s">
        <v>177</v>
      </c>
      <c r="G448" s="1" t="s">
        <v>73</v>
      </c>
      <c r="H448" s="1" t="s">
        <v>3277</v>
      </c>
      <c r="I448" s="1" t="s">
        <v>29</v>
      </c>
      <c r="M448">
        <v>90</v>
      </c>
      <c r="N448">
        <v>0</v>
      </c>
      <c r="O448">
        <v>0</v>
      </c>
      <c r="Q448">
        <v>90</v>
      </c>
      <c r="R448">
        <v>90</v>
      </c>
      <c r="T448">
        <v>90</v>
      </c>
      <c r="U448">
        <v>0</v>
      </c>
      <c r="Z448">
        <v>90</v>
      </c>
      <c r="AA448">
        <v>90</v>
      </c>
      <c r="AF448">
        <v>90</v>
      </c>
      <c r="AG448">
        <v>90</v>
      </c>
      <c r="AV448">
        <v>0</v>
      </c>
      <c r="AW448">
        <v>0</v>
      </c>
    </row>
    <row r="449" spans="1:49" x14ac:dyDescent="0.35">
      <c r="A449" s="1" t="s">
        <v>644</v>
      </c>
      <c r="B449" s="1" t="s">
        <v>3273</v>
      </c>
      <c r="C449" s="1" t="s">
        <v>3272</v>
      </c>
      <c r="D449" s="1" t="s">
        <v>4108</v>
      </c>
      <c r="E449" s="2">
        <v>41152</v>
      </c>
      <c r="F449" s="1" t="s">
        <v>177</v>
      </c>
      <c r="G449" s="1" t="s">
        <v>73</v>
      </c>
      <c r="H449" s="1" t="s">
        <v>3274</v>
      </c>
      <c r="I449" s="1" t="s">
        <v>29</v>
      </c>
      <c r="M449">
        <v>90</v>
      </c>
      <c r="N449">
        <v>0</v>
      </c>
      <c r="O449">
        <v>0</v>
      </c>
      <c r="Q449">
        <v>90</v>
      </c>
      <c r="R449">
        <v>90</v>
      </c>
      <c r="T449">
        <v>90</v>
      </c>
      <c r="U449">
        <v>0</v>
      </c>
      <c r="Z449">
        <v>90</v>
      </c>
      <c r="AA449">
        <v>90</v>
      </c>
      <c r="AF449">
        <v>90</v>
      </c>
      <c r="AG449">
        <v>90</v>
      </c>
      <c r="AV449">
        <v>0</v>
      </c>
      <c r="AW449">
        <v>0</v>
      </c>
    </row>
    <row r="450" spans="1:49" x14ac:dyDescent="0.35">
      <c r="A450" s="1" t="s">
        <v>644</v>
      </c>
      <c r="B450" s="1" t="s">
        <v>3270</v>
      </c>
      <c r="C450" s="1" t="s">
        <v>3269</v>
      </c>
      <c r="D450" s="1" t="s">
        <v>4107</v>
      </c>
      <c r="E450" s="2">
        <v>40786</v>
      </c>
      <c r="F450" s="1" t="s">
        <v>177</v>
      </c>
      <c r="G450" s="1" t="s">
        <v>73</v>
      </c>
      <c r="H450" s="1" t="s">
        <v>3271</v>
      </c>
      <c r="I450" s="1" t="s">
        <v>29</v>
      </c>
      <c r="M450">
        <v>45</v>
      </c>
      <c r="N450">
        <v>0</v>
      </c>
      <c r="O450">
        <v>0</v>
      </c>
      <c r="Q450">
        <v>45</v>
      </c>
      <c r="R450">
        <v>45</v>
      </c>
      <c r="T450">
        <v>45</v>
      </c>
      <c r="U450">
        <v>0</v>
      </c>
      <c r="Z450">
        <v>45</v>
      </c>
      <c r="AA450">
        <v>45</v>
      </c>
      <c r="AF450">
        <v>45</v>
      </c>
      <c r="AG450">
        <v>45</v>
      </c>
      <c r="AV450">
        <v>0</v>
      </c>
      <c r="AW450">
        <v>0</v>
      </c>
    </row>
    <row r="451" spans="1:49" x14ac:dyDescent="0.35">
      <c r="A451" s="1" t="s">
        <v>644</v>
      </c>
      <c r="B451" s="1" t="s">
        <v>3267</v>
      </c>
      <c r="C451" s="1" t="s">
        <v>3266</v>
      </c>
      <c r="D451" s="1" t="s">
        <v>4106</v>
      </c>
      <c r="E451" s="2">
        <v>40421</v>
      </c>
      <c r="F451" s="1" t="s">
        <v>177</v>
      </c>
      <c r="G451" s="1" t="s">
        <v>73</v>
      </c>
      <c r="H451" s="1" t="s">
        <v>3268</v>
      </c>
      <c r="I451" s="1" t="s">
        <v>29</v>
      </c>
      <c r="M451">
        <v>70</v>
      </c>
      <c r="N451">
        <v>0</v>
      </c>
      <c r="O451">
        <v>0</v>
      </c>
      <c r="Q451">
        <v>70</v>
      </c>
      <c r="R451">
        <v>70</v>
      </c>
      <c r="T451">
        <v>70</v>
      </c>
      <c r="U451">
        <v>0</v>
      </c>
      <c r="Z451">
        <v>70</v>
      </c>
      <c r="AA451">
        <v>70</v>
      </c>
      <c r="AF451">
        <v>70</v>
      </c>
      <c r="AG451">
        <v>70</v>
      </c>
      <c r="AV451">
        <v>0</v>
      </c>
      <c r="AW451">
        <v>0</v>
      </c>
    </row>
    <row r="452" spans="1:49" x14ac:dyDescent="0.35">
      <c r="A452" s="1" t="s">
        <v>546</v>
      </c>
      <c r="B452" s="1" t="s">
        <v>3300</v>
      </c>
      <c r="C452" s="1" t="s">
        <v>3299</v>
      </c>
      <c r="D452" s="1" t="s">
        <v>4104</v>
      </c>
      <c r="E452" s="2">
        <v>41882</v>
      </c>
      <c r="F452" s="1" t="s">
        <v>43</v>
      </c>
      <c r="G452" s="1" t="s">
        <v>48</v>
      </c>
      <c r="H452" s="1" t="s">
        <v>3301</v>
      </c>
      <c r="I452" s="1" t="s">
        <v>29</v>
      </c>
      <c r="M452">
        <v>2598</v>
      </c>
      <c r="N452">
        <v>0</v>
      </c>
      <c r="O452">
        <v>0</v>
      </c>
      <c r="Q452">
        <v>2598</v>
      </c>
      <c r="R452">
        <v>2598</v>
      </c>
      <c r="T452">
        <v>2598</v>
      </c>
      <c r="U452">
        <v>0</v>
      </c>
      <c r="Z452">
        <v>2598</v>
      </c>
      <c r="AA452">
        <v>2598</v>
      </c>
      <c r="AF452">
        <v>2598</v>
      </c>
      <c r="AG452">
        <v>2598</v>
      </c>
      <c r="AJ452">
        <v>18</v>
      </c>
      <c r="AK452">
        <v>18</v>
      </c>
      <c r="AV452">
        <v>18</v>
      </c>
      <c r="AW452">
        <v>18</v>
      </c>
    </row>
    <row r="453" spans="1:49" x14ac:dyDescent="0.35">
      <c r="A453" s="1" t="s">
        <v>546</v>
      </c>
      <c r="B453" s="1" t="s">
        <v>3264</v>
      </c>
      <c r="C453" s="1" t="s">
        <v>3263</v>
      </c>
      <c r="D453" s="1" t="s">
        <v>4105</v>
      </c>
      <c r="E453" s="2">
        <v>42247</v>
      </c>
      <c r="F453" s="1" t="s">
        <v>43</v>
      </c>
      <c r="G453" s="1" t="s">
        <v>48</v>
      </c>
      <c r="H453" s="1" t="s">
        <v>3265</v>
      </c>
      <c r="I453" s="1" t="s">
        <v>29</v>
      </c>
      <c r="M453">
        <v>1965</v>
      </c>
      <c r="N453">
        <v>0</v>
      </c>
      <c r="O453">
        <v>0</v>
      </c>
      <c r="Q453">
        <v>1965</v>
      </c>
      <c r="R453">
        <v>1965</v>
      </c>
      <c r="T453">
        <v>1965</v>
      </c>
      <c r="U453">
        <v>0</v>
      </c>
      <c r="Z453">
        <v>1965</v>
      </c>
      <c r="AA453">
        <v>1965</v>
      </c>
      <c r="AF453">
        <v>1965</v>
      </c>
      <c r="AG453">
        <v>1965</v>
      </c>
      <c r="AJ453">
        <v>125</v>
      </c>
      <c r="AK453">
        <v>125</v>
      </c>
      <c r="AV453">
        <v>125</v>
      </c>
      <c r="AW453">
        <v>125</v>
      </c>
    </row>
    <row r="454" spans="1:49" x14ac:dyDescent="0.35">
      <c r="A454" s="1" t="s">
        <v>546</v>
      </c>
      <c r="B454" s="1" t="s">
        <v>3257</v>
      </c>
      <c r="C454" s="1" t="s">
        <v>3256</v>
      </c>
      <c r="D454" s="1" t="s">
        <v>4103</v>
      </c>
      <c r="E454" s="2">
        <v>41517</v>
      </c>
      <c r="F454" s="1" t="s">
        <v>43</v>
      </c>
      <c r="G454" s="1" t="s">
        <v>48</v>
      </c>
      <c r="H454" s="1" t="s">
        <v>3258</v>
      </c>
      <c r="I454" s="1" t="s">
        <v>29</v>
      </c>
      <c r="M454">
        <v>1495</v>
      </c>
      <c r="N454">
        <v>0</v>
      </c>
      <c r="O454">
        <v>0</v>
      </c>
      <c r="Q454">
        <v>1495</v>
      </c>
      <c r="R454">
        <v>1495</v>
      </c>
      <c r="T454">
        <v>1495</v>
      </c>
      <c r="U454">
        <v>0</v>
      </c>
      <c r="Z454">
        <v>1495</v>
      </c>
      <c r="AA454">
        <v>1495</v>
      </c>
      <c r="AF454">
        <v>1495</v>
      </c>
      <c r="AG454">
        <v>1495</v>
      </c>
      <c r="AJ454">
        <v>1251</v>
      </c>
      <c r="AK454">
        <v>1251</v>
      </c>
      <c r="AV454">
        <v>1251</v>
      </c>
      <c r="AW454">
        <v>1251</v>
      </c>
    </row>
    <row r="455" spans="1:49" x14ac:dyDescent="0.35">
      <c r="A455" s="1" t="s">
        <v>472</v>
      </c>
      <c r="B455" s="1" t="s">
        <v>3248</v>
      </c>
      <c r="C455" s="1" t="s">
        <v>3247</v>
      </c>
      <c r="D455" s="1" t="s">
        <v>4101</v>
      </c>
      <c r="E455" s="2">
        <v>41517</v>
      </c>
      <c r="F455" s="1" t="s">
        <v>40</v>
      </c>
      <c r="G455" s="1" t="s">
        <v>40</v>
      </c>
      <c r="H455" s="1" t="s">
        <v>3249</v>
      </c>
      <c r="I455" s="1" t="s">
        <v>29</v>
      </c>
      <c r="M455">
        <v>1882</v>
      </c>
      <c r="N455">
        <v>0</v>
      </c>
      <c r="O455">
        <v>0</v>
      </c>
      <c r="Q455">
        <v>1882</v>
      </c>
      <c r="R455">
        <v>1882</v>
      </c>
      <c r="T455">
        <v>1882</v>
      </c>
      <c r="U455">
        <v>0</v>
      </c>
      <c r="Z455">
        <v>1882</v>
      </c>
      <c r="AA455">
        <v>1882</v>
      </c>
      <c r="AF455">
        <v>1882</v>
      </c>
      <c r="AG455">
        <v>1882</v>
      </c>
      <c r="AJ455">
        <v>950</v>
      </c>
      <c r="AK455">
        <v>950</v>
      </c>
      <c r="AV455">
        <v>950</v>
      </c>
      <c r="AW455">
        <v>950</v>
      </c>
    </row>
    <row r="456" spans="1:49" x14ac:dyDescent="0.35">
      <c r="A456" s="1" t="s">
        <v>472</v>
      </c>
      <c r="B456" s="1" t="s">
        <v>3254</v>
      </c>
      <c r="C456" s="1" t="s">
        <v>3253</v>
      </c>
      <c r="D456" s="1" t="s">
        <v>4102</v>
      </c>
      <c r="E456" s="2">
        <v>41882</v>
      </c>
      <c r="F456" s="1" t="s">
        <v>40</v>
      </c>
      <c r="G456" s="1" t="s">
        <v>40</v>
      </c>
      <c r="H456" s="1" t="s">
        <v>3255</v>
      </c>
      <c r="I456" s="1" t="s">
        <v>29</v>
      </c>
      <c r="M456">
        <v>1318</v>
      </c>
      <c r="N456">
        <v>0</v>
      </c>
      <c r="O456">
        <v>0</v>
      </c>
      <c r="Q456">
        <v>1318</v>
      </c>
      <c r="R456">
        <v>1318</v>
      </c>
      <c r="T456">
        <v>1318</v>
      </c>
      <c r="U456">
        <v>0</v>
      </c>
      <c r="Z456">
        <v>1318</v>
      </c>
      <c r="AA456">
        <v>1318</v>
      </c>
      <c r="AF456">
        <v>1318</v>
      </c>
      <c r="AG456">
        <v>1318</v>
      </c>
      <c r="AJ456">
        <v>1253</v>
      </c>
      <c r="AK456">
        <v>1253</v>
      </c>
      <c r="AV456">
        <v>1253</v>
      </c>
      <c r="AW456">
        <v>1253</v>
      </c>
    </row>
    <row r="457" spans="1:49" x14ac:dyDescent="0.35">
      <c r="A457" s="1" t="s">
        <v>159</v>
      </c>
      <c r="B457" s="1" t="s">
        <v>1760</v>
      </c>
      <c r="C457" s="1" t="s">
        <v>5266</v>
      </c>
      <c r="D457" s="1" t="s">
        <v>4248</v>
      </c>
      <c r="E457" s="2">
        <v>44620</v>
      </c>
      <c r="F457" s="1" t="s">
        <v>155</v>
      </c>
      <c r="G457" s="1" t="s">
        <v>145</v>
      </c>
      <c r="H457" s="1" t="s">
        <v>155</v>
      </c>
      <c r="I457" s="1" t="s">
        <v>5267</v>
      </c>
      <c r="T457">
        <v>0</v>
      </c>
      <c r="U457">
        <v>0</v>
      </c>
      <c r="AC457">
        <v>0</v>
      </c>
      <c r="AF457">
        <v>0</v>
      </c>
      <c r="AG457">
        <v>0</v>
      </c>
      <c r="AK457">
        <v>-7</v>
      </c>
      <c r="AV457">
        <v>0</v>
      </c>
      <c r="AW457">
        <v>-7</v>
      </c>
    </row>
    <row r="458" spans="1:49" x14ac:dyDescent="0.35">
      <c r="A458" s="1" t="s">
        <v>159</v>
      </c>
      <c r="B458" s="1" t="s">
        <v>1763</v>
      </c>
      <c r="C458" s="1" t="s">
        <v>5268</v>
      </c>
      <c r="D458" s="1" t="s">
        <v>4248</v>
      </c>
      <c r="E458" s="2">
        <v>44620</v>
      </c>
      <c r="F458" s="1" t="s">
        <v>151</v>
      </c>
      <c r="G458" s="1" t="s">
        <v>145</v>
      </c>
      <c r="H458" s="1" t="s">
        <v>151</v>
      </c>
      <c r="I458" s="1" t="s">
        <v>5269</v>
      </c>
      <c r="T458">
        <v>0</v>
      </c>
      <c r="U458">
        <v>0</v>
      </c>
      <c r="AC458">
        <v>0</v>
      </c>
      <c r="AF458">
        <v>0</v>
      </c>
      <c r="AG458">
        <v>0</v>
      </c>
      <c r="AK458">
        <v>128</v>
      </c>
      <c r="AO458">
        <v>-8</v>
      </c>
      <c r="AV458">
        <v>0</v>
      </c>
      <c r="AW458">
        <v>120</v>
      </c>
    </row>
    <row r="459" spans="1:49" x14ac:dyDescent="0.35">
      <c r="A459" s="1" t="s">
        <v>159</v>
      </c>
      <c r="B459" s="1" t="s">
        <v>1766</v>
      </c>
      <c r="C459" s="1" t="s">
        <v>2995</v>
      </c>
      <c r="D459" s="1" t="s">
        <v>4248</v>
      </c>
      <c r="E459" s="2">
        <v>44620</v>
      </c>
      <c r="F459" s="1" t="s">
        <v>998</v>
      </c>
      <c r="G459" s="1" t="s">
        <v>145</v>
      </c>
      <c r="H459" s="1" t="s">
        <v>998</v>
      </c>
      <c r="I459" s="1" t="s">
        <v>2996</v>
      </c>
      <c r="T459">
        <v>0</v>
      </c>
      <c r="U459">
        <v>0</v>
      </c>
      <c r="AC459">
        <v>0</v>
      </c>
      <c r="AF459">
        <v>0</v>
      </c>
      <c r="AG459">
        <v>0</v>
      </c>
      <c r="AK459">
        <v>30</v>
      </c>
      <c r="AO459">
        <v>-47</v>
      </c>
      <c r="AV459">
        <v>0</v>
      </c>
      <c r="AW459">
        <v>-17</v>
      </c>
    </row>
    <row r="460" spans="1:49" x14ac:dyDescent="0.35">
      <c r="A460" s="1" t="s">
        <v>159</v>
      </c>
      <c r="B460" s="1" t="s">
        <v>1755</v>
      </c>
      <c r="C460" s="1" t="s">
        <v>2993</v>
      </c>
      <c r="D460" s="1" t="s">
        <v>4248</v>
      </c>
      <c r="E460" s="2">
        <v>44620</v>
      </c>
      <c r="F460" s="1" t="s">
        <v>402</v>
      </c>
      <c r="G460" s="1" t="s">
        <v>145</v>
      </c>
      <c r="H460" s="1" t="s">
        <v>402</v>
      </c>
      <c r="I460" s="1" t="s">
        <v>2994</v>
      </c>
      <c r="T460">
        <v>0</v>
      </c>
      <c r="U460">
        <v>0</v>
      </c>
      <c r="AC460">
        <v>0</v>
      </c>
      <c r="AF460">
        <v>0</v>
      </c>
      <c r="AG460">
        <v>0</v>
      </c>
      <c r="AK460">
        <v>176</v>
      </c>
      <c r="AO460">
        <v>-64</v>
      </c>
      <c r="AV460">
        <v>0</v>
      </c>
      <c r="AW460">
        <v>112</v>
      </c>
    </row>
    <row r="461" spans="1:49" x14ac:dyDescent="0.35">
      <c r="A461" s="1" t="s">
        <v>159</v>
      </c>
      <c r="B461" s="1" t="s">
        <v>1769</v>
      </c>
      <c r="C461" s="1" t="s">
        <v>2991</v>
      </c>
      <c r="D461" s="1" t="s">
        <v>4248</v>
      </c>
      <c r="E461" s="2">
        <v>44620</v>
      </c>
      <c r="F461" s="1" t="s">
        <v>146</v>
      </c>
      <c r="G461" s="1" t="s">
        <v>145</v>
      </c>
      <c r="H461" s="1" t="s">
        <v>146</v>
      </c>
      <c r="I461" s="1" t="s">
        <v>2992</v>
      </c>
      <c r="T461">
        <v>0</v>
      </c>
      <c r="U461">
        <v>0</v>
      </c>
      <c r="AC461">
        <v>0</v>
      </c>
      <c r="AF461">
        <v>0</v>
      </c>
      <c r="AG461">
        <v>0</v>
      </c>
      <c r="AK461">
        <v>24</v>
      </c>
      <c r="AO461">
        <v>-9</v>
      </c>
      <c r="AV461">
        <v>0</v>
      </c>
      <c r="AW461">
        <v>15</v>
      </c>
    </row>
    <row r="462" spans="1:49" x14ac:dyDescent="0.35">
      <c r="A462" s="1" t="s">
        <v>159</v>
      </c>
      <c r="B462" s="1" t="s">
        <v>1760</v>
      </c>
      <c r="C462" s="1" t="s">
        <v>3005</v>
      </c>
      <c r="D462" s="1" t="s">
        <v>4202</v>
      </c>
      <c r="E462" s="2">
        <v>43861</v>
      </c>
      <c r="F462" s="1" t="s">
        <v>155</v>
      </c>
      <c r="G462" s="1" t="s">
        <v>145</v>
      </c>
      <c r="H462" s="1" t="s">
        <v>155</v>
      </c>
      <c r="I462" s="1" t="s">
        <v>3006</v>
      </c>
      <c r="J462">
        <v>0</v>
      </c>
      <c r="K462">
        <v>44</v>
      </c>
      <c r="L462">
        <v>0</v>
      </c>
      <c r="M462">
        <v>0</v>
      </c>
      <c r="N462">
        <v>19</v>
      </c>
      <c r="O462">
        <v>25</v>
      </c>
      <c r="P462">
        <v>0</v>
      </c>
      <c r="Q462">
        <v>0</v>
      </c>
      <c r="R462">
        <v>44</v>
      </c>
      <c r="S462">
        <v>44</v>
      </c>
      <c r="T462">
        <v>44</v>
      </c>
      <c r="U462">
        <v>44</v>
      </c>
      <c r="Z462">
        <v>19</v>
      </c>
      <c r="AA462">
        <v>19</v>
      </c>
      <c r="AC462">
        <v>0</v>
      </c>
      <c r="AF462">
        <v>19</v>
      </c>
      <c r="AG462">
        <v>19</v>
      </c>
      <c r="AJ462">
        <v>7</v>
      </c>
      <c r="AK462">
        <v>7</v>
      </c>
      <c r="AV462">
        <v>7</v>
      </c>
      <c r="AW462">
        <v>7</v>
      </c>
    </row>
    <row r="463" spans="1:49" x14ac:dyDescent="0.35">
      <c r="A463" s="1" t="s">
        <v>159</v>
      </c>
      <c r="B463" s="1" t="s">
        <v>1766</v>
      </c>
      <c r="C463" s="1" t="s">
        <v>3003</v>
      </c>
      <c r="D463" s="1" t="s">
        <v>4202</v>
      </c>
      <c r="E463" s="2">
        <v>43861</v>
      </c>
      <c r="F463" s="1" t="s">
        <v>998</v>
      </c>
      <c r="G463" s="1" t="s">
        <v>145</v>
      </c>
      <c r="H463" s="1" t="s">
        <v>998</v>
      </c>
      <c r="I463" s="1" t="s">
        <v>3004</v>
      </c>
      <c r="J463">
        <v>0</v>
      </c>
      <c r="K463">
        <v>58</v>
      </c>
      <c r="L463">
        <v>0</v>
      </c>
      <c r="M463">
        <v>0</v>
      </c>
      <c r="N463">
        <v>24</v>
      </c>
      <c r="O463">
        <v>34</v>
      </c>
      <c r="P463">
        <v>0</v>
      </c>
      <c r="Q463">
        <v>0</v>
      </c>
      <c r="R463">
        <v>58</v>
      </c>
      <c r="S463">
        <v>58</v>
      </c>
      <c r="T463">
        <v>58</v>
      </c>
      <c r="U463">
        <v>58</v>
      </c>
      <c r="Z463">
        <v>48</v>
      </c>
      <c r="AA463">
        <v>48</v>
      </c>
      <c r="AC463">
        <v>0</v>
      </c>
      <c r="AF463">
        <v>48</v>
      </c>
      <c r="AG463">
        <v>48</v>
      </c>
      <c r="AJ463">
        <v>0</v>
      </c>
      <c r="AK463">
        <v>0</v>
      </c>
      <c r="AL463">
        <v>0</v>
      </c>
      <c r="AV463">
        <v>0</v>
      </c>
      <c r="AW463">
        <v>0</v>
      </c>
    </row>
    <row r="464" spans="1:49" x14ac:dyDescent="0.35">
      <c r="A464" s="1" t="s">
        <v>159</v>
      </c>
      <c r="B464" s="1" t="s">
        <v>1755</v>
      </c>
      <c r="C464" s="1" t="s">
        <v>2999</v>
      </c>
      <c r="D464" s="1" t="s">
        <v>4202</v>
      </c>
      <c r="E464" s="2">
        <v>43861</v>
      </c>
      <c r="F464" s="1" t="s">
        <v>402</v>
      </c>
      <c r="G464" s="1" t="s">
        <v>145</v>
      </c>
      <c r="H464" s="1" t="s">
        <v>402</v>
      </c>
      <c r="I464" s="1" t="s">
        <v>3000</v>
      </c>
      <c r="J464">
        <v>0</v>
      </c>
      <c r="K464">
        <v>143</v>
      </c>
      <c r="L464">
        <v>0</v>
      </c>
      <c r="M464">
        <v>0</v>
      </c>
      <c r="N464">
        <v>50</v>
      </c>
      <c r="O464">
        <v>93</v>
      </c>
      <c r="P464">
        <v>0</v>
      </c>
      <c r="Q464">
        <v>0</v>
      </c>
      <c r="R464">
        <v>143</v>
      </c>
      <c r="S464">
        <v>143</v>
      </c>
      <c r="T464">
        <v>143</v>
      </c>
      <c r="U464">
        <v>143</v>
      </c>
      <c r="Z464">
        <v>107</v>
      </c>
      <c r="AA464">
        <v>107</v>
      </c>
      <c r="AC464">
        <v>0</v>
      </c>
      <c r="AF464">
        <v>107</v>
      </c>
      <c r="AG464">
        <v>107</v>
      </c>
      <c r="AL464">
        <v>0</v>
      </c>
      <c r="AV464">
        <v>0</v>
      </c>
      <c r="AW464">
        <v>0</v>
      </c>
    </row>
    <row r="465" spans="1:49" x14ac:dyDescent="0.35">
      <c r="A465" s="1" t="s">
        <v>159</v>
      </c>
      <c r="B465" s="1" t="s">
        <v>1766</v>
      </c>
      <c r="C465" s="1" t="s">
        <v>1765</v>
      </c>
      <c r="D465" s="1" t="s">
        <v>4200</v>
      </c>
      <c r="E465" s="2">
        <v>44316</v>
      </c>
      <c r="F465" s="1" t="s">
        <v>998</v>
      </c>
      <c r="G465" s="1" t="s">
        <v>145</v>
      </c>
      <c r="H465" s="1" t="s">
        <v>998</v>
      </c>
      <c r="I465" s="1" t="s">
        <v>1767</v>
      </c>
      <c r="J465">
        <v>0</v>
      </c>
      <c r="K465">
        <v>152</v>
      </c>
      <c r="L465">
        <v>0</v>
      </c>
      <c r="M465">
        <v>0</v>
      </c>
      <c r="N465">
        <v>60</v>
      </c>
      <c r="O465">
        <v>92</v>
      </c>
      <c r="P465">
        <v>0</v>
      </c>
      <c r="Q465">
        <v>0</v>
      </c>
      <c r="R465">
        <v>152</v>
      </c>
      <c r="S465">
        <v>152</v>
      </c>
      <c r="T465">
        <v>152</v>
      </c>
      <c r="U465">
        <v>152</v>
      </c>
      <c r="Z465">
        <v>128</v>
      </c>
      <c r="AA465">
        <v>128</v>
      </c>
      <c r="AC465">
        <v>0</v>
      </c>
      <c r="AF465">
        <v>128</v>
      </c>
      <c r="AG465">
        <v>128</v>
      </c>
      <c r="AJ465">
        <v>94</v>
      </c>
      <c r="AK465">
        <v>94</v>
      </c>
      <c r="AL465">
        <v>3</v>
      </c>
      <c r="AM465">
        <v>3</v>
      </c>
      <c r="AN465">
        <v>47</v>
      </c>
      <c r="AO465">
        <v>47</v>
      </c>
      <c r="AV465">
        <v>141</v>
      </c>
      <c r="AW465">
        <v>141</v>
      </c>
    </row>
    <row r="466" spans="1:49" x14ac:dyDescent="0.35">
      <c r="A466" s="1" t="s">
        <v>159</v>
      </c>
      <c r="B466" s="1" t="s">
        <v>1763</v>
      </c>
      <c r="C466" s="1" t="s">
        <v>3001</v>
      </c>
      <c r="D466" s="1" t="s">
        <v>4202</v>
      </c>
      <c r="E466" s="2">
        <v>43861</v>
      </c>
      <c r="F466" s="1" t="s">
        <v>151</v>
      </c>
      <c r="G466" s="1" t="s">
        <v>145</v>
      </c>
      <c r="H466" s="1" t="s">
        <v>151</v>
      </c>
      <c r="I466" s="1" t="s">
        <v>3002</v>
      </c>
      <c r="J466">
        <v>0</v>
      </c>
      <c r="K466">
        <v>189</v>
      </c>
      <c r="L466">
        <v>0</v>
      </c>
      <c r="M466">
        <v>0</v>
      </c>
      <c r="N466">
        <v>90</v>
      </c>
      <c r="O466">
        <v>99</v>
      </c>
      <c r="P466">
        <v>0</v>
      </c>
      <c r="Q466">
        <v>0</v>
      </c>
      <c r="R466">
        <v>189</v>
      </c>
      <c r="S466">
        <v>189</v>
      </c>
      <c r="T466">
        <v>189</v>
      </c>
      <c r="U466">
        <v>189</v>
      </c>
      <c r="Z466">
        <v>154</v>
      </c>
      <c r="AA466">
        <v>154</v>
      </c>
      <c r="AC466">
        <v>0</v>
      </c>
      <c r="AF466">
        <v>154</v>
      </c>
      <c r="AG466">
        <v>154</v>
      </c>
      <c r="AJ466">
        <v>10</v>
      </c>
      <c r="AK466">
        <v>10</v>
      </c>
      <c r="AL466">
        <v>10</v>
      </c>
      <c r="AV466">
        <v>10</v>
      </c>
      <c r="AW466">
        <v>10</v>
      </c>
    </row>
    <row r="467" spans="1:49" x14ac:dyDescent="0.35">
      <c r="A467" s="1" t="s">
        <v>159</v>
      </c>
      <c r="B467" s="1" t="s">
        <v>1755</v>
      </c>
      <c r="C467" s="1" t="s">
        <v>1754</v>
      </c>
      <c r="D467" s="1" t="s">
        <v>4200</v>
      </c>
      <c r="E467" s="2">
        <v>44316</v>
      </c>
      <c r="F467" s="1" t="s">
        <v>402</v>
      </c>
      <c r="G467" s="1" t="s">
        <v>145</v>
      </c>
      <c r="H467" s="1" t="s">
        <v>402</v>
      </c>
      <c r="I467" s="1" t="s">
        <v>1756</v>
      </c>
      <c r="J467">
        <v>0</v>
      </c>
      <c r="K467">
        <v>248</v>
      </c>
      <c r="L467">
        <v>0</v>
      </c>
      <c r="M467">
        <v>0</v>
      </c>
      <c r="N467">
        <v>85</v>
      </c>
      <c r="O467">
        <v>163</v>
      </c>
      <c r="P467">
        <v>0</v>
      </c>
      <c r="Q467">
        <v>0</v>
      </c>
      <c r="R467">
        <v>248</v>
      </c>
      <c r="S467">
        <v>248</v>
      </c>
      <c r="T467">
        <v>248</v>
      </c>
      <c r="U467">
        <v>248</v>
      </c>
      <c r="Z467">
        <v>226</v>
      </c>
      <c r="AA467">
        <v>226</v>
      </c>
      <c r="AC467">
        <v>0</v>
      </c>
      <c r="AF467">
        <v>226</v>
      </c>
      <c r="AG467">
        <v>226</v>
      </c>
      <c r="AJ467">
        <v>100</v>
      </c>
      <c r="AK467">
        <v>100</v>
      </c>
      <c r="AL467">
        <v>24</v>
      </c>
      <c r="AM467">
        <v>24</v>
      </c>
      <c r="AN467">
        <v>64</v>
      </c>
      <c r="AO467">
        <v>64</v>
      </c>
      <c r="AV467">
        <v>164</v>
      </c>
      <c r="AW467">
        <v>164</v>
      </c>
    </row>
    <row r="468" spans="1:49" x14ac:dyDescent="0.35">
      <c r="A468" s="1" t="s">
        <v>159</v>
      </c>
      <c r="B468" s="1" t="s">
        <v>1760</v>
      </c>
      <c r="C468" s="1" t="s">
        <v>1759</v>
      </c>
      <c r="D468" s="1" t="s">
        <v>4200</v>
      </c>
      <c r="E468" s="2">
        <v>44316</v>
      </c>
      <c r="F468" s="1" t="s">
        <v>155</v>
      </c>
      <c r="G468" s="1" t="s">
        <v>145</v>
      </c>
      <c r="H468" s="1" t="s">
        <v>155</v>
      </c>
      <c r="I468" s="1" t="s">
        <v>1761</v>
      </c>
      <c r="J468">
        <v>0</v>
      </c>
      <c r="K468">
        <v>1134</v>
      </c>
      <c r="L468">
        <v>0</v>
      </c>
      <c r="M468">
        <v>0</v>
      </c>
      <c r="N468">
        <v>567</v>
      </c>
      <c r="O468">
        <v>567</v>
      </c>
      <c r="P468">
        <v>0</v>
      </c>
      <c r="Q468">
        <v>0</v>
      </c>
      <c r="R468">
        <v>1134</v>
      </c>
      <c r="S468">
        <v>1134</v>
      </c>
      <c r="T468">
        <v>1134</v>
      </c>
      <c r="U468">
        <v>1134</v>
      </c>
      <c r="Z468">
        <v>924</v>
      </c>
      <c r="AA468">
        <v>924</v>
      </c>
      <c r="AC468">
        <v>0</v>
      </c>
      <c r="AF468">
        <v>924</v>
      </c>
      <c r="AG468">
        <v>924</v>
      </c>
      <c r="AJ468">
        <v>123</v>
      </c>
      <c r="AK468">
        <v>123</v>
      </c>
      <c r="AL468">
        <v>1</v>
      </c>
      <c r="AM468">
        <v>1</v>
      </c>
      <c r="AV468">
        <v>123</v>
      </c>
      <c r="AW468">
        <v>123</v>
      </c>
    </row>
    <row r="469" spans="1:49" x14ac:dyDescent="0.35">
      <c r="A469" s="1" t="s">
        <v>159</v>
      </c>
      <c r="B469" s="1" t="s">
        <v>1763</v>
      </c>
      <c r="C469" s="1" t="s">
        <v>1762</v>
      </c>
      <c r="D469" s="1" t="s">
        <v>4200</v>
      </c>
      <c r="E469" s="2">
        <v>44316</v>
      </c>
      <c r="F469" s="1" t="s">
        <v>151</v>
      </c>
      <c r="G469" s="1" t="s">
        <v>145</v>
      </c>
      <c r="H469" s="1" t="s">
        <v>151</v>
      </c>
      <c r="I469" s="1" t="s">
        <v>1764</v>
      </c>
      <c r="J469">
        <v>0</v>
      </c>
      <c r="K469">
        <v>1175</v>
      </c>
      <c r="L469">
        <v>0</v>
      </c>
      <c r="M469">
        <v>0</v>
      </c>
      <c r="N469">
        <v>431</v>
      </c>
      <c r="O469">
        <v>744</v>
      </c>
      <c r="P469">
        <v>0</v>
      </c>
      <c r="Q469">
        <v>0</v>
      </c>
      <c r="R469">
        <v>1175</v>
      </c>
      <c r="S469">
        <v>1175</v>
      </c>
      <c r="T469">
        <v>1175</v>
      </c>
      <c r="U469">
        <v>1175</v>
      </c>
      <c r="Z469">
        <v>940</v>
      </c>
      <c r="AA469">
        <v>940</v>
      </c>
      <c r="AC469">
        <v>0</v>
      </c>
      <c r="AF469">
        <v>940</v>
      </c>
      <c r="AG469">
        <v>940</v>
      </c>
      <c r="AJ469">
        <v>69</v>
      </c>
      <c r="AK469">
        <v>69</v>
      </c>
      <c r="AL469">
        <v>3</v>
      </c>
      <c r="AM469">
        <v>3</v>
      </c>
      <c r="AN469">
        <v>8</v>
      </c>
      <c r="AO469">
        <v>8</v>
      </c>
      <c r="AV469">
        <v>77</v>
      </c>
      <c r="AW469">
        <v>77</v>
      </c>
    </row>
    <row r="470" spans="1:49" x14ac:dyDescent="0.35">
      <c r="A470" s="1" t="s">
        <v>159</v>
      </c>
      <c r="B470" s="1" t="s">
        <v>1769</v>
      </c>
      <c r="C470" s="1" t="s">
        <v>3007</v>
      </c>
      <c r="D470" s="1" t="s">
        <v>4202</v>
      </c>
      <c r="E470" s="2">
        <v>43861</v>
      </c>
      <c r="F470" s="1" t="s">
        <v>146</v>
      </c>
      <c r="G470" s="1" t="s">
        <v>145</v>
      </c>
      <c r="H470" s="1" t="s">
        <v>146</v>
      </c>
      <c r="I470" s="1" t="s">
        <v>3008</v>
      </c>
      <c r="J470">
        <v>0</v>
      </c>
      <c r="K470">
        <v>2964</v>
      </c>
      <c r="L470">
        <v>0</v>
      </c>
      <c r="M470">
        <v>0</v>
      </c>
      <c r="N470">
        <v>1478</v>
      </c>
      <c r="O470">
        <v>1486</v>
      </c>
      <c r="P470">
        <v>0</v>
      </c>
      <c r="Q470">
        <v>0</v>
      </c>
      <c r="R470">
        <v>2964</v>
      </c>
      <c r="S470">
        <v>2964</v>
      </c>
      <c r="T470">
        <v>2964</v>
      </c>
      <c r="U470">
        <v>2964</v>
      </c>
      <c r="Z470">
        <v>2931</v>
      </c>
      <c r="AA470">
        <v>2931</v>
      </c>
      <c r="AC470">
        <v>0</v>
      </c>
      <c r="AF470">
        <v>2931</v>
      </c>
      <c r="AG470">
        <v>2931</v>
      </c>
      <c r="AJ470">
        <v>60</v>
      </c>
      <c r="AK470">
        <v>60</v>
      </c>
      <c r="AL470">
        <v>25</v>
      </c>
      <c r="AM470">
        <v>25</v>
      </c>
      <c r="AV470">
        <v>60</v>
      </c>
      <c r="AW470">
        <v>60</v>
      </c>
    </row>
    <row r="471" spans="1:49" x14ac:dyDescent="0.35">
      <c r="A471" s="1" t="s">
        <v>159</v>
      </c>
      <c r="B471" s="1" t="s">
        <v>1769</v>
      </c>
      <c r="C471" s="1" t="s">
        <v>1768</v>
      </c>
      <c r="D471" s="1" t="s">
        <v>4200</v>
      </c>
      <c r="E471" s="2">
        <v>44316</v>
      </c>
      <c r="F471" s="1" t="s">
        <v>146</v>
      </c>
      <c r="G471" s="1" t="s">
        <v>145</v>
      </c>
      <c r="H471" s="1" t="s">
        <v>146</v>
      </c>
      <c r="I471" s="1" t="s">
        <v>1770</v>
      </c>
      <c r="J471">
        <v>0</v>
      </c>
      <c r="K471">
        <v>4048</v>
      </c>
      <c r="L471">
        <v>0</v>
      </c>
      <c r="M471">
        <v>0</v>
      </c>
      <c r="N471">
        <v>1820</v>
      </c>
      <c r="O471">
        <v>2228</v>
      </c>
      <c r="P471">
        <v>0</v>
      </c>
      <c r="Q471">
        <v>0</v>
      </c>
      <c r="R471">
        <v>4048</v>
      </c>
      <c r="S471">
        <v>4048</v>
      </c>
      <c r="T471">
        <v>4048</v>
      </c>
      <c r="U471">
        <v>4048</v>
      </c>
      <c r="Z471">
        <v>3959</v>
      </c>
      <c r="AA471">
        <v>3959</v>
      </c>
      <c r="AC471">
        <v>0</v>
      </c>
      <c r="AF471">
        <v>3959</v>
      </c>
      <c r="AG471">
        <v>3959</v>
      </c>
      <c r="AJ471">
        <v>641</v>
      </c>
      <c r="AK471">
        <v>641</v>
      </c>
      <c r="AL471">
        <v>183</v>
      </c>
      <c r="AM471">
        <v>183</v>
      </c>
      <c r="AN471">
        <v>9</v>
      </c>
      <c r="AO471">
        <v>9</v>
      </c>
      <c r="AV471">
        <v>650</v>
      </c>
      <c r="AW471">
        <v>650</v>
      </c>
    </row>
    <row r="472" spans="1:49" x14ac:dyDescent="0.35">
      <c r="A472" s="1" t="s">
        <v>586</v>
      </c>
      <c r="B472" s="1" t="s">
        <v>3245</v>
      </c>
      <c r="C472" s="1" t="s">
        <v>3244</v>
      </c>
      <c r="D472" s="1" t="s">
        <v>4100</v>
      </c>
      <c r="E472" s="2">
        <v>41517</v>
      </c>
      <c r="F472" s="1" t="s">
        <v>5239</v>
      </c>
      <c r="G472" s="1" t="s">
        <v>239</v>
      </c>
      <c r="H472" s="1" t="s">
        <v>3246</v>
      </c>
      <c r="I472" s="1" t="s">
        <v>29</v>
      </c>
      <c r="M472">
        <v>4328</v>
      </c>
      <c r="N472">
        <v>0</v>
      </c>
      <c r="O472">
        <v>0</v>
      </c>
      <c r="Q472">
        <v>4328</v>
      </c>
      <c r="R472">
        <v>4328</v>
      </c>
      <c r="T472">
        <v>4328</v>
      </c>
      <c r="U472">
        <v>0</v>
      </c>
      <c r="Z472">
        <v>4328</v>
      </c>
      <c r="AA472">
        <v>4328</v>
      </c>
      <c r="AF472">
        <v>4328</v>
      </c>
      <c r="AG472">
        <v>4328</v>
      </c>
      <c r="AV472">
        <v>0</v>
      </c>
      <c r="AW472">
        <v>0</v>
      </c>
    </row>
    <row r="473" spans="1:49" x14ac:dyDescent="0.35">
      <c r="A473" s="1" t="s">
        <v>586</v>
      </c>
      <c r="B473" s="1" t="s">
        <v>3242</v>
      </c>
      <c r="C473" s="1" t="s">
        <v>3241</v>
      </c>
      <c r="D473" s="1" t="s">
        <v>4099</v>
      </c>
      <c r="E473" s="2">
        <v>41152</v>
      </c>
      <c r="F473" s="1" t="s">
        <v>5239</v>
      </c>
      <c r="G473" s="1" t="s">
        <v>239</v>
      </c>
      <c r="H473" s="1" t="s">
        <v>3243</v>
      </c>
      <c r="I473" s="1" t="s">
        <v>29</v>
      </c>
      <c r="M473">
        <v>4832</v>
      </c>
      <c r="N473">
        <v>0</v>
      </c>
      <c r="O473">
        <v>0</v>
      </c>
      <c r="Q473">
        <v>4832</v>
      </c>
      <c r="R473">
        <v>4832</v>
      </c>
      <c r="T473">
        <v>4832</v>
      </c>
      <c r="U473">
        <v>0</v>
      </c>
      <c r="Z473">
        <v>4832</v>
      </c>
      <c r="AA473">
        <v>4832</v>
      </c>
      <c r="AF473">
        <v>4832</v>
      </c>
      <c r="AG473">
        <v>4832</v>
      </c>
      <c r="AV473">
        <v>0</v>
      </c>
      <c r="AW473">
        <v>0</v>
      </c>
    </row>
    <row r="474" spans="1:49" x14ac:dyDescent="0.35">
      <c r="A474" s="1" t="s">
        <v>586</v>
      </c>
      <c r="B474" s="1" t="s">
        <v>3239</v>
      </c>
      <c r="C474" s="1" t="s">
        <v>3238</v>
      </c>
      <c r="D474" s="1" t="s">
        <v>4098</v>
      </c>
      <c r="E474" s="2">
        <v>40786</v>
      </c>
      <c r="F474" s="1" t="s">
        <v>5239</v>
      </c>
      <c r="G474" s="1" t="s">
        <v>239</v>
      </c>
      <c r="H474" s="1" t="s">
        <v>3240</v>
      </c>
      <c r="I474" s="1" t="s">
        <v>29</v>
      </c>
      <c r="M474">
        <v>1200</v>
      </c>
      <c r="N474">
        <v>0</v>
      </c>
      <c r="O474">
        <v>0</v>
      </c>
      <c r="Q474">
        <v>1200</v>
      </c>
      <c r="R474">
        <v>1200</v>
      </c>
      <c r="T474">
        <v>1200</v>
      </c>
      <c r="U474">
        <v>0</v>
      </c>
      <c r="Z474">
        <v>1200</v>
      </c>
      <c r="AA474">
        <v>1200</v>
      </c>
      <c r="AF474">
        <v>1200</v>
      </c>
      <c r="AG474">
        <v>1200</v>
      </c>
      <c r="AV474">
        <v>0</v>
      </c>
      <c r="AW474">
        <v>0</v>
      </c>
    </row>
    <row r="475" spans="1:49" x14ac:dyDescent="0.35">
      <c r="A475" s="1" t="s">
        <v>633</v>
      </c>
      <c r="B475" s="1" t="s">
        <v>2319</v>
      </c>
      <c r="C475" s="1" t="s">
        <v>2318</v>
      </c>
      <c r="D475" s="1" t="s">
        <v>4153</v>
      </c>
      <c r="E475" s="2">
        <v>42247</v>
      </c>
      <c r="F475" s="1" t="s">
        <v>751</v>
      </c>
      <c r="G475" s="1" t="s">
        <v>751</v>
      </c>
      <c r="H475" s="1" t="s">
        <v>2320</v>
      </c>
      <c r="I475" s="1" t="s">
        <v>29</v>
      </c>
      <c r="M475">
        <v>1517</v>
      </c>
      <c r="N475">
        <v>0</v>
      </c>
      <c r="O475">
        <v>0</v>
      </c>
      <c r="Q475">
        <v>1517</v>
      </c>
      <c r="R475">
        <v>1517</v>
      </c>
      <c r="T475">
        <v>1517</v>
      </c>
      <c r="U475">
        <v>0</v>
      </c>
      <c r="Z475">
        <v>1517</v>
      </c>
      <c r="AA475">
        <v>1517</v>
      </c>
      <c r="AF475">
        <v>1517</v>
      </c>
      <c r="AG475">
        <v>1517</v>
      </c>
      <c r="AJ475">
        <v>1651</v>
      </c>
      <c r="AK475">
        <v>1651</v>
      </c>
      <c r="AV475">
        <v>1651</v>
      </c>
      <c r="AW475">
        <v>1651</v>
      </c>
    </row>
    <row r="476" spans="1:49" x14ac:dyDescent="0.35">
      <c r="A476" s="1" t="s">
        <v>633</v>
      </c>
      <c r="B476" s="1" t="s">
        <v>2316</v>
      </c>
      <c r="C476" s="1" t="s">
        <v>2315</v>
      </c>
      <c r="D476" s="1" t="s">
        <v>4152</v>
      </c>
      <c r="E476" s="2">
        <v>41882</v>
      </c>
      <c r="F476" s="1" t="s">
        <v>751</v>
      </c>
      <c r="G476" s="1" t="s">
        <v>751</v>
      </c>
      <c r="H476" s="1" t="s">
        <v>2317</v>
      </c>
      <c r="I476" s="1" t="s">
        <v>29</v>
      </c>
      <c r="M476">
        <v>5094</v>
      </c>
      <c r="N476">
        <v>0</v>
      </c>
      <c r="O476">
        <v>0</v>
      </c>
      <c r="Q476">
        <v>5094</v>
      </c>
      <c r="R476">
        <v>5094</v>
      </c>
      <c r="T476">
        <v>5094</v>
      </c>
      <c r="U476">
        <v>0</v>
      </c>
      <c r="Z476">
        <v>5094</v>
      </c>
      <c r="AA476">
        <v>5094</v>
      </c>
      <c r="AF476">
        <v>5094</v>
      </c>
      <c r="AG476">
        <v>5094</v>
      </c>
      <c r="AJ476">
        <v>3143</v>
      </c>
      <c r="AK476">
        <v>3143</v>
      </c>
      <c r="AV476">
        <v>3143</v>
      </c>
      <c r="AW476">
        <v>3143</v>
      </c>
    </row>
    <row r="477" spans="1:49" x14ac:dyDescent="0.35">
      <c r="A477" s="1" t="s">
        <v>633</v>
      </c>
      <c r="B477" s="1" t="s">
        <v>2313</v>
      </c>
      <c r="C477" s="1" t="s">
        <v>2312</v>
      </c>
      <c r="D477" s="1" t="s">
        <v>4151</v>
      </c>
      <c r="E477" s="2">
        <v>41517</v>
      </c>
      <c r="F477" s="1" t="s">
        <v>751</v>
      </c>
      <c r="G477" s="1" t="s">
        <v>751</v>
      </c>
      <c r="H477" s="1" t="s">
        <v>2314</v>
      </c>
      <c r="I477" s="1" t="s">
        <v>29</v>
      </c>
      <c r="M477">
        <v>1559</v>
      </c>
      <c r="N477">
        <v>0</v>
      </c>
      <c r="O477">
        <v>0</v>
      </c>
      <c r="Q477">
        <v>1559</v>
      </c>
      <c r="R477">
        <v>1559</v>
      </c>
      <c r="T477">
        <v>1559</v>
      </c>
      <c r="U477">
        <v>0</v>
      </c>
      <c r="Z477">
        <v>1559</v>
      </c>
      <c r="AA477">
        <v>1559</v>
      </c>
      <c r="AF477">
        <v>1559</v>
      </c>
      <c r="AG477">
        <v>1559</v>
      </c>
      <c r="AV477">
        <v>0</v>
      </c>
      <c r="AW477">
        <v>0</v>
      </c>
    </row>
    <row r="478" spans="1:49" x14ac:dyDescent="0.35">
      <c r="A478" s="1" t="s">
        <v>678</v>
      </c>
      <c r="B478" s="1" t="s">
        <v>2717</v>
      </c>
      <c r="C478" s="1" t="s">
        <v>2716</v>
      </c>
      <c r="D478" s="1" t="s">
        <v>4052</v>
      </c>
      <c r="E478" s="2">
        <v>42499</v>
      </c>
      <c r="F478" s="1" t="s">
        <v>1890</v>
      </c>
      <c r="G478" s="1" t="s">
        <v>73</v>
      </c>
      <c r="H478" s="1" t="s">
        <v>2718</v>
      </c>
      <c r="I478" s="1" t="s">
        <v>29</v>
      </c>
      <c r="M478">
        <v>1017</v>
      </c>
      <c r="N478">
        <v>0</v>
      </c>
      <c r="O478">
        <v>0</v>
      </c>
      <c r="Q478">
        <v>1017</v>
      </c>
      <c r="R478">
        <v>1017</v>
      </c>
      <c r="T478">
        <v>1017</v>
      </c>
      <c r="U478">
        <v>0</v>
      </c>
      <c r="Z478">
        <v>1017</v>
      </c>
      <c r="AA478">
        <v>1000</v>
      </c>
      <c r="AF478">
        <v>1017</v>
      </c>
      <c r="AG478">
        <v>1000</v>
      </c>
      <c r="AJ478">
        <v>882</v>
      </c>
      <c r="AV478">
        <v>882</v>
      </c>
      <c r="AW478">
        <v>0</v>
      </c>
    </row>
    <row r="479" spans="1:49" x14ac:dyDescent="0.35">
      <c r="A479" s="1" t="s">
        <v>678</v>
      </c>
      <c r="B479" s="1" t="s">
        <v>2720</v>
      </c>
      <c r="C479" s="1" t="s">
        <v>2719</v>
      </c>
      <c r="D479" s="1" t="s">
        <v>4052</v>
      </c>
      <c r="E479" s="2">
        <v>42499</v>
      </c>
      <c r="F479" s="1" t="s">
        <v>5239</v>
      </c>
      <c r="G479" s="1" t="s">
        <v>239</v>
      </c>
      <c r="H479" s="1" t="s">
        <v>2721</v>
      </c>
      <c r="I479" s="1" t="s">
        <v>29</v>
      </c>
      <c r="M479">
        <v>8850</v>
      </c>
      <c r="N479">
        <v>0</v>
      </c>
      <c r="O479">
        <v>0</v>
      </c>
      <c r="Q479">
        <v>8850</v>
      </c>
      <c r="R479">
        <v>8850</v>
      </c>
      <c r="T479">
        <v>8850</v>
      </c>
      <c r="U479">
        <v>0</v>
      </c>
      <c r="Z479">
        <v>8850</v>
      </c>
      <c r="AA479">
        <v>8400</v>
      </c>
      <c r="AF479">
        <v>8850</v>
      </c>
      <c r="AG479">
        <v>8400</v>
      </c>
      <c r="AJ479">
        <v>873</v>
      </c>
      <c r="AV479">
        <v>873</v>
      </c>
      <c r="AW479">
        <v>0</v>
      </c>
    </row>
    <row r="480" spans="1:49" x14ac:dyDescent="0.35">
      <c r="A480" s="1" t="s">
        <v>678</v>
      </c>
      <c r="B480" s="1" t="s">
        <v>2723</v>
      </c>
      <c r="C480" s="1" t="s">
        <v>2722</v>
      </c>
      <c r="D480" s="1" t="s">
        <v>4052</v>
      </c>
      <c r="E480" s="2">
        <v>42499</v>
      </c>
      <c r="F480" s="1" t="s">
        <v>854</v>
      </c>
      <c r="G480" s="1" t="s">
        <v>40</v>
      </c>
      <c r="H480" s="1" t="s">
        <v>2724</v>
      </c>
      <c r="I480" s="1" t="s">
        <v>29</v>
      </c>
      <c r="M480">
        <v>0</v>
      </c>
      <c r="N480">
        <v>0</v>
      </c>
      <c r="O480">
        <v>0</v>
      </c>
      <c r="R480">
        <v>0</v>
      </c>
      <c r="T480">
        <v>0</v>
      </c>
      <c r="U480">
        <v>0</v>
      </c>
      <c r="Z480">
        <v>0</v>
      </c>
      <c r="AA480">
        <v>0</v>
      </c>
      <c r="AF480">
        <v>0</v>
      </c>
      <c r="AG480">
        <v>0</v>
      </c>
      <c r="AV480">
        <v>0</v>
      </c>
      <c r="AW480">
        <v>0</v>
      </c>
    </row>
    <row r="481" spans="1:49" x14ac:dyDescent="0.35">
      <c r="A481" s="1" t="s">
        <v>678</v>
      </c>
      <c r="B481" s="1" t="s">
        <v>2708</v>
      </c>
      <c r="C481" s="1" t="s">
        <v>2707</v>
      </c>
      <c r="D481" s="1" t="s">
        <v>4051</v>
      </c>
      <c r="E481" s="2">
        <v>42080</v>
      </c>
      <c r="F481" s="1" t="s">
        <v>1890</v>
      </c>
      <c r="G481" s="1" t="s">
        <v>73</v>
      </c>
      <c r="H481" s="1" t="s">
        <v>2709</v>
      </c>
      <c r="I481" s="1" t="s">
        <v>29</v>
      </c>
      <c r="M481">
        <v>926</v>
      </c>
      <c r="N481">
        <v>0</v>
      </c>
      <c r="O481">
        <v>0</v>
      </c>
      <c r="Q481">
        <v>926</v>
      </c>
      <c r="R481">
        <v>926</v>
      </c>
      <c r="T481">
        <v>926</v>
      </c>
      <c r="U481">
        <v>0</v>
      </c>
      <c r="Z481">
        <v>926</v>
      </c>
      <c r="AA481">
        <v>900</v>
      </c>
      <c r="AF481">
        <v>926</v>
      </c>
      <c r="AG481">
        <v>900</v>
      </c>
      <c r="AJ481">
        <v>0</v>
      </c>
      <c r="AK481">
        <v>1330</v>
      </c>
      <c r="AV481">
        <v>0</v>
      </c>
      <c r="AW481">
        <v>1330</v>
      </c>
    </row>
    <row r="482" spans="1:49" x14ac:dyDescent="0.35">
      <c r="A482" s="1" t="s">
        <v>678</v>
      </c>
      <c r="B482" s="1" t="s">
        <v>2711</v>
      </c>
      <c r="C482" s="1" t="s">
        <v>2710</v>
      </c>
      <c r="D482" s="1" t="s">
        <v>4051</v>
      </c>
      <c r="E482" s="2">
        <v>42080</v>
      </c>
      <c r="F482" s="1" t="s">
        <v>5239</v>
      </c>
      <c r="G482" s="1" t="s">
        <v>239</v>
      </c>
      <c r="H482" s="1" t="s">
        <v>2712</v>
      </c>
      <c r="I482" s="1" t="s">
        <v>29</v>
      </c>
      <c r="M482">
        <v>6343</v>
      </c>
      <c r="N482">
        <v>0</v>
      </c>
      <c r="O482">
        <v>0</v>
      </c>
      <c r="Q482">
        <v>6343</v>
      </c>
      <c r="R482">
        <v>6343</v>
      </c>
      <c r="T482">
        <v>6343</v>
      </c>
      <c r="U482">
        <v>0</v>
      </c>
      <c r="Z482">
        <v>6343</v>
      </c>
      <c r="AA482">
        <v>6600</v>
      </c>
      <c r="AF482">
        <v>6343</v>
      </c>
      <c r="AG482">
        <v>6600</v>
      </c>
      <c r="AJ482">
        <v>300</v>
      </c>
      <c r="AK482">
        <v>10500</v>
      </c>
      <c r="AV482">
        <v>300</v>
      </c>
      <c r="AW482">
        <v>10500</v>
      </c>
    </row>
    <row r="483" spans="1:49" x14ac:dyDescent="0.35">
      <c r="A483" s="1" t="s">
        <v>678</v>
      </c>
      <c r="B483" s="1" t="s">
        <v>2714</v>
      </c>
      <c r="C483" s="1" t="s">
        <v>2713</v>
      </c>
      <c r="D483" s="1" t="s">
        <v>4051</v>
      </c>
      <c r="E483" s="2">
        <v>42080</v>
      </c>
      <c r="F483" s="1" t="s">
        <v>854</v>
      </c>
      <c r="G483" s="1" t="s">
        <v>40</v>
      </c>
      <c r="H483" s="1" t="s">
        <v>2715</v>
      </c>
      <c r="I483" s="1" t="s">
        <v>29</v>
      </c>
      <c r="M483">
        <v>11124</v>
      </c>
      <c r="N483">
        <v>0</v>
      </c>
      <c r="O483">
        <v>0</v>
      </c>
      <c r="Q483">
        <v>11124</v>
      </c>
      <c r="R483">
        <v>11124</v>
      </c>
      <c r="T483">
        <v>11124</v>
      </c>
      <c r="U483">
        <v>0</v>
      </c>
      <c r="Z483">
        <v>11124</v>
      </c>
      <c r="AA483">
        <v>10000</v>
      </c>
      <c r="AF483">
        <v>11124</v>
      </c>
      <c r="AG483">
        <v>10000</v>
      </c>
      <c r="AJ483">
        <v>11124</v>
      </c>
      <c r="AK483">
        <v>8750</v>
      </c>
      <c r="AV483">
        <v>11124</v>
      </c>
      <c r="AW483">
        <v>8750</v>
      </c>
    </row>
    <row r="484" spans="1:49" x14ac:dyDescent="0.35">
      <c r="A484" s="1" t="s">
        <v>628</v>
      </c>
      <c r="B484" s="1" t="s">
        <v>2726</v>
      </c>
      <c r="C484" s="1" t="s">
        <v>2741</v>
      </c>
      <c r="D484" s="1" t="s">
        <v>4054</v>
      </c>
      <c r="E484" s="2">
        <v>42674</v>
      </c>
      <c r="F484" s="1" t="s">
        <v>177</v>
      </c>
      <c r="G484" s="1" t="s">
        <v>73</v>
      </c>
      <c r="H484" s="1" t="s">
        <v>2727</v>
      </c>
      <c r="I484" s="1" t="s">
        <v>29</v>
      </c>
      <c r="M484">
        <v>0</v>
      </c>
      <c r="N484">
        <v>0</v>
      </c>
      <c r="O484">
        <v>0</v>
      </c>
      <c r="R484">
        <v>0</v>
      </c>
      <c r="T484">
        <v>0</v>
      </c>
      <c r="U484">
        <v>0</v>
      </c>
      <c r="AF484">
        <v>0</v>
      </c>
      <c r="AG484">
        <v>0</v>
      </c>
      <c r="AV484">
        <v>0</v>
      </c>
      <c r="AW484">
        <v>0</v>
      </c>
    </row>
    <row r="485" spans="1:49" x14ac:dyDescent="0.35">
      <c r="A485" s="1" t="s">
        <v>628</v>
      </c>
      <c r="B485" s="1" t="s">
        <v>2726</v>
      </c>
      <c r="C485" s="1" t="s">
        <v>2725</v>
      </c>
      <c r="D485" s="1" t="s">
        <v>4053</v>
      </c>
      <c r="E485" s="2">
        <v>42303</v>
      </c>
      <c r="F485" s="1" t="s">
        <v>177</v>
      </c>
      <c r="G485" s="1" t="s">
        <v>73</v>
      </c>
      <c r="H485" s="1" t="s">
        <v>2727</v>
      </c>
      <c r="I485" s="1" t="s">
        <v>29</v>
      </c>
      <c r="M485">
        <v>0</v>
      </c>
      <c r="N485">
        <v>0</v>
      </c>
      <c r="O485">
        <v>0</v>
      </c>
      <c r="R485">
        <v>0</v>
      </c>
      <c r="T485">
        <v>0</v>
      </c>
      <c r="U485">
        <v>0</v>
      </c>
      <c r="AF485">
        <v>0</v>
      </c>
      <c r="AG485">
        <v>0</v>
      </c>
      <c r="AV485">
        <v>0</v>
      </c>
      <c r="AW485">
        <v>0</v>
      </c>
    </row>
    <row r="486" spans="1:49" x14ac:dyDescent="0.35">
      <c r="A486" s="1" t="s">
        <v>628</v>
      </c>
      <c r="B486" s="1" t="s">
        <v>1877</v>
      </c>
      <c r="C486" s="1" t="s">
        <v>1876</v>
      </c>
      <c r="D486" s="1" t="s">
        <v>4167</v>
      </c>
      <c r="E486" s="2">
        <v>43830</v>
      </c>
      <c r="F486" s="1" t="s">
        <v>835</v>
      </c>
      <c r="G486" s="1" t="s">
        <v>73</v>
      </c>
      <c r="H486" s="1" t="s">
        <v>1878</v>
      </c>
      <c r="I486" s="1" t="s">
        <v>29</v>
      </c>
      <c r="J486">
        <v>0</v>
      </c>
      <c r="K486">
        <v>0</v>
      </c>
      <c r="L486">
        <v>0</v>
      </c>
      <c r="M486">
        <v>0</v>
      </c>
      <c r="N486">
        <v>0</v>
      </c>
      <c r="O486">
        <v>0</v>
      </c>
      <c r="P486">
        <v>0</v>
      </c>
      <c r="Q486">
        <v>0</v>
      </c>
      <c r="T486">
        <v>0</v>
      </c>
      <c r="U486">
        <v>0</v>
      </c>
      <c r="AF486">
        <v>0</v>
      </c>
      <c r="AG486">
        <v>0</v>
      </c>
      <c r="AH486">
        <v>4556</v>
      </c>
      <c r="AV486">
        <v>4556</v>
      </c>
      <c r="AW486">
        <v>0</v>
      </c>
    </row>
    <row r="487" spans="1:49" x14ac:dyDescent="0.35">
      <c r="A487" s="1" t="s">
        <v>628</v>
      </c>
      <c r="B487" s="1" t="s">
        <v>1887</v>
      </c>
      <c r="C487" s="1" t="s">
        <v>1886</v>
      </c>
      <c r="D487" s="1" t="s">
        <v>4167</v>
      </c>
      <c r="E487" s="2">
        <v>43830</v>
      </c>
      <c r="F487" s="1" t="s">
        <v>1890</v>
      </c>
      <c r="G487" s="1" t="s">
        <v>73</v>
      </c>
      <c r="H487" s="1" t="s">
        <v>1888</v>
      </c>
      <c r="I487" s="1" t="s">
        <v>1889</v>
      </c>
      <c r="J487">
        <v>0</v>
      </c>
      <c r="K487">
        <v>0</v>
      </c>
      <c r="L487">
        <v>0</v>
      </c>
      <c r="M487">
        <v>0</v>
      </c>
      <c r="N487">
        <v>0</v>
      </c>
      <c r="O487">
        <v>0</v>
      </c>
      <c r="P487">
        <v>0</v>
      </c>
      <c r="Q487">
        <v>0</v>
      </c>
      <c r="T487">
        <v>0</v>
      </c>
      <c r="U487">
        <v>0</v>
      </c>
      <c r="AF487">
        <v>0</v>
      </c>
      <c r="AG487">
        <v>0</v>
      </c>
      <c r="AV487">
        <v>0</v>
      </c>
      <c r="AW487">
        <v>0</v>
      </c>
    </row>
    <row r="488" spans="1:49" x14ac:dyDescent="0.35">
      <c r="A488" s="1" t="s">
        <v>628</v>
      </c>
      <c r="B488" s="1" t="s">
        <v>1883</v>
      </c>
      <c r="C488" s="1" t="s">
        <v>1882</v>
      </c>
      <c r="D488" s="1" t="s">
        <v>4167</v>
      </c>
      <c r="E488" s="2">
        <v>43830</v>
      </c>
      <c r="F488" s="1" t="s">
        <v>177</v>
      </c>
      <c r="G488" s="1" t="s">
        <v>73</v>
      </c>
      <c r="H488" s="1" t="s">
        <v>1884</v>
      </c>
      <c r="I488" s="1" t="s">
        <v>1885</v>
      </c>
      <c r="J488">
        <v>0</v>
      </c>
      <c r="K488">
        <v>0</v>
      </c>
      <c r="L488">
        <v>0</v>
      </c>
      <c r="M488">
        <v>0</v>
      </c>
      <c r="N488">
        <v>0</v>
      </c>
      <c r="O488">
        <v>0</v>
      </c>
      <c r="P488">
        <v>0</v>
      </c>
      <c r="Q488">
        <v>0</v>
      </c>
      <c r="T488">
        <v>0</v>
      </c>
      <c r="U488">
        <v>0</v>
      </c>
      <c r="AF488">
        <v>0</v>
      </c>
      <c r="AG488">
        <v>0</v>
      </c>
      <c r="AH488">
        <v>3489</v>
      </c>
      <c r="AV488">
        <v>3489</v>
      </c>
      <c r="AW488">
        <v>0</v>
      </c>
    </row>
    <row r="489" spans="1:49" x14ac:dyDescent="0.35">
      <c r="A489" s="1" t="s">
        <v>628</v>
      </c>
      <c r="B489" s="1" t="s">
        <v>3749</v>
      </c>
      <c r="C489" s="1" t="s">
        <v>3748</v>
      </c>
      <c r="D489" s="1" t="s">
        <v>4083</v>
      </c>
      <c r="E489" s="2">
        <v>43404</v>
      </c>
      <c r="F489" s="1" t="s">
        <v>1890</v>
      </c>
      <c r="G489" s="1" t="s">
        <v>73</v>
      </c>
      <c r="H489" s="1" t="s">
        <v>3750</v>
      </c>
      <c r="I489" s="1" t="s">
        <v>29</v>
      </c>
      <c r="M489">
        <v>0</v>
      </c>
      <c r="N489">
        <v>0</v>
      </c>
      <c r="O489">
        <v>0</v>
      </c>
      <c r="R489">
        <v>0</v>
      </c>
      <c r="T489">
        <v>0</v>
      </c>
      <c r="U489">
        <v>0</v>
      </c>
      <c r="AA489">
        <v>0</v>
      </c>
      <c r="AF489">
        <v>0</v>
      </c>
      <c r="AG489">
        <v>0</v>
      </c>
      <c r="AK489">
        <v>0</v>
      </c>
      <c r="AQ489">
        <v>0</v>
      </c>
      <c r="AV489">
        <v>0</v>
      </c>
      <c r="AW489">
        <v>0</v>
      </c>
    </row>
    <row r="490" spans="1:49" x14ac:dyDescent="0.35">
      <c r="A490" s="1" t="s">
        <v>628</v>
      </c>
      <c r="B490" s="1" t="s">
        <v>2743</v>
      </c>
      <c r="C490" s="1" t="s">
        <v>2742</v>
      </c>
      <c r="D490" s="1" t="s">
        <v>4055</v>
      </c>
      <c r="E490" s="2">
        <v>43039</v>
      </c>
      <c r="F490" s="1" t="s">
        <v>151</v>
      </c>
      <c r="G490" s="1" t="s">
        <v>145</v>
      </c>
      <c r="H490" s="1" t="s">
        <v>2744</v>
      </c>
      <c r="I490" s="1" t="s">
        <v>29</v>
      </c>
      <c r="M490">
        <v>10</v>
      </c>
      <c r="N490">
        <v>6</v>
      </c>
      <c r="O490">
        <v>4</v>
      </c>
      <c r="R490">
        <v>10</v>
      </c>
      <c r="S490">
        <v>10</v>
      </c>
      <c r="T490">
        <v>10</v>
      </c>
      <c r="U490">
        <v>10</v>
      </c>
      <c r="Z490">
        <v>10</v>
      </c>
      <c r="AA490">
        <v>10</v>
      </c>
      <c r="AF490">
        <v>10</v>
      </c>
      <c r="AG490">
        <v>10</v>
      </c>
      <c r="AV490">
        <v>0</v>
      </c>
      <c r="AW490">
        <v>0</v>
      </c>
    </row>
    <row r="491" spans="1:49" x14ac:dyDescent="0.35">
      <c r="A491" s="1" t="s">
        <v>628</v>
      </c>
      <c r="B491" s="1" t="s">
        <v>2746</v>
      </c>
      <c r="C491" s="1" t="s">
        <v>2745</v>
      </c>
      <c r="D491" s="1" t="s">
        <v>4055</v>
      </c>
      <c r="E491" s="2">
        <v>43039</v>
      </c>
      <c r="F491" s="1" t="s">
        <v>1890</v>
      </c>
      <c r="G491" s="1" t="s">
        <v>73</v>
      </c>
      <c r="H491" s="1" t="s">
        <v>2747</v>
      </c>
      <c r="I491" s="1" t="s">
        <v>29</v>
      </c>
      <c r="M491">
        <v>121</v>
      </c>
      <c r="N491">
        <v>33</v>
      </c>
      <c r="O491">
        <v>88</v>
      </c>
      <c r="R491">
        <v>121</v>
      </c>
      <c r="S491">
        <v>120</v>
      </c>
      <c r="T491">
        <v>121</v>
      </c>
      <c r="U491">
        <v>120</v>
      </c>
      <c r="Z491">
        <v>121</v>
      </c>
      <c r="AA491">
        <v>121</v>
      </c>
      <c r="AF491">
        <v>121</v>
      </c>
      <c r="AG491">
        <v>121</v>
      </c>
      <c r="AJ491">
        <v>1709</v>
      </c>
      <c r="AK491">
        <v>1709</v>
      </c>
      <c r="AP491">
        <v>76</v>
      </c>
      <c r="AQ491">
        <v>76</v>
      </c>
      <c r="AV491">
        <v>1785</v>
      </c>
      <c r="AW491">
        <v>1785</v>
      </c>
    </row>
    <row r="492" spans="1:49" x14ac:dyDescent="0.35">
      <c r="A492" s="1" t="s">
        <v>628</v>
      </c>
      <c r="B492" s="1" t="s">
        <v>2730</v>
      </c>
      <c r="C492" s="1" t="s">
        <v>2729</v>
      </c>
      <c r="D492" s="1" t="s">
        <v>4053</v>
      </c>
      <c r="E492" s="2">
        <v>42303</v>
      </c>
      <c r="F492" s="1" t="s">
        <v>835</v>
      </c>
      <c r="G492" s="1" t="s">
        <v>73</v>
      </c>
      <c r="H492" s="1" t="s">
        <v>2731</v>
      </c>
      <c r="I492" s="1" t="s">
        <v>29</v>
      </c>
      <c r="M492">
        <v>141</v>
      </c>
      <c r="N492">
        <v>76</v>
      </c>
      <c r="O492">
        <v>65</v>
      </c>
      <c r="R492">
        <v>141</v>
      </c>
      <c r="S492">
        <v>141</v>
      </c>
      <c r="T492">
        <v>141</v>
      </c>
      <c r="U492">
        <v>141</v>
      </c>
      <c r="Z492">
        <v>141</v>
      </c>
      <c r="AA492">
        <v>141</v>
      </c>
      <c r="AF492">
        <v>141</v>
      </c>
      <c r="AG492">
        <v>141</v>
      </c>
      <c r="AV492">
        <v>0</v>
      </c>
      <c r="AW492">
        <v>0</v>
      </c>
    </row>
    <row r="493" spans="1:49" x14ac:dyDescent="0.35">
      <c r="A493" s="1" t="s">
        <v>628</v>
      </c>
      <c r="B493" s="1" t="s">
        <v>3740</v>
      </c>
      <c r="C493" s="1" t="s">
        <v>3739</v>
      </c>
      <c r="D493" s="1" t="s">
        <v>4083</v>
      </c>
      <c r="E493" s="2">
        <v>43404</v>
      </c>
      <c r="F493" s="1" t="s">
        <v>151</v>
      </c>
      <c r="G493" s="1" t="s">
        <v>145</v>
      </c>
      <c r="H493" s="1" t="s">
        <v>3741</v>
      </c>
      <c r="I493" s="1" t="s">
        <v>29</v>
      </c>
      <c r="M493">
        <v>605</v>
      </c>
      <c r="N493">
        <v>405</v>
      </c>
      <c r="O493">
        <v>200</v>
      </c>
      <c r="R493">
        <v>605</v>
      </c>
      <c r="S493">
        <v>605</v>
      </c>
      <c r="T493">
        <v>605</v>
      </c>
      <c r="U493">
        <v>605</v>
      </c>
      <c r="Z493">
        <v>605</v>
      </c>
      <c r="AA493">
        <v>605</v>
      </c>
      <c r="AF493">
        <v>605</v>
      </c>
      <c r="AG493">
        <v>605</v>
      </c>
      <c r="AJ493">
        <v>342</v>
      </c>
      <c r="AK493">
        <v>342</v>
      </c>
      <c r="AP493">
        <v>21</v>
      </c>
      <c r="AQ493">
        <v>21</v>
      </c>
      <c r="AV493">
        <v>363</v>
      </c>
      <c r="AW493">
        <v>363</v>
      </c>
    </row>
    <row r="494" spans="1:49" x14ac:dyDescent="0.35">
      <c r="A494" s="1" t="s">
        <v>628</v>
      </c>
      <c r="B494" s="1" t="s">
        <v>2726</v>
      </c>
      <c r="C494" s="1" t="s">
        <v>2728</v>
      </c>
      <c r="D494" s="1" t="s">
        <v>4053</v>
      </c>
      <c r="E494" s="2">
        <v>42303</v>
      </c>
      <c r="F494" s="1" t="s">
        <v>177</v>
      </c>
      <c r="G494" s="1" t="s">
        <v>73</v>
      </c>
      <c r="H494" s="1" t="s">
        <v>2727</v>
      </c>
      <c r="I494" s="1" t="s">
        <v>29</v>
      </c>
      <c r="M494">
        <v>697</v>
      </c>
      <c r="N494">
        <v>465</v>
      </c>
      <c r="O494">
        <v>232</v>
      </c>
      <c r="R494">
        <v>697</v>
      </c>
      <c r="S494">
        <v>697</v>
      </c>
      <c r="T494">
        <v>697</v>
      </c>
      <c r="U494">
        <v>697</v>
      </c>
      <c r="Z494">
        <v>697</v>
      </c>
      <c r="AA494">
        <v>697</v>
      </c>
      <c r="AF494">
        <v>697</v>
      </c>
      <c r="AG494">
        <v>697</v>
      </c>
      <c r="AV494">
        <v>0</v>
      </c>
      <c r="AW494">
        <v>0</v>
      </c>
    </row>
    <row r="495" spans="1:49" x14ac:dyDescent="0.35">
      <c r="A495" s="1" t="s">
        <v>628</v>
      </c>
      <c r="B495" s="1" t="s">
        <v>1880</v>
      </c>
      <c r="C495" s="1" t="s">
        <v>1879</v>
      </c>
      <c r="D495" s="1" t="s">
        <v>4167</v>
      </c>
      <c r="E495" s="2">
        <v>43830</v>
      </c>
      <c r="F495" s="1" t="s">
        <v>151</v>
      </c>
      <c r="G495" s="1" t="s">
        <v>145</v>
      </c>
      <c r="H495" s="1" t="s">
        <v>1881</v>
      </c>
      <c r="I495" s="1" t="s">
        <v>29</v>
      </c>
      <c r="J495">
        <v>0</v>
      </c>
      <c r="K495">
        <v>0</v>
      </c>
      <c r="L495">
        <v>0</v>
      </c>
      <c r="M495">
        <v>1395</v>
      </c>
      <c r="N495">
        <v>602</v>
      </c>
      <c r="O495">
        <v>793</v>
      </c>
      <c r="P495">
        <v>0</v>
      </c>
      <c r="Q495">
        <v>0</v>
      </c>
      <c r="R495">
        <v>1395</v>
      </c>
      <c r="S495">
        <v>1395</v>
      </c>
      <c r="T495">
        <v>1395</v>
      </c>
      <c r="U495">
        <v>1395</v>
      </c>
      <c r="Z495">
        <v>1395</v>
      </c>
      <c r="AA495">
        <v>1395</v>
      </c>
      <c r="AF495">
        <v>1395</v>
      </c>
      <c r="AG495">
        <v>1395</v>
      </c>
      <c r="AH495">
        <v>391</v>
      </c>
      <c r="AI495">
        <v>391</v>
      </c>
      <c r="AJ495">
        <v>940</v>
      </c>
      <c r="AK495">
        <v>940</v>
      </c>
      <c r="AP495">
        <v>29</v>
      </c>
      <c r="AQ495">
        <v>29</v>
      </c>
      <c r="AV495">
        <v>1360</v>
      </c>
      <c r="AW495">
        <v>1360</v>
      </c>
    </row>
    <row r="496" spans="1:49" x14ac:dyDescent="0.35">
      <c r="A496" s="1" t="s">
        <v>628</v>
      </c>
      <c r="B496" s="1" t="s">
        <v>2733</v>
      </c>
      <c r="C496" s="1" t="s">
        <v>2732</v>
      </c>
      <c r="D496" s="1" t="s">
        <v>4054</v>
      </c>
      <c r="E496" s="2">
        <v>42674</v>
      </c>
      <c r="F496" s="1" t="s">
        <v>1890</v>
      </c>
      <c r="G496" s="1" t="s">
        <v>73</v>
      </c>
      <c r="H496" s="1" t="s">
        <v>2734</v>
      </c>
      <c r="I496" s="1" t="s">
        <v>29</v>
      </c>
      <c r="M496">
        <v>1901</v>
      </c>
      <c r="N496">
        <v>950</v>
      </c>
      <c r="O496">
        <v>951</v>
      </c>
      <c r="R496">
        <v>1901</v>
      </c>
      <c r="S496">
        <v>1901</v>
      </c>
      <c r="T496">
        <v>1901</v>
      </c>
      <c r="U496">
        <v>1901</v>
      </c>
      <c r="Z496">
        <v>1901</v>
      </c>
      <c r="AA496">
        <v>1901</v>
      </c>
      <c r="AF496">
        <v>1901</v>
      </c>
      <c r="AG496">
        <v>1901</v>
      </c>
      <c r="AV496">
        <v>0</v>
      </c>
      <c r="AW496">
        <v>0</v>
      </c>
    </row>
    <row r="497" spans="1:49" x14ac:dyDescent="0.35">
      <c r="A497" s="1" t="s">
        <v>628</v>
      </c>
      <c r="B497" s="1" t="s">
        <v>2749</v>
      </c>
      <c r="C497" s="1" t="s">
        <v>2748</v>
      </c>
      <c r="D497" s="1" t="s">
        <v>4055</v>
      </c>
      <c r="E497" s="2">
        <v>43039</v>
      </c>
      <c r="F497" s="1" t="s">
        <v>177</v>
      </c>
      <c r="G497" s="1" t="s">
        <v>73</v>
      </c>
      <c r="H497" s="1" t="s">
        <v>2750</v>
      </c>
      <c r="I497" s="1" t="s">
        <v>29</v>
      </c>
      <c r="M497">
        <v>3012</v>
      </c>
      <c r="N497">
        <v>1802</v>
      </c>
      <c r="O497">
        <v>1210</v>
      </c>
      <c r="R497">
        <v>3012</v>
      </c>
      <c r="S497">
        <v>3012</v>
      </c>
      <c r="T497">
        <v>3012</v>
      </c>
      <c r="U497">
        <v>3012</v>
      </c>
      <c r="Z497">
        <v>3012</v>
      </c>
      <c r="AA497">
        <v>3012</v>
      </c>
      <c r="AF497">
        <v>3012</v>
      </c>
      <c r="AG497">
        <v>3012</v>
      </c>
      <c r="AJ497">
        <v>2947</v>
      </c>
      <c r="AK497">
        <v>2947</v>
      </c>
      <c r="AP497">
        <v>124</v>
      </c>
      <c r="AQ497">
        <v>124</v>
      </c>
      <c r="AV497">
        <v>3071</v>
      </c>
      <c r="AW497">
        <v>3071</v>
      </c>
    </row>
    <row r="498" spans="1:49" x14ac:dyDescent="0.35">
      <c r="A498" s="1" t="s">
        <v>628</v>
      </c>
      <c r="B498" s="1" t="s">
        <v>2736</v>
      </c>
      <c r="C498" s="1" t="s">
        <v>2735</v>
      </c>
      <c r="D498" s="1" t="s">
        <v>4054</v>
      </c>
      <c r="E498" s="2">
        <v>42674</v>
      </c>
      <c r="F498" s="1" t="s">
        <v>177</v>
      </c>
      <c r="G498" s="1" t="s">
        <v>73</v>
      </c>
      <c r="H498" s="1" t="s">
        <v>2737</v>
      </c>
      <c r="I498" s="1" t="s">
        <v>29</v>
      </c>
      <c r="M498">
        <v>3896</v>
      </c>
      <c r="N498">
        <v>2284</v>
      </c>
      <c r="O498">
        <v>1612</v>
      </c>
      <c r="R498">
        <v>3896</v>
      </c>
      <c r="S498">
        <v>3896</v>
      </c>
      <c r="T498">
        <v>3896</v>
      </c>
      <c r="U498">
        <v>3896</v>
      </c>
      <c r="Z498">
        <v>3896</v>
      </c>
      <c r="AA498">
        <v>3896</v>
      </c>
      <c r="AF498">
        <v>3896</v>
      </c>
      <c r="AG498">
        <v>3896</v>
      </c>
      <c r="AJ498">
        <v>1847</v>
      </c>
      <c r="AK498">
        <v>1847</v>
      </c>
      <c r="AL498">
        <v>0</v>
      </c>
      <c r="AM498">
        <v>0</v>
      </c>
      <c r="AP498">
        <v>75</v>
      </c>
      <c r="AQ498">
        <v>75</v>
      </c>
      <c r="AV498">
        <v>1922</v>
      </c>
      <c r="AW498">
        <v>1922</v>
      </c>
    </row>
    <row r="499" spans="1:49" x14ac:dyDescent="0.35">
      <c r="A499" s="1" t="s">
        <v>628</v>
      </c>
      <c r="B499" s="1" t="s">
        <v>3746</v>
      </c>
      <c r="C499" s="1" t="s">
        <v>3745</v>
      </c>
      <c r="D499" s="1" t="s">
        <v>4083</v>
      </c>
      <c r="E499" s="2">
        <v>43404</v>
      </c>
      <c r="F499" s="1" t="s">
        <v>835</v>
      </c>
      <c r="G499" s="1" t="s">
        <v>73</v>
      </c>
      <c r="H499" s="1" t="s">
        <v>3747</v>
      </c>
      <c r="I499" s="1" t="s">
        <v>29</v>
      </c>
      <c r="M499">
        <v>8994</v>
      </c>
      <c r="N499">
        <v>4894</v>
      </c>
      <c r="O499">
        <v>4100</v>
      </c>
      <c r="R499">
        <v>8994</v>
      </c>
      <c r="S499">
        <v>8994</v>
      </c>
      <c r="T499">
        <v>8994</v>
      </c>
      <c r="U499">
        <v>8994</v>
      </c>
      <c r="Z499">
        <v>8994</v>
      </c>
      <c r="AA499">
        <v>8994</v>
      </c>
      <c r="AF499">
        <v>8994</v>
      </c>
      <c r="AG499">
        <v>8994</v>
      </c>
      <c r="AJ499">
        <v>15480</v>
      </c>
      <c r="AK499">
        <v>15480</v>
      </c>
      <c r="AP499">
        <v>2525</v>
      </c>
      <c r="AQ499">
        <v>2525</v>
      </c>
      <c r="AV499">
        <v>18005</v>
      </c>
      <c r="AW499">
        <v>18005</v>
      </c>
    </row>
    <row r="500" spans="1:49" x14ac:dyDescent="0.35">
      <c r="A500" s="1" t="s">
        <v>628</v>
      </c>
      <c r="B500" s="1" t="s">
        <v>3743</v>
      </c>
      <c r="C500" s="1" t="s">
        <v>3742</v>
      </c>
      <c r="D500" s="1" t="s">
        <v>4083</v>
      </c>
      <c r="E500" s="2">
        <v>43404</v>
      </c>
      <c r="F500" s="1" t="s">
        <v>177</v>
      </c>
      <c r="G500" s="1" t="s">
        <v>73</v>
      </c>
      <c r="H500" s="1" t="s">
        <v>3744</v>
      </c>
      <c r="I500" s="1" t="s">
        <v>29</v>
      </c>
      <c r="M500">
        <v>9516</v>
      </c>
      <c r="N500">
        <v>5776</v>
      </c>
      <c r="O500">
        <v>3740</v>
      </c>
      <c r="R500">
        <v>9516</v>
      </c>
      <c r="S500">
        <v>9516</v>
      </c>
      <c r="T500">
        <v>9516</v>
      </c>
      <c r="U500">
        <v>9516</v>
      </c>
      <c r="Z500">
        <v>9516</v>
      </c>
      <c r="AA500">
        <v>9516</v>
      </c>
      <c r="AF500">
        <v>9516</v>
      </c>
      <c r="AG500">
        <v>9516</v>
      </c>
      <c r="AJ500">
        <v>4105</v>
      </c>
      <c r="AK500">
        <v>4105</v>
      </c>
      <c r="AP500">
        <v>212</v>
      </c>
      <c r="AQ500">
        <v>212</v>
      </c>
      <c r="AV500">
        <v>4317</v>
      </c>
      <c r="AW500">
        <v>4317</v>
      </c>
    </row>
    <row r="501" spans="1:49" x14ac:dyDescent="0.35">
      <c r="A501" s="1" t="s">
        <v>628</v>
      </c>
      <c r="B501" s="1" t="s">
        <v>2739</v>
      </c>
      <c r="C501" s="1" t="s">
        <v>2738</v>
      </c>
      <c r="D501" s="1" t="s">
        <v>4054</v>
      </c>
      <c r="E501" s="2">
        <v>42674</v>
      </c>
      <c r="F501" s="1" t="s">
        <v>835</v>
      </c>
      <c r="G501" s="1" t="s">
        <v>73</v>
      </c>
      <c r="H501" s="1" t="s">
        <v>2740</v>
      </c>
      <c r="I501" s="1" t="s">
        <v>29</v>
      </c>
      <c r="M501">
        <v>12071</v>
      </c>
      <c r="N501">
        <v>5710</v>
      </c>
      <c r="O501">
        <v>6361</v>
      </c>
      <c r="R501">
        <v>12071</v>
      </c>
      <c r="S501">
        <v>12071</v>
      </c>
      <c r="T501">
        <v>12071</v>
      </c>
      <c r="U501">
        <v>12071</v>
      </c>
      <c r="Z501">
        <v>12071</v>
      </c>
      <c r="AA501">
        <v>12071</v>
      </c>
      <c r="AF501">
        <v>12071</v>
      </c>
      <c r="AG501">
        <v>12071</v>
      </c>
      <c r="AJ501">
        <v>2555</v>
      </c>
      <c r="AK501">
        <v>2555</v>
      </c>
      <c r="AP501">
        <v>342</v>
      </c>
      <c r="AQ501">
        <v>342</v>
      </c>
      <c r="AV501">
        <v>2897</v>
      </c>
      <c r="AW501">
        <v>2897</v>
      </c>
    </row>
    <row r="502" spans="1:49" x14ac:dyDescent="0.35">
      <c r="A502" s="1" t="s">
        <v>628</v>
      </c>
      <c r="B502" s="1" t="s">
        <v>2752</v>
      </c>
      <c r="C502" s="1" t="s">
        <v>2751</v>
      </c>
      <c r="D502" s="1" t="s">
        <v>4055</v>
      </c>
      <c r="E502" s="2">
        <v>43039</v>
      </c>
      <c r="F502" s="1" t="s">
        <v>835</v>
      </c>
      <c r="G502" s="1" t="s">
        <v>73</v>
      </c>
      <c r="H502" s="1" t="s">
        <v>2753</v>
      </c>
      <c r="I502" s="1" t="s">
        <v>29</v>
      </c>
      <c r="M502">
        <v>15699</v>
      </c>
      <c r="N502">
        <v>8092</v>
      </c>
      <c r="O502">
        <v>7607</v>
      </c>
      <c r="R502">
        <v>15699</v>
      </c>
      <c r="S502">
        <v>15699</v>
      </c>
      <c r="T502">
        <v>15699</v>
      </c>
      <c r="U502">
        <v>15699</v>
      </c>
      <c r="Z502">
        <v>15699</v>
      </c>
      <c r="AA502">
        <v>15699</v>
      </c>
      <c r="AF502">
        <v>15699</v>
      </c>
      <c r="AG502">
        <v>15699</v>
      </c>
      <c r="AJ502">
        <v>3444</v>
      </c>
      <c r="AK502">
        <v>3444</v>
      </c>
      <c r="AP502">
        <v>530</v>
      </c>
      <c r="AQ502">
        <v>530</v>
      </c>
      <c r="AV502">
        <v>3974</v>
      </c>
      <c r="AW502">
        <v>3974</v>
      </c>
    </row>
    <row r="503" spans="1:49" x14ac:dyDescent="0.35">
      <c r="A503" s="1" t="s">
        <v>174</v>
      </c>
      <c r="B503" s="1" t="s">
        <v>3779</v>
      </c>
      <c r="C503" s="1" t="s">
        <v>5264</v>
      </c>
      <c r="D503" s="1" t="s">
        <v>4237</v>
      </c>
      <c r="E503" s="2">
        <v>44576</v>
      </c>
      <c r="F503" s="1" t="s">
        <v>835</v>
      </c>
      <c r="G503" s="1" t="s">
        <v>73</v>
      </c>
      <c r="H503" s="1" t="s">
        <v>3780</v>
      </c>
      <c r="I503" s="1" t="s">
        <v>5265</v>
      </c>
      <c r="S503">
        <v>-1353</v>
      </c>
      <c r="T503">
        <v>0</v>
      </c>
      <c r="U503">
        <v>-1353</v>
      </c>
      <c r="AA503">
        <v>-1353</v>
      </c>
      <c r="AC503">
        <v>0</v>
      </c>
      <c r="AF503">
        <v>0</v>
      </c>
      <c r="AG503">
        <v>-1353</v>
      </c>
      <c r="AI503">
        <v>-1244</v>
      </c>
      <c r="AK503">
        <v>-1594</v>
      </c>
      <c r="AQ503">
        <v>-744</v>
      </c>
      <c r="AV503">
        <v>0</v>
      </c>
      <c r="AW503">
        <v>-3582</v>
      </c>
    </row>
    <row r="504" spans="1:49" x14ac:dyDescent="0.35">
      <c r="A504" s="1" t="s">
        <v>174</v>
      </c>
      <c r="B504" s="1" t="s">
        <v>2823</v>
      </c>
      <c r="C504" s="1" t="s">
        <v>2822</v>
      </c>
      <c r="D504" s="1" t="s">
        <v>4237</v>
      </c>
      <c r="E504" s="2">
        <v>44576</v>
      </c>
      <c r="F504" s="1" t="s">
        <v>1890</v>
      </c>
      <c r="G504" s="1" t="s">
        <v>73</v>
      </c>
      <c r="H504" s="1" t="s">
        <v>2824</v>
      </c>
      <c r="I504" s="1" t="s">
        <v>2825</v>
      </c>
      <c r="S504">
        <v>-1070</v>
      </c>
      <c r="T504">
        <v>0</v>
      </c>
      <c r="U504">
        <v>-1070</v>
      </c>
      <c r="AA504">
        <v>-1070</v>
      </c>
      <c r="AC504">
        <v>0</v>
      </c>
      <c r="AF504">
        <v>0</v>
      </c>
      <c r="AG504">
        <v>-1070</v>
      </c>
      <c r="AI504">
        <v>-661</v>
      </c>
      <c r="AK504">
        <v>2691</v>
      </c>
      <c r="AQ504">
        <v>131</v>
      </c>
      <c r="AV504">
        <v>0</v>
      </c>
      <c r="AW504">
        <v>2161</v>
      </c>
    </row>
    <row r="505" spans="1:49" x14ac:dyDescent="0.35">
      <c r="A505" s="1" t="s">
        <v>174</v>
      </c>
      <c r="B505" s="1" t="s">
        <v>2827</v>
      </c>
      <c r="C505" s="1" t="s">
        <v>2826</v>
      </c>
      <c r="D505" s="1" t="s">
        <v>4237</v>
      </c>
      <c r="E505" s="2">
        <v>44576</v>
      </c>
      <c r="F505" s="1" t="s">
        <v>844</v>
      </c>
      <c r="G505" s="1" t="s">
        <v>845</v>
      </c>
      <c r="H505" s="1" t="s">
        <v>2828</v>
      </c>
      <c r="I505" s="1" t="s">
        <v>2829</v>
      </c>
      <c r="S505">
        <v>85</v>
      </c>
      <c r="T505">
        <v>0</v>
      </c>
      <c r="U505">
        <v>85</v>
      </c>
      <c r="AA505">
        <v>85</v>
      </c>
      <c r="AC505">
        <v>0</v>
      </c>
      <c r="AF505">
        <v>0</v>
      </c>
      <c r="AG505">
        <v>85</v>
      </c>
      <c r="AK505">
        <v>25</v>
      </c>
      <c r="AM505">
        <v>-1</v>
      </c>
      <c r="AV505">
        <v>0</v>
      </c>
      <c r="AW505">
        <v>25</v>
      </c>
    </row>
    <row r="506" spans="1:49" x14ac:dyDescent="0.35">
      <c r="A506" s="1" t="s">
        <v>174</v>
      </c>
      <c r="B506" s="1" t="s">
        <v>2823</v>
      </c>
      <c r="C506" s="1" t="s">
        <v>3776</v>
      </c>
      <c r="D506" s="1" t="s">
        <v>4175</v>
      </c>
      <c r="E506" s="2">
        <v>43403</v>
      </c>
      <c r="F506" s="1" t="s">
        <v>1890</v>
      </c>
      <c r="G506" s="1" t="s">
        <v>73</v>
      </c>
      <c r="H506" s="1" t="s">
        <v>2824</v>
      </c>
      <c r="I506" s="1" t="s">
        <v>3777</v>
      </c>
      <c r="M506">
        <v>140</v>
      </c>
      <c r="N506">
        <v>64</v>
      </c>
      <c r="O506">
        <v>76</v>
      </c>
      <c r="R506">
        <v>140</v>
      </c>
      <c r="S506">
        <v>140</v>
      </c>
      <c r="T506">
        <v>140</v>
      </c>
      <c r="U506">
        <v>140</v>
      </c>
      <c r="Z506">
        <v>140</v>
      </c>
      <c r="AA506">
        <v>140</v>
      </c>
      <c r="AF506">
        <v>140</v>
      </c>
      <c r="AG506">
        <v>140</v>
      </c>
      <c r="AJ506">
        <v>0</v>
      </c>
      <c r="AK506">
        <v>0</v>
      </c>
      <c r="AP506">
        <v>0</v>
      </c>
      <c r="AQ506">
        <v>0</v>
      </c>
      <c r="AV506">
        <v>0</v>
      </c>
      <c r="AW506">
        <v>0</v>
      </c>
    </row>
    <row r="507" spans="1:49" x14ac:dyDescent="0.35">
      <c r="A507" s="1" t="s">
        <v>174</v>
      </c>
      <c r="B507" s="1" t="s">
        <v>2827</v>
      </c>
      <c r="C507" s="1" t="s">
        <v>3798</v>
      </c>
      <c r="D507" s="1" t="s">
        <v>4177</v>
      </c>
      <c r="E507" s="2">
        <v>44255</v>
      </c>
      <c r="F507" s="1" t="s">
        <v>844</v>
      </c>
      <c r="G507" s="1" t="s">
        <v>845</v>
      </c>
      <c r="H507" s="1" t="s">
        <v>2828</v>
      </c>
      <c r="I507" s="1" t="s">
        <v>3799</v>
      </c>
      <c r="J507">
        <v>0</v>
      </c>
      <c r="K507">
        <v>265</v>
      </c>
      <c r="L507">
        <v>0</v>
      </c>
      <c r="N507">
        <v>186</v>
      </c>
      <c r="O507">
        <v>79</v>
      </c>
      <c r="P507">
        <v>0</v>
      </c>
      <c r="Q507">
        <v>0</v>
      </c>
      <c r="R507">
        <v>265</v>
      </c>
      <c r="S507">
        <v>265</v>
      </c>
      <c r="T507">
        <v>265</v>
      </c>
      <c r="U507">
        <v>265</v>
      </c>
      <c r="Z507">
        <v>265</v>
      </c>
      <c r="AA507">
        <v>265</v>
      </c>
      <c r="AC507">
        <v>0</v>
      </c>
      <c r="AF507">
        <v>265</v>
      </c>
      <c r="AG507">
        <v>265</v>
      </c>
      <c r="AJ507">
        <v>55</v>
      </c>
      <c r="AK507">
        <v>55</v>
      </c>
      <c r="AL507">
        <v>1</v>
      </c>
      <c r="AM507">
        <v>1</v>
      </c>
      <c r="AV507">
        <v>55</v>
      </c>
      <c r="AW507">
        <v>55</v>
      </c>
    </row>
    <row r="508" spans="1:49" x14ac:dyDescent="0.35">
      <c r="A508" s="1" t="s">
        <v>174</v>
      </c>
      <c r="B508" s="1" t="s">
        <v>2831</v>
      </c>
      <c r="C508" s="1" t="s">
        <v>2830</v>
      </c>
      <c r="D508" s="1" t="s">
        <v>4237</v>
      </c>
      <c r="E508" s="2">
        <v>44576</v>
      </c>
      <c r="F508" s="1" t="s">
        <v>151</v>
      </c>
      <c r="G508" s="1" t="s">
        <v>145</v>
      </c>
      <c r="H508" s="1" t="s">
        <v>2832</v>
      </c>
      <c r="I508" s="1" t="s">
        <v>2833</v>
      </c>
      <c r="S508">
        <v>898</v>
      </c>
      <c r="T508">
        <v>0</v>
      </c>
      <c r="U508">
        <v>898</v>
      </c>
      <c r="AA508">
        <v>898</v>
      </c>
      <c r="AC508">
        <v>0</v>
      </c>
      <c r="AF508">
        <v>0</v>
      </c>
      <c r="AG508">
        <v>898</v>
      </c>
      <c r="AK508">
        <v>651</v>
      </c>
      <c r="AQ508">
        <v>-12</v>
      </c>
      <c r="AV508">
        <v>0</v>
      </c>
      <c r="AW508">
        <v>639</v>
      </c>
    </row>
    <row r="509" spans="1:49" x14ac:dyDescent="0.35">
      <c r="A509" s="1" t="s">
        <v>174</v>
      </c>
      <c r="B509" s="1" t="s">
        <v>2819</v>
      </c>
      <c r="C509" s="1" t="s">
        <v>2818</v>
      </c>
      <c r="D509" s="1" t="s">
        <v>4237</v>
      </c>
      <c r="E509" s="2">
        <v>44576</v>
      </c>
      <c r="F509" s="1" t="s">
        <v>854</v>
      </c>
      <c r="G509" s="1" t="s">
        <v>40</v>
      </c>
      <c r="H509" s="1" t="s">
        <v>2820</v>
      </c>
      <c r="I509" s="1" t="s">
        <v>2821</v>
      </c>
      <c r="S509">
        <v>1473</v>
      </c>
      <c r="T509">
        <v>0</v>
      </c>
      <c r="U509">
        <v>1473</v>
      </c>
      <c r="AA509">
        <v>1473</v>
      </c>
      <c r="AC509">
        <v>0</v>
      </c>
      <c r="AF509">
        <v>0</v>
      </c>
      <c r="AG509">
        <v>1473</v>
      </c>
      <c r="AK509">
        <v>371</v>
      </c>
      <c r="AQ509">
        <v>1377</v>
      </c>
      <c r="AV509">
        <v>0</v>
      </c>
      <c r="AW509">
        <v>1748</v>
      </c>
    </row>
    <row r="510" spans="1:49" x14ac:dyDescent="0.35">
      <c r="A510" s="1" t="s">
        <v>174</v>
      </c>
      <c r="B510" s="1" t="s">
        <v>2831</v>
      </c>
      <c r="C510" s="1" t="s">
        <v>3790</v>
      </c>
      <c r="D510" s="1" t="s">
        <v>4177</v>
      </c>
      <c r="E510" s="2">
        <v>44255</v>
      </c>
      <c r="F510" s="1" t="s">
        <v>151</v>
      </c>
      <c r="G510" s="1" t="s">
        <v>145</v>
      </c>
      <c r="H510" s="1" t="s">
        <v>2832</v>
      </c>
      <c r="I510" s="1" t="s">
        <v>3791</v>
      </c>
      <c r="J510">
        <v>0</v>
      </c>
      <c r="K510">
        <v>1678</v>
      </c>
      <c r="L510">
        <v>0</v>
      </c>
      <c r="N510">
        <v>906</v>
      </c>
      <c r="O510">
        <v>772</v>
      </c>
      <c r="Q510">
        <v>0</v>
      </c>
      <c r="R510">
        <v>1678</v>
      </c>
      <c r="S510">
        <v>1678</v>
      </c>
      <c r="T510">
        <v>1678</v>
      </c>
      <c r="U510">
        <v>1678</v>
      </c>
      <c r="Z510">
        <v>1678</v>
      </c>
      <c r="AA510">
        <v>1678</v>
      </c>
      <c r="AF510">
        <v>1678</v>
      </c>
      <c r="AG510">
        <v>1678</v>
      </c>
      <c r="AJ510">
        <v>855</v>
      </c>
      <c r="AK510">
        <v>855</v>
      </c>
      <c r="AP510">
        <v>52</v>
      </c>
      <c r="AQ510">
        <v>52</v>
      </c>
      <c r="AV510">
        <v>907</v>
      </c>
      <c r="AW510">
        <v>907</v>
      </c>
    </row>
    <row r="511" spans="1:49" x14ac:dyDescent="0.35">
      <c r="A511" s="1" t="s">
        <v>174</v>
      </c>
      <c r="B511" s="1" t="s">
        <v>2819</v>
      </c>
      <c r="C511" s="1" t="s">
        <v>3796</v>
      </c>
      <c r="D511" s="1" t="s">
        <v>4177</v>
      </c>
      <c r="E511" s="2">
        <v>44255</v>
      </c>
      <c r="F511" s="1" t="s">
        <v>854</v>
      </c>
      <c r="G511" s="1" t="s">
        <v>40</v>
      </c>
      <c r="H511" s="1" t="s">
        <v>2820</v>
      </c>
      <c r="I511" s="1" t="s">
        <v>3797</v>
      </c>
      <c r="J511">
        <v>0</v>
      </c>
      <c r="K511">
        <v>2577</v>
      </c>
      <c r="L511">
        <v>0</v>
      </c>
      <c r="N511">
        <v>1604</v>
      </c>
      <c r="O511">
        <v>973</v>
      </c>
      <c r="P511">
        <v>0</v>
      </c>
      <c r="Q511">
        <v>0</v>
      </c>
      <c r="R511">
        <v>2577</v>
      </c>
      <c r="S511">
        <v>2577</v>
      </c>
      <c r="T511">
        <v>2577</v>
      </c>
      <c r="U511">
        <v>2577</v>
      </c>
      <c r="Z511">
        <v>2577</v>
      </c>
      <c r="AA511">
        <v>2577</v>
      </c>
      <c r="AF511">
        <v>2577</v>
      </c>
      <c r="AG511">
        <v>2577</v>
      </c>
      <c r="AJ511">
        <v>2957</v>
      </c>
      <c r="AK511">
        <v>2957</v>
      </c>
      <c r="AP511">
        <v>447</v>
      </c>
      <c r="AQ511">
        <v>447</v>
      </c>
      <c r="AV511">
        <v>3404</v>
      </c>
      <c r="AW511">
        <v>3404</v>
      </c>
    </row>
    <row r="512" spans="1:49" x14ac:dyDescent="0.35">
      <c r="A512" s="1" t="s">
        <v>174</v>
      </c>
      <c r="B512" s="1" t="s">
        <v>3779</v>
      </c>
      <c r="C512" s="1" t="s">
        <v>3794</v>
      </c>
      <c r="D512" s="1" t="s">
        <v>4177</v>
      </c>
      <c r="E512" s="2">
        <v>44255</v>
      </c>
      <c r="F512" s="1" t="s">
        <v>835</v>
      </c>
      <c r="G512" s="1" t="s">
        <v>73</v>
      </c>
      <c r="H512" s="1" t="s">
        <v>3780</v>
      </c>
      <c r="I512" s="1" t="s">
        <v>3795</v>
      </c>
      <c r="J512">
        <v>0</v>
      </c>
      <c r="K512">
        <v>3984</v>
      </c>
      <c r="L512">
        <v>0</v>
      </c>
      <c r="N512">
        <v>2488</v>
      </c>
      <c r="O512">
        <v>1496</v>
      </c>
      <c r="P512">
        <v>0</v>
      </c>
      <c r="Q512">
        <v>0</v>
      </c>
      <c r="R512">
        <v>3984</v>
      </c>
      <c r="S512">
        <v>3984</v>
      </c>
      <c r="T512">
        <v>3984</v>
      </c>
      <c r="U512">
        <v>3984</v>
      </c>
      <c r="Z512">
        <v>3984</v>
      </c>
      <c r="AA512">
        <v>3984</v>
      </c>
      <c r="AF512">
        <v>3984</v>
      </c>
      <c r="AG512">
        <v>3984</v>
      </c>
      <c r="AJ512">
        <v>1594</v>
      </c>
      <c r="AK512">
        <v>1594</v>
      </c>
      <c r="AP512">
        <v>744</v>
      </c>
      <c r="AQ512">
        <v>744</v>
      </c>
      <c r="AV512">
        <v>2338</v>
      </c>
      <c r="AW512">
        <v>2338</v>
      </c>
    </row>
    <row r="513" spans="1:49" x14ac:dyDescent="0.35">
      <c r="A513" s="1" t="s">
        <v>174</v>
      </c>
      <c r="B513" s="1" t="s">
        <v>2819</v>
      </c>
      <c r="C513" s="1" t="s">
        <v>3782</v>
      </c>
      <c r="D513" s="1" t="s">
        <v>4175</v>
      </c>
      <c r="E513" s="2">
        <v>43403</v>
      </c>
      <c r="F513" s="1" t="s">
        <v>854</v>
      </c>
      <c r="G513" s="1" t="s">
        <v>40</v>
      </c>
      <c r="H513" s="1" t="s">
        <v>2820</v>
      </c>
      <c r="I513" s="1" t="s">
        <v>3783</v>
      </c>
      <c r="M513">
        <v>4050</v>
      </c>
      <c r="N513">
        <v>2398</v>
      </c>
      <c r="O513">
        <v>1652</v>
      </c>
      <c r="R513">
        <v>4050</v>
      </c>
      <c r="S513">
        <v>4050</v>
      </c>
      <c r="T513">
        <v>4050</v>
      </c>
      <c r="U513">
        <v>4050</v>
      </c>
      <c r="Z513">
        <v>4050</v>
      </c>
      <c r="AA513">
        <v>4050</v>
      </c>
      <c r="AF513">
        <v>4050</v>
      </c>
      <c r="AG513">
        <v>4050</v>
      </c>
      <c r="AJ513">
        <v>647</v>
      </c>
      <c r="AK513">
        <v>647</v>
      </c>
      <c r="AP513">
        <v>13</v>
      </c>
      <c r="AQ513">
        <v>13</v>
      </c>
      <c r="AV513">
        <v>660</v>
      </c>
      <c r="AW513">
        <v>660</v>
      </c>
    </row>
    <row r="514" spans="1:49" x14ac:dyDescent="0.35">
      <c r="A514" s="1" t="s">
        <v>174</v>
      </c>
      <c r="B514" s="1" t="s">
        <v>2823</v>
      </c>
      <c r="C514" s="1" t="s">
        <v>3784</v>
      </c>
      <c r="D514" s="1" t="s">
        <v>4176</v>
      </c>
      <c r="E514" s="2">
        <v>43768</v>
      </c>
      <c r="F514" s="1" t="s">
        <v>1890</v>
      </c>
      <c r="G514" s="1" t="s">
        <v>73</v>
      </c>
      <c r="H514" s="1" t="s">
        <v>2824</v>
      </c>
      <c r="I514" s="1" t="s">
        <v>3785</v>
      </c>
      <c r="J514">
        <v>0</v>
      </c>
      <c r="K514">
        <v>0</v>
      </c>
      <c r="L514">
        <v>0</v>
      </c>
      <c r="M514">
        <v>4121</v>
      </c>
      <c r="N514">
        <v>1561</v>
      </c>
      <c r="O514">
        <v>2560</v>
      </c>
      <c r="P514">
        <v>0</v>
      </c>
      <c r="Q514">
        <v>0</v>
      </c>
      <c r="R514">
        <v>4121</v>
      </c>
      <c r="S514">
        <v>4121</v>
      </c>
      <c r="T514">
        <v>4121</v>
      </c>
      <c r="U514">
        <v>4121</v>
      </c>
      <c r="Z514">
        <v>4121</v>
      </c>
      <c r="AA514">
        <v>4121</v>
      </c>
      <c r="AF514">
        <v>4121</v>
      </c>
      <c r="AG514">
        <v>4121</v>
      </c>
      <c r="AH514">
        <v>661</v>
      </c>
      <c r="AI514">
        <v>661</v>
      </c>
      <c r="AJ514">
        <v>2531</v>
      </c>
      <c r="AK514">
        <v>2531</v>
      </c>
      <c r="AP514">
        <v>50</v>
      </c>
      <c r="AQ514">
        <v>50</v>
      </c>
      <c r="AV514">
        <v>3242</v>
      </c>
      <c r="AW514">
        <v>3242</v>
      </c>
    </row>
    <row r="515" spans="1:49" x14ac:dyDescent="0.35">
      <c r="A515" s="1" t="s">
        <v>174</v>
      </c>
      <c r="B515" s="1" t="s">
        <v>2819</v>
      </c>
      <c r="C515" s="1" t="s">
        <v>3788</v>
      </c>
      <c r="D515" s="1" t="s">
        <v>4176</v>
      </c>
      <c r="E515" s="2">
        <v>43768</v>
      </c>
      <c r="F515" s="1" t="s">
        <v>854</v>
      </c>
      <c r="G515" s="1" t="s">
        <v>40</v>
      </c>
      <c r="H515" s="1" t="s">
        <v>2820</v>
      </c>
      <c r="I515" s="1" t="s">
        <v>3789</v>
      </c>
      <c r="J515">
        <v>0</v>
      </c>
      <c r="K515">
        <v>0</v>
      </c>
      <c r="L515">
        <v>0</v>
      </c>
      <c r="M515">
        <v>5400</v>
      </c>
      <c r="N515">
        <v>3295</v>
      </c>
      <c r="O515">
        <v>2105</v>
      </c>
      <c r="P515">
        <v>0</v>
      </c>
      <c r="Q515">
        <v>0</v>
      </c>
      <c r="R515">
        <v>5400</v>
      </c>
      <c r="S515">
        <v>5400</v>
      </c>
      <c r="T515">
        <v>5400</v>
      </c>
      <c r="U515">
        <v>5400</v>
      </c>
      <c r="Z515">
        <v>5400</v>
      </c>
      <c r="AA515">
        <v>5400</v>
      </c>
      <c r="AF515">
        <v>5400</v>
      </c>
      <c r="AG515">
        <v>5400</v>
      </c>
      <c r="AJ515">
        <v>1280</v>
      </c>
      <c r="AK515">
        <v>1280</v>
      </c>
      <c r="AP515">
        <v>406</v>
      </c>
      <c r="AQ515">
        <v>406</v>
      </c>
      <c r="AV515">
        <v>1686</v>
      </c>
      <c r="AW515">
        <v>1686</v>
      </c>
    </row>
    <row r="516" spans="1:49" x14ac:dyDescent="0.35">
      <c r="A516" s="1" t="s">
        <v>174</v>
      </c>
      <c r="B516" s="1" t="s">
        <v>2823</v>
      </c>
      <c r="C516" s="1" t="s">
        <v>3792</v>
      </c>
      <c r="D516" s="1" t="s">
        <v>4177</v>
      </c>
      <c r="E516" s="2">
        <v>44255</v>
      </c>
      <c r="F516" s="1" t="s">
        <v>1890</v>
      </c>
      <c r="G516" s="1" t="s">
        <v>73</v>
      </c>
      <c r="H516" s="1" t="s">
        <v>2824</v>
      </c>
      <c r="I516" s="1" t="s">
        <v>3793</v>
      </c>
      <c r="J516">
        <v>0</v>
      </c>
      <c r="K516">
        <v>6809</v>
      </c>
      <c r="L516">
        <v>0</v>
      </c>
      <c r="N516">
        <v>4281</v>
      </c>
      <c r="O516">
        <v>2528</v>
      </c>
      <c r="P516">
        <v>0</v>
      </c>
      <c r="Q516">
        <v>0</v>
      </c>
      <c r="R516">
        <v>6809</v>
      </c>
      <c r="S516">
        <v>6809</v>
      </c>
      <c r="T516">
        <v>6809</v>
      </c>
      <c r="U516">
        <v>6809</v>
      </c>
      <c r="Z516">
        <v>6809</v>
      </c>
      <c r="AA516">
        <v>6809</v>
      </c>
      <c r="AF516">
        <v>6809</v>
      </c>
      <c r="AG516">
        <v>6809</v>
      </c>
      <c r="AJ516">
        <v>1545</v>
      </c>
      <c r="AK516">
        <v>1545</v>
      </c>
      <c r="AP516">
        <v>52</v>
      </c>
      <c r="AQ516">
        <v>52</v>
      </c>
      <c r="AV516">
        <v>1597</v>
      </c>
      <c r="AW516">
        <v>1597</v>
      </c>
    </row>
    <row r="517" spans="1:49" x14ac:dyDescent="0.35">
      <c r="A517" s="1" t="s">
        <v>174</v>
      </c>
      <c r="B517" s="1" t="s">
        <v>3779</v>
      </c>
      <c r="C517" s="1" t="s">
        <v>3778</v>
      </c>
      <c r="D517" s="1" t="s">
        <v>4175</v>
      </c>
      <c r="E517" s="2">
        <v>43403</v>
      </c>
      <c r="F517" s="1" t="s">
        <v>835</v>
      </c>
      <c r="G517" s="1" t="s">
        <v>73</v>
      </c>
      <c r="H517" s="1" t="s">
        <v>3780</v>
      </c>
      <c r="I517" s="1" t="s">
        <v>3781</v>
      </c>
      <c r="M517">
        <v>8094</v>
      </c>
      <c r="N517">
        <v>4313</v>
      </c>
      <c r="O517">
        <v>3781</v>
      </c>
      <c r="R517">
        <v>8094</v>
      </c>
      <c r="S517">
        <v>8094</v>
      </c>
      <c r="T517">
        <v>8094</v>
      </c>
      <c r="U517">
        <v>8094</v>
      </c>
      <c r="Z517">
        <v>8094</v>
      </c>
      <c r="AA517">
        <v>8094</v>
      </c>
      <c r="AF517">
        <v>8094</v>
      </c>
      <c r="AG517">
        <v>8094</v>
      </c>
      <c r="AJ517">
        <v>5111</v>
      </c>
      <c r="AK517">
        <v>5111</v>
      </c>
      <c r="AP517">
        <v>914</v>
      </c>
      <c r="AQ517">
        <v>914</v>
      </c>
      <c r="AV517">
        <v>6025</v>
      </c>
      <c r="AW517">
        <v>6025</v>
      </c>
    </row>
    <row r="518" spans="1:49" x14ac:dyDescent="0.35">
      <c r="A518" s="1" t="s">
        <v>174</v>
      </c>
      <c r="B518" s="1" t="s">
        <v>3779</v>
      </c>
      <c r="C518" s="1" t="s">
        <v>3786</v>
      </c>
      <c r="D518" s="1" t="s">
        <v>4176</v>
      </c>
      <c r="E518" s="2">
        <v>43768</v>
      </c>
      <c r="F518" s="1" t="s">
        <v>835</v>
      </c>
      <c r="G518" s="1" t="s">
        <v>73</v>
      </c>
      <c r="H518" s="1" t="s">
        <v>3780</v>
      </c>
      <c r="I518" s="1" t="s">
        <v>3787</v>
      </c>
      <c r="J518">
        <v>0</v>
      </c>
      <c r="K518">
        <v>0</v>
      </c>
      <c r="L518">
        <v>0</v>
      </c>
      <c r="M518">
        <v>20775</v>
      </c>
      <c r="N518">
        <v>11305</v>
      </c>
      <c r="O518">
        <v>9470</v>
      </c>
      <c r="P518">
        <v>0</v>
      </c>
      <c r="Q518">
        <v>0</v>
      </c>
      <c r="R518">
        <v>20775</v>
      </c>
      <c r="S518">
        <v>20775</v>
      </c>
      <c r="T518">
        <v>20775</v>
      </c>
      <c r="U518">
        <v>20775</v>
      </c>
      <c r="Z518">
        <v>20775</v>
      </c>
      <c r="AA518">
        <v>20775</v>
      </c>
      <c r="AF518">
        <v>20775</v>
      </c>
      <c r="AG518">
        <v>20775</v>
      </c>
      <c r="AH518">
        <v>1244</v>
      </c>
      <c r="AI518">
        <v>1244</v>
      </c>
      <c r="AJ518">
        <v>15590</v>
      </c>
      <c r="AK518">
        <v>15590</v>
      </c>
      <c r="AP518">
        <v>2463</v>
      </c>
      <c r="AQ518">
        <v>2463</v>
      </c>
      <c r="AV518">
        <v>19297</v>
      </c>
      <c r="AW518">
        <v>19297</v>
      </c>
    </row>
    <row r="519" spans="1:49" x14ac:dyDescent="0.35">
      <c r="A519" s="1" t="s">
        <v>196</v>
      </c>
      <c r="B519" s="1" t="s">
        <v>3951</v>
      </c>
      <c r="C519" s="1" t="s">
        <v>3950</v>
      </c>
      <c r="D519" s="1" t="s">
        <v>4218</v>
      </c>
      <c r="E519" s="2">
        <v>44500</v>
      </c>
      <c r="F519" s="1" t="s">
        <v>5239</v>
      </c>
      <c r="G519" s="1" t="s">
        <v>239</v>
      </c>
      <c r="H519" s="1" t="s">
        <v>3952</v>
      </c>
      <c r="I519" s="1" t="s">
        <v>3953</v>
      </c>
      <c r="S519">
        <v>100</v>
      </c>
      <c r="T519">
        <v>0</v>
      </c>
      <c r="U519">
        <v>100</v>
      </c>
      <c r="AA519">
        <v>0</v>
      </c>
      <c r="AC519">
        <v>0</v>
      </c>
      <c r="AF519">
        <v>0</v>
      </c>
      <c r="AG519">
        <v>0</v>
      </c>
      <c r="AV519">
        <v>0</v>
      </c>
      <c r="AW519">
        <v>0</v>
      </c>
    </row>
    <row r="520" spans="1:49" x14ac:dyDescent="0.35">
      <c r="A520" s="1" t="s">
        <v>196</v>
      </c>
      <c r="B520" s="1" t="s">
        <v>3947</v>
      </c>
      <c r="C520" s="1" t="s">
        <v>3946</v>
      </c>
      <c r="D520" s="1" t="s">
        <v>4218</v>
      </c>
      <c r="E520" s="2">
        <v>44500</v>
      </c>
      <c r="F520" s="1" t="s">
        <v>844</v>
      </c>
      <c r="G520" s="1" t="s">
        <v>845</v>
      </c>
      <c r="H520" s="1" t="s">
        <v>3948</v>
      </c>
      <c r="I520" s="1" t="s">
        <v>3949</v>
      </c>
      <c r="S520">
        <v>100</v>
      </c>
      <c r="T520">
        <v>0</v>
      </c>
      <c r="U520">
        <v>100</v>
      </c>
      <c r="AA520">
        <v>0</v>
      </c>
      <c r="AC520">
        <v>0</v>
      </c>
      <c r="AF520">
        <v>0</v>
      </c>
      <c r="AG520">
        <v>0</v>
      </c>
      <c r="AV520">
        <v>0</v>
      </c>
      <c r="AW520">
        <v>0</v>
      </c>
    </row>
    <row r="521" spans="1:49" x14ac:dyDescent="0.35">
      <c r="A521" s="1" t="s">
        <v>114</v>
      </c>
      <c r="B521" s="1" t="s">
        <v>837</v>
      </c>
      <c r="C521" s="1" t="s">
        <v>959</v>
      </c>
      <c r="D521" s="1" t="s">
        <v>4221</v>
      </c>
      <c r="E521" s="2">
        <v>45230</v>
      </c>
      <c r="F521" s="1" t="s">
        <v>151</v>
      </c>
      <c r="G521" s="1" t="s">
        <v>145</v>
      </c>
      <c r="H521" s="1" t="s">
        <v>838</v>
      </c>
      <c r="I521" s="1" t="s">
        <v>960</v>
      </c>
      <c r="T521">
        <v>0</v>
      </c>
      <c r="U521">
        <v>0</v>
      </c>
      <c r="AC521">
        <v>0</v>
      </c>
      <c r="AF521">
        <v>0</v>
      </c>
      <c r="AG521">
        <v>0</v>
      </c>
      <c r="AI521">
        <v>900</v>
      </c>
      <c r="AK521">
        <v>5100</v>
      </c>
      <c r="AU521">
        <v>25</v>
      </c>
      <c r="AV521">
        <v>0</v>
      </c>
      <c r="AW521">
        <v>6025</v>
      </c>
    </row>
    <row r="522" spans="1:49" x14ac:dyDescent="0.35">
      <c r="A522" s="1" t="s">
        <v>114</v>
      </c>
      <c r="B522" s="1" t="s">
        <v>856</v>
      </c>
      <c r="C522" s="1" t="s">
        <v>969</v>
      </c>
      <c r="D522" s="1" t="s">
        <v>4221</v>
      </c>
      <c r="E522" s="2">
        <v>45230</v>
      </c>
      <c r="F522" s="1" t="s">
        <v>151</v>
      </c>
      <c r="G522" s="1" t="s">
        <v>145</v>
      </c>
      <c r="H522" s="1" t="s">
        <v>857</v>
      </c>
      <c r="I522" s="1" t="s">
        <v>970</v>
      </c>
      <c r="T522">
        <v>0</v>
      </c>
      <c r="U522">
        <v>0</v>
      </c>
      <c r="AF522">
        <v>0</v>
      </c>
      <c r="AG522">
        <v>0</v>
      </c>
      <c r="AV522">
        <v>0</v>
      </c>
      <c r="AW522">
        <v>0</v>
      </c>
    </row>
    <row r="523" spans="1:49" x14ac:dyDescent="0.35">
      <c r="A523" s="1" t="s">
        <v>114</v>
      </c>
      <c r="B523" s="1" t="s">
        <v>908</v>
      </c>
      <c r="C523" s="1" t="s">
        <v>961</v>
      </c>
      <c r="D523" s="1" t="s">
        <v>4221</v>
      </c>
      <c r="E523" s="2">
        <v>45230</v>
      </c>
      <c r="F523" s="1" t="s">
        <v>835</v>
      </c>
      <c r="G523" s="1" t="s">
        <v>73</v>
      </c>
      <c r="H523" s="1" t="s">
        <v>909</v>
      </c>
      <c r="I523" s="1" t="s">
        <v>962</v>
      </c>
      <c r="T523">
        <v>0</v>
      </c>
      <c r="U523">
        <v>0</v>
      </c>
      <c r="AF523">
        <v>0</v>
      </c>
      <c r="AG523">
        <v>0</v>
      </c>
      <c r="AV523">
        <v>0</v>
      </c>
      <c r="AW523">
        <v>0</v>
      </c>
    </row>
    <row r="524" spans="1:49" x14ac:dyDescent="0.35">
      <c r="A524" s="1" t="s">
        <v>114</v>
      </c>
      <c r="B524" s="1" t="s">
        <v>860</v>
      </c>
      <c r="C524" s="1" t="s">
        <v>963</v>
      </c>
      <c r="D524" s="1" t="s">
        <v>4221</v>
      </c>
      <c r="E524" s="2">
        <v>45230</v>
      </c>
      <c r="F524" s="1" t="s">
        <v>844</v>
      </c>
      <c r="G524" s="1" t="s">
        <v>845</v>
      </c>
      <c r="H524" s="1" t="s">
        <v>861</v>
      </c>
      <c r="I524" s="1" t="s">
        <v>964</v>
      </c>
      <c r="T524">
        <v>0</v>
      </c>
      <c r="U524">
        <v>0</v>
      </c>
      <c r="AF524">
        <v>0</v>
      </c>
      <c r="AG524">
        <v>0</v>
      </c>
      <c r="AV524">
        <v>0</v>
      </c>
      <c r="AW524">
        <v>0</v>
      </c>
    </row>
    <row r="525" spans="1:49" x14ac:dyDescent="0.35">
      <c r="A525" s="1" t="s">
        <v>114</v>
      </c>
      <c r="B525" s="1" t="s">
        <v>880</v>
      </c>
      <c r="C525" s="1" t="s">
        <v>967</v>
      </c>
      <c r="D525" s="1" t="s">
        <v>4221</v>
      </c>
      <c r="E525" s="2">
        <v>45230</v>
      </c>
      <c r="F525" s="1" t="s">
        <v>835</v>
      </c>
      <c r="G525" s="1" t="s">
        <v>73</v>
      </c>
      <c r="H525" s="1" t="s">
        <v>881</v>
      </c>
      <c r="I525" s="1" t="s">
        <v>968</v>
      </c>
      <c r="T525">
        <v>0</v>
      </c>
      <c r="U525">
        <v>0</v>
      </c>
      <c r="AF525">
        <v>0</v>
      </c>
      <c r="AG525">
        <v>0</v>
      </c>
      <c r="AV525">
        <v>0</v>
      </c>
      <c r="AW525">
        <v>0</v>
      </c>
    </row>
    <row r="526" spans="1:49" x14ac:dyDescent="0.35">
      <c r="A526" s="1" t="s">
        <v>114</v>
      </c>
      <c r="B526" s="1" t="s">
        <v>876</v>
      </c>
      <c r="C526" s="1" t="s">
        <v>965</v>
      </c>
      <c r="D526" s="1" t="s">
        <v>4221</v>
      </c>
      <c r="E526" s="2">
        <v>45230</v>
      </c>
      <c r="F526" s="1" t="s">
        <v>151</v>
      </c>
      <c r="G526" s="1" t="s">
        <v>145</v>
      </c>
      <c r="H526" s="1" t="s">
        <v>877</v>
      </c>
      <c r="I526" s="1" t="s">
        <v>966</v>
      </c>
      <c r="T526">
        <v>0</v>
      </c>
      <c r="U526">
        <v>0</v>
      </c>
      <c r="AF526">
        <v>0</v>
      </c>
      <c r="AG526">
        <v>0</v>
      </c>
      <c r="AV526">
        <v>0</v>
      </c>
      <c r="AW526">
        <v>0</v>
      </c>
    </row>
    <row r="527" spans="1:49" x14ac:dyDescent="0.35">
      <c r="A527" s="1" t="s">
        <v>114</v>
      </c>
      <c r="B527" s="1" t="s">
        <v>864</v>
      </c>
      <c r="C527" s="1" t="s">
        <v>927</v>
      </c>
      <c r="D527" s="1" t="s">
        <v>4220</v>
      </c>
      <c r="E527" s="2">
        <v>44865</v>
      </c>
      <c r="F527" s="1" t="s">
        <v>5239</v>
      </c>
      <c r="G527" s="1" t="s">
        <v>239</v>
      </c>
      <c r="H527" s="1" t="s">
        <v>865</v>
      </c>
      <c r="I527" s="1" t="s">
        <v>928</v>
      </c>
      <c r="T527">
        <v>0</v>
      </c>
      <c r="U527">
        <v>0</v>
      </c>
      <c r="AF527">
        <v>0</v>
      </c>
      <c r="AG527">
        <v>0</v>
      </c>
      <c r="AV527">
        <v>0</v>
      </c>
      <c r="AW527">
        <v>0</v>
      </c>
    </row>
    <row r="528" spans="1:49" x14ac:dyDescent="0.35">
      <c r="A528" s="1" t="s">
        <v>114</v>
      </c>
      <c r="B528" s="1" t="s">
        <v>860</v>
      </c>
      <c r="C528" s="1" t="s">
        <v>923</v>
      </c>
      <c r="D528" s="1" t="s">
        <v>4220</v>
      </c>
      <c r="E528" s="2">
        <v>44865</v>
      </c>
      <c r="F528" s="1" t="s">
        <v>844</v>
      </c>
      <c r="G528" s="1" t="s">
        <v>845</v>
      </c>
      <c r="H528" s="1" t="s">
        <v>861</v>
      </c>
      <c r="I528" s="1" t="s">
        <v>924</v>
      </c>
      <c r="T528">
        <v>0</v>
      </c>
      <c r="U528">
        <v>0</v>
      </c>
      <c r="AF528">
        <v>0</v>
      </c>
      <c r="AG528">
        <v>0</v>
      </c>
      <c r="AV528">
        <v>0</v>
      </c>
      <c r="AW528">
        <v>0</v>
      </c>
    </row>
    <row r="529" spans="1:49" x14ac:dyDescent="0.35">
      <c r="A529" s="1" t="s">
        <v>114</v>
      </c>
      <c r="B529" s="1" t="s">
        <v>876</v>
      </c>
      <c r="C529" s="1" t="s">
        <v>947</v>
      </c>
      <c r="D529" s="1" t="s">
        <v>4220</v>
      </c>
      <c r="E529" s="2">
        <v>44865</v>
      </c>
      <c r="F529" s="1" t="s">
        <v>151</v>
      </c>
      <c r="G529" s="1" t="s">
        <v>145</v>
      </c>
      <c r="H529" s="1" t="s">
        <v>877</v>
      </c>
      <c r="I529" s="1" t="s">
        <v>948</v>
      </c>
      <c r="T529">
        <v>0</v>
      </c>
      <c r="U529">
        <v>0</v>
      </c>
      <c r="AF529">
        <v>0</v>
      </c>
      <c r="AG529">
        <v>0</v>
      </c>
      <c r="AV529">
        <v>0</v>
      </c>
      <c r="AW529">
        <v>0</v>
      </c>
    </row>
    <row r="530" spans="1:49" x14ac:dyDescent="0.35">
      <c r="A530" s="1" t="s">
        <v>114</v>
      </c>
      <c r="B530" s="1" t="s">
        <v>837</v>
      </c>
      <c r="C530" s="1" t="s">
        <v>836</v>
      </c>
      <c r="D530" s="1" t="s">
        <v>4219</v>
      </c>
      <c r="E530" s="2">
        <v>44500</v>
      </c>
      <c r="F530" s="1" t="s">
        <v>151</v>
      </c>
      <c r="G530" s="1" t="s">
        <v>145</v>
      </c>
      <c r="H530" s="1" t="s">
        <v>838</v>
      </c>
      <c r="I530" s="1" t="s">
        <v>839</v>
      </c>
      <c r="T530">
        <v>0</v>
      </c>
      <c r="U530">
        <v>0</v>
      </c>
      <c r="AC530">
        <v>0</v>
      </c>
      <c r="AF530">
        <v>0</v>
      </c>
      <c r="AG530">
        <v>0</v>
      </c>
      <c r="AV530">
        <v>0</v>
      </c>
      <c r="AW530">
        <v>0</v>
      </c>
    </row>
    <row r="531" spans="1:49" x14ac:dyDescent="0.35">
      <c r="A531" s="1" t="s">
        <v>114</v>
      </c>
      <c r="B531" s="1" t="s">
        <v>864</v>
      </c>
      <c r="C531" s="1" t="s">
        <v>863</v>
      </c>
      <c r="D531" s="1" t="s">
        <v>4219</v>
      </c>
      <c r="E531" s="2">
        <v>44500</v>
      </c>
      <c r="F531" s="1" t="s">
        <v>5239</v>
      </c>
      <c r="G531" s="1" t="s">
        <v>239</v>
      </c>
      <c r="H531" s="1" t="s">
        <v>865</v>
      </c>
      <c r="I531" s="1" t="s">
        <v>866</v>
      </c>
      <c r="T531">
        <v>0</v>
      </c>
      <c r="U531">
        <v>0</v>
      </c>
      <c r="AF531">
        <v>0</v>
      </c>
      <c r="AG531">
        <v>0</v>
      </c>
      <c r="AV531">
        <v>0</v>
      </c>
      <c r="AW531">
        <v>0</v>
      </c>
    </row>
    <row r="532" spans="1:49" x14ac:dyDescent="0.35">
      <c r="A532" s="1" t="s">
        <v>114</v>
      </c>
      <c r="B532" s="1" t="s">
        <v>856</v>
      </c>
      <c r="C532" s="1" t="s">
        <v>855</v>
      </c>
      <c r="D532" s="1" t="s">
        <v>4219</v>
      </c>
      <c r="E532" s="2">
        <v>44500</v>
      </c>
      <c r="F532" s="1" t="s">
        <v>151</v>
      </c>
      <c r="G532" s="1" t="s">
        <v>145</v>
      </c>
      <c r="H532" s="1" t="s">
        <v>857</v>
      </c>
      <c r="I532" s="1" t="s">
        <v>858</v>
      </c>
      <c r="T532">
        <v>0</v>
      </c>
      <c r="U532">
        <v>0</v>
      </c>
      <c r="AF532">
        <v>0</v>
      </c>
      <c r="AG532">
        <v>0</v>
      </c>
      <c r="AV532">
        <v>0</v>
      </c>
      <c r="AW532">
        <v>0</v>
      </c>
    </row>
    <row r="533" spans="1:49" x14ac:dyDescent="0.35">
      <c r="A533" s="1" t="s">
        <v>114</v>
      </c>
      <c r="B533" s="1" t="s">
        <v>860</v>
      </c>
      <c r="C533" s="1" t="s">
        <v>859</v>
      </c>
      <c r="D533" s="1" t="s">
        <v>4219</v>
      </c>
      <c r="E533" s="2">
        <v>44500</v>
      </c>
      <c r="F533" s="1" t="s">
        <v>844</v>
      </c>
      <c r="G533" s="1" t="s">
        <v>845</v>
      </c>
      <c r="H533" s="1" t="s">
        <v>861</v>
      </c>
      <c r="I533" s="1" t="s">
        <v>862</v>
      </c>
      <c r="T533">
        <v>0</v>
      </c>
      <c r="U533">
        <v>0</v>
      </c>
      <c r="AF533">
        <v>0</v>
      </c>
      <c r="AG533">
        <v>0</v>
      </c>
      <c r="AV533">
        <v>0</v>
      </c>
      <c r="AW533">
        <v>0</v>
      </c>
    </row>
    <row r="534" spans="1:49" x14ac:dyDescent="0.35">
      <c r="A534" s="1" t="s">
        <v>114</v>
      </c>
      <c r="B534" s="1" t="s">
        <v>876</v>
      </c>
      <c r="C534" s="1" t="s">
        <v>875</v>
      </c>
      <c r="D534" s="1" t="s">
        <v>4219</v>
      </c>
      <c r="E534" s="2">
        <v>44500</v>
      </c>
      <c r="F534" s="1" t="s">
        <v>151</v>
      </c>
      <c r="G534" s="1" t="s">
        <v>145</v>
      </c>
      <c r="H534" s="1" t="s">
        <v>877</v>
      </c>
      <c r="I534" s="1" t="s">
        <v>878</v>
      </c>
      <c r="T534">
        <v>0</v>
      </c>
      <c r="U534">
        <v>0</v>
      </c>
      <c r="AF534">
        <v>0</v>
      </c>
      <c r="AG534">
        <v>0</v>
      </c>
      <c r="AV534">
        <v>0</v>
      </c>
      <c r="AW534">
        <v>0</v>
      </c>
    </row>
    <row r="535" spans="1:49" x14ac:dyDescent="0.35">
      <c r="A535" s="1" t="s">
        <v>114</v>
      </c>
      <c r="B535" s="1" t="s">
        <v>864</v>
      </c>
      <c r="C535" s="1" t="s">
        <v>971</v>
      </c>
      <c r="D535" s="1" t="s">
        <v>4221</v>
      </c>
      <c r="E535" s="2">
        <v>45230</v>
      </c>
      <c r="F535" s="1" t="s">
        <v>5239</v>
      </c>
      <c r="G535" s="1" t="s">
        <v>239</v>
      </c>
      <c r="H535" s="1" t="s">
        <v>865</v>
      </c>
      <c r="I535" s="1" t="s">
        <v>972</v>
      </c>
      <c r="S535">
        <v>20</v>
      </c>
      <c r="T535">
        <v>0</v>
      </c>
      <c r="U535">
        <v>20</v>
      </c>
      <c r="AF535">
        <v>0</v>
      </c>
      <c r="AG535">
        <v>0</v>
      </c>
      <c r="AV535">
        <v>0</v>
      </c>
      <c r="AW535">
        <v>0</v>
      </c>
    </row>
    <row r="536" spans="1:49" x14ac:dyDescent="0.35">
      <c r="A536" s="1" t="s">
        <v>114</v>
      </c>
      <c r="B536" s="1" t="s">
        <v>880</v>
      </c>
      <c r="C536" s="1" t="s">
        <v>929</v>
      </c>
      <c r="D536" s="1" t="s">
        <v>4220</v>
      </c>
      <c r="E536" s="2">
        <v>44865</v>
      </c>
      <c r="F536" s="1" t="s">
        <v>835</v>
      </c>
      <c r="G536" s="1" t="s">
        <v>73</v>
      </c>
      <c r="H536" s="1" t="s">
        <v>881</v>
      </c>
      <c r="I536" s="1" t="s">
        <v>930</v>
      </c>
      <c r="S536">
        <v>20</v>
      </c>
      <c r="T536">
        <v>0</v>
      </c>
      <c r="U536">
        <v>20</v>
      </c>
      <c r="AF536">
        <v>0</v>
      </c>
      <c r="AG536">
        <v>0</v>
      </c>
      <c r="AV536">
        <v>0</v>
      </c>
      <c r="AW536">
        <v>0</v>
      </c>
    </row>
    <row r="537" spans="1:49" x14ac:dyDescent="0.35">
      <c r="A537" s="1" t="s">
        <v>114</v>
      </c>
      <c r="B537" s="1" t="s">
        <v>880</v>
      </c>
      <c r="C537" s="1" t="s">
        <v>879</v>
      </c>
      <c r="D537" s="1" t="s">
        <v>4219</v>
      </c>
      <c r="E537" s="2">
        <v>44500</v>
      </c>
      <c r="F537" s="1" t="s">
        <v>835</v>
      </c>
      <c r="G537" s="1" t="s">
        <v>73</v>
      </c>
      <c r="H537" s="1" t="s">
        <v>881</v>
      </c>
      <c r="I537" s="1" t="s">
        <v>882</v>
      </c>
      <c r="S537">
        <v>20</v>
      </c>
      <c r="T537">
        <v>0</v>
      </c>
      <c r="U537">
        <v>20</v>
      </c>
      <c r="AF537">
        <v>0</v>
      </c>
      <c r="AG537">
        <v>0</v>
      </c>
      <c r="AV537">
        <v>0</v>
      </c>
      <c r="AW537">
        <v>0</v>
      </c>
    </row>
    <row r="538" spans="1:49" x14ac:dyDescent="0.35">
      <c r="A538" s="1" t="s">
        <v>114</v>
      </c>
      <c r="B538" s="1" t="s">
        <v>900</v>
      </c>
      <c r="C538" s="1" t="s">
        <v>899</v>
      </c>
      <c r="D538" s="1" t="s">
        <v>4219</v>
      </c>
      <c r="E538" s="2">
        <v>44500</v>
      </c>
      <c r="F538" s="1" t="s">
        <v>844</v>
      </c>
      <c r="G538" s="1" t="s">
        <v>845</v>
      </c>
      <c r="H538" s="1" t="s">
        <v>901</v>
      </c>
      <c r="I538" s="1" t="s">
        <v>902</v>
      </c>
      <c r="S538">
        <v>20</v>
      </c>
      <c r="T538">
        <v>0</v>
      </c>
      <c r="U538">
        <v>20</v>
      </c>
      <c r="AA538">
        <v>20</v>
      </c>
      <c r="AF538">
        <v>0</v>
      </c>
      <c r="AG538">
        <v>20</v>
      </c>
      <c r="AV538">
        <v>0</v>
      </c>
      <c r="AW538">
        <v>0</v>
      </c>
    </row>
    <row r="539" spans="1:49" x14ac:dyDescent="0.35">
      <c r="A539" s="1" t="s">
        <v>114</v>
      </c>
      <c r="B539" s="1" t="s">
        <v>904</v>
      </c>
      <c r="C539" s="1" t="s">
        <v>935</v>
      </c>
      <c r="D539" s="1" t="s">
        <v>4220</v>
      </c>
      <c r="E539" s="2">
        <v>44865</v>
      </c>
      <c r="F539" s="1" t="s">
        <v>151</v>
      </c>
      <c r="G539" s="1" t="s">
        <v>145</v>
      </c>
      <c r="H539" s="1" t="s">
        <v>905</v>
      </c>
      <c r="I539" s="1" t="s">
        <v>936</v>
      </c>
      <c r="S539">
        <v>25</v>
      </c>
      <c r="T539">
        <v>0</v>
      </c>
      <c r="U539">
        <v>25</v>
      </c>
      <c r="AA539">
        <v>25</v>
      </c>
      <c r="AF539">
        <v>0</v>
      </c>
      <c r="AG539">
        <v>25</v>
      </c>
      <c r="AV539">
        <v>0</v>
      </c>
      <c r="AW539">
        <v>0</v>
      </c>
    </row>
    <row r="540" spans="1:49" x14ac:dyDescent="0.35">
      <c r="A540" s="1" t="s">
        <v>114</v>
      </c>
      <c r="B540" s="1" t="s">
        <v>904</v>
      </c>
      <c r="C540" s="1" t="s">
        <v>903</v>
      </c>
      <c r="D540" s="1" t="s">
        <v>4219</v>
      </c>
      <c r="E540" s="2">
        <v>44500</v>
      </c>
      <c r="F540" s="1" t="s">
        <v>151</v>
      </c>
      <c r="G540" s="1" t="s">
        <v>145</v>
      </c>
      <c r="H540" s="1" t="s">
        <v>905</v>
      </c>
      <c r="I540" s="1" t="s">
        <v>906</v>
      </c>
      <c r="S540">
        <v>25</v>
      </c>
      <c r="T540">
        <v>0</v>
      </c>
      <c r="U540">
        <v>25</v>
      </c>
      <c r="AA540">
        <v>25</v>
      </c>
      <c r="AF540">
        <v>0</v>
      </c>
      <c r="AG540">
        <v>25</v>
      </c>
      <c r="AV540">
        <v>0</v>
      </c>
      <c r="AW540">
        <v>0</v>
      </c>
    </row>
    <row r="541" spans="1:49" x14ac:dyDescent="0.35">
      <c r="A541" s="1" t="s">
        <v>114</v>
      </c>
      <c r="B541" s="1" t="s">
        <v>888</v>
      </c>
      <c r="C541" s="1" t="s">
        <v>975</v>
      </c>
      <c r="D541" s="1" t="s">
        <v>4221</v>
      </c>
      <c r="E541" s="2">
        <v>45230</v>
      </c>
      <c r="F541" s="1" t="s">
        <v>854</v>
      </c>
      <c r="G541" s="1" t="s">
        <v>40</v>
      </c>
      <c r="H541" s="1" t="s">
        <v>889</v>
      </c>
      <c r="I541" s="1" t="s">
        <v>976</v>
      </c>
      <c r="S541">
        <v>50</v>
      </c>
      <c r="T541">
        <v>0</v>
      </c>
      <c r="U541">
        <v>50</v>
      </c>
      <c r="AF541">
        <v>0</v>
      </c>
      <c r="AG541">
        <v>0</v>
      </c>
      <c r="AV541">
        <v>0</v>
      </c>
      <c r="AW541">
        <v>0</v>
      </c>
    </row>
    <row r="542" spans="1:49" x14ac:dyDescent="0.35">
      <c r="A542" s="1" t="s">
        <v>114</v>
      </c>
      <c r="B542" s="1" t="s">
        <v>908</v>
      </c>
      <c r="C542" s="1" t="s">
        <v>951</v>
      </c>
      <c r="D542" s="1" t="s">
        <v>4220</v>
      </c>
      <c r="E542" s="2">
        <v>44865</v>
      </c>
      <c r="F542" s="1" t="s">
        <v>835</v>
      </c>
      <c r="G542" s="1" t="s">
        <v>73</v>
      </c>
      <c r="H542" s="1" t="s">
        <v>909</v>
      </c>
      <c r="I542" s="1" t="s">
        <v>952</v>
      </c>
      <c r="S542">
        <v>50</v>
      </c>
      <c r="T542">
        <v>0</v>
      </c>
      <c r="U542">
        <v>50</v>
      </c>
      <c r="AF542">
        <v>0</v>
      </c>
      <c r="AG542">
        <v>0</v>
      </c>
      <c r="AV542">
        <v>0</v>
      </c>
      <c r="AW542">
        <v>0</v>
      </c>
    </row>
    <row r="543" spans="1:49" x14ac:dyDescent="0.35">
      <c r="A543" s="1" t="s">
        <v>114</v>
      </c>
      <c r="B543" s="1" t="s">
        <v>888</v>
      </c>
      <c r="C543" s="1" t="s">
        <v>933</v>
      </c>
      <c r="D543" s="1" t="s">
        <v>4220</v>
      </c>
      <c r="E543" s="2">
        <v>44865</v>
      </c>
      <c r="F543" s="1" t="s">
        <v>854</v>
      </c>
      <c r="G543" s="1" t="s">
        <v>40</v>
      </c>
      <c r="H543" s="1" t="s">
        <v>889</v>
      </c>
      <c r="I543" s="1" t="s">
        <v>934</v>
      </c>
      <c r="S543">
        <v>50</v>
      </c>
      <c r="T543">
        <v>0</v>
      </c>
      <c r="U543">
        <v>50</v>
      </c>
      <c r="AF543">
        <v>0</v>
      </c>
      <c r="AG543">
        <v>0</v>
      </c>
      <c r="AV543">
        <v>0</v>
      </c>
      <c r="AW543">
        <v>0</v>
      </c>
    </row>
    <row r="544" spans="1:49" x14ac:dyDescent="0.35">
      <c r="A544" s="1" t="s">
        <v>114</v>
      </c>
      <c r="B544" s="1" t="s">
        <v>908</v>
      </c>
      <c r="C544" s="1" t="s">
        <v>907</v>
      </c>
      <c r="D544" s="1" t="s">
        <v>4219</v>
      </c>
      <c r="E544" s="2">
        <v>44500</v>
      </c>
      <c r="F544" s="1" t="s">
        <v>835</v>
      </c>
      <c r="G544" s="1" t="s">
        <v>73</v>
      </c>
      <c r="H544" s="1" t="s">
        <v>909</v>
      </c>
      <c r="I544" s="1" t="s">
        <v>910</v>
      </c>
      <c r="S544">
        <v>50</v>
      </c>
      <c r="T544">
        <v>0</v>
      </c>
      <c r="U544">
        <v>50</v>
      </c>
      <c r="AF544">
        <v>0</v>
      </c>
      <c r="AG544">
        <v>0</v>
      </c>
      <c r="AV544">
        <v>0</v>
      </c>
      <c r="AW544">
        <v>0</v>
      </c>
    </row>
    <row r="545" spans="1:49" x14ac:dyDescent="0.35">
      <c r="A545" s="1" t="s">
        <v>114</v>
      </c>
      <c r="B545" s="1" t="s">
        <v>888</v>
      </c>
      <c r="C545" s="1" t="s">
        <v>887</v>
      </c>
      <c r="D545" s="1" t="s">
        <v>4219</v>
      </c>
      <c r="E545" s="2">
        <v>44500</v>
      </c>
      <c r="F545" s="1" t="s">
        <v>854</v>
      </c>
      <c r="G545" s="1" t="s">
        <v>40</v>
      </c>
      <c r="H545" s="1" t="s">
        <v>889</v>
      </c>
      <c r="I545" s="1" t="s">
        <v>890</v>
      </c>
      <c r="S545">
        <v>50</v>
      </c>
      <c r="T545">
        <v>0</v>
      </c>
      <c r="U545">
        <v>50</v>
      </c>
      <c r="AF545">
        <v>0</v>
      </c>
      <c r="AG545">
        <v>0</v>
      </c>
      <c r="AV545">
        <v>0</v>
      </c>
      <c r="AW545">
        <v>0</v>
      </c>
    </row>
    <row r="546" spans="1:49" x14ac:dyDescent="0.35">
      <c r="A546" s="1" t="s">
        <v>114</v>
      </c>
      <c r="B546" s="1" t="s">
        <v>884</v>
      </c>
      <c r="C546" s="1" t="s">
        <v>883</v>
      </c>
      <c r="D546" s="1" t="s">
        <v>4219</v>
      </c>
      <c r="E546" s="2">
        <v>44500</v>
      </c>
      <c r="F546" s="1" t="s">
        <v>5239</v>
      </c>
      <c r="G546" s="1" t="s">
        <v>239</v>
      </c>
      <c r="H546" s="1" t="s">
        <v>885</v>
      </c>
      <c r="I546" s="1" t="s">
        <v>886</v>
      </c>
      <c r="S546">
        <v>56</v>
      </c>
      <c r="T546">
        <v>0</v>
      </c>
      <c r="U546">
        <v>56</v>
      </c>
      <c r="AA546">
        <v>36</v>
      </c>
      <c r="AF546">
        <v>0</v>
      </c>
      <c r="AG546">
        <v>36</v>
      </c>
      <c r="AV546">
        <v>0</v>
      </c>
      <c r="AW546">
        <v>0</v>
      </c>
    </row>
    <row r="547" spans="1:49" x14ac:dyDescent="0.35">
      <c r="A547" s="1" t="s">
        <v>114</v>
      </c>
      <c r="B547" s="1" t="s">
        <v>872</v>
      </c>
      <c r="C547" s="1" t="s">
        <v>939</v>
      </c>
      <c r="D547" s="1" t="s">
        <v>4220</v>
      </c>
      <c r="E547" s="2">
        <v>44865</v>
      </c>
      <c r="F547" s="1" t="s">
        <v>835</v>
      </c>
      <c r="G547" s="1" t="s">
        <v>73</v>
      </c>
      <c r="H547" s="1" t="s">
        <v>873</v>
      </c>
      <c r="I547" s="1" t="s">
        <v>940</v>
      </c>
      <c r="S547">
        <v>70</v>
      </c>
      <c r="T547">
        <v>0</v>
      </c>
      <c r="U547">
        <v>70</v>
      </c>
      <c r="AA547">
        <v>50</v>
      </c>
      <c r="AF547">
        <v>0</v>
      </c>
      <c r="AG547">
        <v>50</v>
      </c>
      <c r="AV547">
        <v>0</v>
      </c>
      <c r="AW547">
        <v>0</v>
      </c>
    </row>
    <row r="548" spans="1:49" x14ac:dyDescent="0.35">
      <c r="A548" s="1" t="s">
        <v>114</v>
      </c>
      <c r="B548" s="1" t="s">
        <v>872</v>
      </c>
      <c r="C548" s="1" t="s">
        <v>871</v>
      </c>
      <c r="D548" s="1" t="s">
        <v>4219</v>
      </c>
      <c r="E548" s="2">
        <v>44500</v>
      </c>
      <c r="F548" s="1" t="s">
        <v>835</v>
      </c>
      <c r="G548" s="1" t="s">
        <v>73</v>
      </c>
      <c r="H548" s="1" t="s">
        <v>873</v>
      </c>
      <c r="I548" s="1" t="s">
        <v>874</v>
      </c>
      <c r="S548">
        <v>70</v>
      </c>
      <c r="T548">
        <v>0</v>
      </c>
      <c r="U548">
        <v>70</v>
      </c>
      <c r="AA548">
        <v>50</v>
      </c>
      <c r="AF548">
        <v>0</v>
      </c>
      <c r="AG548">
        <v>50</v>
      </c>
      <c r="AV548">
        <v>0</v>
      </c>
      <c r="AW548">
        <v>0</v>
      </c>
    </row>
    <row r="549" spans="1:49" x14ac:dyDescent="0.35">
      <c r="A549" s="1" t="s">
        <v>114</v>
      </c>
      <c r="B549" s="1" t="s">
        <v>856</v>
      </c>
      <c r="C549" s="1" t="s">
        <v>931</v>
      </c>
      <c r="D549" s="1" t="s">
        <v>4220</v>
      </c>
      <c r="E549" s="2">
        <v>44865</v>
      </c>
      <c r="F549" s="1" t="s">
        <v>151</v>
      </c>
      <c r="G549" s="1" t="s">
        <v>145</v>
      </c>
      <c r="H549" s="1" t="s">
        <v>857</v>
      </c>
      <c r="I549" s="1" t="s">
        <v>932</v>
      </c>
      <c r="S549">
        <v>100</v>
      </c>
      <c r="T549">
        <v>0</v>
      </c>
      <c r="U549">
        <v>100</v>
      </c>
      <c r="AF549">
        <v>0</v>
      </c>
      <c r="AG549">
        <v>0</v>
      </c>
      <c r="AV549">
        <v>0</v>
      </c>
      <c r="AW549">
        <v>0</v>
      </c>
    </row>
    <row r="550" spans="1:49" x14ac:dyDescent="0.35">
      <c r="A550" s="1" t="s">
        <v>114</v>
      </c>
      <c r="B550" s="1" t="s">
        <v>884</v>
      </c>
      <c r="C550" s="1" t="s">
        <v>945</v>
      </c>
      <c r="D550" s="1" t="s">
        <v>4220</v>
      </c>
      <c r="E550" s="2">
        <v>44865</v>
      </c>
      <c r="F550" s="1" t="s">
        <v>5239</v>
      </c>
      <c r="G550" s="1" t="s">
        <v>239</v>
      </c>
      <c r="H550" s="1" t="s">
        <v>885</v>
      </c>
      <c r="I550" s="1" t="s">
        <v>946</v>
      </c>
      <c r="S550">
        <v>106</v>
      </c>
      <c r="T550">
        <v>0</v>
      </c>
      <c r="U550">
        <v>106</v>
      </c>
      <c r="AA550">
        <v>66</v>
      </c>
      <c r="AF550">
        <v>0</v>
      </c>
      <c r="AG550">
        <v>66</v>
      </c>
      <c r="AV550">
        <v>0</v>
      </c>
      <c r="AW550">
        <v>0</v>
      </c>
    </row>
    <row r="551" spans="1:49" x14ac:dyDescent="0.35">
      <c r="A551" s="1" t="s">
        <v>114</v>
      </c>
      <c r="B551" s="1" t="s">
        <v>832</v>
      </c>
      <c r="C551" s="1" t="s">
        <v>919</v>
      </c>
      <c r="D551" s="1" t="s">
        <v>4220</v>
      </c>
      <c r="E551" s="2">
        <v>44865</v>
      </c>
      <c r="F551" s="1" t="s">
        <v>835</v>
      </c>
      <c r="G551" s="1" t="s">
        <v>73</v>
      </c>
      <c r="H551" s="1" t="s">
        <v>833</v>
      </c>
      <c r="I551" s="1" t="s">
        <v>920</v>
      </c>
      <c r="S551">
        <v>150</v>
      </c>
      <c r="T551">
        <v>0</v>
      </c>
      <c r="U551">
        <v>150</v>
      </c>
      <c r="Y551">
        <v>150</v>
      </c>
      <c r="AC551">
        <v>0</v>
      </c>
      <c r="AF551">
        <v>0</v>
      </c>
      <c r="AG551">
        <v>150</v>
      </c>
      <c r="AI551">
        <v>20</v>
      </c>
      <c r="AK551">
        <v>10</v>
      </c>
      <c r="AV551">
        <v>0</v>
      </c>
      <c r="AW551">
        <v>30</v>
      </c>
    </row>
    <row r="552" spans="1:49" x14ac:dyDescent="0.35">
      <c r="A552" s="1" t="s">
        <v>114</v>
      </c>
      <c r="B552" s="1" t="s">
        <v>832</v>
      </c>
      <c r="C552" s="1" t="s">
        <v>831</v>
      </c>
      <c r="D552" s="1" t="s">
        <v>4219</v>
      </c>
      <c r="E552" s="2">
        <v>44500</v>
      </c>
      <c r="F552" s="1" t="s">
        <v>835</v>
      </c>
      <c r="G552" s="1" t="s">
        <v>73</v>
      </c>
      <c r="H552" s="1" t="s">
        <v>833</v>
      </c>
      <c r="I552" s="1" t="s">
        <v>834</v>
      </c>
      <c r="S552">
        <v>150</v>
      </c>
      <c r="T552">
        <v>0</v>
      </c>
      <c r="U552">
        <v>150</v>
      </c>
      <c r="Y552">
        <v>150</v>
      </c>
      <c r="AC552">
        <v>0</v>
      </c>
      <c r="AF552">
        <v>0</v>
      </c>
      <c r="AG552">
        <v>150</v>
      </c>
      <c r="AI552">
        <v>20</v>
      </c>
      <c r="AK552">
        <v>10</v>
      </c>
      <c r="AV552">
        <v>0</v>
      </c>
      <c r="AW552">
        <v>30</v>
      </c>
    </row>
    <row r="553" spans="1:49" x14ac:dyDescent="0.35">
      <c r="A553" s="1" t="s">
        <v>114</v>
      </c>
      <c r="B553" s="1" t="s">
        <v>884</v>
      </c>
      <c r="C553" s="1" t="s">
        <v>983</v>
      </c>
      <c r="D553" s="1" t="s">
        <v>4221</v>
      </c>
      <c r="E553" s="2">
        <v>45230</v>
      </c>
      <c r="F553" s="1" t="s">
        <v>5239</v>
      </c>
      <c r="G553" s="1" t="s">
        <v>239</v>
      </c>
      <c r="H553" s="1" t="s">
        <v>885</v>
      </c>
      <c r="I553" s="1" t="s">
        <v>984</v>
      </c>
      <c r="S553">
        <v>262</v>
      </c>
      <c r="T553">
        <v>0</v>
      </c>
      <c r="U553">
        <v>262</v>
      </c>
      <c r="AA553">
        <v>62</v>
      </c>
      <c r="AF553">
        <v>0</v>
      </c>
      <c r="AG553">
        <v>62</v>
      </c>
      <c r="AV553">
        <v>0</v>
      </c>
      <c r="AW553">
        <v>0</v>
      </c>
    </row>
    <row r="554" spans="1:49" x14ac:dyDescent="0.35">
      <c r="A554" s="1" t="s">
        <v>114</v>
      </c>
      <c r="B554" s="1" t="s">
        <v>892</v>
      </c>
      <c r="C554" s="1" t="s">
        <v>891</v>
      </c>
      <c r="D554" s="1" t="s">
        <v>4219</v>
      </c>
      <c r="E554" s="2">
        <v>44500</v>
      </c>
      <c r="F554" s="1" t="s">
        <v>844</v>
      </c>
      <c r="G554" s="1" t="s">
        <v>845</v>
      </c>
      <c r="H554" s="1" t="s">
        <v>893</v>
      </c>
      <c r="I554" s="1" t="s">
        <v>894</v>
      </c>
      <c r="S554">
        <v>300</v>
      </c>
      <c r="T554">
        <v>0</v>
      </c>
      <c r="U554">
        <v>300</v>
      </c>
      <c r="AF554">
        <v>0</v>
      </c>
      <c r="AG554">
        <v>0</v>
      </c>
      <c r="AV554">
        <v>0</v>
      </c>
      <c r="AW554">
        <v>0</v>
      </c>
    </row>
    <row r="555" spans="1:49" x14ac:dyDescent="0.35">
      <c r="A555" s="1" t="s">
        <v>114</v>
      </c>
      <c r="B555" s="1" t="s">
        <v>892</v>
      </c>
      <c r="C555" s="1" t="s">
        <v>977</v>
      </c>
      <c r="D555" s="1" t="s">
        <v>4221</v>
      </c>
      <c r="E555" s="2">
        <v>45230</v>
      </c>
      <c r="F555" s="1" t="s">
        <v>844</v>
      </c>
      <c r="G555" s="1" t="s">
        <v>845</v>
      </c>
      <c r="H555" s="1" t="s">
        <v>893</v>
      </c>
      <c r="I555" s="1" t="s">
        <v>978</v>
      </c>
      <c r="S555">
        <v>550</v>
      </c>
      <c r="T555">
        <v>0</v>
      </c>
      <c r="U555">
        <v>550</v>
      </c>
      <c r="AF555">
        <v>0</v>
      </c>
      <c r="AG555">
        <v>0</v>
      </c>
      <c r="AV555">
        <v>0</v>
      </c>
      <c r="AW555">
        <v>0</v>
      </c>
    </row>
    <row r="556" spans="1:49" x14ac:dyDescent="0.35">
      <c r="A556" s="1" t="s">
        <v>114</v>
      </c>
      <c r="B556" s="1" t="s">
        <v>892</v>
      </c>
      <c r="C556" s="1" t="s">
        <v>943</v>
      </c>
      <c r="D556" s="1" t="s">
        <v>4220</v>
      </c>
      <c r="E556" s="2">
        <v>44865</v>
      </c>
      <c r="F556" s="1" t="s">
        <v>844</v>
      </c>
      <c r="G556" s="1" t="s">
        <v>845</v>
      </c>
      <c r="H556" s="1" t="s">
        <v>893</v>
      </c>
      <c r="I556" s="1" t="s">
        <v>944</v>
      </c>
      <c r="S556">
        <v>550</v>
      </c>
      <c r="T556">
        <v>0</v>
      </c>
      <c r="U556">
        <v>550</v>
      </c>
      <c r="AF556">
        <v>0</v>
      </c>
      <c r="AG556">
        <v>0</v>
      </c>
      <c r="AV556">
        <v>0</v>
      </c>
      <c r="AW556">
        <v>0</v>
      </c>
    </row>
    <row r="557" spans="1:49" x14ac:dyDescent="0.35">
      <c r="A557" s="1" t="s">
        <v>114</v>
      </c>
      <c r="B557" s="1" t="s">
        <v>841</v>
      </c>
      <c r="C557" s="1" t="s">
        <v>840</v>
      </c>
      <c r="D557" s="1" t="s">
        <v>4219</v>
      </c>
      <c r="E557" s="2">
        <v>44500</v>
      </c>
      <c r="F557" s="1" t="s">
        <v>844</v>
      </c>
      <c r="G557" s="1" t="s">
        <v>845</v>
      </c>
      <c r="H557" s="1" t="s">
        <v>842</v>
      </c>
      <c r="I557" s="1" t="s">
        <v>843</v>
      </c>
      <c r="S557">
        <v>600</v>
      </c>
      <c r="T557">
        <v>0</v>
      </c>
      <c r="U557">
        <v>600</v>
      </c>
      <c r="Y557">
        <v>600</v>
      </c>
      <c r="AC557">
        <v>0</v>
      </c>
      <c r="AF557">
        <v>0</v>
      </c>
      <c r="AG557">
        <v>600</v>
      </c>
      <c r="AI557">
        <v>300</v>
      </c>
      <c r="AV557">
        <v>0</v>
      </c>
      <c r="AW557">
        <v>300</v>
      </c>
    </row>
    <row r="558" spans="1:49" x14ac:dyDescent="0.35">
      <c r="A558" s="1" t="s">
        <v>114</v>
      </c>
      <c r="B558" s="1" t="s">
        <v>896</v>
      </c>
      <c r="C558" s="1" t="s">
        <v>895</v>
      </c>
      <c r="D558" s="1" t="s">
        <v>4219</v>
      </c>
      <c r="E558" s="2">
        <v>44500</v>
      </c>
      <c r="F558" s="1" t="s">
        <v>5239</v>
      </c>
      <c r="G558" s="1" t="s">
        <v>239</v>
      </c>
      <c r="H558" s="1" t="s">
        <v>897</v>
      </c>
      <c r="I558" s="1" t="s">
        <v>898</v>
      </c>
      <c r="S558">
        <v>1000</v>
      </c>
      <c r="T558">
        <v>0</v>
      </c>
      <c r="U558">
        <v>1000</v>
      </c>
      <c r="AF558">
        <v>0</v>
      </c>
      <c r="AG558">
        <v>0</v>
      </c>
      <c r="AV558">
        <v>0</v>
      </c>
      <c r="AW558">
        <v>0</v>
      </c>
    </row>
    <row r="559" spans="1:49" x14ac:dyDescent="0.35">
      <c r="A559" s="1" t="s">
        <v>114</v>
      </c>
      <c r="B559" s="1" t="s">
        <v>896</v>
      </c>
      <c r="C559" s="1" t="s">
        <v>979</v>
      </c>
      <c r="D559" s="1" t="s">
        <v>4221</v>
      </c>
      <c r="E559" s="2">
        <v>45230</v>
      </c>
      <c r="F559" s="1" t="s">
        <v>5239</v>
      </c>
      <c r="G559" s="1" t="s">
        <v>239</v>
      </c>
      <c r="H559" s="1" t="s">
        <v>897</v>
      </c>
      <c r="I559" s="1" t="s">
        <v>980</v>
      </c>
      <c r="S559">
        <v>1020</v>
      </c>
      <c r="T559">
        <v>0</v>
      </c>
      <c r="U559">
        <v>1020</v>
      </c>
      <c r="AF559">
        <v>0</v>
      </c>
      <c r="AG559">
        <v>0</v>
      </c>
      <c r="AV559">
        <v>0</v>
      </c>
      <c r="AW559">
        <v>0</v>
      </c>
    </row>
    <row r="560" spans="1:49" x14ac:dyDescent="0.35">
      <c r="A560" s="1" t="s">
        <v>114</v>
      </c>
      <c r="B560" s="1" t="s">
        <v>900</v>
      </c>
      <c r="C560" s="1" t="s">
        <v>973</v>
      </c>
      <c r="D560" s="1" t="s">
        <v>4221</v>
      </c>
      <c r="E560" s="2">
        <v>45230</v>
      </c>
      <c r="F560" s="1" t="s">
        <v>844</v>
      </c>
      <c r="G560" s="1" t="s">
        <v>845</v>
      </c>
      <c r="H560" s="1" t="s">
        <v>901</v>
      </c>
      <c r="I560" s="1" t="s">
        <v>974</v>
      </c>
      <c r="S560">
        <v>1020</v>
      </c>
      <c r="T560">
        <v>0</v>
      </c>
      <c r="U560">
        <v>1020</v>
      </c>
      <c r="AA560">
        <v>220</v>
      </c>
      <c r="AF560">
        <v>0</v>
      </c>
      <c r="AG560">
        <v>220</v>
      </c>
      <c r="AV560">
        <v>0</v>
      </c>
      <c r="AW560">
        <v>0</v>
      </c>
    </row>
    <row r="561" spans="1:49" x14ac:dyDescent="0.35">
      <c r="A561" s="1" t="s">
        <v>114</v>
      </c>
      <c r="B561" s="1" t="s">
        <v>896</v>
      </c>
      <c r="C561" s="1" t="s">
        <v>925</v>
      </c>
      <c r="D561" s="1" t="s">
        <v>4220</v>
      </c>
      <c r="E561" s="2">
        <v>44865</v>
      </c>
      <c r="F561" s="1" t="s">
        <v>5239</v>
      </c>
      <c r="G561" s="1" t="s">
        <v>239</v>
      </c>
      <c r="H561" s="1" t="s">
        <v>897</v>
      </c>
      <c r="I561" s="1" t="s">
        <v>926</v>
      </c>
      <c r="S561">
        <v>1020</v>
      </c>
      <c r="T561">
        <v>0</v>
      </c>
      <c r="U561">
        <v>1020</v>
      </c>
      <c r="AF561">
        <v>0</v>
      </c>
      <c r="AG561">
        <v>0</v>
      </c>
      <c r="AV561">
        <v>0</v>
      </c>
      <c r="AW561">
        <v>0</v>
      </c>
    </row>
    <row r="562" spans="1:49" x14ac:dyDescent="0.35">
      <c r="A562" s="1" t="s">
        <v>114</v>
      </c>
      <c r="B562" s="1" t="s">
        <v>900</v>
      </c>
      <c r="C562" s="1" t="s">
        <v>941</v>
      </c>
      <c r="D562" s="1" t="s">
        <v>4220</v>
      </c>
      <c r="E562" s="2">
        <v>44865</v>
      </c>
      <c r="F562" s="1" t="s">
        <v>844</v>
      </c>
      <c r="G562" s="1" t="s">
        <v>845</v>
      </c>
      <c r="H562" s="1" t="s">
        <v>901</v>
      </c>
      <c r="I562" s="1" t="s">
        <v>942</v>
      </c>
      <c r="S562">
        <v>1020</v>
      </c>
      <c r="T562">
        <v>0</v>
      </c>
      <c r="U562">
        <v>1020</v>
      </c>
      <c r="AA562">
        <v>220</v>
      </c>
      <c r="AF562">
        <v>0</v>
      </c>
      <c r="AG562">
        <v>220</v>
      </c>
      <c r="AV562">
        <v>0</v>
      </c>
      <c r="AW562">
        <v>0</v>
      </c>
    </row>
    <row r="563" spans="1:49" x14ac:dyDescent="0.35">
      <c r="A563" s="1" t="s">
        <v>114</v>
      </c>
      <c r="B563" s="1" t="s">
        <v>851</v>
      </c>
      <c r="C563" s="1" t="s">
        <v>985</v>
      </c>
      <c r="D563" s="1" t="s">
        <v>4221</v>
      </c>
      <c r="E563" s="2">
        <v>45230</v>
      </c>
      <c r="F563" s="1" t="s">
        <v>854</v>
      </c>
      <c r="G563" s="1" t="s">
        <v>40</v>
      </c>
      <c r="H563" s="1" t="s">
        <v>852</v>
      </c>
      <c r="I563" s="1" t="s">
        <v>986</v>
      </c>
      <c r="S563">
        <v>1100</v>
      </c>
      <c r="T563">
        <v>0</v>
      </c>
      <c r="U563">
        <v>1100</v>
      </c>
      <c r="AF563">
        <v>0</v>
      </c>
      <c r="AG563">
        <v>0</v>
      </c>
      <c r="AV563">
        <v>0</v>
      </c>
      <c r="AW563">
        <v>0</v>
      </c>
    </row>
    <row r="564" spans="1:49" x14ac:dyDescent="0.35">
      <c r="A564" s="1" t="s">
        <v>114</v>
      </c>
      <c r="B564" s="1" t="s">
        <v>851</v>
      </c>
      <c r="C564" s="1" t="s">
        <v>937</v>
      </c>
      <c r="D564" s="1" t="s">
        <v>4220</v>
      </c>
      <c r="E564" s="2">
        <v>44865</v>
      </c>
      <c r="F564" s="1" t="s">
        <v>854</v>
      </c>
      <c r="G564" s="1" t="s">
        <v>40</v>
      </c>
      <c r="H564" s="1" t="s">
        <v>852</v>
      </c>
      <c r="I564" s="1" t="s">
        <v>938</v>
      </c>
      <c r="S564">
        <v>1100</v>
      </c>
      <c r="T564">
        <v>0</v>
      </c>
      <c r="U564">
        <v>1100</v>
      </c>
      <c r="AF564">
        <v>0</v>
      </c>
      <c r="AG564">
        <v>0</v>
      </c>
      <c r="AV564">
        <v>0</v>
      </c>
      <c r="AW564">
        <v>0</v>
      </c>
    </row>
    <row r="565" spans="1:49" x14ac:dyDescent="0.35">
      <c r="A565" s="1" t="s">
        <v>114</v>
      </c>
      <c r="B565" s="1" t="s">
        <v>851</v>
      </c>
      <c r="C565" s="1" t="s">
        <v>850</v>
      </c>
      <c r="D565" s="1" t="s">
        <v>4219</v>
      </c>
      <c r="E565" s="2">
        <v>44500</v>
      </c>
      <c r="F565" s="1" t="s">
        <v>854</v>
      </c>
      <c r="G565" s="1" t="s">
        <v>40</v>
      </c>
      <c r="H565" s="1" t="s">
        <v>852</v>
      </c>
      <c r="I565" s="1" t="s">
        <v>853</v>
      </c>
      <c r="S565">
        <v>1100</v>
      </c>
      <c r="T565">
        <v>0</v>
      </c>
      <c r="U565">
        <v>1100</v>
      </c>
      <c r="AA565">
        <v>3000</v>
      </c>
      <c r="AF565">
        <v>0</v>
      </c>
      <c r="AG565">
        <v>3000</v>
      </c>
      <c r="AV565">
        <v>0</v>
      </c>
      <c r="AW565">
        <v>0</v>
      </c>
    </row>
    <row r="566" spans="1:49" x14ac:dyDescent="0.35">
      <c r="A566" s="1" t="s">
        <v>114</v>
      </c>
      <c r="B566" s="1" t="s">
        <v>837</v>
      </c>
      <c r="C566" s="1" t="s">
        <v>917</v>
      </c>
      <c r="D566" s="1" t="s">
        <v>4220</v>
      </c>
      <c r="E566" s="2">
        <v>44865</v>
      </c>
      <c r="F566" s="1" t="s">
        <v>151</v>
      </c>
      <c r="G566" s="1" t="s">
        <v>145</v>
      </c>
      <c r="H566" s="1" t="s">
        <v>838</v>
      </c>
      <c r="I566" s="1" t="s">
        <v>918</v>
      </c>
      <c r="S566">
        <v>10100</v>
      </c>
      <c r="T566">
        <v>0</v>
      </c>
      <c r="U566">
        <v>10100</v>
      </c>
      <c r="Y566">
        <v>10100</v>
      </c>
      <c r="AC566">
        <v>0</v>
      </c>
      <c r="AF566">
        <v>0</v>
      </c>
      <c r="AG566">
        <v>10100</v>
      </c>
      <c r="AV566">
        <v>0</v>
      </c>
      <c r="AW566">
        <v>0</v>
      </c>
    </row>
    <row r="567" spans="1:49" x14ac:dyDescent="0.35">
      <c r="A567" s="1" t="s">
        <v>114</v>
      </c>
      <c r="B567" s="1" t="s">
        <v>868</v>
      </c>
      <c r="C567" s="1" t="s">
        <v>981</v>
      </c>
      <c r="D567" s="1" t="s">
        <v>4221</v>
      </c>
      <c r="E567" s="2">
        <v>45230</v>
      </c>
      <c r="F567" s="1" t="s">
        <v>854</v>
      </c>
      <c r="G567" s="1" t="s">
        <v>40</v>
      </c>
      <c r="H567" s="1" t="s">
        <v>869</v>
      </c>
      <c r="I567" s="1" t="s">
        <v>982</v>
      </c>
      <c r="S567">
        <v>12300</v>
      </c>
      <c r="T567">
        <v>0</v>
      </c>
      <c r="U567">
        <v>12300</v>
      </c>
      <c r="AF567">
        <v>0</v>
      </c>
      <c r="AG567">
        <v>0</v>
      </c>
      <c r="AV567">
        <v>0</v>
      </c>
      <c r="AW567">
        <v>0</v>
      </c>
    </row>
    <row r="568" spans="1:49" x14ac:dyDescent="0.35">
      <c r="A568" s="1" t="s">
        <v>114</v>
      </c>
      <c r="B568" s="1" t="s">
        <v>868</v>
      </c>
      <c r="C568" s="1" t="s">
        <v>949</v>
      </c>
      <c r="D568" s="1" t="s">
        <v>4220</v>
      </c>
      <c r="E568" s="2">
        <v>44865</v>
      </c>
      <c r="F568" s="1" t="s">
        <v>854</v>
      </c>
      <c r="G568" s="1" t="s">
        <v>40</v>
      </c>
      <c r="H568" s="1" t="s">
        <v>869</v>
      </c>
      <c r="I568" s="1" t="s">
        <v>950</v>
      </c>
      <c r="S568">
        <v>18850</v>
      </c>
      <c r="T568">
        <v>0</v>
      </c>
      <c r="U568">
        <v>18850</v>
      </c>
      <c r="AF568">
        <v>0</v>
      </c>
      <c r="AG568">
        <v>0</v>
      </c>
      <c r="AV568">
        <v>0</v>
      </c>
      <c r="AW568">
        <v>0</v>
      </c>
    </row>
    <row r="569" spans="1:49" x14ac:dyDescent="0.35">
      <c r="A569" s="1" t="s">
        <v>114</v>
      </c>
      <c r="B569" s="1" t="s">
        <v>868</v>
      </c>
      <c r="C569" s="1" t="s">
        <v>867</v>
      </c>
      <c r="D569" s="1" t="s">
        <v>4219</v>
      </c>
      <c r="E569" s="2">
        <v>44500</v>
      </c>
      <c r="F569" s="1" t="s">
        <v>854</v>
      </c>
      <c r="G569" s="1" t="s">
        <v>40</v>
      </c>
      <c r="H569" s="1" t="s">
        <v>869</v>
      </c>
      <c r="I569" s="1" t="s">
        <v>870</v>
      </c>
      <c r="S569">
        <v>18850</v>
      </c>
      <c r="T569">
        <v>0</v>
      </c>
      <c r="U569">
        <v>18850</v>
      </c>
      <c r="AF569">
        <v>0</v>
      </c>
      <c r="AG569">
        <v>0</v>
      </c>
      <c r="AV569">
        <v>0</v>
      </c>
      <c r="AW569">
        <v>0</v>
      </c>
    </row>
    <row r="570" spans="1:49" x14ac:dyDescent="0.35">
      <c r="A570" s="1" t="s">
        <v>114</v>
      </c>
      <c r="B570" s="1" t="s">
        <v>847</v>
      </c>
      <c r="C570" s="1" t="s">
        <v>846</v>
      </c>
      <c r="D570" s="1" t="s">
        <v>4219</v>
      </c>
      <c r="E570" s="2">
        <v>44500</v>
      </c>
      <c r="F570" s="1" t="s">
        <v>5239</v>
      </c>
      <c r="G570" s="1" t="s">
        <v>239</v>
      </c>
      <c r="H570" s="1" t="s">
        <v>848</v>
      </c>
      <c r="I570" s="1" t="s">
        <v>849</v>
      </c>
      <c r="S570">
        <v>19200</v>
      </c>
      <c r="T570">
        <v>0</v>
      </c>
      <c r="U570">
        <v>19200</v>
      </c>
      <c r="Y570">
        <v>3200</v>
      </c>
      <c r="AC570">
        <v>0</v>
      </c>
      <c r="AF570">
        <v>0</v>
      </c>
      <c r="AG570">
        <v>3200</v>
      </c>
      <c r="AV570">
        <v>0</v>
      </c>
      <c r="AW570">
        <v>0</v>
      </c>
    </row>
    <row r="571" spans="1:49" x14ac:dyDescent="0.35">
      <c r="A571" s="1" t="s">
        <v>114</v>
      </c>
      <c r="B571" s="1" t="s">
        <v>841</v>
      </c>
      <c r="C571" s="1" t="s">
        <v>955</v>
      </c>
      <c r="D571" s="1" t="s">
        <v>4221</v>
      </c>
      <c r="E571" s="2">
        <v>45230</v>
      </c>
      <c r="F571" s="1" t="s">
        <v>844</v>
      </c>
      <c r="G571" s="1" t="s">
        <v>845</v>
      </c>
      <c r="H571" s="1" t="s">
        <v>842</v>
      </c>
      <c r="I571" s="1" t="s">
        <v>956</v>
      </c>
      <c r="S571">
        <v>20200</v>
      </c>
      <c r="T571">
        <v>0</v>
      </c>
      <c r="U571">
        <v>20200</v>
      </c>
      <c r="Y571">
        <v>5200</v>
      </c>
      <c r="AC571">
        <v>0</v>
      </c>
      <c r="AF571">
        <v>0</v>
      </c>
      <c r="AG571">
        <v>5200</v>
      </c>
      <c r="AI571">
        <v>1800</v>
      </c>
      <c r="AV571">
        <v>0</v>
      </c>
      <c r="AW571">
        <v>1800</v>
      </c>
    </row>
    <row r="572" spans="1:49" x14ac:dyDescent="0.35">
      <c r="A572" s="1" t="s">
        <v>114</v>
      </c>
      <c r="B572" s="1" t="s">
        <v>841</v>
      </c>
      <c r="C572" s="1" t="s">
        <v>915</v>
      </c>
      <c r="D572" s="1" t="s">
        <v>4220</v>
      </c>
      <c r="E572" s="2">
        <v>44865</v>
      </c>
      <c r="F572" s="1" t="s">
        <v>844</v>
      </c>
      <c r="G572" s="1" t="s">
        <v>845</v>
      </c>
      <c r="H572" s="1" t="s">
        <v>842</v>
      </c>
      <c r="I572" s="1" t="s">
        <v>916</v>
      </c>
      <c r="S572">
        <v>20200</v>
      </c>
      <c r="T572">
        <v>0</v>
      </c>
      <c r="U572">
        <v>20200</v>
      </c>
      <c r="Y572">
        <v>5200</v>
      </c>
      <c r="AC572">
        <v>0</v>
      </c>
      <c r="AF572">
        <v>0</v>
      </c>
      <c r="AG572">
        <v>5200</v>
      </c>
      <c r="AI572">
        <v>1800</v>
      </c>
      <c r="AV572">
        <v>0</v>
      </c>
      <c r="AW572">
        <v>1800</v>
      </c>
    </row>
    <row r="573" spans="1:49" x14ac:dyDescent="0.35">
      <c r="A573" s="1" t="s">
        <v>114</v>
      </c>
      <c r="B573" s="1" t="s">
        <v>912</v>
      </c>
      <c r="C573" s="1" t="s">
        <v>987</v>
      </c>
      <c r="D573" s="1" t="s">
        <v>4221</v>
      </c>
      <c r="E573" s="2">
        <v>45230</v>
      </c>
      <c r="F573" s="1" t="s">
        <v>854</v>
      </c>
      <c r="G573" s="1" t="s">
        <v>40</v>
      </c>
      <c r="H573" s="1" t="s">
        <v>913</v>
      </c>
      <c r="I573" s="1" t="s">
        <v>988</v>
      </c>
      <c r="S573">
        <v>30000</v>
      </c>
      <c r="T573">
        <v>0</v>
      </c>
      <c r="U573">
        <v>30000</v>
      </c>
      <c r="Y573">
        <v>18800</v>
      </c>
      <c r="AC573">
        <v>0</v>
      </c>
      <c r="AF573">
        <v>0</v>
      </c>
      <c r="AG573">
        <v>18800</v>
      </c>
      <c r="AI573">
        <v>15064</v>
      </c>
      <c r="AV573">
        <v>0</v>
      </c>
      <c r="AW573">
        <v>15064</v>
      </c>
    </row>
    <row r="574" spans="1:49" x14ac:dyDescent="0.35">
      <c r="A574" s="1" t="s">
        <v>114</v>
      </c>
      <c r="B574" s="1" t="s">
        <v>912</v>
      </c>
      <c r="C574" s="1" t="s">
        <v>953</v>
      </c>
      <c r="D574" s="1" t="s">
        <v>4220</v>
      </c>
      <c r="E574" s="2">
        <v>44865</v>
      </c>
      <c r="F574" s="1" t="s">
        <v>854</v>
      </c>
      <c r="G574" s="1" t="s">
        <v>40</v>
      </c>
      <c r="H574" s="1" t="s">
        <v>913</v>
      </c>
      <c r="I574" s="1" t="s">
        <v>954</v>
      </c>
      <c r="S574">
        <v>40000</v>
      </c>
      <c r="T574">
        <v>0</v>
      </c>
      <c r="U574">
        <v>40000</v>
      </c>
      <c r="Y574">
        <v>25600</v>
      </c>
      <c r="AC574">
        <v>0</v>
      </c>
      <c r="AF574">
        <v>0</v>
      </c>
      <c r="AG574">
        <v>25600</v>
      </c>
      <c r="AI574">
        <v>19968</v>
      </c>
      <c r="AV574">
        <v>0</v>
      </c>
      <c r="AW574">
        <v>19968</v>
      </c>
    </row>
    <row r="575" spans="1:49" x14ac:dyDescent="0.35">
      <c r="A575" s="1" t="s">
        <v>114</v>
      </c>
      <c r="B575" s="1" t="s">
        <v>912</v>
      </c>
      <c r="C575" s="1" t="s">
        <v>911</v>
      </c>
      <c r="D575" s="1" t="s">
        <v>4219</v>
      </c>
      <c r="E575" s="2">
        <v>44500</v>
      </c>
      <c r="F575" s="1" t="s">
        <v>854</v>
      </c>
      <c r="G575" s="1" t="s">
        <v>40</v>
      </c>
      <c r="H575" s="1" t="s">
        <v>913</v>
      </c>
      <c r="I575" s="1" t="s">
        <v>914</v>
      </c>
      <c r="S575">
        <v>40000</v>
      </c>
      <c r="T575">
        <v>0</v>
      </c>
      <c r="U575">
        <v>40000</v>
      </c>
      <c r="Y575">
        <v>25600</v>
      </c>
      <c r="AC575">
        <v>0</v>
      </c>
      <c r="AF575">
        <v>0</v>
      </c>
      <c r="AG575">
        <v>25600</v>
      </c>
      <c r="AI575">
        <v>19968</v>
      </c>
      <c r="AV575">
        <v>0</v>
      </c>
      <c r="AW575">
        <v>19968</v>
      </c>
    </row>
    <row r="576" spans="1:49" x14ac:dyDescent="0.35">
      <c r="A576" s="1" t="s">
        <v>114</v>
      </c>
      <c r="B576" s="1" t="s">
        <v>847</v>
      </c>
      <c r="C576" s="1" t="s">
        <v>921</v>
      </c>
      <c r="D576" s="1" t="s">
        <v>4220</v>
      </c>
      <c r="E576" s="2">
        <v>44865</v>
      </c>
      <c r="F576" s="1" t="s">
        <v>5239</v>
      </c>
      <c r="G576" s="1" t="s">
        <v>239</v>
      </c>
      <c r="H576" s="1" t="s">
        <v>848</v>
      </c>
      <c r="I576" s="1" t="s">
        <v>922</v>
      </c>
      <c r="S576">
        <v>40820</v>
      </c>
      <c r="T576">
        <v>0</v>
      </c>
      <c r="U576">
        <v>40820</v>
      </c>
      <c r="Y576">
        <v>8820</v>
      </c>
      <c r="AC576">
        <v>0</v>
      </c>
      <c r="AF576">
        <v>0</v>
      </c>
      <c r="AG576">
        <v>8820</v>
      </c>
      <c r="AI576">
        <v>6010</v>
      </c>
      <c r="AV576">
        <v>0</v>
      </c>
      <c r="AW576">
        <v>6010</v>
      </c>
    </row>
    <row r="577" spans="1:49" x14ac:dyDescent="0.35">
      <c r="A577" s="1" t="s">
        <v>114</v>
      </c>
      <c r="B577" s="1" t="s">
        <v>847</v>
      </c>
      <c r="C577" s="1" t="s">
        <v>957</v>
      </c>
      <c r="D577" s="1" t="s">
        <v>4221</v>
      </c>
      <c r="E577" s="2">
        <v>45230</v>
      </c>
      <c r="F577" s="1" t="s">
        <v>5239</v>
      </c>
      <c r="G577" s="1" t="s">
        <v>239</v>
      </c>
      <c r="H577" s="1" t="s">
        <v>848</v>
      </c>
      <c r="I577" s="1" t="s">
        <v>958</v>
      </c>
      <c r="S577">
        <v>52020</v>
      </c>
      <c r="T577">
        <v>0</v>
      </c>
      <c r="U577">
        <v>52020</v>
      </c>
      <c r="Y577">
        <v>12020</v>
      </c>
      <c r="AC577">
        <v>0</v>
      </c>
      <c r="AF577">
        <v>0</v>
      </c>
      <c r="AG577">
        <v>12020</v>
      </c>
      <c r="AI577">
        <v>6010</v>
      </c>
      <c r="AV577">
        <v>0</v>
      </c>
      <c r="AW577">
        <v>6010</v>
      </c>
    </row>
    <row r="578" spans="1:49" x14ac:dyDescent="0.35">
      <c r="A578" s="1" t="s">
        <v>385</v>
      </c>
      <c r="B578" s="1" t="s">
        <v>3761</v>
      </c>
      <c r="C578" s="1" t="s">
        <v>3760</v>
      </c>
      <c r="D578" s="1" t="s">
        <v>4087</v>
      </c>
      <c r="E578" s="2">
        <v>42418</v>
      </c>
      <c r="F578" s="1" t="s">
        <v>386</v>
      </c>
      <c r="G578" s="1" t="s">
        <v>387</v>
      </c>
      <c r="H578" s="1" t="s">
        <v>3762</v>
      </c>
      <c r="I578" s="1" t="s">
        <v>29</v>
      </c>
      <c r="M578">
        <v>343</v>
      </c>
      <c r="N578">
        <v>0</v>
      </c>
      <c r="O578">
        <v>343</v>
      </c>
      <c r="R578">
        <v>343</v>
      </c>
      <c r="T578">
        <v>343</v>
      </c>
      <c r="U578">
        <v>0</v>
      </c>
      <c r="Z578">
        <v>343</v>
      </c>
      <c r="AA578">
        <v>575</v>
      </c>
      <c r="AF578">
        <v>343</v>
      </c>
      <c r="AG578">
        <v>575</v>
      </c>
      <c r="AJ578">
        <v>57</v>
      </c>
      <c r="AK578">
        <v>105</v>
      </c>
      <c r="AP578">
        <v>109</v>
      </c>
      <c r="AQ578">
        <v>245</v>
      </c>
      <c r="AV578">
        <v>166</v>
      </c>
      <c r="AW578">
        <v>350</v>
      </c>
    </row>
    <row r="579" spans="1:49" x14ac:dyDescent="0.35">
      <c r="A579" s="1" t="s">
        <v>385</v>
      </c>
      <c r="B579" s="1" t="s">
        <v>3758</v>
      </c>
      <c r="C579" s="1" t="s">
        <v>3757</v>
      </c>
      <c r="D579" s="1" t="s">
        <v>4086</v>
      </c>
      <c r="E579" s="2">
        <v>42060</v>
      </c>
      <c r="F579" s="1" t="s">
        <v>386</v>
      </c>
      <c r="G579" s="1" t="s">
        <v>387</v>
      </c>
      <c r="H579" s="1" t="s">
        <v>3759</v>
      </c>
      <c r="I579" s="1" t="s">
        <v>29</v>
      </c>
      <c r="M579">
        <v>662</v>
      </c>
      <c r="N579">
        <v>0</v>
      </c>
      <c r="O579">
        <v>662</v>
      </c>
      <c r="R579">
        <v>662</v>
      </c>
      <c r="T579">
        <v>662</v>
      </c>
      <c r="U579">
        <v>0</v>
      </c>
      <c r="Z579">
        <v>662</v>
      </c>
      <c r="AA579">
        <v>279</v>
      </c>
      <c r="AF579">
        <v>662</v>
      </c>
      <c r="AG579">
        <v>279</v>
      </c>
      <c r="AJ579">
        <v>93</v>
      </c>
      <c r="AK579">
        <v>45</v>
      </c>
      <c r="AP579">
        <v>180</v>
      </c>
      <c r="AQ579">
        <v>113</v>
      </c>
      <c r="AV579">
        <v>273</v>
      </c>
      <c r="AW579">
        <v>158</v>
      </c>
    </row>
    <row r="580" spans="1:49" x14ac:dyDescent="0.35">
      <c r="A580" s="1" t="s">
        <v>385</v>
      </c>
      <c r="B580" s="1" t="s">
        <v>3211</v>
      </c>
      <c r="C580" s="1" t="s">
        <v>3210</v>
      </c>
      <c r="D580" s="1" t="s">
        <v>4089</v>
      </c>
      <c r="E580" s="2">
        <v>43131</v>
      </c>
      <c r="F580" s="1" t="s">
        <v>386</v>
      </c>
      <c r="G580" s="1" t="s">
        <v>387</v>
      </c>
      <c r="H580" s="1" t="s">
        <v>3212</v>
      </c>
      <c r="I580" s="1" t="s">
        <v>3212</v>
      </c>
      <c r="M580">
        <v>602</v>
      </c>
      <c r="N580">
        <v>0</v>
      </c>
      <c r="O580">
        <v>602</v>
      </c>
      <c r="R580">
        <v>602</v>
      </c>
      <c r="T580">
        <v>602</v>
      </c>
      <c r="U580">
        <v>0</v>
      </c>
      <c r="Z580">
        <v>602</v>
      </c>
      <c r="AA580">
        <v>575</v>
      </c>
      <c r="AF580">
        <v>602</v>
      </c>
      <c r="AG580">
        <v>575</v>
      </c>
      <c r="AJ580">
        <v>142</v>
      </c>
      <c r="AK580">
        <v>85</v>
      </c>
      <c r="AP580">
        <v>250</v>
      </c>
      <c r="AQ580">
        <v>225</v>
      </c>
      <c r="AV580">
        <v>392</v>
      </c>
      <c r="AW580">
        <v>310</v>
      </c>
    </row>
    <row r="581" spans="1:49" x14ac:dyDescent="0.35">
      <c r="A581" s="1" t="s">
        <v>385</v>
      </c>
      <c r="B581" s="1" t="s">
        <v>3208</v>
      </c>
      <c r="C581" s="1" t="s">
        <v>3207</v>
      </c>
      <c r="D581" s="1" t="s">
        <v>4088</v>
      </c>
      <c r="E581" s="2">
        <v>42766</v>
      </c>
      <c r="F581" s="1" t="s">
        <v>386</v>
      </c>
      <c r="G581" s="1" t="s">
        <v>387</v>
      </c>
      <c r="H581" s="1" t="s">
        <v>3209</v>
      </c>
      <c r="I581" s="1" t="s">
        <v>29</v>
      </c>
      <c r="M581">
        <v>546</v>
      </c>
      <c r="N581">
        <v>0</v>
      </c>
      <c r="O581">
        <v>546</v>
      </c>
      <c r="R581">
        <v>546</v>
      </c>
      <c r="T581">
        <v>546</v>
      </c>
      <c r="U581">
        <v>0</v>
      </c>
      <c r="Z581">
        <v>546</v>
      </c>
      <c r="AA581">
        <v>575</v>
      </c>
      <c r="AF581">
        <v>546</v>
      </c>
      <c r="AG581">
        <v>575</v>
      </c>
      <c r="AJ581">
        <v>138</v>
      </c>
      <c r="AK581">
        <v>85</v>
      </c>
      <c r="AP581">
        <v>218</v>
      </c>
      <c r="AQ581">
        <v>225</v>
      </c>
      <c r="AV581">
        <v>356</v>
      </c>
      <c r="AW581">
        <v>310</v>
      </c>
    </row>
    <row r="582" spans="1:49" x14ac:dyDescent="0.35">
      <c r="A582" s="1" t="s">
        <v>497</v>
      </c>
      <c r="B582" s="1" t="s">
        <v>2328</v>
      </c>
      <c r="C582" s="1" t="s">
        <v>2327</v>
      </c>
      <c r="D582" s="1" t="s">
        <v>4156</v>
      </c>
      <c r="E582" s="2">
        <v>42247</v>
      </c>
      <c r="F582" s="1" t="s">
        <v>751</v>
      </c>
      <c r="G582" s="1" t="s">
        <v>751</v>
      </c>
      <c r="H582" s="1" t="s">
        <v>2329</v>
      </c>
      <c r="I582" s="1" t="s">
        <v>29</v>
      </c>
      <c r="M582">
        <v>147</v>
      </c>
      <c r="N582">
        <v>0</v>
      </c>
      <c r="O582">
        <v>0</v>
      </c>
      <c r="Q582">
        <v>147</v>
      </c>
      <c r="R582">
        <v>147</v>
      </c>
      <c r="T582">
        <v>147</v>
      </c>
      <c r="U582">
        <v>0</v>
      </c>
      <c r="Z582">
        <v>147</v>
      </c>
      <c r="AA582">
        <v>147</v>
      </c>
      <c r="AF582">
        <v>147</v>
      </c>
      <c r="AG582">
        <v>147</v>
      </c>
      <c r="AV582">
        <v>0</v>
      </c>
      <c r="AW582">
        <v>0</v>
      </c>
    </row>
    <row r="583" spans="1:49" x14ac:dyDescent="0.35">
      <c r="A583" s="1" t="s">
        <v>497</v>
      </c>
      <c r="B583" s="1" t="s">
        <v>2325</v>
      </c>
      <c r="C583" s="1" t="s">
        <v>2324</v>
      </c>
      <c r="D583" s="1" t="s">
        <v>4155</v>
      </c>
      <c r="E583" s="2">
        <v>41517</v>
      </c>
      <c r="F583" s="1" t="s">
        <v>751</v>
      </c>
      <c r="G583" s="1" t="s">
        <v>751</v>
      </c>
      <c r="H583" s="1" t="s">
        <v>2326</v>
      </c>
      <c r="I583" s="1" t="s">
        <v>29</v>
      </c>
      <c r="M583">
        <v>139</v>
      </c>
      <c r="N583">
        <v>0</v>
      </c>
      <c r="O583">
        <v>0</v>
      </c>
      <c r="Q583">
        <v>139</v>
      </c>
      <c r="R583">
        <v>139</v>
      </c>
      <c r="T583">
        <v>139</v>
      </c>
      <c r="U583">
        <v>0</v>
      </c>
      <c r="Z583">
        <v>139</v>
      </c>
      <c r="AA583">
        <v>139</v>
      </c>
      <c r="AF583">
        <v>139</v>
      </c>
      <c r="AG583">
        <v>139</v>
      </c>
      <c r="AV583">
        <v>0</v>
      </c>
      <c r="AW583">
        <v>0</v>
      </c>
    </row>
    <row r="584" spans="1:49" x14ac:dyDescent="0.35">
      <c r="A584" s="1" t="s">
        <v>497</v>
      </c>
      <c r="B584" s="1" t="s">
        <v>2322</v>
      </c>
      <c r="C584" s="1" t="s">
        <v>2321</v>
      </c>
      <c r="D584" s="1" t="s">
        <v>4154</v>
      </c>
      <c r="E584" s="2">
        <v>41152</v>
      </c>
      <c r="F584" s="1" t="s">
        <v>751</v>
      </c>
      <c r="G584" s="1" t="s">
        <v>751</v>
      </c>
      <c r="H584" s="1" t="s">
        <v>2323</v>
      </c>
      <c r="I584" s="1" t="s">
        <v>29</v>
      </c>
      <c r="M584">
        <v>2233</v>
      </c>
      <c r="N584">
        <v>0</v>
      </c>
      <c r="O584">
        <v>0</v>
      </c>
      <c r="Q584">
        <v>2233</v>
      </c>
      <c r="R584">
        <v>2233</v>
      </c>
      <c r="T584">
        <v>2233</v>
      </c>
      <c r="U584">
        <v>0</v>
      </c>
      <c r="Z584">
        <v>2233</v>
      </c>
      <c r="AA584">
        <v>2233</v>
      </c>
      <c r="AF584">
        <v>2233</v>
      </c>
      <c r="AG584">
        <v>2233</v>
      </c>
      <c r="AV584">
        <v>0</v>
      </c>
      <c r="AW584">
        <v>0</v>
      </c>
    </row>
    <row r="585" spans="1:49" x14ac:dyDescent="0.35">
      <c r="A585" s="1" t="s">
        <v>37</v>
      </c>
      <c r="B585" s="1" t="s">
        <v>5356</v>
      </c>
      <c r="C585" s="1" t="s">
        <v>5357</v>
      </c>
      <c r="D585" s="1" t="s">
        <v>5353</v>
      </c>
      <c r="E585" s="2">
        <v>45626</v>
      </c>
      <c r="F585" s="1" t="s">
        <v>30</v>
      </c>
      <c r="G585" s="1" t="s">
        <v>751</v>
      </c>
      <c r="H585" s="1" t="s">
        <v>5358</v>
      </c>
      <c r="I585" s="1" t="s">
        <v>5359</v>
      </c>
      <c r="T585">
        <v>0</v>
      </c>
      <c r="U585">
        <v>0</v>
      </c>
      <c r="AC585">
        <v>0</v>
      </c>
      <c r="AF585">
        <v>0</v>
      </c>
      <c r="AG585">
        <v>0</v>
      </c>
      <c r="AV585">
        <v>0</v>
      </c>
      <c r="AW585">
        <v>0</v>
      </c>
    </row>
    <row r="586" spans="1:49" x14ac:dyDescent="0.35">
      <c r="A586" s="1" t="s">
        <v>37</v>
      </c>
      <c r="B586" s="1" t="s">
        <v>5360</v>
      </c>
      <c r="C586" s="1" t="s">
        <v>5361</v>
      </c>
      <c r="D586" s="1" t="s">
        <v>5353</v>
      </c>
      <c r="E586" s="2">
        <v>45626</v>
      </c>
      <c r="F586" s="1" t="s">
        <v>146</v>
      </c>
      <c r="G586" s="1" t="s">
        <v>145</v>
      </c>
      <c r="H586" s="1" t="s">
        <v>5362</v>
      </c>
      <c r="I586" s="1" t="s">
        <v>5363</v>
      </c>
      <c r="T586">
        <v>0</v>
      </c>
      <c r="U586">
        <v>0</v>
      </c>
      <c r="AC586">
        <v>0</v>
      </c>
      <c r="AF586">
        <v>0</v>
      </c>
      <c r="AG586">
        <v>0</v>
      </c>
      <c r="AV586">
        <v>0</v>
      </c>
      <c r="AW586">
        <v>0</v>
      </c>
    </row>
    <row r="587" spans="1:49" x14ac:dyDescent="0.35">
      <c r="A587" s="1" t="s">
        <v>37</v>
      </c>
      <c r="B587" s="1" t="s">
        <v>5364</v>
      </c>
      <c r="C587" s="1" t="s">
        <v>5365</v>
      </c>
      <c r="D587" s="1" t="s">
        <v>5353</v>
      </c>
      <c r="E587" s="2">
        <v>45626</v>
      </c>
      <c r="F587" s="1" t="s">
        <v>40</v>
      </c>
      <c r="G587" s="1" t="s">
        <v>40</v>
      </c>
      <c r="H587" s="1" t="s">
        <v>5366</v>
      </c>
      <c r="I587" s="1" t="s">
        <v>5367</v>
      </c>
      <c r="T587">
        <v>0</v>
      </c>
      <c r="U587">
        <v>0</v>
      </c>
      <c r="AC587">
        <v>0</v>
      </c>
      <c r="AF587">
        <v>0</v>
      </c>
      <c r="AG587">
        <v>0</v>
      </c>
      <c r="AV587">
        <v>0</v>
      </c>
      <c r="AW587">
        <v>0</v>
      </c>
    </row>
    <row r="588" spans="1:49" x14ac:dyDescent="0.35">
      <c r="A588" s="1" t="s">
        <v>37</v>
      </c>
      <c r="B588" s="1" t="s">
        <v>5356</v>
      </c>
      <c r="C588" s="1" t="s">
        <v>5368</v>
      </c>
      <c r="D588" s="1" t="s">
        <v>5351</v>
      </c>
      <c r="E588" s="2">
        <v>45260</v>
      </c>
      <c r="F588" s="1" t="s">
        <v>30</v>
      </c>
      <c r="G588" s="1" t="s">
        <v>751</v>
      </c>
      <c r="H588" s="1" t="s">
        <v>5358</v>
      </c>
      <c r="I588" s="1" t="s">
        <v>5369</v>
      </c>
      <c r="T588">
        <v>0</v>
      </c>
      <c r="U588">
        <v>0</v>
      </c>
      <c r="AC588">
        <v>0</v>
      </c>
      <c r="AF588">
        <v>0</v>
      </c>
      <c r="AG588">
        <v>0</v>
      </c>
      <c r="AV588">
        <v>0</v>
      </c>
      <c r="AW588">
        <v>0</v>
      </c>
    </row>
    <row r="589" spans="1:49" x14ac:dyDescent="0.35">
      <c r="A589" s="1" t="s">
        <v>37</v>
      </c>
      <c r="B589" s="1" t="s">
        <v>5360</v>
      </c>
      <c r="C589" s="1" t="s">
        <v>5370</v>
      </c>
      <c r="D589" s="1" t="s">
        <v>5351</v>
      </c>
      <c r="E589" s="2">
        <v>45260</v>
      </c>
      <c r="F589" s="1" t="s">
        <v>146</v>
      </c>
      <c r="G589" s="1" t="s">
        <v>145</v>
      </c>
      <c r="H589" s="1" t="s">
        <v>5362</v>
      </c>
      <c r="I589" s="1" t="s">
        <v>5371</v>
      </c>
      <c r="T589">
        <v>0</v>
      </c>
      <c r="U589">
        <v>0</v>
      </c>
      <c r="AC589">
        <v>0</v>
      </c>
      <c r="AF589">
        <v>0</v>
      </c>
      <c r="AG589">
        <v>0</v>
      </c>
      <c r="AV589">
        <v>0</v>
      </c>
      <c r="AW589">
        <v>0</v>
      </c>
    </row>
    <row r="590" spans="1:49" x14ac:dyDescent="0.35">
      <c r="A590" s="1" t="s">
        <v>37</v>
      </c>
      <c r="B590" s="1" t="s">
        <v>5364</v>
      </c>
      <c r="C590" s="1" t="s">
        <v>5372</v>
      </c>
      <c r="D590" s="1" t="s">
        <v>5351</v>
      </c>
      <c r="E590" s="2">
        <v>45260</v>
      </c>
      <c r="F590" s="1" t="s">
        <v>40</v>
      </c>
      <c r="G590" s="1" t="s">
        <v>40</v>
      </c>
      <c r="H590" s="1" t="s">
        <v>5366</v>
      </c>
      <c r="I590" s="1" t="s">
        <v>5373</v>
      </c>
      <c r="T590">
        <v>0</v>
      </c>
      <c r="U590">
        <v>0</v>
      </c>
      <c r="AC590">
        <v>0</v>
      </c>
      <c r="AF590">
        <v>0</v>
      </c>
      <c r="AG590">
        <v>0</v>
      </c>
      <c r="AV590">
        <v>0</v>
      </c>
      <c r="AW590">
        <v>0</v>
      </c>
    </row>
    <row r="591" spans="1:49" x14ac:dyDescent="0.35">
      <c r="A591" s="1" t="s">
        <v>37</v>
      </c>
      <c r="B591" s="1" t="s">
        <v>5356</v>
      </c>
      <c r="C591" s="1" t="s">
        <v>5374</v>
      </c>
      <c r="D591" s="1" t="s">
        <v>5348</v>
      </c>
      <c r="E591" s="2">
        <v>44895</v>
      </c>
      <c r="F591" s="1" t="s">
        <v>30</v>
      </c>
      <c r="G591" s="1" t="s">
        <v>751</v>
      </c>
      <c r="H591" s="1" t="s">
        <v>5358</v>
      </c>
      <c r="I591" s="1" t="s">
        <v>5375</v>
      </c>
      <c r="T591">
        <v>0</v>
      </c>
      <c r="U591">
        <v>0</v>
      </c>
      <c r="AC591">
        <v>0</v>
      </c>
      <c r="AF591">
        <v>0</v>
      </c>
      <c r="AG591">
        <v>0</v>
      </c>
      <c r="AV591">
        <v>0</v>
      </c>
      <c r="AW591">
        <v>0</v>
      </c>
    </row>
    <row r="592" spans="1:49" x14ac:dyDescent="0.35">
      <c r="A592" s="1" t="s">
        <v>37</v>
      </c>
      <c r="B592" s="1" t="s">
        <v>5360</v>
      </c>
      <c r="C592" s="1" t="s">
        <v>5376</v>
      </c>
      <c r="D592" s="1" t="s">
        <v>5348</v>
      </c>
      <c r="E592" s="2">
        <v>44895</v>
      </c>
      <c r="F592" s="1" t="s">
        <v>146</v>
      </c>
      <c r="G592" s="1" t="s">
        <v>145</v>
      </c>
      <c r="H592" s="1" t="s">
        <v>5362</v>
      </c>
      <c r="I592" s="1" t="s">
        <v>5377</v>
      </c>
      <c r="T592">
        <v>0</v>
      </c>
      <c r="U592">
        <v>0</v>
      </c>
      <c r="AC592">
        <v>0</v>
      </c>
      <c r="AF592">
        <v>0</v>
      </c>
      <c r="AG592">
        <v>0</v>
      </c>
      <c r="AV592">
        <v>0</v>
      </c>
      <c r="AW592">
        <v>0</v>
      </c>
    </row>
    <row r="593" spans="1:49" x14ac:dyDescent="0.35">
      <c r="A593" s="1" t="s">
        <v>37</v>
      </c>
      <c r="B593" s="1" t="s">
        <v>5364</v>
      </c>
      <c r="C593" s="1" t="s">
        <v>5378</v>
      </c>
      <c r="D593" s="1" t="s">
        <v>5348</v>
      </c>
      <c r="E593" s="2">
        <v>44895</v>
      </c>
      <c r="F593" s="1" t="s">
        <v>40</v>
      </c>
      <c r="G593" s="1" t="s">
        <v>40</v>
      </c>
      <c r="H593" s="1" t="s">
        <v>5366</v>
      </c>
      <c r="I593" s="1" t="s">
        <v>5379</v>
      </c>
      <c r="T593">
        <v>0</v>
      </c>
      <c r="U593">
        <v>0</v>
      </c>
      <c r="AC593">
        <v>0</v>
      </c>
      <c r="AF593">
        <v>0</v>
      </c>
      <c r="AG593">
        <v>0</v>
      </c>
      <c r="AV593">
        <v>0</v>
      </c>
      <c r="AW593">
        <v>0</v>
      </c>
    </row>
    <row r="594" spans="1:49" x14ac:dyDescent="0.35">
      <c r="A594" s="1" t="s">
        <v>577</v>
      </c>
      <c r="B594" s="1" t="s">
        <v>2654</v>
      </c>
      <c r="C594" s="1" t="s">
        <v>2653</v>
      </c>
      <c r="D594" s="1" t="s">
        <v>4046</v>
      </c>
      <c r="E594" s="2">
        <v>42600</v>
      </c>
      <c r="F594" s="1" t="s">
        <v>576</v>
      </c>
      <c r="G594" s="1" t="s">
        <v>353</v>
      </c>
      <c r="H594" s="1" t="s">
        <v>2655</v>
      </c>
      <c r="I594" s="1" t="s">
        <v>2655</v>
      </c>
      <c r="M594">
        <v>267</v>
      </c>
      <c r="N594">
        <v>53</v>
      </c>
      <c r="O594">
        <v>214</v>
      </c>
      <c r="R594">
        <v>267</v>
      </c>
      <c r="T594">
        <v>267</v>
      </c>
      <c r="U594">
        <v>0</v>
      </c>
      <c r="Z594">
        <v>267</v>
      </c>
      <c r="AA594">
        <v>650</v>
      </c>
      <c r="AF594">
        <v>267</v>
      </c>
      <c r="AG594">
        <v>650</v>
      </c>
      <c r="AJ594">
        <v>17</v>
      </c>
      <c r="AK594">
        <v>672</v>
      </c>
      <c r="AP594">
        <v>3</v>
      </c>
      <c r="AQ594">
        <v>115</v>
      </c>
      <c r="AV594">
        <v>20</v>
      </c>
      <c r="AW594">
        <v>787</v>
      </c>
    </row>
    <row r="595" spans="1:49" x14ac:dyDescent="0.35">
      <c r="A595" s="1" t="s">
        <v>577</v>
      </c>
      <c r="B595" s="1" t="s">
        <v>2657</v>
      </c>
      <c r="C595" s="1" t="s">
        <v>2656</v>
      </c>
      <c r="D595" s="1" t="s">
        <v>4046</v>
      </c>
      <c r="E595" s="2">
        <v>42600</v>
      </c>
      <c r="F595" s="1" t="s">
        <v>1079</v>
      </c>
      <c r="G595" s="1" t="s">
        <v>353</v>
      </c>
      <c r="H595" s="1" t="s">
        <v>2658</v>
      </c>
      <c r="I595" s="1" t="s">
        <v>2658</v>
      </c>
      <c r="M595">
        <v>744</v>
      </c>
      <c r="N595">
        <v>339</v>
      </c>
      <c r="O595">
        <v>405</v>
      </c>
      <c r="R595">
        <v>744</v>
      </c>
      <c r="T595">
        <v>744</v>
      </c>
      <c r="U595">
        <v>0</v>
      </c>
      <c r="Z595">
        <v>744</v>
      </c>
      <c r="AA595">
        <v>700</v>
      </c>
      <c r="AF595">
        <v>744</v>
      </c>
      <c r="AG595">
        <v>700</v>
      </c>
      <c r="AJ595">
        <v>307</v>
      </c>
      <c r="AK595">
        <v>150</v>
      </c>
      <c r="AP595">
        <v>145</v>
      </c>
      <c r="AQ595">
        <v>300</v>
      </c>
      <c r="AV595">
        <v>452</v>
      </c>
      <c r="AW595">
        <v>450</v>
      </c>
    </row>
    <row r="596" spans="1:49" x14ac:dyDescent="0.35">
      <c r="A596" s="1" t="s">
        <v>577</v>
      </c>
      <c r="B596" s="1" t="s">
        <v>3338</v>
      </c>
      <c r="C596" s="1" t="s">
        <v>3337</v>
      </c>
      <c r="D596" s="1" t="s">
        <v>4070</v>
      </c>
      <c r="E596" s="2">
        <v>42978</v>
      </c>
      <c r="F596" s="1" t="s">
        <v>576</v>
      </c>
      <c r="G596" s="1" t="s">
        <v>353</v>
      </c>
      <c r="H596" s="1" t="s">
        <v>3339</v>
      </c>
      <c r="I596" s="1" t="s">
        <v>3339</v>
      </c>
      <c r="M596">
        <v>913</v>
      </c>
      <c r="N596">
        <v>255</v>
      </c>
      <c r="O596">
        <v>658</v>
      </c>
      <c r="R596">
        <v>913</v>
      </c>
      <c r="T596">
        <v>913</v>
      </c>
      <c r="U596">
        <v>0</v>
      </c>
      <c r="Z596">
        <v>913</v>
      </c>
      <c r="AA596">
        <v>1450</v>
      </c>
      <c r="AF596">
        <v>913</v>
      </c>
      <c r="AG596">
        <v>1450</v>
      </c>
      <c r="AJ596">
        <v>0</v>
      </c>
      <c r="AK596">
        <v>673</v>
      </c>
      <c r="AP596">
        <v>0</v>
      </c>
      <c r="AQ596">
        <v>115</v>
      </c>
      <c r="AR596">
        <v>0</v>
      </c>
      <c r="AS596">
        <v>0</v>
      </c>
      <c r="AV596">
        <v>0</v>
      </c>
      <c r="AW596">
        <v>788</v>
      </c>
    </row>
    <row r="597" spans="1:49" x14ac:dyDescent="0.35">
      <c r="A597" s="1" t="s">
        <v>577</v>
      </c>
      <c r="B597" s="1" t="s">
        <v>3335</v>
      </c>
      <c r="C597" s="1" t="s">
        <v>3334</v>
      </c>
      <c r="D597" s="1" t="s">
        <v>4070</v>
      </c>
      <c r="E597" s="2">
        <v>42978</v>
      </c>
      <c r="F597" s="1" t="s">
        <v>1079</v>
      </c>
      <c r="G597" s="1" t="s">
        <v>353</v>
      </c>
      <c r="H597" s="1" t="s">
        <v>3336</v>
      </c>
      <c r="I597" s="1" t="s">
        <v>3336</v>
      </c>
      <c r="M597">
        <v>1086</v>
      </c>
      <c r="N597">
        <v>485</v>
      </c>
      <c r="O597">
        <v>601</v>
      </c>
      <c r="R597">
        <v>1086</v>
      </c>
      <c r="T597">
        <v>1086</v>
      </c>
      <c r="U597">
        <v>0</v>
      </c>
      <c r="Z597">
        <v>1086</v>
      </c>
      <c r="AA597">
        <v>750</v>
      </c>
      <c r="AF597">
        <v>1086</v>
      </c>
      <c r="AG597">
        <v>750</v>
      </c>
      <c r="AJ597">
        <v>266</v>
      </c>
      <c r="AK597">
        <v>150</v>
      </c>
      <c r="AP597">
        <v>184</v>
      </c>
      <c r="AQ597">
        <v>300</v>
      </c>
      <c r="AV597">
        <v>450</v>
      </c>
      <c r="AW597">
        <v>450</v>
      </c>
    </row>
    <row r="598" spans="1:49" x14ac:dyDescent="0.35">
      <c r="A598" s="1" t="s">
        <v>647</v>
      </c>
      <c r="B598" s="1" t="s">
        <v>2816</v>
      </c>
      <c r="C598" s="1" t="s">
        <v>2815</v>
      </c>
      <c r="D598" s="1" t="s">
        <v>4062</v>
      </c>
      <c r="E598" s="2">
        <v>42613</v>
      </c>
      <c r="F598" s="1" t="s">
        <v>43</v>
      </c>
      <c r="G598" s="1" t="s">
        <v>48</v>
      </c>
      <c r="H598" s="1" t="s">
        <v>2817</v>
      </c>
      <c r="I598" s="1" t="s">
        <v>29</v>
      </c>
      <c r="M598">
        <v>1749</v>
      </c>
      <c r="N598">
        <v>986</v>
      </c>
      <c r="O598">
        <v>714</v>
      </c>
      <c r="Q598">
        <v>49</v>
      </c>
      <c r="R598">
        <v>1749</v>
      </c>
      <c r="T598">
        <v>1749</v>
      </c>
      <c r="U598">
        <v>0</v>
      </c>
      <c r="Z598">
        <v>1749</v>
      </c>
      <c r="AA598">
        <v>1700</v>
      </c>
      <c r="AF598">
        <v>1749</v>
      </c>
      <c r="AG598">
        <v>1700</v>
      </c>
      <c r="AJ598">
        <v>789</v>
      </c>
      <c r="AK598">
        <v>750</v>
      </c>
      <c r="AP598">
        <v>0</v>
      </c>
      <c r="AV598">
        <v>789</v>
      </c>
      <c r="AW598">
        <v>750</v>
      </c>
    </row>
    <row r="599" spans="1:49" x14ac:dyDescent="0.35">
      <c r="A599" s="1" t="s">
        <v>328</v>
      </c>
      <c r="B599" s="1" t="s">
        <v>1905</v>
      </c>
      <c r="C599" s="1" t="s">
        <v>1904</v>
      </c>
      <c r="D599" s="1" t="s">
        <v>4170</v>
      </c>
      <c r="E599" s="2">
        <v>43496</v>
      </c>
      <c r="F599" s="1" t="s">
        <v>43</v>
      </c>
      <c r="G599" s="1" t="s">
        <v>48</v>
      </c>
      <c r="H599" s="1" t="s">
        <v>1906</v>
      </c>
      <c r="I599" s="1" t="s">
        <v>29</v>
      </c>
      <c r="J599">
        <v>1497</v>
      </c>
      <c r="N599">
        <v>778</v>
      </c>
      <c r="O599">
        <v>719</v>
      </c>
      <c r="R599">
        <v>1497</v>
      </c>
      <c r="S599">
        <v>1497</v>
      </c>
      <c r="T599">
        <v>1497</v>
      </c>
      <c r="U599">
        <v>1497</v>
      </c>
      <c r="Z599">
        <v>1497</v>
      </c>
      <c r="AA599">
        <v>1497</v>
      </c>
      <c r="AF599">
        <v>1497</v>
      </c>
      <c r="AG599">
        <v>1497</v>
      </c>
      <c r="AJ599">
        <v>963</v>
      </c>
      <c r="AK599">
        <v>963</v>
      </c>
      <c r="AL599">
        <v>5</v>
      </c>
      <c r="AM599">
        <v>5</v>
      </c>
      <c r="AV599">
        <v>963</v>
      </c>
      <c r="AW599">
        <v>963</v>
      </c>
    </row>
    <row r="600" spans="1:49" x14ac:dyDescent="0.35">
      <c r="A600" s="1" t="s">
        <v>328</v>
      </c>
      <c r="B600" s="1" t="s">
        <v>1900</v>
      </c>
      <c r="C600" s="1" t="s">
        <v>1899</v>
      </c>
      <c r="D600" s="1" t="s">
        <v>4169</v>
      </c>
      <c r="E600" s="2">
        <v>43131</v>
      </c>
      <c r="F600" s="1" t="s">
        <v>43</v>
      </c>
      <c r="G600" s="1" t="s">
        <v>48</v>
      </c>
      <c r="H600" s="1" t="s">
        <v>1901</v>
      </c>
      <c r="I600" s="1" t="s">
        <v>29</v>
      </c>
      <c r="J600">
        <v>1708</v>
      </c>
      <c r="N600">
        <v>991</v>
      </c>
      <c r="O600">
        <v>717</v>
      </c>
      <c r="R600">
        <v>1708</v>
      </c>
      <c r="S600">
        <v>1708</v>
      </c>
      <c r="T600">
        <v>1708</v>
      </c>
      <c r="U600">
        <v>1708</v>
      </c>
      <c r="Z600">
        <v>1708</v>
      </c>
      <c r="AA600">
        <v>1708</v>
      </c>
      <c r="AF600">
        <v>1708</v>
      </c>
      <c r="AG600">
        <v>1708</v>
      </c>
      <c r="AJ600">
        <v>915</v>
      </c>
      <c r="AK600">
        <v>915</v>
      </c>
      <c r="AL600">
        <v>5</v>
      </c>
      <c r="AM600">
        <v>5</v>
      </c>
      <c r="AV600">
        <v>915</v>
      </c>
      <c r="AW600">
        <v>915</v>
      </c>
    </row>
    <row r="601" spans="1:49" x14ac:dyDescent="0.35">
      <c r="A601" s="1" t="s">
        <v>328</v>
      </c>
      <c r="B601" s="1" t="s">
        <v>1912</v>
      </c>
      <c r="C601" s="1" t="s">
        <v>1911</v>
      </c>
      <c r="D601" s="1" t="s">
        <v>4172</v>
      </c>
      <c r="E601" s="2">
        <v>44227</v>
      </c>
      <c r="F601" s="1" t="s">
        <v>43</v>
      </c>
      <c r="G601" s="1" t="s">
        <v>48</v>
      </c>
      <c r="H601" s="1" t="s">
        <v>1913</v>
      </c>
      <c r="I601" s="1" t="s">
        <v>1914</v>
      </c>
      <c r="J601">
        <v>2436</v>
      </c>
      <c r="K601">
        <v>0</v>
      </c>
      <c r="L601">
        <v>0</v>
      </c>
      <c r="N601">
        <v>1267</v>
      </c>
      <c r="O601">
        <v>1169</v>
      </c>
      <c r="P601">
        <v>0</v>
      </c>
      <c r="Q601">
        <v>0</v>
      </c>
      <c r="R601">
        <v>2436</v>
      </c>
      <c r="S601">
        <v>2550</v>
      </c>
      <c r="T601">
        <v>2436</v>
      </c>
      <c r="U601">
        <v>2550</v>
      </c>
      <c r="Z601">
        <v>2436</v>
      </c>
      <c r="AA601">
        <v>2550</v>
      </c>
      <c r="AF601">
        <v>2436</v>
      </c>
      <c r="AG601">
        <v>2550</v>
      </c>
      <c r="AJ601">
        <v>600</v>
      </c>
      <c r="AL601">
        <v>7</v>
      </c>
      <c r="AV601">
        <v>600</v>
      </c>
      <c r="AW601">
        <v>0</v>
      </c>
    </row>
    <row r="602" spans="1:49" x14ac:dyDescent="0.35">
      <c r="A602" s="1" t="s">
        <v>328</v>
      </c>
      <c r="B602" s="1" t="s">
        <v>1908</v>
      </c>
      <c r="C602" s="1" t="s">
        <v>1907</v>
      </c>
      <c r="D602" s="1" t="s">
        <v>4171</v>
      </c>
      <c r="E602" s="2">
        <v>43861</v>
      </c>
      <c r="F602" s="1" t="s">
        <v>43</v>
      </c>
      <c r="G602" s="1" t="s">
        <v>48</v>
      </c>
      <c r="H602" s="1" t="s">
        <v>1909</v>
      </c>
      <c r="I602" s="1" t="s">
        <v>1910</v>
      </c>
      <c r="J602">
        <v>2648</v>
      </c>
      <c r="K602">
        <v>0</v>
      </c>
      <c r="L602">
        <v>0</v>
      </c>
      <c r="N602">
        <v>1377</v>
      </c>
      <c r="O602">
        <v>1271</v>
      </c>
      <c r="P602">
        <v>0</v>
      </c>
      <c r="Q602">
        <v>0</v>
      </c>
      <c r="R602">
        <v>2648</v>
      </c>
      <c r="S602">
        <v>2648</v>
      </c>
      <c r="T602">
        <v>2648</v>
      </c>
      <c r="U602">
        <v>2648</v>
      </c>
      <c r="Z602">
        <v>2648</v>
      </c>
      <c r="AA602">
        <v>2648</v>
      </c>
      <c r="AF602">
        <v>2648</v>
      </c>
      <c r="AG602">
        <v>2648</v>
      </c>
      <c r="AJ602">
        <v>999</v>
      </c>
      <c r="AK602">
        <v>999</v>
      </c>
      <c r="AL602">
        <v>11</v>
      </c>
      <c r="AM602">
        <v>11</v>
      </c>
      <c r="AV602">
        <v>999</v>
      </c>
      <c r="AW602">
        <v>999</v>
      </c>
    </row>
    <row r="603" spans="1:49" x14ac:dyDescent="0.35">
      <c r="A603" s="1" t="s">
        <v>431</v>
      </c>
      <c r="B603" s="1" t="s">
        <v>2340</v>
      </c>
      <c r="C603" s="1" t="s">
        <v>2339</v>
      </c>
      <c r="D603" s="1" t="s">
        <v>4160</v>
      </c>
      <c r="E603" s="2">
        <v>41517</v>
      </c>
      <c r="F603" s="1" t="s">
        <v>751</v>
      </c>
      <c r="G603" s="1" t="s">
        <v>751</v>
      </c>
      <c r="H603" s="1" t="s">
        <v>2341</v>
      </c>
      <c r="I603" s="1" t="s">
        <v>29</v>
      </c>
      <c r="M603">
        <v>16795</v>
      </c>
      <c r="N603">
        <v>0</v>
      </c>
      <c r="O603">
        <v>0</v>
      </c>
      <c r="Q603">
        <v>16795</v>
      </c>
      <c r="R603">
        <v>16795</v>
      </c>
      <c r="T603">
        <v>16795</v>
      </c>
      <c r="U603">
        <v>0</v>
      </c>
      <c r="Z603">
        <v>16795</v>
      </c>
      <c r="AA603">
        <v>16795</v>
      </c>
      <c r="AF603">
        <v>16795</v>
      </c>
      <c r="AG603">
        <v>16795</v>
      </c>
      <c r="AV603">
        <v>0</v>
      </c>
      <c r="AW603">
        <v>0</v>
      </c>
    </row>
    <row r="604" spans="1:49" x14ac:dyDescent="0.35">
      <c r="A604" s="1" t="s">
        <v>431</v>
      </c>
      <c r="B604" s="1" t="s">
        <v>2337</v>
      </c>
      <c r="C604" s="1" t="s">
        <v>2336</v>
      </c>
      <c r="D604" s="1" t="s">
        <v>4159</v>
      </c>
      <c r="E604" s="2">
        <v>41152</v>
      </c>
      <c r="F604" s="1" t="s">
        <v>751</v>
      </c>
      <c r="G604" s="1" t="s">
        <v>751</v>
      </c>
      <c r="H604" s="1" t="s">
        <v>2338</v>
      </c>
      <c r="I604" s="1" t="s">
        <v>29</v>
      </c>
      <c r="M604">
        <v>12261</v>
      </c>
      <c r="N604">
        <v>0</v>
      </c>
      <c r="O604">
        <v>0</v>
      </c>
      <c r="Q604">
        <v>12261</v>
      </c>
      <c r="R604">
        <v>12261</v>
      </c>
      <c r="T604">
        <v>12261</v>
      </c>
      <c r="U604">
        <v>0</v>
      </c>
      <c r="Z604">
        <v>12261</v>
      </c>
      <c r="AA604">
        <v>12261</v>
      </c>
      <c r="AF604">
        <v>12261</v>
      </c>
      <c r="AG604">
        <v>12261</v>
      </c>
      <c r="AV604">
        <v>0</v>
      </c>
      <c r="AW604">
        <v>0</v>
      </c>
    </row>
    <row r="605" spans="1:49" x14ac:dyDescent="0.35">
      <c r="A605" s="1" t="s">
        <v>431</v>
      </c>
      <c r="B605" s="1" t="s">
        <v>2334</v>
      </c>
      <c r="C605" s="1" t="s">
        <v>2333</v>
      </c>
      <c r="D605" s="1" t="s">
        <v>4158</v>
      </c>
      <c r="E605" s="2">
        <v>40786</v>
      </c>
      <c r="F605" s="1" t="s">
        <v>751</v>
      </c>
      <c r="G605" s="1" t="s">
        <v>751</v>
      </c>
      <c r="H605" s="1" t="s">
        <v>2335</v>
      </c>
      <c r="I605" s="1" t="s">
        <v>29</v>
      </c>
      <c r="M605">
        <v>9827</v>
      </c>
      <c r="N605">
        <v>0</v>
      </c>
      <c r="O605">
        <v>0</v>
      </c>
      <c r="Q605">
        <v>9827</v>
      </c>
      <c r="R605">
        <v>9827</v>
      </c>
      <c r="T605">
        <v>9827</v>
      </c>
      <c r="U605">
        <v>0</v>
      </c>
      <c r="Z605">
        <v>9827</v>
      </c>
      <c r="AA605">
        <v>9827</v>
      </c>
      <c r="AF605">
        <v>9827</v>
      </c>
      <c r="AG605">
        <v>9827</v>
      </c>
      <c r="AV605">
        <v>0</v>
      </c>
      <c r="AW605">
        <v>0</v>
      </c>
    </row>
    <row r="606" spans="1:49" x14ac:dyDescent="0.35">
      <c r="A606" s="1" t="s">
        <v>431</v>
      </c>
      <c r="B606" s="1" t="s">
        <v>2331</v>
      </c>
      <c r="C606" s="1" t="s">
        <v>2330</v>
      </c>
      <c r="D606" s="1" t="s">
        <v>4157</v>
      </c>
      <c r="E606" s="2">
        <v>40421</v>
      </c>
      <c r="F606" s="1" t="s">
        <v>751</v>
      </c>
      <c r="G606" s="1" t="s">
        <v>751</v>
      </c>
      <c r="H606" s="1" t="s">
        <v>2332</v>
      </c>
      <c r="I606" s="1" t="s">
        <v>29</v>
      </c>
      <c r="M606">
        <v>22816</v>
      </c>
      <c r="N606">
        <v>0</v>
      </c>
      <c r="O606">
        <v>0</v>
      </c>
      <c r="Q606">
        <v>22816</v>
      </c>
      <c r="R606">
        <v>22816</v>
      </c>
      <c r="T606">
        <v>22816</v>
      </c>
      <c r="U606">
        <v>0</v>
      </c>
      <c r="Z606">
        <v>22816</v>
      </c>
      <c r="AA606">
        <v>22816</v>
      </c>
      <c r="AF606">
        <v>22816</v>
      </c>
      <c r="AG606">
        <v>22816</v>
      </c>
      <c r="AV606">
        <v>0</v>
      </c>
      <c r="AW606">
        <v>0</v>
      </c>
    </row>
    <row r="607" spans="1:49" x14ac:dyDescent="0.35">
      <c r="A607" s="1" t="s">
        <v>309</v>
      </c>
      <c r="B607" s="1" t="s">
        <v>2705</v>
      </c>
      <c r="C607" s="1" t="s">
        <v>2704</v>
      </c>
      <c r="D607" s="1" t="s">
        <v>4050</v>
      </c>
      <c r="E607" s="2">
        <v>43311</v>
      </c>
      <c r="F607" s="1" t="s">
        <v>1026</v>
      </c>
      <c r="G607" s="1" t="s">
        <v>353</v>
      </c>
      <c r="H607" s="1" t="s">
        <v>2706</v>
      </c>
      <c r="I607" s="1" t="s">
        <v>29</v>
      </c>
      <c r="M607">
        <v>0</v>
      </c>
      <c r="N607">
        <v>0</v>
      </c>
      <c r="O607">
        <v>0</v>
      </c>
      <c r="R607">
        <v>0</v>
      </c>
      <c r="T607">
        <v>0</v>
      </c>
      <c r="U607">
        <v>0</v>
      </c>
      <c r="AA607">
        <v>0</v>
      </c>
      <c r="AF607">
        <v>0</v>
      </c>
      <c r="AG607">
        <v>0</v>
      </c>
      <c r="AQ607">
        <v>0</v>
      </c>
      <c r="AV607">
        <v>0</v>
      </c>
      <c r="AW607">
        <v>0</v>
      </c>
    </row>
    <row r="608" spans="1:49" x14ac:dyDescent="0.35">
      <c r="A608" s="1" t="s">
        <v>309</v>
      </c>
      <c r="B608" s="1" t="s">
        <v>2699</v>
      </c>
      <c r="C608" s="1" t="s">
        <v>2698</v>
      </c>
      <c r="D608" s="1" t="s">
        <v>4050</v>
      </c>
      <c r="E608" s="2">
        <v>43311</v>
      </c>
      <c r="F608" s="1" t="s">
        <v>1014</v>
      </c>
      <c r="G608" s="1" t="s">
        <v>353</v>
      </c>
      <c r="H608" s="1" t="s">
        <v>2700</v>
      </c>
      <c r="I608" s="1" t="s">
        <v>29</v>
      </c>
      <c r="M608">
        <v>0</v>
      </c>
      <c r="N608">
        <v>0</v>
      </c>
      <c r="O608">
        <v>0</v>
      </c>
      <c r="R608">
        <v>0</v>
      </c>
      <c r="T608">
        <v>0</v>
      </c>
      <c r="U608">
        <v>0</v>
      </c>
      <c r="AA608">
        <v>0</v>
      </c>
      <c r="AF608">
        <v>0</v>
      </c>
      <c r="AG608">
        <v>0</v>
      </c>
      <c r="AQ608">
        <v>0</v>
      </c>
      <c r="AV608">
        <v>0</v>
      </c>
      <c r="AW608">
        <v>0</v>
      </c>
    </row>
    <row r="609" spans="1:49" x14ac:dyDescent="0.35">
      <c r="A609" s="1" t="s">
        <v>309</v>
      </c>
      <c r="B609" s="1" t="s">
        <v>2693</v>
      </c>
      <c r="C609" s="1" t="s">
        <v>2692</v>
      </c>
      <c r="D609" s="1" t="s">
        <v>4049</v>
      </c>
      <c r="E609" s="2">
        <v>42946</v>
      </c>
      <c r="F609" s="1" t="s">
        <v>1026</v>
      </c>
      <c r="G609" s="1" t="s">
        <v>353</v>
      </c>
      <c r="H609" s="1" t="s">
        <v>2694</v>
      </c>
      <c r="I609" s="1" t="s">
        <v>29</v>
      </c>
      <c r="M609">
        <v>0</v>
      </c>
      <c r="N609">
        <v>0</v>
      </c>
      <c r="O609">
        <v>0</v>
      </c>
      <c r="R609">
        <v>0</v>
      </c>
      <c r="T609">
        <v>0</v>
      </c>
      <c r="U609">
        <v>0</v>
      </c>
      <c r="AF609">
        <v>0</v>
      </c>
      <c r="AG609">
        <v>0</v>
      </c>
      <c r="AP609">
        <v>2565</v>
      </c>
      <c r="AQ609">
        <v>2565</v>
      </c>
      <c r="AV609">
        <v>2565</v>
      </c>
      <c r="AW609">
        <v>2565</v>
      </c>
    </row>
    <row r="610" spans="1:49" x14ac:dyDescent="0.35">
      <c r="A610" s="1" t="s">
        <v>309</v>
      </c>
      <c r="B610" s="1" t="s">
        <v>2684</v>
      </c>
      <c r="C610" s="1" t="s">
        <v>2683</v>
      </c>
      <c r="D610" s="1" t="s">
        <v>4049</v>
      </c>
      <c r="E610" s="2">
        <v>42946</v>
      </c>
      <c r="F610" s="1" t="s">
        <v>1014</v>
      </c>
      <c r="G610" s="1" t="s">
        <v>353</v>
      </c>
      <c r="H610" s="1" t="s">
        <v>2685</v>
      </c>
      <c r="I610" s="1" t="s">
        <v>29</v>
      </c>
      <c r="M610">
        <v>0</v>
      </c>
      <c r="N610">
        <v>0</v>
      </c>
      <c r="O610">
        <v>0</v>
      </c>
      <c r="R610">
        <v>0</v>
      </c>
      <c r="T610">
        <v>0</v>
      </c>
      <c r="U610">
        <v>0</v>
      </c>
      <c r="AF610">
        <v>0</v>
      </c>
      <c r="AG610">
        <v>0</v>
      </c>
      <c r="AP610">
        <v>394</v>
      </c>
      <c r="AQ610">
        <v>394</v>
      </c>
      <c r="AV610">
        <v>394</v>
      </c>
      <c r="AW610">
        <v>394</v>
      </c>
    </row>
    <row r="611" spans="1:49" x14ac:dyDescent="0.35">
      <c r="A611" s="1" t="s">
        <v>309</v>
      </c>
      <c r="B611" s="1" t="s">
        <v>2669</v>
      </c>
      <c r="C611" s="1" t="s">
        <v>2668</v>
      </c>
      <c r="D611" s="1" t="s">
        <v>4047</v>
      </c>
      <c r="E611" s="2">
        <v>42215</v>
      </c>
      <c r="F611" s="1" t="s">
        <v>513</v>
      </c>
      <c r="G611" s="1" t="s">
        <v>73</v>
      </c>
      <c r="H611" s="1" t="s">
        <v>2670</v>
      </c>
      <c r="I611" s="1" t="s">
        <v>29</v>
      </c>
      <c r="M611">
        <v>0</v>
      </c>
      <c r="N611">
        <v>0</v>
      </c>
      <c r="O611">
        <v>0</v>
      </c>
      <c r="R611">
        <v>0</v>
      </c>
      <c r="T611">
        <v>0</v>
      </c>
      <c r="U611">
        <v>0</v>
      </c>
      <c r="AA611">
        <v>0</v>
      </c>
      <c r="AF611">
        <v>0</v>
      </c>
      <c r="AG611">
        <v>0</v>
      </c>
      <c r="AQ611">
        <v>0</v>
      </c>
      <c r="AV611">
        <v>0</v>
      </c>
      <c r="AW611">
        <v>0</v>
      </c>
    </row>
    <row r="612" spans="1:49" x14ac:dyDescent="0.35">
      <c r="A612" s="1" t="s">
        <v>309</v>
      </c>
      <c r="B612" s="1" t="s">
        <v>3720</v>
      </c>
      <c r="C612" s="1" t="s">
        <v>3719</v>
      </c>
      <c r="D612" s="1" t="s">
        <v>4077</v>
      </c>
      <c r="E612" s="2">
        <v>43890</v>
      </c>
      <c r="F612" s="1" t="s">
        <v>1026</v>
      </c>
      <c r="G612" s="1" t="s">
        <v>353</v>
      </c>
      <c r="H612" s="1" t="s">
        <v>3721</v>
      </c>
      <c r="I612" s="1" t="s">
        <v>29</v>
      </c>
      <c r="T612">
        <v>0</v>
      </c>
      <c r="U612">
        <v>0</v>
      </c>
      <c r="AA612">
        <v>0</v>
      </c>
      <c r="AF612">
        <v>0</v>
      </c>
      <c r="AG612">
        <v>0</v>
      </c>
      <c r="AQ612">
        <v>0</v>
      </c>
      <c r="AV612">
        <v>0</v>
      </c>
      <c r="AW612">
        <v>0</v>
      </c>
    </row>
    <row r="613" spans="1:49" x14ac:dyDescent="0.35">
      <c r="A613" s="1" t="s">
        <v>309</v>
      </c>
      <c r="B613" s="1" t="s">
        <v>3714</v>
      </c>
      <c r="C613" s="1" t="s">
        <v>3713</v>
      </c>
      <c r="D613" s="1" t="s">
        <v>4077</v>
      </c>
      <c r="E613" s="2">
        <v>43890</v>
      </c>
      <c r="F613" s="1" t="s">
        <v>1014</v>
      </c>
      <c r="G613" s="1" t="s">
        <v>353</v>
      </c>
      <c r="H613" s="1" t="s">
        <v>3715</v>
      </c>
      <c r="I613" s="1" t="s">
        <v>29</v>
      </c>
      <c r="T613">
        <v>0</v>
      </c>
      <c r="U613">
        <v>0</v>
      </c>
      <c r="AA613">
        <v>0</v>
      </c>
      <c r="AF613">
        <v>0</v>
      </c>
      <c r="AG613">
        <v>0</v>
      </c>
      <c r="AQ613">
        <v>0</v>
      </c>
      <c r="AV613">
        <v>0</v>
      </c>
      <c r="AW613">
        <v>0</v>
      </c>
    </row>
    <row r="614" spans="1:49" x14ac:dyDescent="0.35">
      <c r="A614" s="1" t="s">
        <v>309</v>
      </c>
      <c r="B614" s="1" t="s">
        <v>2663</v>
      </c>
      <c r="C614" s="1" t="s">
        <v>2662</v>
      </c>
      <c r="D614" s="1" t="s">
        <v>4047</v>
      </c>
      <c r="E614" s="2">
        <v>42215</v>
      </c>
      <c r="F614" s="1" t="s">
        <v>1067</v>
      </c>
      <c r="G614" s="1" t="s">
        <v>353</v>
      </c>
      <c r="H614" s="1" t="s">
        <v>2664</v>
      </c>
      <c r="I614" s="1" t="s">
        <v>29</v>
      </c>
      <c r="M614">
        <v>158</v>
      </c>
      <c r="N614">
        <v>123</v>
      </c>
      <c r="O614">
        <v>35</v>
      </c>
      <c r="R614">
        <v>158</v>
      </c>
      <c r="S614">
        <v>158</v>
      </c>
      <c r="T614">
        <v>158</v>
      </c>
      <c r="U614">
        <v>158</v>
      </c>
      <c r="Z614">
        <v>158</v>
      </c>
      <c r="AA614">
        <v>158</v>
      </c>
      <c r="AF614">
        <v>158</v>
      </c>
      <c r="AG614">
        <v>158</v>
      </c>
      <c r="AP614">
        <v>0</v>
      </c>
      <c r="AQ614">
        <v>0</v>
      </c>
      <c r="AV614">
        <v>0</v>
      </c>
      <c r="AW614">
        <v>0</v>
      </c>
    </row>
    <row r="615" spans="1:49" x14ac:dyDescent="0.35">
      <c r="A615" s="1" t="s">
        <v>309</v>
      </c>
      <c r="B615" s="1" t="s">
        <v>3711</v>
      </c>
      <c r="C615" s="1" t="s">
        <v>3710</v>
      </c>
      <c r="D615" s="1" t="s">
        <v>4077</v>
      </c>
      <c r="E615" s="2">
        <v>43890</v>
      </c>
      <c r="F615" s="1" t="s">
        <v>513</v>
      </c>
      <c r="G615" s="1" t="s">
        <v>73</v>
      </c>
      <c r="H615" s="1" t="s">
        <v>3712</v>
      </c>
      <c r="I615" s="1" t="s">
        <v>29</v>
      </c>
      <c r="J615">
        <v>0</v>
      </c>
      <c r="K615">
        <v>0</v>
      </c>
      <c r="L615">
        <v>0</v>
      </c>
      <c r="M615">
        <v>892</v>
      </c>
      <c r="N615">
        <v>407</v>
      </c>
      <c r="O615">
        <v>485</v>
      </c>
      <c r="P615">
        <v>0</v>
      </c>
      <c r="Q615">
        <v>0</v>
      </c>
      <c r="R615">
        <v>892</v>
      </c>
      <c r="S615">
        <v>892</v>
      </c>
      <c r="T615">
        <v>892</v>
      </c>
      <c r="U615">
        <v>892</v>
      </c>
      <c r="Z615">
        <v>892</v>
      </c>
      <c r="AA615">
        <v>892</v>
      </c>
      <c r="AF615">
        <v>892</v>
      </c>
      <c r="AG615">
        <v>892</v>
      </c>
      <c r="AP615">
        <v>906</v>
      </c>
      <c r="AQ615">
        <v>906</v>
      </c>
      <c r="AT615">
        <v>816</v>
      </c>
      <c r="AV615">
        <v>1722</v>
      </c>
      <c r="AW615">
        <v>906</v>
      </c>
    </row>
    <row r="616" spans="1:49" x14ac:dyDescent="0.35">
      <c r="A616" s="1" t="s">
        <v>309</v>
      </c>
      <c r="B616" s="1" t="s">
        <v>3717</v>
      </c>
      <c r="C616" s="1" t="s">
        <v>3716</v>
      </c>
      <c r="D616" s="1" t="s">
        <v>4077</v>
      </c>
      <c r="E616" s="2">
        <v>43890</v>
      </c>
      <c r="F616" s="1" t="s">
        <v>1067</v>
      </c>
      <c r="G616" s="1" t="s">
        <v>353</v>
      </c>
      <c r="H616" s="1" t="s">
        <v>3718</v>
      </c>
      <c r="I616" s="1" t="s">
        <v>29</v>
      </c>
      <c r="J616">
        <v>0</v>
      </c>
      <c r="K616">
        <v>0</v>
      </c>
      <c r="L616">
        <v>0</v>
      </c>
      <c r="M616">
        <v>944</v>
      </c>
      <c r="N616">
        <v>510</v>
      </c>
      <c r="O616">
        <v>434</v>
      </c>
      <c r="P616">
        <v>0</v>
      </c>
      <c r="Q616">
        <v>0</v>
      </c>
      <c r="R616">
        <v>944</v>
      </c>
      <c r="S616">
        <v>944</v>
      </c>
      <c r="T616">
        <v>944</v>
      </c>
      <c r="U616">
        <v>944</v>
      </c>
      <c r="Z616">
        <v>944</v>
      </c>
      <c r="AA616">
        <v>944</v>
      </c>
      <c r="AF616">
        <v>944</v>
      </c>
      <c r="AG616">
        <v>944</v>
      </c>
      <c r="AP616">
        <v>534</v>
      </c>
      <c r="AQ616">
        <v>534</v>
      </c>
      <c r="AT616">
        <v>617</v>
      </c>
      <c r="AV616">
        <v>1151</v>
      </c>
      <c r="AW616">
        <v>534</v>
      </c>
    </row>
    <row r="617" spans="1:49" x14ac:dyDescent="0.35">
      <c r="A617" s="1" t="s">
        <v>309</v>
      </c>
      <c r="B617" s="1" t="s">
        <v>2702</v>
      </c>
      <c r="C617" s="1" t="s">
        <v>2701</v>
      </c>
      <c r="D617" s="1" t="s">
        <v>4050</v>
      </c>
      <c r="E617" s="2">
        <v>43311</v>
      </c>
      <c r="F617" s="1" t="s">
        <v>1067</v>
      </c>
      <c r="G617" s="1" t="s">
        <v>353</v>
      </c>
      <c r="H617" s="1" t="s">
        <v>2703</v>
      </c>
      <c r="I617" s="1" t="s">
        <v>29</v>
      </c>
      <c r="M617">
        <v>1105</v>
      </c>
      <c r="N617">
        <v>607</v>
      </c>
      <c r="O617">
        <v>498</v>
      </c>
      <c r="R617">
        <v>1105</v>
      </c>
      <c r="S617">
        <v>1105</v>
      </c>
      <c r="T617">
        <v>1105</v>
      </c>
      <c r="U617">
        <v>1105</v>
      </c>
      <c r="Z617">
        <v>1105</v>
      </c>
      <c r="AA617">
        <v>1105</v>
      </c>
      <c r="AF617">
        <v>1105</v>
      </c>
      <c r="AG617">
        <v>1105</v>
      </c>
      <c r="AP617">
        <v>321</v>
      </c>
      <c r="AQ617">
        <v>321</v>
      </c>
      <c r="AV617">
        <v>321</v>
      </c>
      <c r="AW617">
        <v>321</v>
      </c>
    </row>
    <row r="618" spans="1:49" x14ac:dyDescent="0.35">
      <c r="A618" s="1" t="s">
        <v>309</v>
      </c>
      <c r="B618" s="1" t="s">
        <v>2681</v>
      </c>
      <c r="C618" s="1" t="s">
        <v>2680</v>
      </c>
      <c r="D618" s="1" t="s">
        <v>4048</v>
      </c>
      <c r="E618" s="2">
        <v>42600</v>
      </c>
      <c r="F618" s="1" t="s">
        <v>513</v>
      </c>
      <c r="G618" s="1" t="s">
        <v>73</v>
      </c>
      <c r="H618" s="1" t="s">
        <v>2682</v>
      </c>
      <c r="I618" s="1" t="s">
        <v>29</v>
      </c>
      <c r="M618">
        <v>1192</v>
      </c>
      <c r="N618">
        <v>478</v>
      </c>
      <c r="O618">
        <v>714</v>
      </c>
      <c r="R618">
        <v>1192</v>
      </c>
      <c r="S618">
        <v>1192</v>
      </c>
      <c r="T618">
        <v>1192</v>
      </c>
      <c r="U618">
        <v>1192</v>
      </c>
      <c r="Z618">
        <v>1192</v>
      </c>
      <c r="AA618">
        <v>1192</v>
      </c>
      <c r="AF618">
        <v>1192</v>
      </c>
      <c r="AG618">
        <v>1192</v>
      </c>
      <c r="AP618">
        <v>0</v>
      </c>
      <c r="AQ618">
        <v>0</v>
      </c>
      <c r="AV618">
        <v>0</v>
      </c>
      <c r="AW618">
        <v>0</v>
      </c>
    </row>
    <row r="619" spans="1:49" x14ac:dyDescent="0.35">
      <c r="A619" s="1" t="s">
        <v>309</v>
      </c>
      <c r="B619" s="1" t="s">
        <v>2690</v>
      </c>
      <c r="C619" s="1" t="s">
        <v>2689</v>
      </c>
      <c r="D619" s="1" t="s">
        <v>4049</v>
      </c>
      <c r="E619" s="2">
        <v>42946</v>
      </c>
      <c r="F619" s="1" t="s">
        <v>1067</v>
      </c>
      <c r="G619" s="1" t="s">
        <v>353</v>
      </c>
      <c r="H619" s="1" t="s">
        <v>2691</v>
      </c>
      <c r="I619" s="1" t="s">
        <v>29</v>
      </c>
      <c r="M619">
        <v>1200</v>
      </c>
      <c r="N619">
        <v>617</v>
      </c>
      <c r="O619">
        <v>583</v>
      </c>
      <c r="R619">
        <v>1200</v>
      </c>
      <c r="S619">
        <v>1200</v>
      </c>
      <c r="T619">
        <v>1200</v>
      </c>
      <c r="U619">
        <v>1200</v>
      </c>
      <c r="Z619">
        <v>1200</v>
      </c>
      <c r="AA619">
        <v>1200</v>
      </c>
      <c r="AF619">
        <v>1200</v>
      </c>
      <c r="AG619">
        <v>1200</v>
      </c>
      <c r="AP619">
        <v>392</v>
      </c>
      <c r="AQ619">
        <v>392</v>
      </c>
      <c r="AV619">
        <v>392</v>
      </c>
      <c r="AW619">
        <v>392</v>
      </c>
    </row>
    <row r="620" spans="1:49" x14ac:dyDescent="0.35">
      <c r="A620" s="1" t="s">
        <v>309</v>
      </c>
      <c r="B620" s="1" t="s">
        <v>2678</v>
      </c>
      <c r="C620" s="1" t="s">
        <v>2677</v>
      </c>
      <c r="D620" s="1" t="s">
        <v>4048</v>
      </c>
      <c r="E620" s="2">
        <v>42600</v>
      </c>
      <c r="F620" s="1" t="s">
        <v>1014</v>
      </c>
      <c r="G620" s="1" t="s">
        <v>353</v>
      </c>
      <c r="H620" s="1" t="s">
        <v>2679</v>
      </c>
      <c r="I620" s="1" t="s">
        <v>29</v>
      </c>
      <c r="M620">
        <v>1330</v>
      </c>
      <c r="N620">
        <v>659</v>
      </c>
      <c r="O620">
        <v>671</v>
      </c>
      <c r="R620">
        <v>1330</v>
      </c>
      <c r="S620">
        <v>1330</v>
      </c>
      <c r="T620">
        <v>1330</v>
      </c>
      <c r="U620">
        <v>1330</v>
      </c>
      <c r="Z620">
        <v>1330</v>
      </c>
      <c r="AA620">
        <v>1330</v>
      </c>
      <c r="AF620">
        <v>1330</v>
      </c>
      <c r="AG620">
        <v>1330</v>
      </c>
      <c r="AP620">
        <v>217</v>
      </c>
      <c r="AQ620">
        <v>217</v>
      </c>
      <c r="AV620">
        <v>217</v>
      </c>
      <c r="AW620">
        <v>217</v>
      </c>
    </row>
    <row r="621" spans="1:49" x14ac:dyDescent="0.35">
      <c r="A621" s="1" t="s">
        <v>309</v>
      </c>
      <c r="B621" s="1" t="s">
        <v>2675</v>
      </c>
      <c r="C621" s="1" t="s">
        <v>2674</v>
      </c>
      <c r="D621" s="1" t="s">
        <v>4048</v>
      </c>
      <c r="E621" s="2">
        <v>42600</v>
      </c>
      <c r="F621" s="1" t="s">
        <v>1067</v>
      </c>
      <c r="G621" s="1" t="s">
        <v>353</v>
      </c>
      <c r="H621" s="1" t="s">
        <v>2676</v>
      </c>
      <c r="I621" s="1" t="s">
        <v>29</v>
      </c>
      <c r="M621">
        <v>1600</v>
      </c>
      <c r="N621">
        <v>886</v>
      </c>
      <c r="O621">
        <v>714</v>
      </c>
      <c r="R621">
        <v>1600</v>
      </c>
      <c r="S621">
        <v>1600</v>
      </c>
      <c r="T621">
        <v>1600</v>
      </c>
      <c r="U621">
        <v>1600</v>
      </c>
      <c r="Z621">
        <v>1600</v>
      </c>
      <c r="AA621">
        <v>1600</v>
      </c>
      <c r="AF621">
        <v>1600</v>
      </c>
      <c r="AG621">
        <v>1600</v>
      </c>
      <c r="AP621">
        <v>0</v>
      </c>
      <c r="AQ621">
        <v>0</v>
      </c>
      <c r="AV621">
        <v>0</v>
      </c>
      <c r="AW621">
        <v>0</v>
      </c>
    </row>
    <row r="622" spans="1:49" x14ac:dyDescent="0.35">
      <c r="A622" s="1" t="s">
        <v>309</v>
      </c>
      <c r="B622" s="1" t="s">
        <v>2666</v>
      </c>
      <c r="C622" s="1" t="s">
        <v>2665</v>
      </c>
      <c r="D622" s="1" t="s">
        <v>4047</v>
      </c>
      <c r="E622" s="2">
        <v>42215</v>
      </c>
      <c r="F622" s="1" t="s">
        <v>1014</v>
      </c>
      <c r="G622" s="1" t="s">
        <v>353</v>
      </c>
      <c r="H622" s="1" t="s">
        <v>2667</v>
      </c>
      <c r="I622" s="1" t="s">
        <v>29</v>
      </c>
      <c r="M622">
        <v>1960</v>
      </c>
      <c r="N622">
        <v>680</v>
      </c>
      <c r="O622">
        <v>1280</v>
      </c>
      <c r="R622">
        <v>1960</v>
      </c>
      <c r="S622">
        <v>1960</v>
      </c>
      <c r="T622">
        <v>1960</v>
      </c>
      <c r="U622">
        <v>1960</v>
      </c>
      <c r="Z622">
        <v>1960</v>
      </c>
      <c r="AA622">
        <v>1960</v>
      </c>
      <c r="AF622">
        <v>1960</v>
      </c>
      <c r="AG622">
        <v>1960</v>
      </c>
      <c r="AP622">
        <v>0</v>
      </c>
      <c r="AQ622">
        <v>0</v>
      </c>
      <c r="AV622">
        <v>0</v>
      </c>
      <c r="AW622">
        <v>0</v>
      </c>
    </row>
    <row r="623" spans="1:49" x14ac:dyDescent="0.35">
      <c r="A623" s="1" t="s">
        <v>309</v>
      </c>
      <c r="B623" s="1" t="s">
        <v>2687</v>
      </c>
      <c r="C623" s="1" t="s">
        <v>2686</v>
      </c>
      <c r="D623" s="1" t="s">
        <v>4049</v>
      </c>
      <c r="E623" s="2">
        <v>42946</v>
      </c>
      <c r="F623" s="1" t="s">
        <v>513</v>
      </c>
      <c r="G623" s="1" t="s">
        <v>73</v>
      </c>
      <c r="H623" s="1" t="s">
        <v>2688</v>
      </c>
      <c r="I623" s="1" t="s">
        <v>29</v>
      </c>
      <c r="M623">
        <v>3233</v>
      </c>
      <c r="N623">
        <v>1258</v>
      </c>
      <c r="O623">
        <v>1975</v>
      </c>
      <c r="R623">
        <v>3233</v>
      </c>
      <c r="S623">
        <v>3233</v>
      </c>
      <c r="T623">
        <v>3233</v>
      </c>
      <c r="U623">
        <v>3233</v>
      </c>
      <c r="Z623">
        <v>3233</v>
      </c>
      <c r="AA623">
        <v>3233</v>
      </c>
      <c r="AF623">
        <v>3233</v>
      </c>
      <c r="AG623">
        <v>3233</v>
      </c>
      <c r="AP623">
        <v>1029</v>
      </c>
      <c r="AQ623">
        <v>1029</v>
      </c>
      <c r="AV623">
        <v>1029</v>
      </c>
      <c r="AW623">
        <v>1029</v>
      </c>
    </row>
    <row r="624" spans="1:49" x14ac:dyDescent="0.35">
      <c r="A624" s="1" t="s">
        <v>309</v>
      </c>
      <c r="B624" s="1" t="s">
        <v>2696</v>
      </c>
      <c r="C624" s="1" t="s">
        <v>2695</v>
      </c>
      <c r="D624" s="1" t="s">
        <v>4050</v>
      </c>
      <c r="E624" s="2">
        <v>43311</v>
      </c>
      <c r="F624" s="1" t="s">
        <v>513</v>
      </c>
      <c r="G624" s="1" t="s">
        <v>73</v>
      </c>
      <c r="H624" s="1" t="s">
        <v>2697</v>
      </c>
      <c r="I624" s="1" t="s">
        <v>29</v>
      </c>
      <c r="M624">
        <v>3424</v>
      </c>
      <c r="N624">
        <v>1103</v>
      </c>
      <c r="O624">
        <v>2321</v>
      </c>
      <c r="R624">
        <v>3424</v>
      </c>
      <c r="S624">
        <v>3424</v>
      </c>
      <c r="T624">
        <v>3424</v>
      </c>
      <c r="U624">
        <v>3424</v>
      </c>
      <c r="Z624">
        <v>3424</v>
      </c>
      <c r="AA624">
        <v>3424</v>
      </c>
      <c r="AF624">
        <v>3424</v>
      </c>
      <c r="AG624">
        <v>3424</v>
      </c>
      <c r="AP624">
        <v>750</v>
      </c>
      <c r="AQ624">
        <v>750</v>
      </c>
      <c r="AV624">
        <v>750</v>
      </c>
      <c r="AW624">
        <v>750</v>
      </c>
    </row>
    <row r="625" spans="1:49" x14ac:dyDescent="0.35">
      <c r="A625" s="1" t="s">
        <v>309</v>
      </c>
      <c r="B625" s="1" t="s">
        <v>2660</v>
      </c>
      <c r="C625" s="1" t="s">
        <v>2659</v>
      </c>
      <c r="D625" s="1" t="s">
        <v>4047</v>
      </c>
      <c r="E625" s="2">
        <v>42215</v>
      </c>
      <c r="F625" s="1" t="s">
        <v>1026</v>
      </c>
      <c r="G625" s="1" t="s">
        <v>353</v>
      </c>
      <c r="H625" s="1" t="s">
        <v>2661</v>
      </c>
      <c r="I625" s="1" t="s">
        <v>29</v>
      </c>
      <c r="M625">
        <v>4103</v>
      </c>
      <c r="N625">
        <v>3280</v>
      </c>
      <c r="O625">
        <v>823</v>
      </c>
      <c r="R625">
        <v>4103</v>
      </c>
      <c r="S625">
        <v>4103</v>
      </c>
      <c r="T625">
        <v>4103</v>
      </c>
      <c r="U625">
        <v>4103</v>
      </c>
      <c r="Z625">
        <v>4103</v>
      </c>
      <c r="AA625">
        <v>4103</v>
      </c>
      <c r="AF625">
        <v>4103</v>
      </c>
      <c r="AG625">
        <v>4103</v>
      </c>
      <c r="AP625">
        <v>0</v>
      </c>
      <c r="AQ625">
        <v>0</v>
      </c>
      <c r="AV625">
        <v>0</v>
      </c>
      <c r="AW625">
        <v>0</v>
      </c>
    </row>
    <row r="626" spans="1:49" x14ac:dyDescent="0.35">
      <c r="A626" s="1" t="s">
        <v>309</v>
      </c>
      <c r="B626" s="1" t="s">
        <v>2672</v>
      </c>
      <c r="C626" s="1" t="s">
        <v>2671</v>
      </c>
      <c r="D626" s="1" t="s">
        <v>4048</v>
      </c>
      <c r="E626" s="2">
        <v>42600</v>
      </c>
      <c r="F626" s="1" t="s">
        <v>1026</v>
      </c>
      <c r="G626" s="1" t="s">
        <v>353</v>
      </c>
      <c r="H626" s="1" t="s">
        <v>2673</v>
      </c>
      <c r="I626" s="1" t="s">
        <v>29</v>
      </c>
      <c r="M626">
        <v>4138</v>
      </c>
      <c r="N626">
        <v>3614</v>
      </c>
      <c r="O626">
        <v>524</v>
      </c>
      <c r="R626">
        <v>4138</v>
      </c>
      <c r="S626">
        <v>4138</v>
      </c>
      <c r="T626">
        <v>4138</v>
      </c>
      <c r="U626">
        <v>4138</v>
      </c>
      <c r="Z626">
        <v>4138</v>
      </c>
      <c r="AA626">
        <v>4138</v>
      </c>
      <c r="AF626">
        <v>4138</v>
      </c>
      <c r="AG626">
        <v>4138</v>
      </c>
      <c r="AP626">
        <v>620</v>
      </c>
      <c r="AQ626">
        <v>620</v>
      </c>
      <c r="AV626">
        <v>620</v>
      </c>
      <c r="AW626">
        <v>620</v>
      </c>
    </row>
    <row r="627" spans="1:49" x14ac:dyDescent="0.35">
      <c r="A627" s="1" t="s">
        <v>448</v>
      </c>
      <c r="B627" s="1" t="s">
        <v>2349</v>
      </c>
      <c r="C627" s="1" t="s">
        <v>2348</v>
      </c>
      <c r="D627" s="1" t="s">
        <v>4163</v>
      </c>
      <c r="E627" s="2">
        <v>41517</v>
      </c>
      <c r="F627" s="1" t="s">
        <v>751</v>
      </c>
      <c r="G627" s="1" t="s">
        <v>751</v>
      </c>
      <c r="H627" s="1" t="s">
        <v>2350</v>
      </c>
      <c r="I627" s="1" t="s">
        <v>29</v>
      </c>
      <c r="M627">
        <v>1477</v>
      </c>
      <c r="N627">
        <v>0</v>
      </c>
      <c r="O627">
        <v>0</v>
      </c>
      <c r="Q627">
        <v>1477</v>
      </c>
      <c r="R627">
        <v>1477</v>
      </c>
      <c r="T627">
        <v>1477</v>
      </c>
      <c r="U627">
        <v>0</v>
      </c>
      <c r="Z627">
        <v>1477</v>
      </c>
      <c r="AA627">
        <v>1477</v>
      </c>
      <c r="AF627">
        <v>1477</v>
      </c>
      <c r="AG627">
        <v>1477</v>
      </c>
      <c r="AP627">
        <v>3438</v>
      </c>
      <c r="AV627">
        <v>3438</v>
      </c>
      <c r="AW627">
        <v>0</v>
      </c>
    </row>
    <row r="628" spans="1:49" x14ac:dyDescent="0.35">
      <c r="A628" s="1" t="s">
        <v>448</v>
      </c>
      <c r="B628" s="1" t="s">
        <v>2346</v>
      </c>
      <c r="C628" s="1" t="s">
        <v>2345</v>
      </c>
      <c r="D628" s="1" t="s">
        <v>4162</v>
      </c>
      <c r="E628" s="2">
        <v>41152</v>
      </c>
      <c r="F628" s="1" t="s">
        <v>751</v>
      </c>
      <c r="G628" s="1" t="s">
        <v>751</v>
      </c>
      <c r="H628" s="1" t="s">
        <v>2347</v>
      </c>
      <c r="I628" s="1" t="s">
        <v>29</v>
      </c>
      <c r="M628">
        <v>2973</v>
      </c>
      <c r="N628">
        <v>0</v>
      </c>
      <c r="O628">
        <v>0</v>
      </c>
      <c r="Q628">
        <v>2973</v>
      </c>
      <c r="R628">
        <v>2973</v>
      </c>
      <c r="T628">
        <v>2973</v>
      </c>
      <c r="U628">
        <v>0</v>
      </c>
      <c r="Z628">
        <v>2973</v>
      </c>
      <c r="AA628">
        <v>2973</v>
      </c>
      <c r="AF628">
        <v>2973</v>
      </c>
      <c r="AG628">
        <v>2973</v>
      </c>
      <c r="AV628">
        <v>0</v>
      </c>
      <c r="AW628">
        <v>0</v>
      </c>
    </row>
    <row r="629" spans="1:49" x14ac:dyDescent="0.35">
      <c r="A629" s="1" t="s">
        <v>448</v>
      </c>
      <c r="B629" s="1" t="s">
        <v>2343</v>
      </c>
      <c r="C629" s="1" t="s">
        <v>2342</v>
      </c>
      <c r="D629" s="1" t="s">
        <v>4161</v>
      </c>
      <c r="E629" s="2">
        <v>40786</v>
      </c>
      <c r="F629" s="1" t="s">
        <v>751</v>
      </c>
      <c r="G629" s="1" t="s">
        <v>751</v>
      </c>
      <c r="H629" s="1" t="s">
        <v>2344</v>
      </c>
      <c r="I629" s="1" t="s">
        <v>29</v>
      </c>
      <c r="M629">
        <v>758</v>
      </c>
      <c r="N629">
        <v>0</v>
      </c>
      <c r="O629">
        <v>0</v>
      </c>
      <c r="Q629">
        <v>758</v>
      </c>
      <c r="R629">
        <v>758</v>
      </c>
      <c r="T629">
        <v>758</v>
      </c>
      <c r="U629">
        <v>0</v>
      </c>
      <c r="Z629">
        <v>758</v>
      </c>
      <c r="AA629">
        <v>758</v>
      </c>
      <c r="AF629">
        <v>758</v>
      </c>
      <c r="AG629">
        <v>758</v>
      </c>
      <c r="AV629">
        <v>0</v>
      </c>
      <c r="AW629">
        <v>0</v>
      </c>
    </row>
    <row r="630" spans="1:49" x14ac:dyDescent="0.35">
      <c r="A630" s="1" t="s">
        <v>440</v>
      </c>
      <c r="B630" s="1" t="s">
        <v>2352</v>
      </c>
      <c r="C630" s="1" t="s">
        <v>2351</v>
      </c>
      <c r="D630" s="1" t="s">
        <v>4164</v>
      </c>
      <c r="E630" s="2">
        <v>41882</v>
      </c>
      <c r="F630" s="1" t="s">
        <v>751</v>
      </c>
      <c r="G630" s="1" t="s">
        <v>751</v>
      </c>
      <c r="H630" s="1" t="s">
        <v>2353</v>
      </c>
      <c r="I630" s="1" t="s">
        <v>29</v>
      </c>
      <c r="M630">
        <v>1610</v>
      </c>
      <c r="N630">
        <v>0</v>
      </c>
      <c r="O630">
        <v>0</v>
      </c>
      <c r="Q630">
        <v>1610</v>
      </c>
      <c r="R630">
        <v>1610</v>
      </c>
      <c r="T630">
        <v>1610</v>
      </c>
      <c r="U630">
        <v>0</v>
      </c>
      <c r="Z630">
        <v>1610</v>
      </c>
      <c r="AA630">
        <v>1610</v>
      </c>
      <c r="AF630">
        <v>1610</v>
      </c>
      <c r="AG630">
        <v>1610</v>
      </c>
      <c r="AP630">
        <v>1304</v>
      </c>
      <c r="AQ630">
        <v>1304</v>
      </c>
      <c r="AV630">
        <v>1304</v>
      </c>
      <c r="AW630">
        <v>1304</v>
      </c>
    </row>
    <row r="631" spans="1:49" x14ac:dyDescent="0.35">
      <c r="A631" s="1" t="s">
        <v>445</v>
      </c>
      <c r="B631" s="1" t="s">
        <v>2361</v>
      </c>
      <c r="C631" s="1" t="s">
        <v>2360</v>
      </c>
      <c r="D631" s="1" t="s">
        <v>4166</v>
      </c>
      <c r="E631" s="2">
        <v>42613</v>
      </c>
      <c r="F631" s="1" t="s">
        <v>74</v>
      </c>
      <c r="G631" s="1" t="s">
        <v>82</v>
      </c>
      <c r="H631" s="1" t="s">
        <v>2362</v>
      </c>
      <c r="I631" s="1" t="s">
        <v>29</v>
      </c>
      <c r="M631">
        <v>668</v>
      </c>
      <c r="N631">
        <v>0</v>
      </c>
      <c r="O631">
        <v>0</v>
      </c>
      <c r="Q631">
        <v>668</v>
      </c>
      <c r="R631">
        <v>668</v>
      </c>
      <c r="T631">
        <v>668</v>
      </c>
      <c r="U631">
        <v>0</v>
      </c>
      <c r="Z631">
        <v>668</v>
      </c>
      <c r="AF631">
        <v>668</v>
      </c>
      <c r="AG631">
        <v>0</v>
      </c>
      <c r="AP631">
        <v>1933</v>
      </c>
      <c r="AV631">
        <v>1933</v>
      </c>
      <c r="AW631">
        <v>0</v>
      </c>
    </row>
    <row r="632" spans="1:49" x14ac:dyDescent="0.35">
      <c r="A632" s="1" t="s">
        <v>445</v>
      </c>
      <c r="B632" s="1" t="s">
        <v>2355</v>
      </c>
      <c r="C632" s="1" t="s">
        <v>2354</v>
      </c>
      <c r="D632" s="1" t="s">
        <v>4165</v>
      </c>
      <c r="E632" s="2">
        <v>42247</v>
      </c>
      <c r="F632" s="1" t="s">
        <v>74</v>
      </c>
      <c r="G632" s="1" t="s">
        <v>82</v>
      </c>
      <c r="H632" s="1" t="s">
        <v>2356</v>
      </c>
      <c r="I632" s="1" t="s">
        <v>29</v>
      </c>
      <c r="M632">
        <v>2014</v>
      </c>
      <c r="N632">
        <v>0</v>
      </c>
      <c r="O632">
        <v>0</v>
      </c>
      <c r="Q632">
        <v>2014</v>
      </c>
      <c r="R632">
        <v>2014</v>
      </c>
      <c r="T632">
        <v>2014</v>
      </c>
      <c r="U632">
        <v>0</v>
      </c>
      <c r="Z632">
        <v>2014</v>
      </c>
      <c r="AF632">
        <v>2014</v>
      </c>
      <c r="AG632">
        <v>0</v>
      </c>
      <c r="AP632">
        <v>374</v>
      </c>
      <c r="AV632">
        <v>374</v>
      </c>
      <c r="AW632">
        <v>0</v>
      </c>
    </row>
    <row r="633" spans="1:49" x14ac:dyDescent="0.35">
      <c r="A633" s="1" t="s">
        <v>445</v>
      </c>
      <c r="B633" s="1" t="s">
        <v>2358</v>
      </c>
      <c r="C633" s="1" t="s">
        <v>2357</v>
      </c>
      <c r="D633" s="1" t="s">
        <v>4165</v>
      </c>
      <c r="E633" s="2">
        <v>42247</v>
      </c>
      <c r="F633" s="1" t="s">
        <v>74</v>
      </c>
      <c r="G633" s="1" t="s">
        <v>82</v>
      </c>
      <c r="H633" s="1" t="s">
        <v>2359</v>
      </c>
      <c r="I633" s="1" t="s">
        <v>2359</v>
      </c>
      <c r="M633">
        <v>0</v>
      </c>
      <c r="N633">
        <v>0</v>
      </c>
      <c r="O633">
        <v>0</v>
      </c>
      <c r="R633">
        <v>0</v>
      </c>
      <c r="T633">
        <v>0</v>
      </c>
      <c r="U633">
        <v>0</v>
      </c>
      <c r="AA633">
        <v>2500</v>
      </c>
      <c r="AF633">
        <v>0</v>
      </c>
      <c r="AG633">
        <v>2500</v>
      </c>
      <c r="AQ633">
        <v>1680</v>
      </c>
      <c r="AV633">
        <v>0</v>
      </c>
      <c r="AW633">
        <v>1680</v>
      </c>
    </row>
    <row r="634" spans="1:49" x14ac:dyDescent="0.35">
      <c r="A634" s="1" t="s">
        <v>621</v>
      </c>
      <c r="B634" s="1" t="s">
        <v>2755</v>
      </c>
      <c r="C634" s="1" t="s">
        <v>2754</v>
      </c>
      <c r="D634" s="1" t="s">
        <v>4056</v>
      </c>
      <c r="E634" s="2">
        <v>42674</v>
      </c>
      <c r="F634" s="1" t="s">
        <v>758</v>
      </c>
      <c r="G634" s="1" t="s">
        <v>73</v>
      </c>
      <c r="H634" s="1" t="s">
        <v>2756</v>
      </c>
      <c r="I634" s="1" t="s">
        <v>29</v>
      </c>
      <c r="M634">
        <v>193</v>
      </c>
      <c r="N634">
        <v>0</v>
      </c>
      <c r="O634">
        <v>193</v>
      </c>
      <c r="R634">
        <v>193</v>
      </c>
      <c r="T634">
        <v>193</v>
      </c>
      <c r="U634">
        <v>0</v>
      </c>
      <c r="Z634">
        <v>193</v>
      </c>
      <c r="AA634">
        <v>193</v>
      </c>
      <c r="AF634">
        <v>193</v>
      </c>
      <c r="AG634">
        <v>193</v>
      </c>
      <c r="AP634">
        <v>166</v>
      </c>
      <c r="AQ634">
        <v>166</v>
      </c>
      <c r="AV634">
        <v>166</v>
      </c>
      <c r="AW634">
        <v>166</v>
      </c>
    </row>
    <row r="635" spans="1:49" x14ac:dyDescent="0.35">
      <c r="A635" s="1" t="s">
        <v>621</v>
      </c>
      <c r="B635" s="1" t="s">
        <v>2758</v>
      </c>
      <c r="C635" s="1" t="s">
        <v>2757</v>
      </c>
      <c r="D635" s="1" t="s">
        <v>4056</v>
      </c>
      <c r="E635" s="2">
        <v>42674</v>
      </c>
      <c r="F635" s="1" t="s">
        <v>835</v>
      </c>
      <c r="G635" s="1" t="s">
        <v>73</v>
      </c>
      <c r="H635" s="1" t="s">
        <v>2759</v>
      </c>
      <c r="I635" s="1" t="s">
        <v>29</v>
      </c>
      <c r="M635">
        <v>308</v>
      </c>
      <c r="N635">
        <v>154</v>
      </c>
      <c r="O635">
        <v>154</v>
      </c>
      <c r="R635">
        <v>308</v>
      </c>
      <c r="T635">
        <v>308</v>
      </c>
      <c r="U635">
        <v>0</v>
      </c>
      <c r="Z635">
        <v>308</v>
      </c>
      <c r="AA635">
        <v>308</v>
      </c>
      <c r="AF635">
        <v>308</v>
      </c>
      <c r="AG635">
        <v>308</v>
      </c>
      <c r="AP635">
        <v>265</v>
      </c>
      <c r="AQ635">
        <v>265</v>
      </c>
      <c r="AV635">
        <v>265</v>
      </c>
      <c r="AW635">
        <v>265</v>
      </c>
    </row>
    <row r="636" spans="1:49" x14ac:dyDescent="0.35">
      <c r="A636" s="1" t="s">
        <v>621</v>
      </c>
      <c r="B636" s="1" t="s">
        <v>2761</v>
      </c>
      <c r="C636" s="1" t="s">
        <v>2760</v>
      </c>
      <c r="D636" s="1" t="s">
        <v>4056</v>
      </c>
      <c r="E636" s="2">
        <v>42674</v>
      </c>
      <c r="F636" s="1" t="s">
        <v>513</v>
      </c>
      <c r="G636" s="1" t="s">
        <v>73</v>
      </c>
      <c r="H636" s="1" t="s">
        <v>2762</v>
      </c>
      <c r="I636" s="1" t="s">
        <v>29</v>
      </c>
      <c r="M636">
        <v>1935</v>
      </c>
      <c r="N636">
        <v>309</v>
      </c>
      <c r="O636">
        <v>1626</v>
      </c>
      <c r="R636">
        <v>1935</v>
      </c>
      <c r="T636">
        <v>1935</v>
      </c>
      <c r="U636">
        <v>0</v>
      </c>
      <c r="Z636">
        <v>1935</v>
      </c>
      <c r="AA636">
        <v>1935</v>
      </c>
      <c r="AF636">
        <v>1935</v>
      </c>
      <c r="AG636">
        <v>1935</v>
      </c>
      <c r="AP636">
        <v>1664</v>
      </c>
      <c r="AQ636">
        <v>1664</v>
      </c>
      <c r="AV636">
        <v>1664</v>
      </c>
      <c r="AW636">
        <v>1664</v>
      </c>
    </row>
    <row r="637" spans="1:49" x14ac:dyDescent="0.35">
      <c r="A637" s="1" t="s">
        <v>249</v>
      </c>
      <c r="B637" s="1" t="s">
        <v>1892</v>
      </c>
      <c r="C637" s="1" t="s">
        <v>1891</v>
      </c>
      <c r="D637" s="1" t="s">
        <v>4168</v>
      </c>
      <c r="E637" s="2">
        <v>43039</v>
      </c>
      <c r="F637" s="1" t="s">
        <v>758</v>
      </c>
      <c r="G637" s="1" t="s">
        <v>73</v>
      </c>
      <c r="H637" s="1" t="s">
        <v>1893</v>
      </c>
      <c r="I637" s="1" t="s">
        <v>1893</v>
      </c>
      <c r="M637">
        <v>936</v>
      </c>
      <c r="N637">
        <v>93</v>
      </c>
      <c r="O637">
        <v>843</v>
      </c>
      <c r="R637">
        <v>936</v>
      </c>
      <c r="T637">
        <v>936</v>
      </c>
      <c r="U637">
        <v>0</v>
      </c>
      <c r="Z637">
        <v>936</v>
      </c>
      <c r="AA637">
        <v>500</v>
      </c>
      <c r="AF637">
        <v>936</v>
      </c>
      <c r="AG637">
        <v>500</v>
      </c>
      <c r="AP637">
        <v>777</v>
      </c>
      <c r="AQ637">
        <v>350</v>
      </c>
      <c r="AV637">
        <v>777</v>
      </c>
      <c r="AW637">
        <v>350</v>
      </c>
    </row>
    <row r="638" spans="1:49" x14ac:dyDescent="0.35">
      <c r="A638" s="1" t="s">
        <v>249</v>
      </c>
      <c r="B638" s="1" t="s">
        <v>1897</v>
      </c>
      <c r="C638" s="1" t="s">
        <v>1896</v>
      </c>
      <c r="D638" s="1" t="s">
        <v>4168</v>
      </c>
      <c r="E638" s="2">
        <v>43039</v>
      </c>
      <c r="F638" s="1" t="s">
        <v>513</v>
      </c>
      <c r="G638" s="1" t="s">
        <v>73</v>
      </c>
      <c r="H638" s="1" t="s">
        <v>1898</v>
      </c>
      <c r="I638" s="1" t="s">
        <v>1898</v>
      </c>
      <c r="M638">
        <v>1599</v>
      </c>
      <c r="N638">
        <v>159</v>
      </c>
      <c r="O638">
        <v>1440</v>
      </c>
      <c r="R638">
        <v>1599</v>
      </c>
      <c r="T638">
        <v>1599</v>
      </c>
      <c r="U638">
        <v>0</v>
      </c>
      <c r="Z638">
        <v>1599</v>
      </c>
      <c r="AA638">
        <v>2000</v>
      </c>
      <c r="AF638">
        <v>1599</v>
      </c>
      <c r="AG638">
        <v>2000</v>
      </c>
      <c r="AP638">
        <v>1327</v>
      </c>
      <c r="AQ638">
        <v>1400</v>
      </c>
      <c r="AV638">
        <v>1327</v>
      </c>
      <c r="AW638">
        <v>1400</v>
      </c>
    </row>
    <row r="639" spans="1:49" x14ac:dyDescent="0.35">
      <c r="A639" s="1" t="s">
        <v>249</v>
      </c>
      <c r="B639" s="1" t="s">
        <v>1892</v>
      </c>
      <c r="C639" s="1" t="s">
        <v>2946</v>
      </c>
      <c r="D639" s="1" t="s">
        <v>4204</v>
      </c>
      <c r="E639" s="2">
        <v>43496</v>
      </c>
      <c r="F639" s="1" t="s">
        <v>758</v>
      </c>
      <c r="G639" s="1" t="s">
        <v>73</v>
      </c>
      <c r="H639" s="1" t="s">
        <v>1893</v>
      </c>
      <c r="I639" s="1" t="s">
        <v>29</v>
      </c>
      <c r="M639">
        <v>0</v>
      </c>
      <c r="N639">
        <v>0</v>
      </c>
      <c r="O639">
        <v>0</v>
      </c>
      <c r="R639">
        <v>0</v>
      </c>
      <c r="T639">
        <v>0</v>
      </c>
      <c r="U639">
        <v>0</v>
      </c>
      <c r="AF639">
        <v>0</v>
      </c>
      <c r="AG639">
        <v>0</v>
      </c>
      <c r="AV639">
        <v>0</v>
      </c>
      <c r="AW639">
        <v>0</v>
      </c>
    </row>
    <row r="640" spans="1:49" x14ac:dyDescent="0.35">
      <c r="A640" s="1" t="s">
        <v>249</v>
      </c>
      <c r="B640" s="1" t="s">
        <v>1897</v>
      </c>
      <c r="C640" s="1" t="s">
        <v>2947</v>
      </c>
      <c r="D640" s="1" t="s">
        <v>4204</v>
      </c>
      <c r="E640" s="2">
        <v>43496</v>
      </c>
      <c r="F640" s="1" t="s">
        <v>513</v>
      </c>
      <c r="G640" s="1" t="s">
        <v>73</v>
      </c>
      <c r="H640" s="1" t="s">
        <v>1898</v>
      </c>
      <c r="I640" s="1" t="s">
        <v>29</v>
      </c>
      <c r="M640">
        <v>0</v>
      </c>
      <c r="N640">
        <v>0</v>
      </c>
      <c r="O640">
        <v>0</v>
      </c>
      <c r="R640">
        <v>0</v>
      </c>
      <c r="T640">
        <v>0</v>
      </c>
      <c r="U640">
        <v>0</v>
      </c>
      <c r="AF640">
        <v>0</v>
      </c>
      <c r="AG640">
        <v>0</v>
      </c>
      <c r="AV640">
        <v>0</v>
      </c>
      <c r="AW640">
        <v>0</v>
      </c>
    </row>
    <row r="641" spans="1:49" x14ac:dyDescent="0.35">
      <c r="A641" s="1" t="s">
        <v>249</v>
      </c>
      <c r="B641" s="1" t="s">
        <v>2941</v>
      </c>
      <c r="C641" s="1" t="s">
        <v>2940</v>
      </c>
      <c r="D641" s="1" t="s">
        <v>4204</v>
      </c>
      <c r="E641" s="2">
        <v>43496</v>
      </c>
      <c r="F641" s="1" t="s">
        <v>758</v>
      </c>
      <c r="G641" s="1" t="s">
        <v>73</v>
      </c>
      <c r="H641" s="1" t="s">
        <v>2942</v>
      </c>
      <c r="I641" s="1" t="s">
        <v>2942</v>
      </c>
      <c r="M641">
        <v>450</v>
      </c>
      <c r="N641">
        <v>0</v>
      </c>
      <c r="O641">
        <v>450</v>
      </c>
      <c r="R641">
        <v>450</v>
      </c>
      <c r="T641">
        <v>450</v>
      </c>
      <c r="U641">
        <v>0</v>
      </c>
      <c r="Z641">
        <v>450</v>
      </c>
      <c r="AA641">
        <v>450</v>
      </c>
      <c r="AF641">
        <v>450</v>
      </c>
      <c r="AG641">
        <v>450</v>
      </c>
      <c r="AV641">
        <v>0</v>
      </c>
      <c r="AW641">
        <v>0</v>
      </c>
    </row>
    <row r="642" spans="1:49" x14ac:dyDescent="0.35">
      <c r="A642" s="1" t="s">
        <v>249</v>
      </c>
      <c r="B642" s="1" t="s">
        <v>2944</v>
      </c>
      <c r="C642" s="1" t="s">
        <v>2943</v>
      </c>
      <c r="D642" s="1" t="s">
        <v>4204</v>
      </c>
      <c r="E642" s="2">
        <v>43496</v>
      </c>
      <c r="F642" s="1" t="s">
        <v>513</v>
      </c>
      <c r="G642" s="1" t="s">
        <v>73</v>
      </c>
      <c r="H642" s="1" t="s">
        <v>2945</v>
      </c>
      <c r="I642" s="1" t="s">
        <v>2945</v>
      </c>
      <c r="M642">
        <v>1050</v>
      </c>
      <c r="N642">
        <v>126</v>
      </c>
      <c r="O642">
        <v>924</v>
      </c>
      <c r="R642">
        <v>1050</v>
      </c>
      <c r="T642">
        <v>1050</v>
      </c>
      <c r="U642">
        <v>0</v>
      </c>
      <c r="Z642">
        <v>1050</v>
      </c>
      <c r="AA642">
        <v>1050</v>
      </c>
      <c r="AF642">
        <v>1050</v>
      </c>
      <c r="AG642">
        <v>1050</v>
      </c>
      <c r="AV642">
        <v>0</v>
      </c>
      <c r="AW642">
        <v>0</v>
      </c>
    </row>
    <row r="643" spans="1:49" x14ac:dyDescent="0.35">
      <c r="A643" s="1" t="s">
        <v>70</v>
      </c>
      <c r="B643" s="1" t="s">
        <v>748</v>
      </c>
      <c r="C643" s="1" t="s">
        <v>786</v>
      </c>
      <c r="D643" s="1" t="s">
        <v>4186</v>
      </c>
      <c r="E643" s="2">
        <v>43677</v>
      </c>
      <c r="F643" s="1" t="s">
        <v>177</v>
      </c>
      <c r="G643" s="1" t="s">
        <v>73</v>
      </c>
      <c r="H643" s="1" t="s">
        <v>749</v>
      </c>
      <c r="I643" s="1" t="s">
        <v>787</v>
      </c>
      <c r="M643">
        <v>0</v>
      </c>
      <c r="N643">
        <v>0</v>
      </c>
      <c r="O643">
        <v>0</v>
      </c>
      <c r="R643">
        <v>0</v>
      </c>
      <c r="T643">
        <v>0</v>
      </c>
      <c r="U643">
        <v>0</v>
      </c>
      <c r="AB643">
        <v>0</v>
      </c>
      <c r="AC643">
        <v>0</v>
      </c>
      <c r="AF643">
        <v>0</v>
      </c>
      <c r="AG643">
        <v>0</v>
      </c>
      <c r="AV643">
        <v>0</v>
      </c>
      <c r="AW643">
        <v>0</v>
      </c>
    </row>
    <row r="644" spans="1:49" x14ac:dyDescent="0.35">
      <c r="A644" s="1" t="s">
        <v>70</v>
      </c>
      <c r="B644" s="1" t="s">
        <v>748</v>
      </c>
      <c r="C644" s="1" t="s">
        <v>775</v>
      </c>
      <c r="D644" s="1" t="s">
        <v>4187</v>
      </c>
      <c r="E644" s="2">
        <v>44043</v>
      </c>
      <c r="F644" s="1" t="s">
        <v>177</v>
      </c>
      <c r="G644" s="1" t="s">
        <v>73</v>
      </c>
      <c r="H644" s="1" t="s">
        <v>749</v>
      </c>
      <c r="I644" s="1" t="s">
        <v>776</v>
      </c>
      <c r="J644">
        <v>0</v>
      </c>
      <c r="K644">
        <v>0</v>
      </c>
      <c r="L644">
        <v>0</v>
      </c>
      <c r="M644">
        <v>0</v>
      </c>
      <c r="N644">
        <v>0</v>
      </c>
      <c r="O644">
        <v>0</v>
      </c>
      <c r="P644">
        <v>0</v>
      </c>
      <c r="Q644">
        <v>0</v>
      </c>
      <c r="R644">
        <v>0</v>
      </c>
      <c r="T644">
        <v>0</v>
      </c>
      <c r="U644">
        <v>0</v>
      </c>
      <c r="Z644">
        <v>0</v>
      </c>
      <c r="AC644">
        <v>0</v>
      </c>
      <c r="AF644">
        <v>0</v>
      </c>
      <c r="AG644">
        <v>0</v>
      </c>
      <c r="AP644">
        <v>0</v>
      </c>
      <c r="AR644">
        <v>0</v>
      </c>
      <c r="AV644">
        <v>0</v>
      </c>
      <c r="AW644">
        <v>0</v>
      </c>
    </row>
    <row r="645" spans="1:49" x14ac:dyDescent="0.35">
      <c r="A645" s="1" t="s">
        <v>70</v>
      </c>
      <c r="B645" s="1" t="s">
        <v>748</v>
      </c>
      <c r="C645" s="1" t="s">
        <v>3843</v>
      </c>
      <c r="D645" s="1" t="s">
        <v>4188</v>
      </c>
      <c r="E645" s="2">
        <v>44408</v>
      </c>
      <c r="F645" s="1" t="s">
        <v>177</v>
      </c>
      <c r="G645" s="1" t="s">
        <v>73</v>
      </c>
      <c r="H645" s="1" t="s">
        <v>749</v>
      </c>
      <c r="I645" s="1" t="s">
        <v>3844</v>
      </c>
      <c r="J645">
        <v>0</v>
      </c>
      <c r="K645">
        <v>0</v>
      </c>
      <c r="L645">
        <v>0</v>
      </c>
      <c r="M645">
        <v>0</v>
      </c>
      <c r="N645">
        <v>0</v>
      </c>
      <c r="O645">
        <v>0</v>
      </c>
      <c r="P645">
        <v>0</v>
      </c>
      <c r="Q645">
        <v>0</v>
      </c>
      <c r="R645">
        <v>0</v>
      </c>
      <c r="T645">
        <v>0</v>
      </c>
      <c r="U645">
        <v>0</v>
      </c>
      <c r="V645">
        <v>0</v>
      </c>
      <c r="X645">
        <v>0</v>
      </c>
      <c r="Z645">
        <v>0</v>
      </c>
      <c r="AB645">
        <v>0</v>
      </c>
      <c r="AC645">
        <v>0</v>
      </c>
      <c r="AD645">
        <v>0</v>
      </c>
      <c r="AF645">
        <v>0</v>
      </c>
      <c r="AG645">
        <v>0</v>
      </c>
      <c r="AH645">
        <v>0</v>
      </c>
      <c r="AJ645">
        <v>0</v>
      </c>
      <c r="AL645">
        <v>0</v>
      </c>
      <c r="AN645">
        <v>0</v>
      </c>
      <c r="AP645">
        <v>0</v>
      </c>
      <c r="AR645">
        <v>0</v>
      </c>
      <c r="AT645">
        <v>0</v>
      </c>
      <c r="AV645">
        <v>0</v>
      </c>
      <c r="AW645">
        <v>0</v>
      </c>
    </row>
    <row r="646" spans="1:49" x14ac:dyDescent="0.35">
      <c r="A646" s="1" t="s">
        <v>70</v>
      </c>
      <c r="B646" s="1" t="s">
        <v>755</v>
      </c>
      <c r="C646" s="1" t="s">
        <v>3839</v>
      </c>
      <c r="D646" s="1" t="s">
        <v>4189</v>
      </c>
      <c r="E646" s="2">
        <v>44742</v>
      </c>
      <c r="F646" s="1" t="s">
        <v>758</v>
      </c>
      <c r="G646" s="1" t="s">
        <v>73</v>
      </c>
      <c r="H646" s="1" t="s">
        <v>756</v>
      </c>
      <c r="I646" s="1" t="s">
        <v>3840</v>
      </c>
      <c r="S646">
        <v>-5</v>
      </c>
      <c r="T646">
        <v>0</v>
      </c>
      <c r="U646">
        <v>-5</v>
      </c>
      <c r="AA646">
        <v>240</v>
      </c>
      <c r="AC646">
        <v>0</v>
      </c>
      <c r="AF646">
        <v>0</v>
      </c>
      <c r="AG646">
        <v>240</v>
      </c>
      <c r="AO646">
        <v>48</v>
      </c>
      <c r="AQ646">
        <v>72</v>
      </c>
      <c r="AS646">
        <v>187</v>
      </c>
      <c r="AV646">
        <v>0</v>
      </c>
      <c r="AW646">
        <v>307</v>
      </c>
    </row>
    <row r="647" spans="1:49" x14ac:dyDescent="0.35">
      <c r="A647" s="1" t="s">
        <v>70</v>
      </c>
      <c r="B647" s="1" t="s">
        <v>755</v>
      </c>
      <c r="C647" s="1" t="s">
        <v>788</v>
      </c>
      <c r="D647" s="1" t="s">
        <v>4186</v>
      </c>
      <c r="E647" s="2">
        <v>43677</v>
      </c>
      <c r="F647" s="1" t="s">
        <v>758</v>
      </c>
      <c r="G647" s="1" t="s">
        <v>73</v>
      </c>
      <c r="H647" s="1" t="s">
        <v>756</v>
      </c>
      <c r="I647" s="1" t="s">
        <v>789</v>
      </c>
      <c r="M647">
        <v>493</v>
      </c>
      <c r="N647">
        <v>0</v>
      </c>
      <c r="O647">
        <v>493</v>
      </c>
      <c r="R647">
        <v>493</v>
      </c>
      <c r="S647">
        <v>493</v>
      </c>
      <c r="T647">
        <v>493</v>
      </c>
      <c r="U647">
        <v>493</v>
      </c>
      <c r="Z647">
        <v>493</v>
      </c>
      <c r="AA647">
        <v>493</v>
      </c>
      <c r="AB647">
        <v>0</v>
      </c>
      <c r="AC647">
        <v>0</v>
      </c>
      <c r="AF647">
        <v>493</v>
      </c>
      <c r="AG647">
        <v>493</v>
      </c>
      <c r="AP647">
        <v>0</v>
      </c>
      <c r="AQ647">
        <v>0</v>
      </c>
      <c r="AR647">
        <v>79</v>
      </c>
      <c r="AS647">
        <v>79</v>
      </c>
      <c r="AV647">
        <v>79</v>
      </c>
      <c r="AW647">
        <v>79</v>
      </c>
    </row>
    <row r="648" spans="1:49" x14ac:dyDescent="0.35">
      <c r="A648" s="1" t="s">
        <v>70</v>
      </c>
      <c r="B648" s="1" t="s">
        <v>755</v>
      </c>
      <c r="C648" s="1" t="s">
        <v>754</v>
      </c>
      <c r="D648" s="1" t="s">
        <v>4249</v>
      </c>
      <c r="E648" s="2">
        <v>45138</v>
      </c>
      <c r="F648" s="1" t="s">
        <v>758</v>
      </c>
      <c r="G648" s="1" t="s">
        <v>73</v>
      </c>
      <c r="H648" s="1" t="s">
        <v>756</v>
      </c>
      <c r="I648" s="1" t="s">
        <v>757</v>
      </c>
      <c r="S648">
        <v>500</v>
      </c>
      <c r="T648">
        <v>0</v>
      </c>
      <c r="U648">
        <v>500</v>
      </c>
      <c r="AA648">
        <v>300</v>
      </c>
      <c r="AC648">
        <v>0</v>
      </c>
      <c r="AF648">
        <v>0</v>
      </c>
      <c r="AG648">
        <v>300</v>
      </c>
      <c r="AO648">
        <v>30</v>
      </c>
      <c r="AQ648">
        <v>60</v>
      </c>
      <c r="AS648">
        <v>120</v>
      </c>
      <c r="AV648">
        <v>0</v>
      </c>
      <c r="AW648">
        <v>210</v>
      </c>
    </row>
    <row r="649" spans="1:49" x14ac:dyDescent="0.35">
      <c r="A649" s="1" t="s">
        <v>70</v>
      </c>
      <c r="B649" s="1" t="s">
        <v>755</v>
      </c>
      <c r="C649" s="1" t="s">
        <v>777</v>
      </c>
      <c r="D649" s="1" t="s">
        <v>4187</v>
      </c>
      <c r="E649" s="2">
        <v>44043</v>
      </c>
      <c r="F649" s="1" t="s">
        <v>758</v>
      </c>
      <c r="G649" s="1" t="s">
        <v>73</v>
      </c>
      <c r="H649" s="1" t="s">
        <v>756</v>
      </c>
      <c r="I649" s="1" t="s">
        <v>778</v>
      </c>
      <c r="J649">
        <v>0</v>
      </c>
      <c r="K649">
        <v>0</v>
      </c>
      <c r="L649">
        <v>0</v>
      </c>
      <c r="M649">
        <v>566</v>
      </c>
      <c r="N649">
        <v>6</v>
      </c>
      <c r="O649">
        <v>560</v>
      </c>
      <c r="P649">
        <v>0</v>
      </c>
      <c r="Q649">
        <v>0</v>
      </c>
      <c r="R649">
        <v>566</v>
      </c>
      <c r="S649">
        <v>566</v>
      </c>
      <c r="T649">
        <v>566</v>
      </c>
      <c r="U649">
        <v>566</v>
      </c>
      <c r="Z649">
        <v>0</v>
      </c>
      <c r="AA649">
        <v>0</v>
      </c>
      <c r="AC649">
        <v>0</v>
      </c>
      <c r="AF649">
        <v>0</v>
      </c>
      <c r="AG649">
        <v>0</v>
      </c>
      <c r="AP649">
        <v>0</v>
      </c>
      <c r="AQ649">
        <v>0</v>
      </c>
      <c r="AR649">
        <v>0</v>
      </c>
      <c r="AS649">
        <v>0</v>
      </c>
      <c r="AV649">
        <v>0</v>
      </c>
      <c r="AW649">
        <v>0</v>
      </c>
    </row>
    <row r="650" spans="1:49" x14ac:dyDescent="0.35">
      <c r="A650" s="1" t="s">
        <v>70</v>
      </c>
      <c r="B650" s="1" t="s">
        <v>755</v>
      </c>
      <c r="C650" s="1" t="s">
        <v>3845</v>
      </c>
      <c r="D650" s="1" t="s">
        <v>4188</v>
      </c>
      <c r="E650" s="2">
        <v>44408</v>
      </c>
      <c r="F650" s="1" t="s">
        <v>758</v>
      </c>
      <c r="G650" s="1" t="s">
        <v>73</v>
      </c>
      <c r="H650" s="1" t="s">
        <v>756</v>
      </c>
      <c r="I650" s="1" t="s">
        <v>3846</v>
      </c>
      <c r="J650">
        <v>866</v>
      </c>
      <c r="K650">
        <v>0</v>
      </c>
      <c r="L650">
        <v>0</v>
      </c>
      <c r="N650">
        <v>76</v>
      </c>
      <c r="O650">
        <v>790</v>
      </c>
      <c r="P650">
        <v>0</v>
      </c>
      <c r="R650">
        <v>866</v>
      </c>
      <c r="S650">
        <v>866</v>
      </c>
      <c r="T650">
        <v>866</v>
      </c>
      <c r="U650">
        <v>866</v>
      </c>
      <c r="V650">
        <v>0</v>
      </c>
      <c r="X650">
        <v>0</v>
      </c>
      <c r="Z650">
        <v>238</v>
      </c>
      <c r="AA650">
        <v>238</v>
      </c>
      <c r="AB650">
        <v>0</v>
      </c>
      <c r="AC650">
        <v>0</v>
      </c>
      <c r="AD650">
        <v>0</v>
      </c>
      <c r="AF650">
        <v>238</v>
      </c>
      <c r="AG650">
        <v>238</v>
      </c>
      <c r="AH650">
        <v>0</v>
      </c>
      <c r="AJ650">
        <v>0</v>
      </c>
      <c r="AL650">
        <v>0</v>
      </c>
      <c r="AN650">
        <v>0</v>
      </c>
      <c r="AO650">
        <v>0</v>
      </c>
      <c r="AP650">
        <v>24</v>
      </c>
      <c r="AQ650">
        <v>24</v>
      </c>
      <c r="AR650">
        <v>4</v>
      </c>
      <c r="AS650">
        <v>4</v>
      </c>
      <c r="AT650">
        <v>0</v>
      </c>
      <c r="AV650">
        <v>28</v>
      </c>
      <c r="AW650">
        <v>28</v>
      </c>
    </row>
    <row r="651" spans="1:49" x14ac:dyDescent="0.35">
      <c r="A651" s="1" t="s">
        <v>70</v>
      </c>
      <c r="B651" s="1" t="s">
        <v>760</v>
      </c>
      <c r="C651" s="1" t="s">
        <v>779</v>
      </c>
      <c r="D651" s="1" t="s">
        <v>4187</v>
      </c>
      <c r="E651" s="2">
        <v>44043</v>
      </c>
      <c r="F651" s="1" t="s">
        <v>513</v>
      </c>
      <c r="G651" s="1" t="s">
        <v>73</v>
      </c>
      <c r="H651" s="1" t="s">
        <v>761</v>
      </c>
      <c r="I651" s="1" t="s">
        <v>780</v>
      </c>
      <c r="J651">
        <v>0</v>
      </c>
      <c r="K651">
        <v>0</v>
      </c>
      <c r="L651">
        <v>0</v>
      </c>
      <c r="M651">
        <v>882</v>
      </c>
      <c r="N651">
        <v>203</v>
      </c>
      <c r="O651">
        <v>679</v>
      </c>
      <c r="P651">
        <v>0</v>
      </c>
      <c r="Q651">
        <v>0</v>
      </c>
      <c r="R651">
        <v>882</v>
      </c>
      <c r="S651">
        <v>882</v>
      </c>
      <c r="T651">
        <v>882</v>
      </c>
      <c r="U651">
        <v>882</v>
      </c>
      <c r="Z651">
        <v>466</v>
      </c>
      <c r="AA651">
        <v>466</v>
      </c>
      <c r="AC651">
        <v>0</v>
      </c>
      <c r="AF651">
        <v>466</v>
      </c>
      <c r="AG651">
        <v>466</v>
      </c>
      <c r="AN651">
        <v>46</v>
      </c>
      <c r="AO651">
        <v>46</v>
      </c>
      <c r="AP651">
        <v>121</v>
      </c>
      <c r="AQ651">
        <v>121</v>
      </c>
      <c r="AR651">
        <v>209</v>
      </c>
      <c r="AS651">
        <v>209</v>
      </c>
      <c r="AV651">
        <v>376</v>
      </c>
      <c r="AW651">
        <v>376</v>
      </c>
    </row>
    <row r="652" spans="1:49" x14ac:dyDescent="0.35">
      <c r="A652" s="1" t="s">
        <v>70</v>
      </c>
      <c r="B652" s="1" t="s">
        <v>748</v>
      </c>
      <c r="C652" s="1" t="s">
        <v>3837</v>
      </c>
      <c r="D652" s="1" t="s">
        <v>4189</v>
      </c>
      <c r="E652" s="2">
        <v>44742</v>
      </c>
      <c r="F652" s="1" t="s">
        <v>177</v>
      </c>
      <c r="G652" s="1" t="s">
        <v>73</v>
      </c>
      <c r="H652" s="1" t="s">
        <v>749</v>
      </c>
      <c r="I652" s="1" t="s">
        <v>3838</v>
      </c>
      <c r="S652">
        <v>2000</v>
      </c>
      <c r="T652">
        <v>0</v>
      </c>
      <c r="U652">
        <v>2000</v>
      </c>
      <c r="AA652">
        <v>600</v>
      </c>
      <c r="AC652">
        <v>0</v>
      </c>
      <c r="AF652">
        <v>0</v>
      </c>
      <c r="AG652">
        <v>600</v>
      </c>
      <c r="AS652">
        <v>120</v>
      </c>
      <c r="AV652">
        <v>0</v>
      </c>
      <c r="AW652">
        <v>120</v>
      </c>
    </row>
    <row r="653" spans="1:49" x14ac:dyDescent="0.35">
      <c r="A653" s="1" t="s">
        <v>70</v>
      </c>
      <c r="B653" s="1" t="s">
        <v>760</v>
      </c>
      <c r="C653" s="1" t="s">
        <v>790</v>
      </c>
      <c r="D653" s="1" t="s">
        <v>4186</v>
      </c>
      <c r="E653" s="2">
        <v>43677</v>
      </c>
      <c r="F653" s="1" t="s">
        <v>513</v>
      </c>
      <c r="G653" s="1" t="s">
        <v>73</v>
      </c>
      <c r="H653" s="1" t="s">
        <v>761</v>
      </c>
      <c r="I653" s="1" t="s">
        <v>791</v>
      </c>
      <c r="M653">
        <v>2532</v>
      </c>
      <c r="N653">
        <v>340</v>
      </c>
      <c r="O653">
        <v>2192</v>
      </c>
      <c r="R653">
        <v>2532</v>
      </c>
      <c r="S653">
        <v>2532</v>
      </c>
      <c r="T653">
        <v>2532</v>
      </c>
      <c r="U653">
        <v>2532</v>
      </c>
      <c r="Z653">
        <v>2532</v>
      </c>
      <c r="AA653">
        <v>2532</v>
      </c>
      <c r="AC653">
        <v>0</v>
      </c>
      <c r="AF653">
        <v>2532</v>
      </c>
      <c r="AG653">
        <v>2532</v>
      </c>
      <c r="AP653">
        <v>228</v>
      </c>
      <c r="AQ653">
        <v>228</v>
      </c>
      <c r="AR653">
        <v>659</v>
      </c>
      <c r="AS653">
        <v>659</v>
      </c>
      <c r="AV653">
        <v>887</v>
      </c>
      <c r="AW653">
        <v>887</v>
      </c>
    </row>
    <row r="654" spans="1:49" x14ac:dyDescent="0.35">
      <c r="A654" s="1" t="s">
        <v>70</v>
      </c>
      <c r="B654" s="1" t="s">
        <v>748</v>
      </c>
      <c r="C654" s="1" t="s">
        <v>747</v>
      </c>
      <c r="D654" s="1" t="s">
        <v>4249</v>
      </c>
      <c r="E654" s="2">
        <v>45138</v>
      </c>
      <c r="F654" s="1" t="s">
        <v>177</v>
      </c>
      <c r="G654" s="1" t="s">
        <v>73</v>
      </c>
      <c r="H654" s="1" t="s">
        <v>749</v>
      </c>
      <c r="I654" s="1" t="s">
        <v>750</v>
      </c>
      <c r="S654">
        <v>4000</v>
      </c>
      <c r="T654">
        <v>0</v>
      </c>
      <c r="U654">
        <v>4000</v>
      </c>
      <c r="AA654">
        <v>1200</v>
      </c>
      <c r="AC654">
        <v>0</v>
      </c>
      <c r="AF654">
        <v>0</v>
      </c>
      <c r="AG654">
        <v>1200</v>
      </c>
      <c r="AS654">
        <v>240</v>
      </c>
      <c r="AV654">
        <v>0</v>
      </c>
      <c r="AW654">
        <v>240</v>
      </c>
    </row>
    <row r="655" spans="1:49" x14ac:dyDescent="0.35">
      <c r="A655" s="1" t="s">
        <v>70</v>
      </c>
      <c r="B655" s="1" t="s">
        <v>760</v>
      </c>
      <c r="C655" s="1" t="s">
        <v>3847</v>
      </c>
      <c r="D655" s="1" t="s">
        <v>4188</v>
      </c>
      <c r="E655" s="2">
        <v>44408</v>
      </c>
      <c r="F655" s="1" t="s">
        <v>513</v>
      </c>
      <c r="G655" s="1" t="s">
        <v>73</v>
      </c>
      <c r="H655" s="1" t="s">
        <v>761</v>
      </c>
      <c r="I655" s="1" t="s">
        <v>3848</v>
      </c>
      <c r="J655">
        <v>8116</v>
      </c>
      <c r="K655">
        <v>0</v>
      </c>
      <c r="L655">
        <v>0</v>
      </c>
      <c r="N655">
        <v>7233</v>
      </c>
      <c r="O655">
        <v>883</v>
      </c>
      <c r="P655">
        <v>0</v>
      </c>
      <c r="R655">
        <v>8116</v>
      </c>
      <c r="S655">
        <v>8116</v>
      </c>
      <c r="T655">
        <v>8116</v>
      </c>
      <c r="U655">
        <v>8116</v>
      </c>
      <c r="V655">
        <v>0</v>
      </c>
      <c r="X655">
        <v>0</v>
      </c>
      <c r="Z655">
        <v>2690</v>
      </c>
      <c r="AA655">
        <v>2690</v>
      </c>
      <c r="AB655">
        <v>0</v>
      </c>
      <c r="AC655">
        <v>0</v>
      </c>
      <c r="AD655">
        <v>0</v>
      </c>
      <c r="AF655">
        <v>2690</v>
      </c>
      <c r="AG655">
        <v>2690</v>
      </c>
      <c r="AH655">
        <v>0</v>
      </c>
      <c r="AJ655">
        <v>0</v>
      </c>
      <c r="AL655">
        <v>0</v>
      </c>
      <c r="AN655">
        <v>13</v>
      </c>
      <c r="AO655">
        <v>13</v>
      </c>
      <c r="AR655">
        <v>814</v>
      </c>
      <c r="AS655">
        <v>814</v>
      </c>
      <c r="AT655">
        <v>0</v>
      </c>
      <c r="AV655">
        <v>827</v>
      </c>
      <c r="AW655">
        <v>827</v>
      </c>
    </row>
    <row r="656" spans="1:49" x14ac:dyDescent="0.35">
      <c r="A656" s="1" t="s">
        <v>70</v>
      </c>
      <c r="B656" s="1" t="s">
        <v>760</v>
      </c>
      <c r="C656" s="1" t="s">
        <v>759</v>
      </c>
      <c r="D656" s="1" t="s">
        <v>4249</v>
      </c>
      <c r="E656" s="2">
        <v>45138</v>
      </c>
      <c r="F656" s="1" t="s">
        <v>513</v>
      </c>
      <c r="G656" s="1" t="s">
        <v>73</v>
      </c>
      <c r="H656" s="1" t="s">
        <v>761</v>
      </c>
      <c r="I656" s="1" t="s">
        <v>762</v>
      </c>
      <c r="S656">
        <v>10800</v>
      </c>
      <c r="T656">
        <v>0</v>
      </c>
      <c r="U656">
        <v>10800</v>
      </c>
      <c r="AA656">
        <v>3300</v>
      </c>
      <c r="AC656">
        <v>0</v>
      </c>
      <c r="AF656">
        <v>0</v>
      </c>
      <c r="AG656">
        <v>3300</v>
      </c>
      <c r="AO656">
        <v>30</v>
      </c>
      <c r="AQ656">
        <v>60</v>
      </c>
      <c r="AS656">
        <v>720</v>
      </c>
      <c r="AV656">
        <v>0</v>
      </c>
      <c r="AW656">
        <v>810</v>
      </c>
    </row>
    <row r="657" spans="1:49" x14ac:dyDescent="0.35">
      <c r="A657" s="1" t="s">
        <v>70</v>
      </c>
      <c r="B657" s="1" t="s">
        <v>760</v>
      </c>
      <c r="C657" s="1" t="s">
        <v>3841</v>
      </c>
      <c r="D657" s="1" t="s">
        <v>4189</v>
      </c>
      <c r="E657" s="2">
        <v>44742</v>
      </c>
      <c r="F657" s="1" t="s">
        <v>513</v>
      </c>
      <c r="G657" s="1" t="s">
        <v>73</v>
      </c>
      <c r="H657" s="1" t="s">
        <v>761</v>
      </c>
      <c r="I657" s="1" t="s">
        <v>3842</v>
      </c>
      <c r="S657">
        <v>20029</v>
      </c>
      <c r="T657">
        <v>0</v>
      </c>
      <c r="U657">
        <v>20029</v>
      </c>
      <c r="AA657">
        <v>2623</v>
      </c>
      <c r="AC657">
        <v>0</v>
      </c>
      <c r="AF657">
        <v>0</v>
      </c>
      <c r="AG657">
        <v>2623</v>
      </c>
      <c r="AO657">
        <v>44</v>
      </c>
      <c r="AQ657">
        <v>114</v>
      </c>
      <c r="AS657">
        <v>395</v>
      </c>
      <c r="AV657">
        <v>0</v>
      </c>
      <c r="AW657">
        <v>553</v>
      </c>
    </row>
    <row r="658" spans="1:49" x14ac:dyDescent="0.35">
      <c r="A658" s="1" t="s">
        <v>659</v>
      </c>
      <c r="B658" s="1" t="s">
        <v>2037</v>
      </c>
      <c r="C658" s="1" t="s">
        <v>2036</v>
      </c>
      <c r="D658" s="1" t="s">
        <v>4126</v>
      </c>
      <c r="E658" s="2">
        <v>40786</v>
      </c>
      <c r="F658" s="1" t="s">
        <v>751</v>
      </c>
      <c r="G658" s="1" t="s">
        <v>751</v>
      </c>
      <c r="H658" s="1" t="s">
        <v>2038</v>
      </c>
      <c r="I658" s="1" t="s">
        <v>29</v>
      </c>
      <c r="M658">
        <v>7778</v>
      </c>
      <c r="N658">
        <v>0</v>
      </c>
      <c r="O658">
        <v>0</v>
      </c>
      <c r="Q658">
        <v>7778</v>
      </c>
      <c r="R658">
        <v>7778</v>
      </c>
      <c r="T658">
        <v>7778</v>
      </c>
      <c r="U658">
        <v>0</v>
      </c>
      <c r="Z658">
        <v>7778</v>
      </c>
      <c r="AA658">
        <v>7778</v>
      </c>
      <c r="AF658">
        <v>7778</v>
      </c>
      <c r="AG658">
        <v>7778</v>
      </c>
      <c r="AV658">
        <v>0</v>
      </c>
      <c r="AW658">
        <v>0</v>
      </c>
    </row>
    <row r="659" spans="1:49" x14ac:dyDescent="0.35">
      <c r="A659" s="1" t="s">
        <v>659</v>
      </c>
      <c r="B659" s="1" t="s">
        <v>2034</v>
      </c>
      <c r="C659" s="1" t="s">
        <v>2033</v>
      </c>
      <c r="D659" s="1" t="s">
        <v>4125</v>
      </c>
      <c r="E659" s="2">
        <v>40421</v>
      </c>
      <c r="F659" s="1" t="s">
        <v>751</v>
      </c>
      <c r="G659" s="1" t="s">
        <v>751</v>
      </c>
      <c r="H659" s="1" t="s">
        <v>2035</v>
      </c>
      <c r="I659" s="1" t="s">
        <v>29</v>
      </c>
      <c r="M659">
        <v>6346</v>
      </c>
      <c r="N659">
        <v>0</v>
      </c>
      <c r="O659">
        <v>0</v>
      </c>
      <c r="Q659">
        <v>6346</v>
      </c>
      <c r="R659">
        <v>6346</v>
      </c>
      <c r="T659">
        <v>6346</v>
      </c>
      <c r="U659">
        <v>0</v>
      </c>
      <c r="Z659">
        <v>6346</v>
      </c>
      <c r="AA659">
        <v>6346</v>
      </c>
      <c r="AF659">
        <v>6346</v>
      </c>
      <c r="AG659">
        <v>6346</v>
      </c>
      <c r="AV659">
        <v>0</v>
      </c>
      <c r="AW659">
        <v>0</v>
      </c>
    </row>
    <row r="660" spans="1:49" x14ac:dyDescent="0.35">
      <c r="A660" s="1" t="s">
        <v>659</v>
      </c>
      <c r="B660" s="1" t="s">
        <v>2040</v>
      </c>
      <c r="C660" s="1" t="s">
        <v>2039</v>
      </c>
      <c r="D660" s="1" t="s">
        <v>4127</v>
      </c>
      <c r="E660" s="2">
        <v>41152</v>
      </c>
      <c r="F660" s="1" t="s">
        <v>751</v>
      </c>
      <c r="G660" s="1" t="s">
        <v>751</v>
      </c>
      <c r="H660" s="1" t="s">
        <v>2041</v>
      </c>
      <c r="I660" s="1" t="s">
        <v>29</v>
      </c>
      <c r="M660">
        <v>1842</v>
      </c>
      <c r="N660">
        <v>0</v>
      </c>
      <c r="O660">
        <v>0</v>
      </c>
      <c r="Q660">
        <v>1842</v>
      </c>
      <c r="R660">
        <v>1842</v>
      </c>
      <c r="T660">
        <v>1842</v>
      </c>
      <c r="U660">
        <v>0</v>
      </c>
      <c r="Z660">
        <v>1842</v>
      </c>
      <c r="AA660">
        <v>1842</v>
      </c>
      <c r="AF660">
        <v>1842</v>
      </c>
      <c r="AG660">
        <v>1842</v>
      </c>
      <c r="AV660">
        <v>0</v>
      </c>
      <c r="AW660">
        <v>0</v>
      </c>
    </row>
    <row r="661" spans="1:49" x14ac:dyDescent="0.35">
      <c r="A661" s="1" t="s">
        <v>662</v>
      </c>
      <c r="B661" s="1" t="s">
        <v>2170</v>
      </c>
      <c r="C661" s="1" t="s">
        <v>2169</v>
      </c>
      <c r="D661" s="1" t="s">
        <v>4130</v>
      </c>
      <c r="E661" s="2">
        <v>42247</v>
      </c>
      <c r="F661" s="1" t="s">
        <v>1138</v>
      </c>
      <c r="G661" s="1" t="s">
        <v>136</v>
      </c>
      <c r="H661" s="1" t="s">
        <v>2171</v>
      </c>
      <c r="I661" s="1" t="s">
        <v>2171</v>
      </c>
      <c r="M661">
        <v>300</v>
      </c>
      <c r="N661">
        <v>0</v>
      </c>
      <c r="O661">
        <v>0</v>
      </c>
      <c r="Q661">
        <v>300</v>
      </c>
      <c r="R661">
        <v>300</v>
      </c>
      <c r="T661">
        <v>300</v>
      </c>
      <c r="U661">
        <v>0</v>
      </c>
      <c r="Z661">
        <v>300</v>
      </c>
      <c r="AF661">
        <v>300</v>
      </c>
      <c r="AG661">
        <v>0</v>
      </c>
      <c r="AV661">
        <v>0</v>
      </c>
      <c r="AW661">
        <v>0</v>
      </c>
    </row>
    <row r="662" spans="1:49" x14ac:dyDescent="0.35">
      <c r="A662" s="1" t="s">
        <v>662</v>
      </c>
      <c r="B662" s="1" t="s">
        <v>2201</v>
      </c>
      <c r="C662" s="1" t="s">
        <v>2200</v>
      </c>
      <c r="D662" s="1" t="s">
        <v>4130</v>
      </c>
      <c r="E662" s="2">
        <v>42247</v>
      </c>
      <c r="F662" s="1" t="s">
        <v>5239</v>
      </c>
      <c r="G662" s="1" t="s">
        <v>239</v>
      </c>
      <c r="H662" s="1" t="s">
        <v>2202</v>
      </c>
      <c r="I662" s="1" t="s">
        <v>2202</v>
      </c>
      <c r="M662">
        <v>600</v>
      </c>
      <c r="N662">
        <v>0</v>
      </c>
      <c r="O662">
        <v>0</v>
      </c>
      <c r="Q662">
        <v>600</v>
      </c>
      <c r="R662">
        <v>600</v>
      </c>
      <c r="T662">
        <v>600</v>
      </c>
      <c r="U662">
        <v>0</v>
      </c>
      <c r="Z662">
        <v>600</v>
      </c>
      <c r="AF662">
        <v>600</v>
      </c>
      <c r="AG662">
        <v>0</v>
      </c>
      <c r="AV662">
        <v>0</v>
      </c>
      <c r="AW662">
        <v>0</v>
      </c>
    </row>
    <row r="663" spans="1:49" x14ac:dyDescent="0.35">
      <c r="A663" s="1" t="s">
        <v>662</v>
      </c>
      <c r="B663" s="1" t="s">
        <v>2195</v>
      </c>
      <c r="C663" s="1" t="s">
        <v>2194</v>
      </c>
      <c r="D663" s="1" t="s">
        <v>4130</v>
      </c>
      <c r="E663" s="2">
        <v>42247</v>
      </c>
      <c r="F663" s="1" t="s">
        <v>146</v>
      </c>
      <c r="G663" s="1" t="s">
        <v>145</v>
      </c>
      <c r="H663" s="1" t="s">
        <v>2196</v>
      </c>
      <c r="I663" s="1" t="s">
        <v>2196</v>
      </c>
      <c r="M663">
        <v>752</v>
      </c>
      <c r="N663">
        <v>0</v>
      </c>
      <c r="O663">
        <v>0</v>
      </c>
      <c r="Q663">
        <v>752</v>
      </c>
      <c r="R663">
        <v>752</v>
      </c>
      <c r="T663">
        <v>752</v>
      </c>
      <c r="U663">
        <v>0</v>
      </c>
      <c r="Z663">
        <v>752</v>
      </c>
      <c r="AF663">
        <v>752</v>
      </c>
      <c r="AG663">
        <v>0</v>
      </c>
      <c r="AV663">
        <v>0</v>
      </c>
      <c r="AW663">
        <v>0</v>
      </c>
    </row>
    <row r="664" spans="1:49" x14ac:dyDescent="0.35">
      <c r="A664" s="1" t="s">
        <v>662</v>
      </c>
      <c r="B664" s="1" t="s">
        <v>2176</v>
      </c>
      <c r="C664" s="1" t="s">
        <v>2175</v>
      </c>
      <c r="D664" s="1" t="s">
        <v>4130</v>
      </c>
      <c r="E664" s="2">
        <v>42247</v>
      </c>
      <c r="F664" s="1" t="s">
        <v>1043</v>
      </c>
      <c r="G664" s="1" t="s">
        <v>145</v>
      </c>
      <c r="H664" s="1" t="s">
        <v>2177</v>
      </c>
      <c r="I664" s="1" t="s">
        <v>2177</v>
      </c>
      <c r="M664">
        <v>33</v>
      </c>
      <c r="N664">
        <v>0</v>
      </c>
      <c r="O664">
        <v>0</v>
      </c>
      <c r="Q664">
        <v>33</v>
      </c>
      <c r="R664">
        <v>33</v>
      </c>
      <c r="T664">
        <v>33</v>
      </c>
      <c r="U664">
        <v>0</v>
      </c>
      <c r="Z664">
        <v>33</v>
      </c>
      <c r="AF664">
        <v>33</v>
      </c>
      <c r="AG664">
        <v>0</v>
      </c>
      <c r="AV664">
        <v>0</v>
      </c>
      <c r="AW664">
        <v>0</v>
      </c>
    </row>
    <row r="665" spans="1:49" x14ac:dyDescent="0.35">
      <c r="A665" s="1" t="s">
        <v>662</v>
      </c>
      <c r="B665" s="1" t="s">
        <v>2152</v>
      </c>
      <c r="C665" s="1" t="s">
        <v>2151</v>
      </c>
      <c r="D665" s="1" t="s">
        <v>4130</v>
      </c>
      <c r="E665" s="2">
        <v>42247</v>
      </c>
      <c r="F665" s="1" t="s">
        <v>125</v>
      </c>
      <c r="G665" s="1" t="s">
        <v>125</v>
      </c>
      <c r="H665" s="1" t="s">
        <v>2153</v>
      </c>
      <c r="I665" s="1" t="s">
        <v>2153</v>
      </c>
      <c r="M665">
        <v>612</v>
      </c>
      <c r="N665">
        <v>0</v>
      </c>
      <c r="O665">
        <v>0</v>
      </c>
      <c r="Q665">
        <v>612</v>
      </c>
      <c r="R665">
        <v>612</v>
      </c>
      <c r="T665">
        <v>612</v>
      </c>
      <c r="U665">
        <v>0</v>
      </c>
      <c r="Z665">
        <v>612</v>
      </c>
      <c r="AF665">
        <v>612</v>
      </c>
      <c r="AG665">
        <v>0</v>
      </c>
      <c r="AV665">
        <v>0</v>
      </c>
      <c r="AW665">
        <v>0</v>
      </c>
    </row>
    <row r="666" spans="1:49" x14ac:dyDescent="0.35">
      <c r="A666" s="1" t="s">
        <v>662</v>
      </c>
      <c r="B666" s="1" t="s">
        <v>2173</v>
      </c>
      <c r="C666" s="1" t="s">
        <v>2172</v>
      </c>
      <c r="D666" s="1" t="s">
        <v>4130</v>
      </c>
      <c r="E666" s="2">
        <v>42247</v>
      </c>
      <c r="F666" s="1" t="s">
        <v>998</v>
      </c>
      <c r="G666" s="1" t="s">
        <v>145</v>
      </c>
      <c r="H666" s="1" t="s">
        <v>2174</v>
      </c>
      <c r="I666" s="1" t="s">
        <v>2174</v>
      </c>
      <c r="M666">
        <v>173</v>
      </c>
      <c r="N666">
        <v>0</v>
      </c>
      <c r="O666">
        <v>0</v>
      </c>
      <c r="Q666">
        <v>173</v>
      </c>
      <c r="R666">
        <v>173</v>
      </c>
      <c r="T666">
        <v>173</v>
      </c>
      <c r="U666">
        <v>0</v>
      </c>
      <c r="Z666">
        <v>173</v>
      </c>
      <c r="AF666">
        <v>173</v>
      </c>
      <c r="AG666">
        <v>0</v>
      </c>
      <c r="AV666">
        <v>0</v>
      </c>
      <c r="AW666">
        <v>0</v>
      </c>
    </row>
    <row r="667" spans="1:49" x14ac:dyDescent="0.35">
      <c r="A667" s="1" t="s">
        <v>662</v>
      </c>
      <c r="B667" s="1" t="s">
        <v>2149</v>
      </c>
      <c r="C667" s="1" t="s">
        <v>2148</v>
      </c>
      <c r="D667" s="1" t="s">
        <v>4130</v>
      </c>
      <c r="E667" s="2">
        <v>42247</v>
      </c>
      <c r="F667" s="1" t="s">
        <v>54</v>
      </c>
      <c r="G667" s="1" t="s">
        <v>190</v>
      </c>
      <c r="H667" s="1" t="s">
        <v>2150</v>
      </c>
      <c r="I667" s="1" t="s">
        <v>2150</v>
      </c>
      <c r="M667">
        <v>467</v>
      </c>
      <c r="N667">
        <v>0</v>
      </c>
      <c r="O667">
        <v>0</v>
      </c>
      <c r="Q667">
        <v>467</v>
      </c>
      <c r="R667">
        <v>467</v>
      </c>
      <c r="T667">
        <v>467</v>
      </c>
      <c r="U667">
        <v>0</v>
      </c>
      <c r="Z667">
        <v>467</v>
      </c>
      <c r="AF667">
        <v>467</v>
      </c>
      <c r="AG667">
        <v>0</v>
      </c>
      <c r="AV667">
        <v>0</v>
      </c>
      <c r="AW667">
        <v>0</v>
      </c>
    </row>
    <row r="668" spans="1:49" x14ac:dyDescent="0.35">
      <c r="A668" s="1" t="s">
        <v>662</v>
      </c>
      <c r="B668" s="1" t="s">
        <v>2189</v>
      </c>
      <c r="C668" s="1" t="s">
        <v>2188</v>
      </c>
      <c r="D668" s="1" t="s">
        <v>4130</v>
      </c>
      <c r="E668" s="2">
        <v>42247</v>
      </c>
      <c r="F668" s="1" t="s">
        <v>844</v>
      </c>
      <c r="G668" s="1" t="s">
        <v>845</v>
      </c>
      <c r="H668" s="1" t="s">
        <v>2190</v>
      </c>
      <c r="I668" s="1" t="s">
        <v>2190</v>
      </c>
      <c r="M668">
        <v>269</v>
      </c>
      <c r="N668">
        <v>0</v>
      </c>
      <c r="O668">
        <v>0</v>
      </c>
      <c r="Q668">
        <v>269</v>
      </c>
      <c r="R668">
        <v>269</v>
      </c>
      <c r="T668">
        <v>269</v>
      </c>
      <c r="U668">
        <v>0</v>
      </c>
      <c r="Z668">
        <v>269</v>
      </c>
      <c r="AF668">
        <v>269</v>
      </c>
      <c r="AG668">
        <v>0</v>
      </c>
      <c r="AV668">
        <v>0</v>
      </c>
      <c r="AW668">
        <v>0</v>
      </c>
    </row>
    <row r="669" spans="1:49" x14ac:dyDescent="0.35">
      <c r="A669" s="1" t="s">
        <v>662</v>
      </c>
      <c r="B669" s="1" t="s">
        <v>2192</v>
      </c>
      <c r="C669" s="1" t="s">
        <v>2191</v>
      </c>
      <c r="D669" s="1" t="s">
        <v>4130</v>
      </c>
      <c r="E669" s="2">
        <v>42247</v>
      </c>
      <c r="F669" s="1" t="s">
        <v>1145</v>
      </c>
      <c r="G669" s="1" t="s">
        <v>73</v>
      </c>
      <c r="H669" s="1" t="s">
        <v>2193</v>
      </c>
      <c r="I669" s="1" t="s">
        <v>2193</v>
      </c>
      <c r="M669">
        <v>250</v>
      </c>
      <c r="N669">
        <v>0</v>
      </c>
      <c r="O669">
        <v>0</v>
      </c>
      <c r="Q669">
        <v>250</v>
      </c>
      <c r="R669">
        <v>250</v>
      </c>
      <c r="T669">
        <v>250</v>
      </c>
      <c r="U669">
        <v>0</v>
      </c>
      <c r="Z669">
        <v>250</v>
      </c>
      <c r="AF669">
        <v>250</v>
      </c>
      <c r="AG669">
        <v>0</v>
      </c>
      <c r="AV669">
        <v>0</v>
      </c>
      <c r="AW669">
        <v>0</v>
      </c>
    </row>
    <row r="670" spans="1:49" x14ac:dyDescent="0.35">
      <c r="A670" s="1" t="s">
        <v>662</v>
      </c>
      <c r="B670" s="1" t="s">
        <v>2161</v>
      </c>
      <c r="C670" s="1" t="s">
        <v>2160</v>
      </c>
      <c r="D670" s="1" t="s">
        <v>4130</v>
      </c>
      <c r="E670" s="2">
        <v>42247</v>
      </c>
      <c r="F670" s="1" t="s">
        <v>1184</v>
      </c>
      <c r="G670" s="1" t="s">
        <v>48</v>
      </c>
      <c r="H670" s="1" t="s">
        <v>2162</v>
      </c>
      <c r="I670" s="1" t="s">
        <v>2162</v>
      </c>
      <c r="M670">
        <v>152</v>
      </c>
      <c r="N670">
        <v>0</v>
      </c>
      <c r="O670">
        <v>0</v>
      </c>
      <c r="Q670">
        <v>152</v>
      </c>
      <c r="R670">
        <v>152</v>
      </c>
      <c r="T670">
        <v>152</v>
      </c>
      <c r="U670">
        <v>0</v>
      </c>
      <c r="Z670">
        <v>152</v>
      </c>
      <c r="AF670">
        <v>152</v>
      </c>
      <c r="AG670">
        <v>0</v>
      </c>
      <c r="AV670">
        <v>0</v>
      </c>
      <c r="AW670">
        <v>0</v>
      </c>
    </row>
    <row r="671" spans="1:49" x14ac:dyDescent="0.35">
      <c r="A671" s="1" t="s">
        <v>662</v>
      </c>
      <c r="B671" s="1" t="s">
        <v>2179</v>
      </c>
      <c r="C671" s="1" t="s">
        <v>2178</v>
      </c>
      <c r="D671" s="1" t="s">
        <v>4130</v>
      </c>
      <c r="E671" s="2">
        <v>42247</v>
      </c>
      <c r="F671" s="1" t="s">
        <v>1055</v>
      </c>
      <c r="G671" s="1" t="s">
        <v>145</v>
      </c>
      <c r="H671" s="1" t="s">
        <v>2180</v>
      </c>
      <c r="I671" s="1" t="s">
        <v>2181</v>
      </c>
      <c r="M671">
        <v>20</v>
      </c>
      <c r="N671">
        <v>0</v>
      </c>
      <c r="O671">
        <v>0</v>
      </c>
      <c r="Q671">
        <v>20</v>
      </c>
      <c r="R671">
        <v>20</v>
      </c>
      <c r="T671">
        <v>20</v>
      </c>
      <c r="U671">
        <v>0</v>
      </c>
      <c r="Z671">
        <v>20</v>
      </c>
      <c r="AF671">
        <v>20</v>
      </c>
      <c r="AG671">
        <v>0</v>
      </c>
      <c r="AV671">
        <v>0</v>
      </c>
      <c r="AW671">
        <v>0</v>
      </c>
    </row>
    <row r="672" spans="1:49" x14ac:dyDescent="0.35">
      <c r="A672" s="1" t="s">
        <v>662</v>
      </c>
      <c r="B672" s="1" t="s">
        <v>2183</v>
      </c>
      <c r="C672" s="1" t="s">
        <v>2182</v>
      </c>
      <c r="D672" s="1" t="s">
        <v>4130</v>
      </c>
      <c r="E672" s="2">
        <v>42247</v>
      </c>
      <c r="F672" s="1" t="s">
        <v>1110</v>
      </c>
      <c r="G672" s="1" t="s">
        <v>145</v>
      </c>
      <c r="H672" s="1" t="s">
        <v>2184</v>
      </c>
      <c r="I672" s="1" t="s">
        <v>2184</v>
      </c>
      <c r="M672">
        <v>736</v>
      </c>
      <c r="N672">
        <v>0</v>
      </c>
      <c r="O672">
        <v>0</v>
      </c>
      <c r="Q672">
        <v>736</v>
      </c>
      <c r="R672">
        <v>736</v>
      </c>
      <c r="T672">
        <v>736</v>
      </c>
      <c r="U672">
        <v>0</v>
      </c>
      <c r="Z672">
        <v>736</v>
      </c>
      <c r="AF672">
        <v>736</v>
      </c>
      <c r="AG672">
        <v>0</v>
      </c>
      <c r="AV672">
        <v>0</v>
      </c>
      <c r="AW672">
        <v>0</v>
      </c>
    </row>
    <row r="673" spans="1:49" x14ac:dyDescent="0.35">
      <c r="A673" s="1" t="s">
        <v>662</v>
      </c>
      <c r="B673" s="1" t="s">
        <v>2167</v>
      </c>
      <c r="C673" s="1" t="s">
        <v>2166</v>
      </c>
      <c r="D673" s="1" t="s">
        <v>4130</v>
      </c>
      <c r="E673" s="2">
        <v>42247</v>
      </c>
      <c r="F673" s="1" t="s">
        <v>1079</v>
      </c>
      <c r="G673" s="1" t="s">
        <v>353</v>
      </c>
      <c r="H673" s="1" t="s">
        <v>2168</v>
      </c>
      <c r="I673" s="1" t="s">
        <v>2168</v>
      </c>
      <c r="M673">
        <v>348</v>
      </c>
      <c r="N673">
        <v>0</v>
      </c>
      <c r="O673">
        <v>0</v>
      </c>
      <c r="Q673">
        <v>348</v>
      </c>
      <c r="R673">
        <v>348</v>
      </c>
      <c r="T673">
        <v>348</v>
      </c>
      <c r="U673">
        <v>0</v>
      </c>
      <c r="Z673">
        <v>348</v>
      </c>
      <c r="AF673">
        <v>348</v>
      </c>
      <c r="AG673">
        <v>0</v>
      </c>
      <c r="AV673">
        <v>0</v>
      </c>
      <c r="AW673">
        <v>0</v>
      </c>
    </row>
    <row r="674" spans="1:49" x14ac:dyDescent="0.35">
      <c r="A674" s="1" t="s">
        <v>662</v>
      </c>
      <c r="B674" s="1" t="s">
        <v>2155</v>
      </c>
      <c r="C674" s="1" t="s">
        <v>2154</v>
      </c>
      <c r="D674" s="1" t="s">
        <v>4130</v>
      </c>
      <c r="E674" s="2">
        <v>42247</v>
      </c>
      <c r="F674" s="1" t="s">
        <v>1063</v>
      </c>
      <c r="G674" s="1" t="s">
        <v>40</v>
      </c>
      <c r="H674" s="1" t="s">
        <v>2156</v>
      </c>
      <c r="I674" s="1" t="s">
        <v>2156</v>
      </c>
      <c r="M674">
        <v>245</v>
      </c>
      <c r="N674">
        <v>0</v>
      </c>
      <c r="O674">
        <v>0</v>
      </c>
      <c r="Q674">
        <v>245</v>
      </c>
      <c r="R674">
        <v>245</v>
      </c>
      <c r="T674">
        <v>245</v>
      </c>
      <c r="U674">
        <v>0</v>
      </c>
      <c r="Z674">
        <v>245</v>
      </c>
      <c r="AF674">
        <v>245</v>
      </c>
      <c r="AG674">
        <v>0</v>
      </c>
      <c r="AV674">
        <v>0</v>
      </c>
      <c r="AW674">
        <v>0</v>
      </c>
    </row>
    <row r="675" spans="1:49" x14ac:dyDescent="0.35">
      <c r="A675" s="1" t="s">
        <v>662</v>
      </c>
      <c r="B675" s="1" t="s">
        <v>2186</v>
      </c>
      <c r="C675" s="1" t="s">
        <v>2185</v>
      </c>
      <c r="D675" s="1" t="s">
        <v>4130</v>
      </c>
      <c r="E675" s="2">
        <v>42247</v>
      </c>
      <c r="F675" s="1" t="s">
        <v>135</v>
      </c>
      <c r="G675" s="1" t="s">
        <v>136</v>
      </c>
      <c r="H675" s="1" t="s">
        <v>2187</v>
      </c>
      <c r="I675" s="1" t="s">
        <v>2187</v>
      </c>
      <c r="M675">
        <v>1739</v>
      </c>
      <c r="N675">
        <v>0</v>
      </c>
      <c r="O675">
        <v>0</v>
      </c>
      <c r="Q675">
        <v>1739</v>
      </c>
      <c r="R675">
        <v>1739</v>
      </c>
      <c r="T675">
        <v>1739</v>
      </c>
      <c r="U675">
        <v>0</v>
      </c>
      <c r="Z675">
        <v>1739</v>
      </c>
      <c r="AF675">
        <v>1739</v>
      </c>
      <c r="AG675">
        <v>0</v>
      </c>
      <c r="AV675">
        <v>0</v>
      </c>
      <c r="AW675">
        <v>0</v>
      </c>
    </row>
    <row r="676" spans="1:49" x14ac:dyDescent="0.35">
      <c r="A676" s="1" t="s">
        <v>662</v>
      </c>
      <c r="B676" s="1" t="s">
        <v>2164</v>
      </c>
      <c r="C676" s="1" t="s">
        <v>2163</v>
      </c>
      <c r="D676" s="1" t="s">
        <v>4130</v>
      </c>
      <c r="E676" s="2">
        <v>42247</v>
      </c>
      <c r="F676" s="1" t="s">
        <v>1099</v>
      </c>
      <c r="G676" s="1" t="s">
        <v>845</v>
      </c>
      <c r="H676" s="1" t="s">
        <v>2165</v>
      </c>
      <c r="I676" s="1" t="s">
        <v>2165</v>
      </c>
      <c r="M676">
        <v>156</v>
      </c>
      <c r="N676">
        <v>0</v>
      </c>
      <c r="O676">
        <v>0</v>
      </c>
      <c r="Q676">
        <v>156</v>
      </c>
      <c r="R676">
        <v>156</v>
      </c>
      <c r="T676">
        <v>156</v>
      </c>
      <c r="U676">
        <v>0</v>
      </c>
      <c r="Z676">
        <v>156</v>
      </c>
      <c r="AF676">
        <v>156</v>
      </c>
      <c r="AG676">
        <v>0</v>
      </c>
      <c r="AV676">
        <v>0</v>
      </c>
      <c r="AW676">
        <v>0</v>
      </c>
    </row>
    <row r="677" spans="1:49" x14ac:dyDescent="0.35">
      <c r="A677" s="1" t="s">
        <v>662</v>
      </c>
      <c r="B677" s="1" t="s">
        <v>2204</v>
      </c>
      <c r="C677" s="1" t="s">
        <v>2203</v>
      </c>
      <c r="D677" s="1" t="s">
        <v>4130</v>
      </c>
      <c r="E677" s="2">
        <v>42247</v>
      </c>
      <c r="F677" s="1" t="s">
        <v>1206</v>
      </c>
      <c r="G677" s="1" t="s">
        <v>31</v>
      </c>
      <c r="H677" s="1" t="s">
        <v>2205</v>
      </c>
      <c r="I677" s="1" t="s">
        <v>2205</v>
      </c>
      <c r="M677">
        <v>27</v>
      </c>
      <c r="N677">
        <v>0</v>
      </c>
      <c r="O677">
        <v>0</v>
      </c>
      <c r="Q677">
        <v>27</v>
      </c>
      <c r="R677">
        <v>27</v>
      </c>
      <c r="T677">
        <v>27</v>
      </c>
      <c r="U677">
        <v>0</v>
      </c>
      <c r="Z677">
        <v>27</v>
      </c>
      <c r="AF677">
        <v>27</v>
      </c>
      <c r="AG677">
        <v>0</v>
      </c>
      <c r="AV677">
        <v>0</v>
      </c>
      <c r="AW677">
        <v>0</v>
      </c>
    </row>
    <row r="678" spans="1:49" x14ac:dyDescent="0.35">
      <c r="A678" s="1" t="s">
        <v>662</v>
      </c>
      <c r="B678" s="1" t="s">
        <v>2158</v>
      </c>
      <c r="C678" s="1" t="s">
        <v>2157</v>
      </c>
      <c r="D678" s="1" t="s">
        <v>4130</v>
      </c>
      <c r="E678" s="2">
        <v>42247</v>
      </c>
      <c r="F678" s="1" t="s">
        <v>1020</v>
      </c>
      <c r="G678" s="1" t="s">
        <v>145</v>
      </c>
      <c r="H678" s="1" t="s">
        <v>2159</v>
      </c>
      <c r="I678" s="1" t="s">
        <v>2159</v>
      </c>
      <c r="M678">
        <v>2171</v>
      </c>
      <c r="N678">
        <v>0</v>
      </c>
      <c r="O678">
        <v>0</v>
      </c>
      <c r="Q678">
        <v>2171</v>
      </c>
      <c r="R678">
        <v>2171</v>
      </c>
      <c r="T678">
        <v>2171</v>
      </c>
      <c r="U678">
        <v>0</v>
      </c>
      <c r="Z678">
        <v>2171</v>
      </c>
      <c r="AF678">
        <v>2171</v>
      </c>
      <c r="AG678">
        <v>0</v>
      </c>
      <c r="AV678">
        <v>0</v>
      </c>
      <c r="AW678">
        <v>0</v>
      </c>
    </row>
    <row r="679" spans="1:49" x14ac:dyDescent="0.35">
      <c r="A679" s="1" t="s">
        <v>662</v>
      </c>
      <c r="B679" s="1" t="s">
        <v>2198</v>
      </c>
      <c r="C679" s="1" t="s">
        <v>2197</v>
      </c>
      <c r="D679" s="1" t="s">
        <v>4130</v>
      </c>
      <c r="E679" s="2">
        <v>42247</v>
      </c>
      <c r="F679" s="1" t="s">
        <v>1071</v>
      </c>
      <c r="G679" s="1" t="s">
        <v>210</v>
      </c>
      <c r="H679" s="1" t="s">
        <v>2199</v>
      </c>
      <c r="I679" s="1" t="s">
        <v>2199</v>
      </c>
      <c r="M679">
        <v>419</v>
      </c>
      <c r="N679">
        <v>0</v>
      </c>
      <c r="O679">
        <v>0</v>
      </c>
      <c r="Q679">
        <v>419</v>
      </c>
      <c r="R679">
        <v>419</v>
      </c>
      <c r="T679">
        <v>419</v>
      </c>
      <c r="U679">
        <v>0</v>
      </c>
      <c r="Z679">
        <v>419</v>
      </c>
      <c r="AF679">
        <v>419</v>
      </c>
      <c r="AG679">
        <v>0</v>
      </c>
      <c r="AV679">
        <v>0</v>
      </c>
      <c r="AW679">
        <v>0</v>
      </c>
    </row>
    <row r="680" spans="1:49" x14ac:dyDescent="0.35">
      <c r="A680" s="1" t="s">
        <v>662</v>
      </c>
      <c r="B680" s="1" t="s">
        <v>2146</v>
      </c>
      <c r="C680" s="1" t="s">
        <v>2145</v>
      </c>
      <c r="D680" s="1" t="s">
        <v>4130</v>
      </c>
      <c r="E680" s="2">
        <v>42247</v>
      </c>
      <c r="F680" s="1" t="s">
        <v>402</v>
      </c>
      <c r="G680" s="1" t="s">
        <v>145</v>
      </c>
      <c r="H680" s="1" t="s">
        <v>2147</v>
      </c>
      <c r="I680" s="1" t="s">
        <v>2147</v>
      </c>
      <c r="M680">
        <v>177</v>
      </c>
      <c r="N680">
        <v>0</v>
      </c>
      <c r="O680">
        <v>0</v>
      </c>
      <c r="Q680">
        <v>177</v>
      </c>
      <c r="R680">
        <v>177</v>
      </c>
      <c r="T680">
        <v>177</v>
      </c>
      <c r="U680">
        <v>0</v>
      </c>
      <c r="Z680">
        <v>177</v>
      </c>
      <c r="AF680">
        <v>177</v>
      </c>
      <c r="AG680">
        <v>0</v>
      </c>
      <c r="AV680">
        <v>0</v>
      </c>
      <c r="AW680">
        <v>0</v>
      </c>
    </row>
    <row r="681" spans="1:49" x14ac:dyDescent="0.35">
      <c r="A681" s="1" t="s">
        <v>662</v>
      </c>
      <c r="B681" s="1" t="s">
        <v>2137</v>
      </c>
      <c r="C681" s="1" t="s">
        <v>2136</v>
      </c>
      <c r="D681" s="1" t="s">
        <v>4129</v>
      </c>
      <c r="E681" s="2">
        <v>41882</v>
      </c>
      <c r="F681" s="1" t="s">
        <v>1099</v>
      </c>
      <c r="G681" s="1" t="s">
        <v>845</v>
      </c>
      <c r="H681" s="1" t="s">
        <v>2138</v>
      </c>
      <c r="I681" s="1" t="s">
        <v>2138</v>
      </c>
      <c r="M681">
        <v>95</v>
      </c>
      <c r="N681">
        <v>0</v>
      </c>
      <c r="O681">
        <v>0</v>
      </c>
      <c r="Q681">
        <v>95</v>
      </c>
      <c r="R681">
        <v>95</v>
      </c>
      <c r="T681">
        <v>95</v>
      </c>
      <c r="U681">
        <v>0</v>
      </c>
      <c r="Z681">
        <v>95</v>
      </c>
      <c r="AF681">
        <v>95</v>
      </c>
      <c r="AG681">
        <v>0</v>
      </c>
      <c r="AV681">
        <v>0</v>
      </c>
      <c r="AW681">
        <v>0</v>
      </c>
    </row>
    <row r="682" spans="1:49" x14ac:dyDescent="0.35">
      <c r="A682" s="1" t="s">
        <v>662</v>
      </c>
      <c r="B682" s="1" t="s">
        <v>2077</v>
      </c>
      <c r="C682" s="1" t="s">
        <v>2076</v>
      </c>
      <c r="D682" s="1" t="s">
        <v>4129</v>
      </c>
      <c r="E682" s="2">
        <v>41882</v>
      </c>
      <c r="F682" s="1" t="s">
        <v>1059</v>
      </c>
      <c r="G682" s="1" t="s">
        <v>73</v>
      </c>
      <c r="H682" s="1" t="s">
        <v>2078</v>
      </c>
      <c r="I682" s="1" t="s">
        <v>2078</v>
      </c>
      <c r="M682">
        <v>410</v>
      </c>
      <c r="N682">
        <v>0</v>
      </c>
      <c r="O682">
        <v>0</v>
      </c>
      <c r="Q682">
        <v>410</v>
      </c>
      <c r="R682">
        <v>410</v>
      </c>
      <c r="T682">
        <v>410</v>
      </c>
      <c r="U682">
        <v>0</v>
      </c>
      <c r="Z682">
        <v>410</v>
      </c>
      <c r="AF682">
        <v>410</v>
      </c>
      <c r="AG682">
        <v>0</v>
      </c>
      <c r="AV682">
        <v>0</v>
      </c>
      <c r="AW682">
        <v>0</v>
      </c>
    </row>
    <row r="683" spans="1:49" x14ac:dyDescent="0.35">
      <c r="A683" s="1" t="s">
        <v>662</v>
      </c>
      <c r="B683" s="1" t="s">
        <v>2122</v>
      </c>
      <c r="C683" s="1" t="s">
        <v>2121</v>
      </c>
      <c r="D683" s="1" t="s">
        <v>4129</v>
      </c>
      <c r="E683" s="2">
        <v>41882</v>
      </c>
      <c r="F683" s="1" t="s">
        <v>2125</v>
      </c>
      <c r="G683" s="1" t="s">
        <v>145</v>
      </c>
      <c r="H683" s="1" t="s">
        <v>2123</v>
      </c>
      <c r="I683" s="1" t="s">
        <v>2124</v>
      </c>
      <c r="M683">
        <v>150</v>
      </c>
      <c r="N683">
        <v>0</v>
      </c>
      <c r="O683">
        <v>0</v>
      </c>
      <c r="Q683">
        <v>150</v>
      </c>
      <c r="R683">
        <v>150</v>
      </c>
      <c r="T683">
        <v>150</v>
      </c>
      <c r="U683">
        <v>0</v>
      </c>
      <c r="Z683">
        <v>150</v>
      </c>
      <c r="AF683">
        <v>150</v>
      </c>
      <c r="AG683">
        <v>0</v>
      </c>
      <c r="AV683">
        <v>0</v>
      </c>
      <c r="AW683">
        <v>0</v>
      </c>
    </row>
    <row r="684" spans="1:49" x14ac:dyDescent="0.35">
      <c r="A684" s="1" t="s">
        <v>662</v>
      </c>
      <c r="B684" s="1" t="s">
        <v>2104</v>
      </c>
      <c r="C684" s="1" t="s">
        <v>2103</v>
      </c>
      <c r="D684" s="1" t="s">
        <v>4129</v>
      </c>
      <c r="E684" s="2">
        <v>41882</v>
      </c>
      <c r="F684" s="1" t="s">
        <v>998</v>
      </c>
      <c r="G684" s="1" t="s">
        <v>145</v>
      </c>
      <c r="H684" s="1" t="s">
        <v>2105</v>
      </c>
      <c r="I684" s="1" t="s">
        <v>2105</v>
      </c>
      <c r="M684">
        <v>20</v>
      </c>
      <c r="N684">
        <v>0</v>
      </c>
      <c r="O684">
        <v>0</v>
      </c>
      <c r="Q684">
        <v>20</v>
      </c>
      <c r="R684">
        <v>20</v>
      </c>
      <c r="T684">
        <v>20</v>
      </c>
      <c r="U684">
        <v>0</v>
      </c>
      <c r="Z684">
        <v>20</v>
      </c>
      <c r="AF684">
        <v>20</v>
      </c>
      <c r="AG684">
        <v>0</v>
      </c>
      <c r="AV684">
        <v>0</v>
      </c>
      <c r="AW684">
        <v>0</v>
      </c>
    </row>
    <row r="685" spans="1:49" x14ac:dyDescent="0.35">
      <c r="A685" s="1" t="s">
        <v>662</v>
      </c>
      <c r="B685" s="1" t="s">
        <v>2086</v>
      </c>
      <c r="C685" s="1" t="s">
        <v>2085</v>
      </c>
      <c r="D685" s="1" t="s">
        <v>4129</v>
      </c>
      <c r="E685" s="2">
        <v>41882</v>
      </c>
      <c r="F685" s="1" t="s">
        <v>1195</v>
      </c>
      <c r="G685" s="1" t="s">
        <v>145</v>
      </c>
      <c r="H685" s="1" t="s">
        <v>2087</v>
      </c>
      <c r="I685" s="1" t="s">
        <v>2087</v>
      </c>
      <c r="M685">
        <v>46</v>
      </c>
      <c r="N685">
        <v>0</v>
      </c>
      <c r="O685">
        <v>0</v>
      </c>
      <c r="Q685">
        <v>46</v>
      </c>
      <c r="R685">
        <v>46</v>
      </c>
      <c r="T685">
        <v>46</v>
      </c>
      <c r="U685">
        <v>0</v>
      </c>
      <c r="Z685">
        <v>46</v>
      </c>
      <c r="AF685">
        <v>46</v>
      </c>
      <c r="AG685">
        <v>0</v>
      </c>
      <c r="AV685">
        <v>0</v>
      </c>
      <c r="AW685">
        <v>0</v>
      </c>
    </row>
    <row r="686" spans="1:49" x14ac:dyDescent="0.35">
      <c r="A686" s="1" t="s">
        <v>662</v>
      </c>
      <c r="B686" s="1" t="s">
        <v>2107</v>
      </c>
      <c r="C686" s="1" t="s">
        <v>2106</v>
      </c>
      <c r="D686" s="1" t="s">
        <v>4129</v>
      </c>
      <c r="E686" s="2">
        <v>41882</v>
      </c>
      <c r="F686" s="1" t="s">
        <v>1110</v>
      </c>
      <c r="G686" s="1" t="s">
        <v>145</v>
      </c>
      <c r="H686" s="1" t="s">
        <v>2108</v>
      </c>
      <c r="I686" s="1" t="s">
        <v>2108</v>
      </c>
      <c r="M686">
        <v>993</v>
      </c>
      <c r="N686">
        <v>0</v>
      </c>
      <c r="O686">
        <v>0</v>
      </c>
      <c r="Q686">
        <v>993</v>
      </c>
      <c r="R686">
        <v>993</v>
      </c>
      <c r="T686">
        <v>993</v>
      </c>
      <c r="U686">
        <v>0</v>
      </c>
      <c r="Z686">
        <v>993</v>
      </c>
      <c r="AF686">
        <v>993</v>
      </c>
      <c r="AG686">
        <v>0</v>
      </c>
      <c r="AV686">
        <v>0</v>
      </c>
      <c r="AW686">
        <v>0</v>
      </c>
    </row>
    <row r="687" spans="1:49" x14ac:dyDescent="0.35">
      <c r="A687" s="1" t="s">
        <v>662</v>
      </c>
      <c r="B687" s="1" t="s">
        <v>2095</v>
      </c>
      <c r="C687" s="1" t="s">
        <v>2094</v>
      </c>
      <c r="D687" s="1" t="s">
        <v>4129</v>
      </c>
      <c r="E687" s="2">
        <v>41882</v>
      </c>
      <c r="F687" s="1" t="s">
        <v>1095</v>
      </c>
      <c r="G687" s="1" t="s">
        <v>387</v>
      </c>
      <c r="H687" s="1" t="s">
        <v>2096</v>
      </c>
      <c r="I687" s="1" t="s">
        <v>2096</v>
      </c>
      <c r="M687">
        <v>25</v>
      </c>
      <c r="N687">
        <v>0</v>
      </c>
      <c r="O687">
        <v>0</v>
      </c>
      <c r="Q687">
        <v>25</v>
      </c>
      <c r="R687">
        <v>25</v>
      </c>
      <c r="T687">
        <v>25</v>
      </c>
      <c r="U687">
        <v>0</v>
      </c>
      <c r="Z687">
        <v>25</v>
      </c>
      <c r="AF687">
        <v>25</v>
      </c>
      <c r="AG687">
        <v>0</v>
      </c>
      <c r="AV687">
        <v>0</v>
      </c>
      <c r="AW687">
        <v>0</v>
      </c>
    </row>
    <row r="688" spans="1:49" x14ac:dyDescent="0.35">
      <c r="A688" s="1" t="s">
        <v>662</v>
      </c>
      <c r="B688" s="1" t="s">
        <v>2098</v>
      </c>
      <c r="C688" s="1" t="s">
        <v>2097</v>
      </c>
      <c r="D688" s="1" t="s">
        <v>4129</v>
      </c>
      <c r="E688" s="2">
        <v>41882</v>
      </c>
      <c r="F688" s="1" t="s">
        <v>1036</v>
      </c>
      <c r="G688" s="1" t="s">
        <v>387</v>
      </c>
      <c r="H688" s="1" t="s">
        <v>2099</v>
      </c>
      <c r="I688" s="1" t="s">
        <v>2099</v>
      </c>
      <c r="M688">
        <v>236</v>
      </c>
      <c r="N688">
        <v>0</v>
      </c>
      <c r="O688">
        <v>0</v>
      </c>
      <c r="Q688">
        <v>236</v>
      </c>
      <c r="R688">
        <v>236</v>
      </c>
      <c r="T688">
        <v>236</v>
      </c>
      <c r="U688">
        <v>0</v>
      </c>
      <c r="Z688">
        <v>236</v>
      </c>
      <c r="AF688">
        <v>236</v>
      </c>
      <c r="AG688">
        <v>0</v>
      </c>
      <c r="AV688">
        <v>0</v>
      </c>
      <c r="AW688">
        <v>0</v>
      </c>
    </row>
    <row r="689" spans="1:49" x14ac:dyDescent="0.35">
      <c r="A689" s="1" t="s">
        <v>662</v>
      </c>
      <c r="B689" s="1" t="s">
        <v>2110</v>
      </c>
      <c r="C689" s="1" t="s">
        <v>2109</v>
      </c>
      <c r="D689" s="1" t="s">
        <v>4129</v>
      </c>
      <c r="E689" s="2">
        <v>41882</v>
      </c>
      <c r="F689" s="1" t="s">
        <v>165</v>
      </c>
      <c r="G689" s="1" t="s">
        <v>166</v>
      </c>
      <c r="H689" s="1" t="s">
        <v>2111</v>
      </c>
      <c r="I689" s="1" t="s">
        <v>2111</v>
      </c>
      <c r="M689">
        <v>1021</v>
      </c>
      <c r="N689">
        <v>0</v>
      </c>
      <c r="O689">
        <v>0</v>
      </c>
      <c r="Q689">
        <v>1021</v>
      </c>
      <c r="R689">
        <v>1021</v>
      </c>
      <c r="T689">
        <v>1021</v>
      </c>
      <c r="U689">
        <v>0</v>
      </c>
      <c r="Z689">
        <v>1021</v>
      </c>
      <c r="AF689">
        <v>1021</v>
      </c>
      <c r="AG689">
        <v>0</v>
      </c>
      <c r="AV689">
        <v>0</v>
      </c>
      <c r="AW689">
        <v>0</v>
      </c>
    </row>
    <row r="690" spans="1:49" x14ac:dyDescent="0.35">
      <c r="A690" s="1" t="s">
        <v>662</v>
      </c>
      <c r="B690" s="1" t="s">
        <v>2119</v>
      </c>
      <c r="C690" s="1" t="s">
        <v>2118</v>
      </c>
      <c r="D690" s="1" t="s">
        <v>4129</v>
      </c>
      <c r="E690" s="2">
        <v>41882</v>
      </c>
      <c r="F690" s="1" t="s">
        <v>5239</v>
      </c>
      <c r="G690" s="1" t="s">
        <v>239</v>
      </c>
      <c r="H690" s="1" t="s">
        <v>2120</v>
      </c>
      <c r="I690" s="1" t="s">
        <v>2120</v>
      </c>
      <c r="M690">
        <v>1984</v>
      </c>
      <c r="N690">
        <v>0</v>
      </c>
      <c r="O690">
        <v>0</v>
      </c>
      <c r="Q690">
        <v>1984</v>
      </c>
      <c r="R690">
        <v>1984</v>
      </c>
      <c r="T690">
        <v>1984</v>
      </c>
      <c r="U690">
        <v>0</v>
      </c>
      <c r="Z690">
        <v>1984</v>
      </c>
      <c r="AF690">
        <v>1984</v>
      </c>
      <c r="AG690">
        <v>0</v>
      </c>
      <c r="AV690">
        <v>0</v>
      </c>
      <c r="AW690">
        <v>0</v>
      </c>
    </row>
    <row r="691" spans="1:49" x14ac:dyDescent="0.35">
      <c r="A691" s="1" t="s">
        <v>662</v>
      </c>
      <c r="B691" s="1" t="s">
        <v>2116</v>
      </c>
      <c r="C691" s="1" t="s">
        <v>2115</v>
      </c>
      <c r="D691" s="1" t="s">
        <v>4129</v>
      </c>
      <c r="E691" s="2">
        <v>41882</v>
      </c>
      <c r="F691" s="1" t="s">
        <v>1071</v>
      </c>
      <c r="G691" s="1" t="s">
        <v>210</v>
      </c>
      <c r="H691" s="1" t="s">
        <v>2117</v>
      </c>
      <c r="I691" s="1" t="s">
        <v>2117</v>
      </c>
      <c r="M691">
        <v>251</v>
      </c>
      <c r="N691">
        <v>0</v>
      </c>
      <c r="O691">
        <v>0</v>
      </c>
      <c r="Q691">
        <v>251</v>
      </c>
      <c r="R691">
        <v>251</v>
      </c>
      <c r="T691">
        <v>251</v>
      </c>
      <c r="U691">
        <v>0</v>
      </c>
      <c r="Z691">
        <v>251</v>
      </c>
      <c r="AF691">
        <v>251</v>
      </c>
      <c r="AG691">
        <v>0</v>
      </c>
      <c r="AV691">
        <v>0</v>
      </c>
      <c r="AW691">
        <v>0</v>
      </c>
    </row>
    <row r="692" spans="1:49" x14ac:dyDescent="0.35">
      <c r="A692" s="1" t="s">
        <v>662</v>
      </c>
      <c r="B692" s="1" t="s">
        <v>2092</v>
      </c>
      <c r="C692" s="1" t="s">
        <v>2091</v>
      </c>
      <c r="D692" s="1" t="s">
        <v>4129</v>
      </c>
      <c r="E692" s="2">
        <v>41882</v>
      </c>
      <c r="F692" s="1" t="s">
        <v>1063</v>
      </c>
      <c r="G692" s="1" t="s">
        <v>40</v>
      </c>
      <c r="H692" s="1" t="s">
        <v>2093</v>
      </c>
      <c r="I692" s="1" t="s">
        <v>2093</v>
      </c>
      <c r="M692">
        <v>202</v>
      </c>
      <c r="N692">
        <v>0</v>
      </c>
      <c r="O692">
        <v>0</v>
      </c>
      <c r="Q692">
        <v>202</v>
      </c>
      <c r="R692">
        <v>202</v>
      </c>
      <c r="T692">
        <v>202</v>
      </c>
      <c r="U692">
        <v>0</v>
      </c>
      <c r="Z692">
        <v>202</v>
      </c>
      <c r="AF692">
        <v>202</v>
      </c>
      <c r="AG692">
        <v>0</v>
      </c>
      <c r="AV692">
        <v>0</v>
      </c>
      <c r="AW692">
        <v>0</v>
      </c>
    </row>
    <row r="693" spans="1:49" x14ac:dyDescent="0.35">
      <c r="A693" s="1" t="s">
        <v>662</v>
      </c>
      <c r="B693" s="1" t="s">
        <v>2143</v>
      </c>
      <c r="C693" s="1" t="s">
        <v>2142</v>
      </c>
      <c r="D693" s="1" t="s">
        <v>4129</v>
      </c>
      <c r="E693" s="2">
        <v>41882</v>
      </c>
      <c r="F693" s="1" t="s">
        <v>844</v>
      </c>
      <c r="G693" s="1" t="s">
        <v>845</v>
      </c>
      <c r="H693" s="1" t="s">
        <v>2144</v>
      </c>
      <c r="I693" s="1" t="s">
        <v>2144</v>
      </c>
      <c r="M693">
        <v>135</v>
      </c>
      <c r="N693">
        <v>0</v>
      </c>
      <c r="O693">
        <v>0</v>
      </c>
      <c r="Q693">
        <v>135</v>
      </c>
      <c r="R693">
        <v>135</v>
      </c>
      <c r="T693">
        <v>135</v>
      </c>
      <c r="U693">
        <v>0</v>
      </c>
      <c r="Z693">
        <v>135</v>
      </c>
      <c r="AF693">
        <v>135</v>
      </c>
      <c r="AG693">
        <v>0</v>
      </c>
      <c r="AV693">
        <v>0</v>
      </c>
      <c r="AW693">
        <v>0</v>
      </c>
    </row>
    <row r="694" spans="1:49" x14ac:dyDescent="0.35">
      <c r="A694" s="1" t="s">
        <v>662</v>
      </c>
      <c r="B694" s="1" t="s">
        <v>2083</v>
      </c>
      <c r="C694" s="1" t="s">
        <v>2082</v>
      </c>
      <c r="D694" s="1" t="s">
        <v>4129</v>
      </c>
      <c r="E694" s="2">
        <v>41882</v>
      </c>
      <c r="F694" s="1" t="s">
        <v>352</v>
      </c>
      <c r="G694" s="1" t="s">
        <v>353</v>
      </c>
      <c r="H694" s="1" t="s">
        <v>2084</v>
      </c>
      <c r="I694" s="1" t="s">
        <v>2084</v>
      </c>
      <c r="M694">
        <v>428</v>
      </c>
      <c r="N694">
        <v>0</v>
      </c>
      <c r="O694">
        <v>0</v>
      </c>
      <c r="Q694">
        <v>428</v>
      </c>
      <c r="R694">
        <v>428</v>
      </c>
      <c r="T694">
        <v>428</v>
      </c>
      <c r="U694">
        <v>0</v>
      </c>
      <c r="Z694">
        <v>428</v>
      </c>
      <c r="AF694">
        <v>428</v>
      </c>
      <c r="AG694">
        <v>0</v>
      </c>
      <c r="AV694">
        <v>0</v>
      </c>
      <c r="AW694">
        <v>0</v>
      </c>
    </row>
    <row r="695" spans="1:49" x14ac:dyDescent="0.35">
      <c r="A695" s="1" t="s">
        <v>662</v>
      </c>
      <c r="B695" s="1" t="s">
        <v>2080</v>
      </c>
      <c r="C695" s="1" t="s">
        <v>2079</v>
      </c>
      <c r="D695" s="1" t="s">
        <v>4129</v>
      </c>
      <c r="E695" s="2">
        <v>41882</v>
      </c>
      <c r="F695" s="1" t="s">
        <v>1145</v>
      </c>
      <c r="G695" s="1" t="s">
        <v>73</v>
      </c>
      <c r="H695" s="1" t="s">
        <v>2081</v>
      </c>
      <c r="I695" s="1" t="s">
        <v>2081</v>
      </c>
      <c r="M695">
        <v>498</v>
      </c>
      <c r="N695">
        <v>0</v>
      </c>
      <c r="O695">
        <v>0</v>
      </c>
      <c r="Q695">
        <v>498</v>
      </c>
      <c r="R695">
        <v>498</v>
      </c>
      <c r="T695">
        <v>498</v>
      </c>
      <c r="U695">
        <v>0</v>
      </c>
      <c r="Z695">
        <v>498</v>
      </c>
      <c r="AF695">
        <v>498</v>
      </c>
      <c r="AG695">
        <v>0</v>
      </c>
      <c r="AV695">
        <v>0</v>
      </c>
      <c r="AW695">
        <v>0</v>
      </c>
    </row>
    <row r="696" spans="1:49" x14ac:dyDescent="0.35">
      <c r="A696" s="1" t="s">
        <v>662</v>
      </c>
      <c r="B696" s="1" t="s">
        <v>2113</v>
      </c>
      <c r="C696" s="1" t="s">
        <v>2112</v>
      </c>
      <c r="D696" s="1" t="s">
        <v>4129</v>
      </c>
      <c r="E696" s="2">
        <v>41882</v>
      </c>
      <c r="F696" s="1" t="s">
        <v>1138</v>
      </c>
      <c r="G696" s="1" t="s">
        <v>136</v>
      </c>
      <c r="H696" s="1" t="s">
        <v>2114</v>
      </c>
      <c r="I696" s="1" t="s">
        <v>2114</v>
      </c>
      <c r="M696">
        <v>435</v>
      </c>
      <c r="N696">
        <v>0</v>
      </c>
      <c r="O696">
        <v>0</v>
      </c>
      <c r="Q696">
        <v>435</v>
      </c>
      <c r="R696">
        <v>435</v>
      </c>
      <c r="T696">
        <v>435</v>
      </c>
      <c r="U696">
        <v>0</v>
      </c>
      <c r="Z696">
        <v>435</v>
      </c>
      <c r="AF696">
        <v>435</v>
      </c>
      <c r="AG696">
        <v>0</v>
      </c>
      <c r="AV696">
        <v>0</v>
      </c>
      <c r="AW696">
        <v>0</v>
      </c>
    </row>
    <row r="697" spans="1:49" x14ac:dyDescent="0.35">
      <c r="A697" s="1" t="s">
        <v>662</v>
      </c>
      <c r="B697" s="1" t="s">
        <v>2073</v>
      </c>
      <c r="C697" s="1" t="s">
        <v>2072</v>
      </c>
      <c r="D697" s="1" t="s">
        <v>4129</v>
      </c>
      <c r="E697" s="2">
        <v>41882</v>
      </c>
      <c r="F697" s="1" t="s">
        <v>402</v>
      </c>
      <c r="G697" s="1" t="s">
        <v>145</v>
      </c>
      <c r="H697" s="1" t="s">
        <v>2074</v>
      </c>
      <c r="I697" s="1" t="s">
        <v>2075</v>
      </c>
      <c r="M697">
        <v>277</v>
      </c>
      <c r="N697">
        <v>0</v>
      </c>
      <c r="O697">
        <v>0</v>
      </c>
      <c r="Q697">
        <v>277</v>
      </c>
      <c r="R697">
        <v>277</v>
      </c>
      <c r="T697">
        <v>277</v>
      </c>
      <c r="U697">
        <v>0</v>
      </c>
      <c r="Z697">
        <v>277</v>
      </c>
      <c r="AF697">
        <v>277</v>
      </c>
      <c r="AG697">
        <v>0</v>
      </c>
      <c r="AV697">
        <v>0</v>
      </c>
      <c r="AW697">
        <v>0</v>
      </c>
    </row>
    <row r="698" spans="1:49" x14ac:dyDescent="0.35">
      <c r="A698" s="1" t="s">
        <v>662</v>
      </c>
      <c r="B698" s="1" t="s">
        <v>2140</v>
      </c>
      <c r="C698" s="1" t="s">
        <v>2139</v>
      </c>
      <c r="D698" s="1" t="s">
        <v>4129</v>
      </c>
      <c r="E698" s="2">
        <v>41882</v>
      </c>
      <c r="F698" s="1" t="s">
        <v>125</v>
      </c>
      <c r="G698" s="1" t="s">
        <v>125</v>
      </c>
      <c r="H698" s="1" t="s">
        <v>2141</v>
      </c>
      <c r="I698" s="1" t="s">
        <v>2141</v>
      </c>
      <c r="M698">
        <v>2408</v>
      </c>
      <c r="N698">
        <v>0</v>
      </c>
      <c r="O698">
        <v>0</v>
      </c>
      <c r="Q698">
        <v>2408</v>
      </c>
      <c r="R698">
        <v>2408</v>
      </c>
      <c r="T698">
        <v>2408</v>
      </c>
      <c r="U698">
        <v>0</v>
      </c>
      <c r="Z698">
        <v>2408</v>
      </c>
      <c r="AF698">
        <v>2408</v>
      </c>
      <c r="AG698">
        <v>0</v>
      </c>
      <c r="AV698">
        <v>0</v>
      </c>
      <c r="AW698">
        <v>0</v>
      </c>
    </row>
    <row r="699" spans="1:49" x14ac:dyDescent="0.35">
      <c r="A699" s="1" t="s">
        <v>662</v>
      </c>
      <c r="B699" s="1" t="s">
        <v>2134</v>
      </c>
      <c r="C699" s="1" t="s">
        <v>2133</v>
      </c>
      <c r="D699" s="1" t="s">
        <v>4129</v>
      </c>
      <c r="E699" s="2">
        <v>41882</v>
      </c>
      <c r="F699" s="1" t="s">
        <v>1020</v>
      </c>
      <c r="G699" s="1" t="s">
        <v>145</v>
      </c>
      <c r="H699" s="1" t="s">
        <v>2135</v>
      </c>
      <c r="I699" s="1" t="s">
        <v>2135</v>
      </c>
      <c r="M699">
        <v>40</v>
      </c>
      <c r="N699">
        <v>0</v>
      </c>
      <c r="O699">
        <v>0</v>
      </c>
      <c r="Q699">
        <v>40</v>
      </c>
      <c r="R699">
        <v>40</v>
      </c>
      <c r="T699">
        <v>40</v>
      </c>
      <c r="U699">
        <v>0</v>
      </c>
      <c r="Z699">
        <v>40</v>
      </c>
      <c r="AF699">
        <v>40</v>
      </c>
      <c r="AG699">
        <v>0</v>
      </c>
      <c r="AV699">
        <v>0</v>
      </c>
      <c r="AW699">
        <v>0</v>
      </c>
    </row>
    <row r="700" spans="1:49" x14ac:dyDescent="0.35">
      <c r="A700" s="1" t="s">
        <v>662</v>
      </c>
      <c r="B700" s="1" t="s">
        <v>2070</v>
      </c>
      <c r="C700" s="1" t="s">
        <v>2069</v>
      </c>
      <c r="D700" s="1" t="s">
        <v>4129</v>
      </c>
      <c r="E700" s="2">
        <v>41882</v>
      </c>
      <c r="F700" s="1" t="s">
        <v>146</v>
      </c>
      <c r="G700" s="1" t="s">
        <v>145</v>
      </c>
      <c r="H700" s="1" t="s">
        <v>2071</v>
      </c>
      <c r="I700" s="1" t="s">
        <v>2071</v>
      </c>
      <c r="M700">
        <v>43</v>
      </c>
      <c r="N700">
        <v>0</v>
      </c>
      <c r="O700">
        <v>0</v>
      </c>
      <c r="Q700">
        <v>43</v>
      </c>
      <c r="R700">
        <v>43</v>
      </c>
      <c r="T700">
        <v>43</v>
      </c>
      <c r="U700">
        <v>0</v>
      </c>
      <c r="Z700">
        <v>43</v>
      </c>
      <c r="AF700">
        <v>43</v>
      </c>
      <c r="AG700">
        <v>0</v>
      </c>
      <c r="AV700">
        <v>0</v>
      </c>
      <c r="AW700">
        <v>0</v>
      </c>
    </row>
    <row r="701" spans="1:49" x14ac:dyDescent="0.35">
      <c r="A701" s="1" t="s">
        <v>662</v>
      </c>
      <c r="B701" s="1" t="s">
        <v>2089</v>
      </c>
      <c r="C701" s="1" t="s">
        <v>2088</v>
      </c>
      <c r="D701" s="1" t="s">
        <v>4129</v>
      </c>
      <c r="E701" s="2">
        <v>41882</v>
      </c>
      <c r="F701" s="1" t="s">
        <v>54</v>
      </c>
      <c r="G701" s="1" t="s">
        <v>190</v>
      </c>
      <c r="H701" s="1" t="s">
        <v>2090</v>
      </c>
      <c r="I701" s="1" t="s">
        <v>2090</v>
      </c>
      <c r="M701">
        <v>242</v>
      </c>
      <c r="N701">
        <v>0</v>
      </c>
      <c r="O701">
        <v>0</v>
      </c>
      <c r="Q701">
        <v>242</v>
      </c>
      <c r="R701">
        <v>242</v>
      </c>
      <c r="T701">
        <v>242</v>
      </c>
      <c r="U701">
        <v>0</v>
      </c>
      <c r="Z701">
        <v>242</v>
      </c>
      <c r="AF701">
        <v>242</v>
      </c>
      <c r="AG701">
        <v>0</v>
      </c>
      <c r="AV701">
        <v>0</v>
      </c>
      <c r="AW701">
        <v>0</v>
      </c>
    </row>
    <row r="702" spans="1:49" x14ac:dyDescent="0.35">
      <c r="A702" s="1" t="s">
        <v>662</v>
      </c>
      <c r="B702" s="1" t="s">
        <v>2131</v>
      </c>
      <c r="C702" s="1" t="s">
        <v>2130</v>
      </c>
      <c r="D702" s="1" t="s">
        <v>4129</v>
      </c>
      <c r="E702" s="2">
        <v>41882</v>
      </c>
      <c r="F702" s="1" t="s">
        <v>1079</v>
      </c>
      <c r="G702" s="1" t="s">
        <v>353</v>
      </c>
      <c r="H702" s="1" t="s">
        <v>2132</v>
      </c>
      <c r="I702" s="1" t="s">
        <v>2132</v>
      </c>
      <c r="M702">
        <v>430</v>
      </c>
      <c r="N702">
        <v>0</v>
      </c>
      <c r="O702">
        <v>0</v>
      </c>
      <c r="Q702">
        <v>430</v>
      </c>
      <c r="R702">
        <v>430</v>
      </c>
      <c r="T702">
        <v>430</v>
      </c>
      <c r="U702">
        <v>0</v>
      </c>
      <c r="Z702">
        <v>430</v>
      </c>
      <c r="AF702">
        <v>430</v>
      </c>
      <c r="AG702">
        <v>0</v>
      </c>
      <c r="AV702">
        <v>0</v>
      </c>
      <c r="AW702">
        <v>0</v>
      </c>
    </row>
    <row r="703" spans="1:49" x14ac:dyDescent="0.35">
      <c r="A703" s="1" t="s">
        <v>662</v>
      </c>
      <c r="B703" s="1" t="s">
        <v>2127</v>
      </c>
      <c r="C703" s="1" t="s">
        <v>2126</v>
      </c>
      <c r="D703" s="1" t="s">
        <v>4129</v>
      </c>
      <c r="E703" s="2">
        <v>41882</v>
      </c>
      <c r="F703" s="1" t="s">
        <v>1055</v>
      </c>
      <c r="G703" s="1" t="s">
        <v>145</v>
      </c>
      <c r="H703" s="1" t="s">
        <v>2128</v>
      </c>
      <c r="I703" s="1" t="s">
        <v>2129</v>
      </c>
      <c r="M703">
        <v>37</v>
      </c>
      <c r="N703">
        <v>0</v>
      </c>
      <c r="O703">
        <v>0</v>
      </c>
      <c r="Q703">
        <v>37</v>
      </c>
      <c r="R703">
        <v>37</v>
      </c>
      <c r="T703">
        <v>37</v>
      </c>
      <c r="U703">
        <v>0</v>
      </c>
      <c r="Z703">
        <v>37</v>
      </c>
      <c r="AF703">
        <v>37</v>
      </c>
      <c r="AG703">
        <v>0</v>
      </c>
      <c r="AV703">
        <v>0</v>
      </c>
      <c r="AW703">
        <v>0</v>
      </c>
    </row>
    <row r="704" spans="1:49" x14ac:dyDescent="0.35">
      <c r="A704" s="1" t="s">
        <v>662</v>
      </c>
      <c r="B704" s="1" t="s">
        <v>2101</v>
      </c>
      <c r="C704" s="1" t="s">
        <v>2100</v>
      </c>
      <c r="D704" s="1" t="s">
        <v>4129</v>
      </c>
      <c r="E704" s="2">
        <v>41882</v>
      </c>
      <c r="F704" s="1" t="s">
        <v>1067</v>
      </c>
      <c r="G704" s="1" t="s">
        <v>353</v>
      </c>
      <c r="H704" s="1" t="s">
        <v>2102</v>
      </c>
      <c r="I704" s="1" t="s">
        <v>2102</v>
      </c>
      <c r="M704">
        <v>52</v>
      </c>
      <c r="N704">
        <v>0</v>
      </c>
      <c r="O704">
        <v>0</v>
      </c>
      <c r="Q704">
        <v>52</v>
      </c>
      <c r="R704">
        <v>52</v>
      </c>
      <c r="T704">
        <v>52</v>
      </c>
      <c r="U704">
        <v>0</v>
      </c>
      <c r="Z704">
        <v>52</v>
      </c>
      <c r="AF704">
        <v>52</v>
      </c>
      <c r="AG704">
        <v>0</v>
      </c>
      <c r="AV704">
        <v>0</v>
      </c>
      <c r="AW704">
        <v>0</v>
      </c>
    </row>
    <row r="705" spans="1:49" x14ac:dyDescent="0.35">
      <c r="A705" s="1" t="s">
        <v>662</v>
      </c>
      <c r="B705" s="1" t="s">
        <v>2067</v>
      </c>
      <c r="C705" s="1" t="s">
        <v>2066</v>
      </c>
      <c r="D705" s="1" t="s">
        <v>4129</v>
      </c>
      <c r="E705" s="2">
        <v>41882</v>
      </c>
      <c r="F705" s="1" t="s">
        <v>1184</v>
      </c>
      <c r="G705" s="1" t="s">
        <v>48</v>
      </c>
      <c r="H705" s="1" t="s">
        <v>2068</v>
      </c>
      <c r="I705" s="1" t="s">
        <v>29</v>
      </c>
      <c r="M705">
        <v>76</v>
      </c>
      <c r="N705">
        <v>0</v>
      </c>
      <c r="O705">
        <v>0</v>
      </c>
      <c r="Q705">
        <v>76</v>
      </c>
      <c r="R705">
        <v>76</v>
      </c>
      <c r="T705">
        <v>76</v>
      </c>
      <c r="U705">
        <v>0</v>
      </c>
      <c r="Z705">
        <v>76</v>
      </c>
      <c r="AF705">
        <v>76</v>
      </c>
      <c r="AG705">
        <v>0</v>
      </c>
      <c r="AV705">
        <v>0</v>
      </c>
      <c r="AW705">
        <v>0</v>
      </c>
    </row>
    <row r="706" spans="1:49" x14ac:dyDescent="0.35">
      <c r="A706" s="1" t="s">
        <v>662</v>
      </c>
      <c r="B706" s="1" t="s">
        <v>2052</v>
      </c>
      <c r="C706" s="1" t="s">
        <v>2051</v>
      </c>
      <c r="D706" s="1" t="s">
        <v>4128</v>
      </c>
      <c r="E706" s="2">
        <v>41517</v>
      </c>
      <c r="F706" s="1" t="s">
        <v>1138</v>
      </c>
      <c r="G706" s="1" t="s">
        <v>136</v>
      </c>
      <c r="H706" s="1" t="s">
        <v>2053</v>
      </c>
      <c r="I706" s="1" t="s">
        <v>2053</v>
      </c>
      <c r="M706">
        <v>94</v>
      </c>
      <c r="N706">
        <v>0</v>
      </c>
      <c r="O706">
        <v>0</v>
      </c>
      <c r="Q706">
        <v>94</v>
      </c>
      <c r="R706">
        <v>94</v>
      </c>
      <c r="T706">
        <v>94</v>
      </c>
      <c r="U706">
        <v>0</v>
      </c>
      <c r="Z706">
        <v>94</v>
      </c>
      <c r="AF706">
        <v>94</v>
      </c>
      <c r="AG706">
        <v>0</v>
      </c>
      <c r="AV706">
        <v>0</v>
      </c>
      <c r="AW706">
        <v>0</v>
      </c>
    </row>
    <row r="707" spans="1:49" x14ac:dyDescent="0.35">
      <c r="A707" s="1" t="s">
        <v>662</v>
      </c>
      <c r="B707" s="1" t="s">
        <v>2055</v>
      </c>
      <c r="C707" s="1" t="s">
        <v>2054</v>
      </c>
      <c r="D707" s="1" t="s">
        <v>4128</v>
      </c>
      <c r="E707" s="2">
        <v>41517</v>
      </c>
      <c r="F707" s="1" t="s">
        <v>402</v>
      </c>
      <c r="G707" s="1" t="s">
        <v>145</v>
      </c>
      <c r="H707" s="1" t="s">
        <v>2056</v>
      </c>
      <c r="I707" s="1" t="s">
        <v>2057</v>
      </c>
      <c r="M707">
        <v>109</v>
      </c>
      <c r="N707">
        <v>0</v>
      </c>
      <c r="O707">
        <v>0</v>
      </c>
      <c r="Q707">
        <v>109</v>
      </c>
      <c r="R707">
        <v>109</v>
      </c>
      <c r="T707">
        <v>109</v>
      </c>
      <c r="U707">
        <v>0</v>
      </c>
      <c r="Z707">
        <v>109</v>
      </c>
      <c r="AF707">
        <v>109</v>
      </c>
      <c r="AG707">
        <v>0</v>
      </c>
      <c r="AV707">
        <v>0</v>
      </c>
      <c r="AW707">
        <v>0</v>
      </c>
    </row>
    <row r="708" spans="1:49" x14ac:dyDescent="0.35">
      <c r="A708" s="1" t="s">
        <v>662</v>
      </c>
      <c r="B708" s="1" t="s">
        <v>2059</v>
      </c>
      <c r="C708" s="1" t="s">
        <v>2058</v>
      </c>
      <c r="D708" s="1" t="s">
        <v>4128</v>
      </c>
      <c r="E708" s="2">
        <v>41517</v>
      </c>
      <c r="F708" s="1" t="s">
        <v>1063</v>
      </c>
      <c r="G708" s="1" t="s">
        <v>40</v>
      </c>
      <c r="H708" s="1" t="s">
        <v>2060</v>
      </c>
      <c r="I708" s="1" t="s">
        <v>2061</v>
      </c>
      <c r="M708">
        <v>136</v>
      </c>
      <c r="N708">
        <v>0</v>
      </c>
      <c r="O708">
        <v>0</v>
      </c>
      <c r="Q708">
        <v>136</v>
      </c>
      <c r="R708">
        <v>136</v>
      </c>
      <c r="T708">
        <v>136</v>
      </c>
      <c r="U708">
        <v>0</v>
      </c>
      <c r="Z708">
        <v>136</v>
      </c>
      <c r="AF708">
        <v>136</v>
      </c>
      <c r="AG708">
        <v>0</v>
      </c>
      <c r="AV708">
        <v>0</v>
      </c>
      <c r="AW708">
        <v>0</v>
      </c>
    </row>
    <row r="709" spans="1:49" x14ac:dyDescent="0.35">
      <c r="A709" s="1" t="s">
        <v>662</v>
      </c>
      <c r="B709" s="1" t="s">
        <v>2043</v>
      </c>
      <c r="C709" s="1" t="s">
        <v>2042</v>
      </c>
      <c r="D709" s="1" t="s">
        <v>4128</v>
      </c>
      <c r="E709" s="2">
        <v>41517</v>
      </c>
      <c r="F709" s="1" t="s">
        <v>1095</v>
      </c>
      <c r="G709" s="1" t="s">
        <v>387</v>
      </c>
      <c r="H709" s="1" t="s">
        <v>2044</v>
      </c>
      <c r="I709" s="1" t="s">
        <v>2044</v>
      </c>
      <c r="M709">
        <v>50</v>
      </c>
      <c r="N709">
        <v>0</v>
      </c>
      <c r="O709">
        <v>0</v>
      </c>
      <c r="Q709">
        <v>50</v>
      </c>
      <c r="R709">
        <v>50</v>
      </c>
      <c r="T709">
        <v>50</v>
      </c>
      <c r="U709">
        <v>0</v>
      </c>
      <c r="Z709">
        <v>50</v>
      </c>
      <c r="AF709">
        <v>50</v>
      </c>
      <c r="AG709">
        <v>0</v>
      </c>
      <c r="AV709">
        <v>0</v>
      </c>
      <c r="AW709">
        <v>0</v>
      </c>
    </row>
    <row r="710" spans="1:49" x14ac:dyDescent="0.35">
      <c r="A710" s="1" t="s">
        <v>662</v>
      </c>
      <c r="B710" s="1" t="s">
        <v>2049</v>
      </c>
      <c r="C710" s="1" t="s">
        <v>2048</v>
      </c>
      <c r="D710" s="1" t="s">
        <v>4128</v>
      </c>
      <c r="E710" s="2">
        <v>41517</v>
      </c>
      <c r="F710" s="1" t="s">
        <v>1067</v>
      </c>
      <c r="G710" s="1" t="s">
        <v>353</v>
      </c>
      <c r="H710" s="1" t="s">
        <v>2050</v>
      </c>
      <c r="I710" s="1" t="s">
        <v>2050</v>
      </c>
      <c r="M710">
        <v>263</v>
      </c>
      <c r="N710">
        <v>0</v>
      </c>
      <c r="O710">
        <v>0</v>
      </c>
      <c r="Q710">
        <v>263</v>
      </c>
      <c r="R710">
        <v>263</v>
      </c>
      <c r="T710">
        <v>263</v>
      </c>
      <c r="U710">
        <v>0</v>
      </c>
      <c r="Z710">
        <v>263</v>
      </c>
      <c r="AF710">
        <v>263</v>
      </c>
      <c r="AG710">
        <v>0</v>
      </c>
      <c r="AV710">
        <v>0</v>
      </c>
      <c r="AW710">
        <v>0</v>
      </c>
    </row>
    <row r="711" spans="1:49" x14ac:dyDescent="0.35">
      <c r="A711" s="1" t="s">
        <v>662</v>
      </c>
      <c r="B711" s="1" t="s">
        <v>2063</v>
      </c>
      <c r="C711" s="1" t="s">
        <v>2062</v>
      </c>
      <c r="D711" s="1" t="s">
        <v>4128</v>
      </c>
      <c r="E711" s="2">
        <v>41517</v>
      </c>
      <c r="F711" s="1" t="s">
        <v>54</v>
      </c>
      <c r="G711" s="1" t="s">
        <v>190</v>
      </c>
      <c r="H711" s="1" t="s">
        <v>2064</v>
      </c>
      <c r="I711" s="1" t="s">
        <v>2065</v>
      </c>
      <c r="M711">
        <v>765</v>
      </c>
      <c r="N711">
        <v>0</v>
      </c>
      <c r="O711">
        <v>0</v>
      </c>
      <c r="Q711">
        <v>765</v>
      </c>
      <c r="R711">
        <v>765</v>
      </c>
      <c r="T711">
        <v>765</v>
      </c>
      <c r="U711">
        <v>0</v>
      </c>
      <c r="Z711">
        <v>765</v>
      </c>
      <c r="AF711">
        <v>765</v>
      </c>
      <c r="AG711">
        <v>0</v>
      </c>
      <c r="AV711">
        <v>0</v>
      </c>
      <c r="AW711">
        <v>0</v>
      </c>
    </row>
    <row r="712" spans="1:49" x14ac:dyDescent="0.35">
      <c r="A712" s="1" t="s">
        <v>662</v>
      </c>
      <c r="B712" s="1" t="s">
        <v>2046</v>
      </c>
      <c r="C712" s="1" t="s">
        <v>2045</v>
      </c>
      <c r="D712" s="1" t="s">
        <v>4128</v>
      </c>
      <c r="E712" s="2">
        <v>41517</v>
      </c>
      <c r="F712" s="1" t="s">
        <v>1036</v>
      </c>
      <c r="G712" s="1" t="s">
        <v>387</v>
      </c>
      <c r="H712" s="1" t="s">
        <v>2047</v>
      </c>
      <c r="I712" s="1" t="s">
        <v>2047</v>
      </c>
      <c r="M712">
        <v>116</v>
      </c>
      <c r="N712">
        <v>0</v>
      </c>
      <c r="O712">
        <v>0</v>
      </c>
      <c r="Q712">
        <v>116</v>
      </c>
      <c r="R712">
        <v>116</v>
      </c>
      <c r="T712">
        <v>116</v>
      </c>
      <c r="U712">
        <v>0</v>
      </c>
      <c r="Z712">
        <v>116</v>
      </c>
      <c r="AF712">
        <v>116</v>
      </c>
      <c r="AG712">
        <v>0</v>
      </c>
      <c r="AV712">
        <v>0</v>
      </c>
      <c r="AW712">
        <v>0</v>
      </c>
    </row>
    <row r="713" spans="1:49" x14ac:dyDescent="0.35">
      <c r="A713" s="1" t="s">
        <v>589</v>
      </c>
      <c r="B713" s="1" t="s">
        <v>3691</v>
      </c>
      <c r="C713" s="1" t="s">
        <v>3690</v>
      </c>
      <c r="D713" s="1" t="s">
        <v>4073</v>
      </c>
      <c r="E713" s="2">
        <v>43311</v>
      </c>
      <c r="F713" s="1" t="s">
        <v>854</v>
      </c>
      <c r="G713" s="1" t="s">
        <v>40</v>
      </c>
      <c r="H713" s="1" t="s">
        <v>3692</v>
      </c>
      <c r="I713" s="1" t="s">
        <v>29</v>
      </c>
      <c r="M713">
        <v>70</v>
      </c>
      <c r="N713">
        <v>37</v>
      </c>
      <c r="O713">
        <v>33</v>
      </c>
      <c r="R713">
        <v>70</v>
      </c>
      <c r="T713">
        <v>70</v>
      </c>
      <c r="U713">
        <v>0</v>
      </c>
      <c r="Z713">
        <v>70</v>
      </c>
      <c r="AF713">
        <v>70</v>
      </c>
      <c r="AG713">
        <v>0</v>
      </c>
      <c r="AP713">
        <v>49</v>
      </c>
      <c r="AR713">
        <v>21</v>
      </c>
      <c r="AV713">
        <v>70</v>
      </c>
      <c r="AW713">
        <v>0</v>
      </c>
    </row>
    <row r="714" spans="1:49" x14ac:dyDescent="0.35">
      <c r="A714" s="1" t="s">
        <v>589</v>
      </c>
      <c r="B714" s="1" t="s">
        <v>3670</v>
      </c>
      <c r="C714" s="1" t="s">
        <v>3669</v>
      </c>
      <c r="D714" s="1" t="s">
        <v>4073</v>
      </c>
      <c r="E714" s="2">
        <v>43311</v>
      </c>
      <c r="F714" s="1" t="s">
        <v>1145</v>
      </c>
      <c r="G714" s="1" t="s">
        <v>73</v>
      </c>
      <c r="H714" s="1" t="s">
        <v>3671</v>
      </c>
      <c r="I714" s="1" t="s">
        <v>29</v>
      </c>
      <c r="M714">
        <v>371</v>
      </c>
      <c r="N714">
        <v>196</v>
      </c>
      <c r="O714">
        <v>175</v>
      </c>
      <c r="R714">
        <v>371</v>
      </c>
      <c r="T714">
        <v>371</v>
      </c>
      <c r="U714">
        <v>0</v>
      </c>
      <c r="Z714">
        <v>371</v>
      </c>
      <c r="AF714">
        <v>371</v>
      </c>
      <c r="AG714">
        <v>0</v>
      </c>
      <c r="AP714">
        <v>19</v>
      </c>
      <c r="AR714">
        <v>133</v>
      </c>
      <c r="AV714">
        <v>152</v>
      </c>
      <c r="AW714">
        <v>0</v>
      </c>
    </row>
    <row r="715" spans="1:49" x14ac:dyDescent="0.35">
      <c r="A715" s="1" t="s">
        <v>589</v>
      </c>
      <c r="B715" s="1" t="s">
        <v>3655</v>
      </c>
      <c r="C715" s="1" t="s">
        <v>3654</v>
      </c>
      <c r="D715" s="1" t="s">
        <v>4073</v>
      </c>
      <c r="E715" s="2">
        <v>43311</v>
      </c>
      <c r="F715" s="1" t="s">
        <v>1128</v>
      </c>
      <c r="G715" s="1" t="s">
        <v>166</v>
      </c>
      <c r="H715" s="1" t="s">
        <v>3656</v>
      </c>
      <c r="I715" s="1" t="s">
        <v>29</v>
      </c>
      <c r="M715">
        <v>700</v>
      </c>
      <c r="N715">
        <v>304</v>
      </c>
      <c r="O715">
        <v>396</v>
      </c>
      <c r="R715">
        <v>700</v>
      </c>
      <c r="T715">
        <v>700</v>
      </c>
      <c r="U715">
        <v>0</v>
      </c>
      <c r="Z715">
        <v>700</v>
      </c>
      <c r="AF715">
        <v>700</v>
      </c>
      <c r="AG715">
        <v>0</v>
      </c>
      <c r="AP715">
        <v>44</v>
      </c>
      <c r="AR715">
        <v>87</v>
      </c>
      <c r="AV715">
        <v>131</v>
      </c>
      <c r="AW715">
        <v>0</v>
      </c>
    </row>
    <row r="716" spans="1:49" x14ac:dyDescent="0.35">
      <c r="A716" s="1" t="s">
        <v>589</v>
      </c>
      <c r="B716" s="1" t="s">
        <v>3628</v>
      </c>
      <c r="C716" s="1" t="s">
        <v>3627</v>
      </c>
      <c r="D716" s="1" t="s">
        <v>4073</v>
      </c>
      <c r="E716" s="2">
        <v>43311</v>
      </c>
      <c r="F716" s="1" t="s">
        <v>1184</v>
      </c>
      <c r="G716" s="1" t="s">
        <v>48</v>
      </c>
      <c r="H716" s="1" t="s">
        <v>3629</v>
      </c>
      <c r="I716" s="1" t="s">
        <v>29</v>
      </c>
      <c r="M716">
        <v>39</v>
      </c>
      <c r="N716">
        <v>13</v>
      </c>
      <c r="O716">
        <v>26</v>
      </c>
      <c r="R716">
        <v>39</v>
      </c>
      <c r="T716">
        <v>39</v>
      </c>
      <c r="U716">
        <v>0</v>
      </c>
      <c r="Z716">
        <v>39</v>
      </c>
      <c r="AF716">
        <v>39</v>
      </c>
      <c r="AG716">
        <v>0</v>
      </c>
      <c r="AP716">
        <v>6</v>
      </c>
      <c r="AR716">
        <v>13</v>
      </c>
      <c r="AV716">
        <v>19</v>
      </c>
      <c r="AW716">
        <v>0</v>
      </c>
    </row>
    <row r="717" spans="1:49" x14ac:dyDescent="0.35">
      <c r="A717" s="1" t="s">
        <v>589</v>
      </c>
      <c r="B717" s="1" t="s">
        <v>3625</v>
      </c>
      <c r="C717" s="1" t="s">
        <v>3624</v>
      </c>
      <c r="D717" s="1" t="s">
        <v>4073</v>
      </c>
      <c r="E717" s="2">
        <v>43311</v>
      </c>
      <c r="F717" s="1" t="s">
        <v>74</v>
      </c>
      <c r="G717" s="1" t="s">
        <v>82</v>
      </c>
      <c r="H717" s="1" t="s">
        <v>3626</v>
      </c>
      <c r="I717" s="1" t="s">
        <v>29</v>
      </c>
      <c r="M717">
        <v>0</v>
      </c>
      <c r="N717">
        <v>0</v>
      </c>
      <c r="O717">
        <v>0</v>
      </c>
      <c r="R717">
        <v>0</v>
      </c>
      <c r="T717">
        <v>0</v>
      </c>
      <c r="U717">
        <v>0</v>
      </c>
      <c r="AF717">
        <v>0</v>
      </c>
      <c r="AG717">
        <v>0</v>
      </c>
      <c r="AV717">
        <v>0</v>
      </c>
      <c r="AW717">
        <v>0</v>
      </c>
    </row>
    <row r="718" spans="1:49" x14ac:dyDescent="0.35">
      <c r="A718" s="1" t="s">
        <v>589</v>
      </c>
      <c r="B718" s="1" t="s">
        <v>3622</v>
      </c>
      <c r="C718" s="1" t="s">
        <v>3621</v>
      </c>
      <c r="D718" s="1" t="s">
        <v>4073</v>
      </c>
      <c r="E718" s="2">
        <v>43311</v>
      </c>
      <c r="F718" s="1" t="s">
        <v>402</v>
      </c>
      <c r="G718" s="1" t="s">
        <v>145</v>
      </c>
      <c r="H718" s="1" t="s">
        <v>3623</v>
      </c>
      <c r="I718" s="1" t="s">
        <v>29</v>
      </c>
      <c r="M718">
        <v>90</v>
      </c>
      <c r="N718">
        <v>36</v>
      </c>
      <c r="O718">
        <v>54</v>
      </c>
      <c r="R718">
        <v>90</v>
      </c>
      <c r="T718">
        <v>90</v>
      </c>
      <c r="U718">
        <v>0</v>
      </c>
      <c r="Z718">
        <v>90</v>
      </c>
      <c r="AF718">
        <v>90</v>
      </c>
      <c r="AG718">
        <v>0</v>
      </c>
      <c r="AP718">
        <v>7</v>
      </c>
      <c r="AV718">
        <v>7</v>
      </c>
      <c r="AW718">
        <v>0</v>
      </c>
    </row>
    <row r="719" spans="1:49" x14ac:dyDescent="0.35">
      <c r="A719" s="1" t="s">
        <v>589</v>
      </c>
      <c r="B719" s="1" t="s">
        <v>3604</v>
      </c>
      <c r="C719" s="1" t="s">
        <v>3603</v>
      </c>
      <c r="D719" s="1" t="s">
        <v>4073</v>
      </c>
      <c r="E719" s="2">
        <v>43311</v>
      </c>
      <c r="F719" s="1" t="s">
        <v>1026</v>
      </c>
      <c r="G719" s="1" t="s">
        <v>353</v>
      </c>
      <c r="H719" s="1" t="s">
        <v>3605</v>
      </c>
      <c r="I719" s="1" t="s">
        <v>29</v>
      </c>
      <c r="M719">
        <v>135</v>
      </c>
      <c r="N719">
        <v>66</v>
      </c>
      <c r="O719">
        <v>69</v>
      </c>
      <c r="R719">
        <v>135</v>
      </c>
      <c r="T719">
        <v>135</v>
      </c>
      <c r="U719">
        <v>0</v>
      </c>
      <c r="Z719">
        <v>135</v>
      </c>
      <c r="AF719">
        <v>135</v>
      </c>
      <c r="AG719">
        <v>0</v>
      </c>
      <c r="AP719">
        <v>10</v>
      </c>
      <c r="AR719">
        <v>8</v>
      </c>
      <c r="AV719">
        <v>18</v>
      </c>
      <c r="AW719">
        <v>0</v>
      </c>
    </row>
    <row r="720" spans="1:49" x14ac:dyDescent="0.35">
      <c r="A720" s="1" t="s">
        <v>589</v>
      </c>
      <c r="B720" s="1" t="s">
        <v>3601</v>
      </c>
      <c r="C720" s="1" t="s">
        <v>3600</v>
      </c>
      <c r="D720" s="1" t="s">
        <v>4073</v>
      </c>
      <c r="E720" s="2">
        <v>43311</v>
      </c>
      <c r="F720" s="1" t="s">
        <v>1071</v>
      </c>
      <c r="G720" s="1" t="s">
        <v>210</v>
      </c>
      <c r="H720" s="1" t="s">
        <v>3602</v>
      </c>
      <c r="I720" s="1" t="s">
        <v>29</v>
      </c>
      <c r="M720">
        <v>284</v>
      </c>
      <c r="N720">
        <v>120</v>
      </c>
      <c r="O720">
        <v>164</v>
      </c>
      <c r="R720">
        <v>284</v>
      </c>
      <c r="T720">
        <v>284</v>
      </c>
      <c r="U720">
        <v>0</v>
      </c>
      <c r="Z720">
        <v>284</v>
      </c>
      <c r="AF720">
        <v>284</v>
      </c>
      <c r="AG720">
        <v>0</v>
      </c>
      <c r="AP720">
        <v>284</v>
      </c>
      <c r="AV720">
        <v>284</v>
      </c>
      <c r="AW720">
        <v>0</v>
      </c>
    </row>
    <row r="721" spans="1:49" x14ac:dyDescent="0.35">
      <c r="A721" s="1" t="s">
        <v>589</v>
      </c>
      <c r="B721" s="1" t="s">
        <v>3589</v>
      </c>
      <c r="C721" s="1" t="s">
        <v>3588</v>
      </c>
      <c r="D721" s="1" t="s">
        <v>4073</v>
      </c>
      <c r="E721" s="2">
        <v>43311</v>
      </c>
      <c r="F721" s="1" t="s">
        <v>1063</v>
      </c>
      <c r="G721" s="1" t="s">
        <v>40</v>
      </c>
      <c r="H721" s="1" t="s">
        <v>3590</v>
      </c>
      <c r="I721" s="1" t="s">
        <v>29</v>
      </c>
      <c r="M721">
        <v>0</v>
      </c>
      <c r="N721">
        <v>0</v>
      </c>
      <c r="O721">
        <v>0</v>
      </c>
      <c r="R721">
        <v>0</v>
      </c>
      <c r="T721">
        <v>0</v>
      </c>
      <c r="U721">
        <v>0</v>
      </c>
      <c r="AF721">
        <v>0</v>
      </c>
      <c r="AG721">
        <v>0</v>
      </c>
      <c r="AV721">
        <v>0</v>
      </c>
      <c r="AW721">
        <v>0</v>
      </c>
    </row>
    <row r="722" spans="1:49" x14ac:dyDescent="0.35">
      <c r="A722" s="1" t="s">
        <v>589</v>
      </c>
      <c r="B722" s="1" t="s">
        <v>3586</v>
      </c>
      <c r="C722" s="1" t="s">
        <v>3585</v>
      </c>
      <c r="D722" s="1" t="s">
        <v>4073</v>
      </c>
      <c r="E722" s="2">
        <v>43311</v>
      </c>
      <c r="F722" s="1" t="s">
        <v>135</v>
      </c>
      <c r="G722" s="1" t="s">
        <v>136</v>
      </c>
      <c r="H722" s="1" t="s">
        <v>3587</v>
      </c>
      <c r="I722" s="1" t="s">
        <v>29</v>
      </c>
      <c r="M722">
        <v>4048</v>
      </c>
      <c r="N722">
        <v>2252</v>
      </c>
      <c r="O722">
        <v>1796</v>
      </c>
      <c r="R722">
        <v>4048</v>
      </c>
      <c r="T722">
        <v>4048</v>
      </c>
      <c r="U722">
        <v>0</v>
      </c>
      <c r="Z722">
        <v>4048</v>
      </c>
      <c r="AF722">
        <v>4048</v>
      </c>
      <c r="AG722">
        <v>0</v>
      </c>
      <c r="AP722">
        <v>475</v>
      </c>
      <c r="AV722">
        <v>475</v>
      </c>
      <c r="AW722">
        <v>0</v>
      </c>
    </row>
    <row r="723" spans="1:49" x14ac:dyDescent="0.35">
      <c r="A723" s="1" t="s">
        <v>589</v>
      </c>
      <c r="B723" s="1" t="s">
        <v>3595</v>
      </c>
      <c r="C723" s="1" t="s">
        <v>3594</v>
      </c>
      <c r="D723" s="1" t="s">
        <v>4073</v>
      </c>
      <c r="E723" s="2">
        <v>43311</v>
      </c>
      <c r="F723" s="1" t="s">
        <v>1036</v>
      </c>
      <c r="G723" s="1" t="s">
        <v>387</v>
      </c>
      <c r="H723" s="1" t="s">
        <v>3596</v>
      </c>
      <c r="I723" s="1" t="s">
        <v>29</v>
      </c>
      <c r="M723">
        <v>3786</v>
      </c>
      <c r="N723">
        <v>2322</v>
      </c>
      <c r="O723">
        <v>1464</v>
      </c>
      <c r="R723">
        <v>3786</v>
      </c>
      <c r="T723">
        <v>3786</v>
      </c>
      <c r="U723">
        <v>0</v>
      </c>
      <c r="Z723">
        <v>3786</v>
      </c>
      <c r="AF723">
        <v>3786</v>
      </c>
      <c r="AG723">
        <v>0</v>
      </c>
      <c r="AP723">
        <v>326</v>
      </c>
      <c r="AR723">
        <v>1082</v>
      </c>
      <c r="AV723">
        <v>1408</v>
      </c>
      <c r="AW723">
        <v>0</v>
      </c>
    </row>
    <row r="724" spans="1:49" x14ac:dyDescent="0.35">
      <c r="A724" s="1" t="s">
        <v>589</v>
      </c>
      <c r="B724" s="1" t="s">
        <v>3592</v>
      </c>
      <c r="C724" s="1" t="s">
        <v>3591</v>
      </c>
      <c r="D724" s="1" t="s">
        <v>4073</v>
      </c>
      <c r="E724" s="2">
        <v>43311</v>
      </c>
      <c r="F724" s="1" t="s">
        <v>1099</v>
      </c>
      <c r="G724" s="1" t="s">
        <v>845</v>
      </c>
      <c r="H724" s="1" t="s">
        <v>3593</v>
      </c>
      <c r="I724" s="1" t="s">
        <v>29</v>
      </c>
      <c r="M724">
        <v>1259</v>
      </c>
      <c r="N724">
        <v>664</v>
      </c>
      <c r="O724">
        <v>595</v>
      </c>
      <c r="R724">
        <v>1259</v>
      </c>
      <c r="T724">
        <v>1259</v>
      </c>
      <c r="U724">
        <v>0</v>
      </c>
      <c r="Z724">
        <v>1259</v>
      </c>
      <c r="AF724">
        <v>1259</v>
      </c>
      <c r="AG724">
        <v>0</v>
      </c>
      <c r="AP724">
        <v>93</v>
      </c>
      <c r="AR724">
        <v>124</v>
      </c>
      <c r="AV724">
        <v>217</v>
      </c>
      <c r="AW724">
        <v>0</v>
      </c>
    </row>
    <row r="725" spans="1:49" x14ac:dyDescent="0.35">
      <c r="A725" s="1" t="s">
        <v>589</v>
      </c>
      <c r="B725" s="1" t="s">
        <v>3577</v>
      </c>
      <c r="C725" s="1" t="s">
        <v>3576</v>
      </c>
      <c r="D725" s="1" t="s">
        <v>4073</v>
      </c>
      <c r="E725" s="2">
        <v>43311</v>
      </c>
      <c r="F725" s="1" t="s">
        <v>1020</v>
      </c>
      <c r="G725" s="1" t="s">
        <v>145</v>
      </c>
      <c r="H725" s="1" t="s">
        <v>3578</v>
      </c>
      <c r="I725" s="1" t="s">
        <v>29</v>
      </c>
      <c r="M725">
        <v>12508</v>
      </c>
      <c r="N725">
        <v>4401</v>
      </c>
      <c r="O725">
        <v>8107</v>
      </c>
      <c r="R725">
        <v>12508</v>
      </c>
      <c r="T725">
        <v>12508</v>
      </c>
      <c r="U725">
        <v>0</v>
      </c>
      <c r="Z725">
        <v>12508</v>
      </c>
      <c r="AF725">
        <v>12508</v>
      </c>
      <c r="AG725">
        <v>0</v>
      </c>
      <c r="AP725">
        <v>400</v>
      </c>
      <c r="AR725">
        <v>6229</v>
      </c>
      <c r="AV725">
        <v>6629</v>
      </c>
      <c r="AW725">
        <v>0</v>
      </c>
    </row>
    <row r="726" spans="1:49" x14ac:dyDescent="0.35">
      <c r="A726" s="1" t="s">
        <v>589</v>
      </c>
      <c r="B726" s="1" t="s">
        <v>3574</v>
      </c>
      <c r="C726" s="1" t="s">
        <v>3573</v>
      </c>
      <c r="D726" s="1" t="s">
        <v>4073</v>
      </c>
      <c r="E726" s="2">
        <v>43311</v>
      </c>
      <c r="F726" s="1" t="s">
        <v>670</v>
      </c>
      <c r="G726" s="1" t="s">
        <v>166</v>
      </c>
      <c r="H726" s="1" t="s">
        <v>3575</v>
      </c>
      <c r="I726" s="1" t="s">
        <v>29</v>
      </c>
      <c r="M726">
        <v>158</v>
      </c>
      <c r="N726">
        <v>71</v>
      </c>
      <c r="O726">
        <v>87</v>
      </c>
      <c r="R726">
        <v>158</v>
      </c>
      <c r="T726">
        <v>158</v>
      </c>
      <c r="U726">
        <v>0</v>
      </c>
      <c r="Z726">
        <v>158</v>
      </c>
      <c r="AF726">
        <v>158</v>
      </c>
      <c r="AG726">
        <v>0</v>
      </c>
      <c r="AP726">
        <v>95</v>
      </c>
      <c r="AR726">
        <v>63</v>
      </c>
      <c r="AV726">
        <v>158</v>
      </c>
      <c r="AW726">
        <v>0</v>
      </c>
    </row>
    <row r="727" spans="1:49" x14ac:dyDescent="0.35">
      <c r="A727" s="1" t="s">
        <v>589</v>
      </c>
      <c r="B727" s="1" t="s">
        <v>3583</v>
      </c>
      <c r="C727" s="1" t="s">
        <v>3582</v>
      </c>
      <c r="D727" s="1" t="s">
        <v>4073</v>
      </c>
      <c r="E727" s="2">
        <v>43311</v>
      </c>
      <c r="F727" s="1" t="s">
        <v>1059</v>
      </c>
      <c r="G727" s="1" t="s">
        <v>73</v>
      </c>
      <c r="H727" s="1" t="s">
        <v>3584</v>
      </c>
      <c r="I727" s="1" t="s">
        <v>29</v>
      </c>
      <c r="M727">
        <v>344</v>
      </c>
      <c r="N727">
        <v>152</v>
      </c>
      <c r="O727">
        <v>192</v>
      </c>
      <c r="R727">
        <v>344</v>
      </c>
      <c r="T727">
        <v>344</v>
      </c>
      <c r="U727">
        <v>0</v>
      </c>
      <c r="Z727">
        <v>344</v>
      </c>
      <c r="AF727">
        <v>344</v>
      </c>
      <c r="AG727">
        <v>0</v>
      </c>
      <c r="AP727">
        <v>13</v>
      </c>
      <c r="AR727">
        <v>105</v>
      </c>
      <c r="AV727">
        <v>118</v>
      </c>
      <c r="AW727">
        <v>0</v>
      </c>
    </row>
    <row r="728" spans="1:49" x14ac:dyDescent="0.35">
      <c r="A728" s="1" t="s">
        <v>589</v>
      </c>
      <c r="B728" s="1" t="s">
        <v>3580</v>
      </c>
      <c r="C728" s="1" t="s">
        <v>3579</v>
      </c>
      <c r="D728" s="1" t="s">
        <v>4073</v>
      </c>
      <c r="E728" s="2">
        <v>43311</v>
      </c>
      <c r="F728" s="1" t="s">
        <v>352</v>
      </c>
      <c r="G728" s="1" t="s">
        <v>353</v>
      </c>
      <c r="H728" s="1" t="s">
        <v>3581</v>
      </c>
      <c r="I728" s="1" t="s">
        <v>29</v>
      </c>
      <c r="M728">
        <v>0</v>
      </c>
      <c r="N728">
        <v>0</v>
      </c>
      <c r="O728">
        <v>0</v>
      </c>
      <c r="R728">
        <v>0</v>
      </c>
      <c r="T728">
        <v>0</v>
      </c>
      <c r="U728">
        <v>0</v>
      </c>
      <c r="AF728">
        <v>0</v>
      </c>
      <c r="AG728">
        <v>0</v>
      </c>
      <c r="AV728">
        <v>0</v>
      </c>
      <c r="AW728">
        <v>0</v>
      </c>
    </row>
    <row r="729" spans="1:49" x14ac:dyDescent="0.35">
      <c r="A729" s="1" t="s">
        <v>589</v>
      </c>
      <c r="B729" s="1" t="s">
        <v>3661</v>
      </c>
      <c r="C729" s="1" t="s">
        <v>3660</v>
      </c>
      <c r="D729" s="1" t="s">
        <v>4073</v>
      </c>
      <c r="E729" s="2">
        <v>43311</v>
      </c>
      <c r="F729" s="1" t="s">
        <v>352</v>
      </c>
      <c r="G729" s="1" t="s">
        <v>353</v>
      </c>
      <c r="H729" s="1" t="s">
        <v>3662</v>
      </c>
      <c r="I729" s="1" t="s">
        <v>29</v>
      </c>
      <c r="M729">
        <v>167</v>
      </c>
      <c r="N729">
        <v>98</v>
      </c>
      <c r="O729">
        <v>69</v>
      </c>
      <c r="R729">
        <v>167</v>
      </c>
      <c r="T729">
        <v>167</v>
      </c>
      <c r="U729">
        <v>0</v>
      </c>
      <c r="Z729">
        <v>167</v>
      </c>
      <c r="AF729">
        <v>167</v>
      </c>
      <c r="AG729">
        <v>0</v>
      </c>
      <c r="AP729">
        <v>10</v>
      </c>
      <c r="AR729">
        <v>8</v>
      </c>
      <c r="AV729">
        <v>18</v>
      </c>
      <c r="AW729">
        <v>0</v>
      </c>
    </row>
    <row r="730" spans="1:49" x14ac:dyDescent="0.35">
      <c r="A730" s="1" t="s">
        <v>589</v>
      </c>
      <c r="B730" s="1" t="s">
        <v>3652</v>
      </c>
      <c r="C730" s="1" t="s">
        <v>3651</v>
      </c>
      <c r="D730" s="1" t="s">
        <v>4073</v>
      </c>
      <c r="E730" s="2">
        <v>43311</v>
      </c>
      <c r="F730" s="1" t="s">
        <v>1210</v>
      </c>
      <c r="G730" s="1" t="s">
        <v>387</v>
      </c>
      <c r="H730" s="1" t="s">
        <v>3653</v>
      </c>
      <c r="I730" s="1" t="s">
        <v>29</v>
      </c>
      <c r="M730">
        <v>3736</v>
      </c>
      <c r="N730">
        <v>2203</v>
      </c>
      <c r="O730">
        <v>1533</v>
      </c>
      <c r="R730">
        <v>3736</v>
      </c>
      <c r="T730">
        <v>3736</v>
      </c>
      <c r="U730">
        <v>0</v>
      </c>
      <c r="Z730">
        <v>3736</v>
      </c>
      <c r="AF730">
        <v>3736</v>
      </c>
      <c r="AG730">
        <v>0</v>
      </c>
      <c r="AP730">
        <v>23</v>
      </c>
      <c r="AR730">
        <v>122</v>
      </c>
      <c r="AV730">
        <v>145</v>
      </c>
      <c r="AW730">
        <v>0</v>
      </c>
    </row>
    <row r="731" spans="1:49" x14ac:dyDescent="0.35">
      <c r="A731" s="1" t="s">
        <v>589</v>
      </c>
      <c r="B731" s="1" t="s">
        <v>3676</v>
      </c>
      <c r="C731" s="1" t="s">
        <v>3675</v>
      </c>
      <c r="D731" s="1" t="s">
        <v>4073</v>
      </c>
      <c r="E731" s="2">
        <v>43311</v>
      </c>
      <c r="F731" s="1" t="s">
        <v>1206</v>
      </c>
      <c r="G731" s="1" t="s">
        <v>31</v>
      </c>
      <c r="H731" s="1" t="s">
        <v>3677</v>
      </c>
      <c r="I731" s="1" t="s">
        <v>29</v>
      </c>
      <c r="M731">
        <v>0</v>
      </c>
      <c r="N731">
        <v>0</v>
      </c>
      <c r="O731">
        <v>0</v>
      </c>
      <c r="R731">
        <v>0</v>
      </c>
      <c r="T731">
        <v>0</v>
      </c>
      <c r="U731">
        <v>0</v>
      </c>
      <c r="AF731">
        <v>0</v>
      </c>
      <c r="AG731">
        <v>0</v>
      </c>
      <c r="AV731">
        <v>0</v>
      </c>
      <c r="AW731">
        <v>0</v>
      </c>
    </row>
    <row r="732" spans="1:49" x14ac:dyDescent="0.35">
      <c r="A732" s="1" t="s">
        <v>589</v>
      </c>
      <c r="B732" s="1" t="s">
        <v>3637</v>
      </c>
      <c r="C732" s="1" t="s">
        <v>3636</v>
      </c>
      <c r="D732" s="1" t="s">
        <v>4073</v>
      </c>
      <c r="E732" s="2">
        <v>43311</v>
      </c>
      <c r="F732" s="1" t="s">
        <v>155</v>
      </c>
      <c r="G732" s="1" t="s">
        <v>145</v>
      </c>
      <c r="H732" s="1" t="s">
        <v>3638</v>
      </c>
      <c r="I732" s="1" t="s">
        <v>29</v>
      </c>
      <c r="M732">
        <v>193</v>
      </c>
      <c r="N732">
        <v>75</v>
      </c>
      <c r="O732">
        <v>118</v>
      </c>
      <c r="R732">
        <v>193</v>
      </c>
      <c r="T732">
        <v>193</v>
      </c>
      <c r="U732">
        <v>0</v>
      </c>
      <c r="Z732">
        <v>193</v>
      </c>
      <c r="AF732">
        <v>193</v>
      </c>
      <c r="AG732">
        <v>0</v>
      </c>
      <c r="AP732">
        <v>1</v>
      </c>
      <c r="AR732">
        <v>192</v>
      </c>
      <c r="AV732">
        <v>193</v>
      </c>
      <c r="AW732">
        <v>0</v>
      </c>
    </row>
    <row r="733" spans="1:49" x14ac:dyDescent="0.35">
      <c r="A733" s="1" t="s">
        <v>589</v>
      </c>
      <c r="B733" s="1" t="s">
        <v>3634</v>
      </c>
      <c r="C733" s="1" t="s">
        <v>3633</v>
      </c>
      <c r="D733" s="1" t="s">
        <v>4073</v>
      </c>
      <c r="E733" s="2">
        <v>43311</v>
      </c>
      <c r="F733" s="1" t="s">
        <v>998</v>
      </c>
      <c r="G733" s="1" t="s">
        <v>145</v>
      </c>
      <c r="H733" s="1" t="s">
        <v>3635</v>
      </c>
      <c r="I733" s="1" t="s">
        <v>29</v>
      </c>
      <c r="M733">
        <v>1296</v>
      </c>
      <c r="N733">
        <v>295</v>
      </c>
      <c r="O733">
        <v>1001</v>
      </c>
      <c r="R733">
        <v>1296</v>
      </c>
      <c r="T733">
        <v>1296</v>
      </c>
      <c r="U733">
        <v>0</v>
      </c>
      <c r="Z733">
        <v>1296</v>
      </c>
      <c r="AF733">
        <v>1296</v>
      </c>
      <c r="AG733">
        <v>0</v>
      </c>
      <c r="AP733">
        <v>59</v>
      </c>
      <c r="AR733">
        <v>105</v>
      </c>
      <c r="AV733">
        <v>164</v>
      </c>
      <c r="AW733">
        <v>0</v>
      </c>
    </row>
    <row r="734" spans="1:49" x14ac:dyDescent="0.35">
      <c r="A734" s="1" t="s">
        <v>589</v>
      </c>
      <c r="B734" s="1" t="s">
        <v>3619</v>
      </c>
      <c r="C734" s="1" t="s">
        <v>3618</v>
      </c>
      <c r="D734" s="1" t="s">
        <v>4073</v>
      </c>
      <c r="E734" s="2">
        <v>43311</v>
      </c>
      <c r="F734" s="1" t="s">
        <v>43</v>
      </c>
      <c r="G734" s="1" t="s">
        <v>48</v>
      </c>
      <c r="H734" s="1" t="s">
        <v>3620</v>
      </c>
      <c r="I734" s="1" t="s">
        <v>29</v>
      </c>
      <c r="M734">
        <v>61</v>
      </c>
      <c r="N734">
        <v>39</v>
      </c>
      <c r="O734">
        <v>22</v>
      </c>
      <c r="R734">
        <v>61</v>
      </c>
      <c r="T734">
        <v>61</v>
      </c>
      <c r="U734">
        <v>0</v>
      </c>
      <c r="Z734">
        <v>61</v>
      </c>
      <c r="AF734">
        <v>61</v>
      </c>
      <c r="AG734">
        <v>0</v>
      </c>
      <c r="AP734">
        <v>12</v>
      </c>
      <c r="AR734">
        <v>20</v>
      </c>
      <c r="AV734">
        <v>32</v>
      </c>
      <c r="AW734">
        <v>0</v>
      </c>
    </row>
    <row r="735" spans="1:49" x14ac:dyDescent="0.35">
      <c r="A735" s="1" t="s">
        <v>589</v>
      </c>
      <c r="B735" s="1" t="s">
        <v>3616</v>
      </c>
      <c r="C735" s="1" t="s">
        <v>3615</v>
      </c>
      <c r="D735" s="1" t="s">
        <v>4073</v>
      </c>
      <c r="E735" s="2">
        <v>43311</v>
      </c>
      <c r="F735" s="1" t="s">
        <v>54</v>
      </c>
      <c r="G735" s="1" t="s">
        <v>190</v>
      </c>
      <c r="H735" s="1" t="s">
        <v>3617</v>
      </c>
      <c r="I735" s="1" t="s">
        <v>29</v>
      </c>
      <c r="M735">
        <v>158</v>
      </c>
      <c r="N735">
        <v>94</v>
      </c>
      <c r="O735">
        <v>64</v>
      </c>
      <c r="R735">
        <v>158</v>
      </c>
      <c r="T735">
        <v>158</v>
      </c>
      <c r="U735">
        <v>0</v>
      </c>
      <c r="Z735">
        <v>158</v>
      </c>
      <c r="AF735">
        <v>158</v>
      </c>
      <c r="AG735">
        <v>0</v>
      </c>
      <c r="AP735">
        <v>63</v>
      </c>
      <c r="AR735">
        <v>95</v>
      </c>
      <c r="AV735">
        <v>158</v>
      </c>
      <c r="AW735">
        <v>0</v>
      </c>
    </row>
    <row r="736" spans="1:49" x14ac:dyDescent="0.35">
      <c r="A736" s="1" t="s">
        <v>589</v>
      </c>
      <c r="B736" s="1" t="s">
        <v>3664</v>
      </c>
      <c r="C736" s="1" t="s">
        <v>3663</v>
      </c>
      <c r="D736" s="1" t="s">
        <v>4073</v>
      </c>
      <c r="E736" s="2">
        <v>43311</v>
      </c>
      <c r="F736" s="1" t="s">
        <v>125</v>
      </c>
      <c r="G736" s="1" t="s">
        <v>125</v>
      </c>
      <c r="H736" s="1" t="s">
        <v>3665</v>
      </c>
      <c r="I736" s="1" t="s">
        <v>29</v>
      </c>
      <c r="M736">
        <v>1833</v>
      </c>
      <c r="N736">
        <v>1005</v>
      </c>
      <c r="O736">
        <v>828</v>
      </c>
      <c r="R736">
        <v>1833</v>
      </c>
      <c r="T736">
        <v>1833</v>
      </c>
      <c r="U736">
        <v>0</v>
      </c>
      <c r="Z736">
        <v>1833</v>
      </c>
      <c r="AF736">
        <v>1833</v>
      </c>
      <c r="AG736">
        <v>0</v>
      </c>
      <c r="AP736">
        <v>428</v>
      </c>
      <c r="AV736">
        <v>428</v>
      </c>
      <c r="AW736">
        <v>0</v>
      </c>
    </row>
    <row r="737" spans="1:49" x14ac:dyDescent="0.35">
      <c r="A737" s="1" t="s">
        <v>589</v>
      </c>
      <c r="B737" s="1" t="s">
        <v>3658</v>
      </c>
      <c r="C737" s="1" t="s">
        <v>3657</v>
      </c>
      <c r="D737" s="1" t="s">
        <v>4073</v>
      </c>
      <c r="E737" s="2">
        <v>43311</v>
      </c>
      <c r="F737" s="1" t="s">
        <v>146</v>
      </c>
      <c r="G737" s="1" t="s">
        <v>145</v>
      </c>
      <c r="H737" s="1" t="s">
        <v>3659</v>
      </c>
      <c r="I737" s="1" t="s">
        <v>29</v>
      </c>
      <c r="M737">
        <v>2443</v>
      </c>
      <c r="N737">
        <v>761</v>
      </c>
      <c r="O737">
        <v>1682</v>
      </c>
      <c r="R737">
        <v>2443</v>
      </c>
      <c r="T737">
        <v>2443</v>
      </c>
      <c r="U737">
        <v>0</v>
      </c>
      <c r="Z737">
        <v>2443</v>
      </c>
      <c r="AF737">
        <v>2443</v>
      </c>
      <c r="AG737">
        <v>0</v>
      </c>
      <c r="AP737">
        <v>794</v>
      </c>
      <c r="AR737">
        <v>427</v>
      </c>
      <c r="AV737">
        <v>1221</v>
      </c>
      <c r="AW737">
        <v>0</v>
      </c>
    </row>
    <row r="738" spans="1:49" x14ac:dyDescent="0.35">
      <c r="A738" s="1" t="s">
        <v>589</v>
      </c>
      <c r="B738" s="1" t="s">
        <v>3646</v>
      </c>
      <c r="C738" s="1" t="s">
        <v>3645</v>
      </c>
      <c r="D738" s="1" t="s">
        <v>4073</v>
      </c>
      <c r="E738" s="2">
        <v>43311</v>
      </c>
      <c r="F738" s="1" t="s">
        <v>386</v>
      </c>
      <c r="G738" s="1" t="s">
        <v>387</v>
      </c>
      <c r="H738" s="1" t="s">
        <v>3647</v>
      </c>
      <c r="I738" s="1" t="s">
        <v>29</v>
      </c>
      <c r="M738">
        <v>884</v>
      </c>
      <c r="N738">
        <v>583</v>
      </c>
      <c r="O738">
        <v>301</v>
      </c>
      <c r="R738">
        <v>884</v>
      </c>
      <c r="T738">
        <v>884</v>
      </c>
      <c r="U738">
        <v>0</v>
      </c>
      <c r="Z738">
        <v>884</v>
      </c>
      <c r="AF738">
        <v>884</v>
      </c>
      <c r="AG738">
        <v>0</v>
      </c>
      <c r="AP738">
        <v>310</v>
      </c>
      <c r="AR738">
        <v>496</v>
      </c>
      <c r="AV738">
        <v>806</v>
      </c>
      <c r="AW738">
        <v>0</v>
      </c>
    </row>
    <row r="739" spans="1:49" x14ac:dyDescent="0.35">
      <c r="A739" s="1" t="s">
        <v>589</v>
      </c>
      <c r="B739" s="1" t="s">
        <v>3679</v>
      </c>
      <c r="C739" s="1" t="s">
        <v>3678</v>
      </c>
      <c r="D739" s="1" t="s">
        <v>4073</v>
      </c>
      <c r="E739" s="2">
        <v>43311</v>
      </c>
      <c r="F739" s="1" t="s">
        <v>165</v>
      </c>
      <c r="G739" s="1" t="s">
        <v>166</v>
      </c>
      <c r="H739" s="1" t="s">
        <v>3680</v>
      </c>
      <c r="I739" s="1" t="s">
        <v>29</v>
      </c>
      <c r="M739">
        <v>826</v>
      </c>
      <c r="N739">
        <v>432</v>
      </c>
      <c r="O739">
        <v>394</v>
      </c>
      <c r="R739">
        <v>826</v>
      </c>
      <c r="T739">
        <v>826</v>
      </c>
      <c r="U739">
        <v>0</v>
      </c>
      <c r="Z739">
        <v>826</v>
      </c>
      <c r="AF739">
        <v>826</v>
      </c>
      <c r="AG739">
        <v>0</v>
      </c>
      <c r="AP739">
        <v>546</v>
      </c>
      <c r="AV739">
        <v>546</v>
      </c>
      <c r="AW739">
        <v>0</v>
      </c>
    </row>
    <row r="740" spans="1:49" x14ac:dyDescent="0.35">
      <c r="A740" s="1" t="s">
        <v>589</v>
      </c>
      <c r="B740" s="1" t="s">
        <v>3673</v>
      </c>
      <c r="C740" s="1" t="s">
        <v>3672</v>
      </c>
      <c r="D740" s="1" t="s">
        <v>4073</v>
      </c>
      <c r="E740" s="2">
        <v>43311</v>
      </c>
      <c r="F740" s="1" t="s">
        <v>1195</v>
      </c>
      <c r="G740" s="1" t="s">
        <v>145</v>
      </c>
      <c r="H740" s="1" t="s">
        <v>3674</v>
      </c>
      <c r="I740" s="1" t="s">
        <v>29</v>
      </c>
      <c r="M740">
        <v>20</v>
      </c>
      <c r="N740">
        <v>11</v>
      </c>
      <c r="O740">
        <v>9</v>
      </c>
      <c r="R740">
        <v>20</v>
      </c>
      <c r="T740">
        <v>20</v>
      </c>
      <c r="U740">
        <v>0</v>
      </c>
      <c r="Z740">
        <v>20</v>
      </c>
      <c r="AF740">
        <v>20</v>
      </c>
      <c r="AG740">
        <v>0</v>
      </c>
      <c r="AP740">
        <v>3</v>
      </c>
      <c r="AR740">
        <v>10</v>
      </c>
      <c r="AV740">
        <v>13</v>
      </c>
      <c r="AW740">
        <v>0</v>
      </c>
    </row>
    <row r="741" spans="1:49" x14ac:dyDescent="0.35">
      <c r="A741" s="1" t="s">
        <v>589</v>
      </c>
      <c r="B741" s="1" t="s">
        <v>3667</v>
      </c>
      <c r="C741" s="1" t="s">
        <v>3666</v>
      </c>
      <c r="D741" s="1" t="s">
        <v>4073</v>
      </c>
      <c r="E741" s="2">
        <v>43311</v>
      </c>
      <c r="F741" s="1" t="s">
        <v>1043</v>
      </c>
      <c r="G741" s="1" t="s">
        <v>145</v>
      </c>
      <c r="H741" s="1" t="s">
        <v>3668</v>
      </c>
      <c r="I741" s="1" t="s">
        <v>29</v>
      </c>
      <c r="M741">
        <v>22</v>
      </c>
      <c r="N741">
        <v>8</v>
      </c>
      <c r="O741">
        <v>14</v>
      </c>
      <c r="R741">
        <v>22</v>
      </c>
      <c r="T741">
        <v>22</v>
      </c>
      <c r="U741">
        <v>0</v>
      </c>
      <c r="Z741">
        <v>22</v>
      </c>
      <c r="AF741">
        <v>22</v>
      </c>
      <c r="AG741">
        <v>0</v>
      </c>
      <c r="AP741">
        <v>4</v>
      </c>
      <c r="AR741">
        <v>1</v>
      </c>
      <c r="AV741">
        <v>5</v>
      </c>
      <c r="AW741">
        <v>0</v>
      </c>
    </row>
    <row r="742" spans="1:49" x14ac:dyDescent="0.35">
      <c r="A742" s="1" t="s">
        <v>589</v>
      </c>
      <c r="B742" s="1" t="s">
        <v>3643</v>
      </c>
      <c r="C742" s="1" t="s">
        <v>3642</v>
      </c>
      <c r="D742" s="1" t="s">
        <v>4073</v>
      </c>
      <c r="E742" s="2">
        <v>43311</v>
      </c>
      <c r="F742" s="1" t="s">
        <v>844</v>
      </c>
      <c r="G742" s="1" t="s">
        <v>845</v>
      </c>
      <c r="H742" s="1" t="s">
        <v>3644</v>
      </c>
      <c r="I742" s="1" t="s">
        <v>29</v>
      </c>
      <c r="M742">
        <v>0</v>
      </c>
      <c r="N742">
        <v>0</v>
      </c>
      <c r="O742">
        <v>0</v>
      </c>
      <c r="R742">
        <v>0</v>
      </c>
      <c r="T742">
        <v>0</v>
      </c>
      <c r="U742">
        <v>0</v>
      </c>
      <c r="AF742">
        <v>0</v>
      </c>
      <c r="AG742">
        <v>0</v>
      </c>
      <c r="AV742">
        <v>0</v>
      </c>
      <c r="AW742">
        <v>0</v>
      </c>
    </row>
    <row r="743" spans="1:49" x14ac:dyDescent="0.35">
      <c r="A743" s="1" t="s">
        <v>589</v>
      </c>
      <c r="B743" s="1" t="s">
        <v>3640</v>
      </c>
      <c r="C743" s="1" t="s">
        <v>3639</v>
      </c>
      <c r="D743" s="1" t="s">
        <v>4073</v>
      </c>
      <c r="E743" s="2">
        <v>43311</v>
      </c>
      <c r="F743" s="1" t="s">
        <v>1138</v>
      </c>
      <c r="G743" s="1" t="s">
        <v>136</v>
      </c>
      <c r="H743" s="1" t="s">
        <v>3641</v>
      </c>
      <c r="I743" s="1" t="s">
        <v>29</v>
      </c>
      <c r="M743">
        <v>192</v>
      </c>
      <c r="N743">
        <v>84</v>
      </c>
      <c r="O743">
        <v>108</v>
      </c>
      <c r="R743">
        <v>192</v>
      </c>
      <c r="T743">
        <v>192</v>
      </c>
      <c r="U743">
        <v>0</v>
      </c>
      <c r="Z743">
        <v>192</v>
      </c>
      <c r="AF743">
        <v>192</v>
      </c>
      <c r="AG743">
        <v>0</v>
      </c>
      <c r="AP743">
        <v>127</v>
      </c>
      <c r="AR743">
        <v>65</v>
      </c>
      <c r="AV743">
        <v>192</v>
      </c>
      <c r="AW743">
        <v>0</v>
      </c>
    </row>
    <row r="744" spans="1:49" x14ac:dyDescent="0.35">
      <c r="A744" s="1" t="s">
        <v>589</v>
      </c>
      <c r="B744" s="1" t="s">
        <v>3649</v>
      </c>
      <c r="C744" s="1" t="s">
        <v>3648</v>
      </c>
      <c r="D744" s="1" t="s">
        <v>4073</v>
      </c>
      <c r="E744" s="2">
        <v>43311</v>
      </c>
      <c r="F744" s="1" t="s">
        <v>40</v>
      </c>
      <c r="G744" s="1" t="s">
        <v>40</v>
      </c>
      <c r="H744" s="1" t="s">
        <v>3650</v>
      </c>
      <c r="I744" s="1" t="s">
        <v>29</v>
      </c>
      <c r="M744">
        <v>22</v>
      </c>
      <c r="N744">
        <v>13</v>
      </c>
      <c r="O744">
        <v>9</v>
      </c>
      <c r="R744">
        <v>22</v>
      </c>
      <c r="T744">
        <v>22</v>
      </c>
      <c r="U744">
        <v>0</v>
      </c>
      <c r="Z744">
        <v>22</v>
      </c>
      <c r="AF744">
        <v>22</v>
      </c>
      <c r="AG744">
        <v>0</v>
      </c>
      <c r="AP744">
        <v>11</v>
      </c>
      <c r="AR744">
        <v>10</v>
      </c>
      <c r="AV744">
        <v>21</v>
      </c>
      <c r="AW744">
        <v>0</v>
      </c>
    </row>
    <row r="745" spans="1:49" x14ac:dyDescent="0.35">
      <c r="A745" s="1" t="s">
        <v>589</v>
      </c>
      <c r="B745" s="1" t="s">
        <v>3610</v>
      </c>
      <c r="C745" s="1" t="s">
        <v>3609</v>
      </c>
      <c r="D745" s="1" t="s">
        <v>4073</v>
      </c>
      <c r="E745" s="2">
        <v>43311</v>
      </c>
      <c r="F745" s="1" t="s">
        <v>54</v>
      </c>
      <c r="G745" s="1" t="s">
        <v>190</v>
      </c>
      <c r="H745" s="1" t="s">
        <v>3611</v>
      </c>
      <c r="I745" s="1" t="s">
        <v>29</v>
      </c>
      <c r="M745">
        <v>7</v>
      </c>
      <c r="N745">
        <v>3</v>
      </c>
      <c r="O745">
        <v>4</v>
      </c>
      <c r="R745">
        <v>7</v>
      </c>
      <c r="T745">
        <v>7</v>
      </c>
      <c r="U745">
        <v>0</v>
      </c>
      <c r="Z745">
        <v>7</v>
      </c>
      <c r="AF745">
        <v>7</v>
      </c>
      <c r="AG745">
        <v>0</v>
      </c>
      <c r="AP745">
        <v>4</v>
      </c>
      <c r="AR745">
        <v>3</v>
      </c>
      <c r="AV745">
        <v>7</v>
      </c>
      <c r="AW745">
        <v>0</v>
      </c>
    </row>
    <row r="746" spans="1:49" x14ac:dyDescent="0.35">
      <c r="A746" s="1" t="s">
        <v>589</v>
      </c>
      <c r="B746" s="1" t="s">
        <v>3607</v>
      </c>
      <c r="C746" s="1" t="s">
        <v>3606</v>
      </c>
      <c r="D746" s="1" t="s">
        <v>4073</v>
      </c>
      <c r="E746" s="2">
        <v>43311</v>
      </c>
      <c r="F746" s="1" t="s">
        <v>54</v>
      </c>
      <c r="G746" s="1" t="s">
        <v>190</v>
      </c>
      <c r="H746" s="1" t="s">
        <v>3608</v>
      </c>
      <c r="I746" s="1" t="s">
        <v>29</v>
      </c>
      <c r="M746">
        <v>573</v>
      </c>
      <c r="N746">
        <v>346</v>
      </c>
      <c r="O746">
        <v>227</v>
      </c>
      <c r="R746">
        <v>573</v>
      </c>
      <c r="T746">
        <v>573</v>
      </c>
      <c r="U746">
        <v>0</v>
      </c>
      <c r="Z746">
        <v>573</v>
      </c>
      <c r="AF746">
        <v>573</v>
      </c>
      <c r="AG746">
        <v>0</v>
      </c>
      <c r="AP746">
        <v>304</v>
      </c>
      <c r="AR746">
        <v>36</v>
      </c>
      <c r="AV746">
        <v>340</v>
      </c>
      <c r="AW746">
        <v>0</v>
      </c>
    </row>
    <row r="747" spans="1:49" x14ac:dyDescent="0.35">
      <c r="A747" s="1" t="s">
        <v>589</v>
      </c>
      <c r="B747" s="1" t="s">
        <v>3613</v>
      </c>
      <c r="C747" s="1" t="s">
        <v>3612</v>
      </c>
      <c r="D747" s="1" t="s">
        <v>4073</v>
      </c>
      <c r="E747" s="2">
        <v>43311</v>
      </c>
      <c r="F747" s="1" t="s">
        <v>1079</v>
      </c>
      <c r="G747" s="1" t="s">
        <v>353</v>
      </c>
      <c r="H747" s="1" t="s">
        <v>3614</v>
      </c>
      <c r="I747" s="1" t="s">
        <v>29</v>
      </c>
      <c r="M747">
        <v>1</v>
      </c>
      <c r="N747">
        <v>1</v>
      </c>
      <c r="O747">
        <v>0</v>
      </c>
      <c r="R747">
        <v>1</v>
      </c>
      <c r="T747">
        <v>1</v>
      </c>
      <c r="U747">
        <v>0</v>
      </c>
      <c r="Z747">
        <v>1</v>
      </c>
      <c r="AF747">
        <v>1</v>
      </c>
      <c r="AG747">
        <v>0</v>
      </c>
      <c r="AP747">
        <v>1</v>
      </c>
      <c r="AV747">
        <v>1</v>
      </c>
      <c r="AW747">
        <v>0</v>
      </c>
    </row>
    <row r="748" spans="1:49" x14ac:dyDescent="0.35">
      <c r="A748" s="1" t="s">
        <v>589</v>
      </c>
      <c r="B748" s="1" t="s">
        <v>3598</v>
      </c>
      <c r="C748" s="1" t="s">
        <v>3597</v>
      </c>
      <c r="D748" s="1" t="s">
        <v>4073</v>
      </c>
      <c r="E748" s="2">
        <v>43311</v>
      </c>
      <c r="F748" s="1" t="s">
        <v>1055</v>
      </c>
      <c r="G748" s="1" t="s">
        <v>145</v>
      </c>
      <c r="H748" s="1" t="s">
        <v>3599</v>
      </c>
      <c r="I748" s="1" t="s">
        <v>29</v>
      </c>
      <c r="M748">
        <v>58</v>
      </c>
      <c r="N748">
        <v>20</v>
      </c>
      <c r="O748">
        <v>38</v>
      </c>
      <c r="R748">
        <v>58</v>
      </c>
      <c r="T748">
        <v>58</v>
      </c>
      <c r="U748">
        <v>0</v>
      </c>
      <c r="Z748">
        <v>58</v>
      </c>
      <c r="AF748">
        <v>58</v>
      </c>
      <c r="AG748">
        <v>0</v>
      </c>
      <c r="AP748">
        <v>4</v>
      </c>
      <c r="AR748">
        <v>9</v>
      </c>
      <c r="AV748">
        <v>13</v>
      </c>
      <c r="AW748">
        <v>0</v>
      </c>
    </row>
    <row r="749" spans="1:49" x14ac:dyDescent="0.35">
      <c r="A749" s="1" t="s">
        <v>589</v>
      </c>
      <c r="B749" s="1" t="s">
        <v>3685</v>
      </c>
      <c r="C749" s="1" t="s">
        <v>3684</v>
      </c>
      <c r="D749" s="1" t="s">
        <v>4073</v>
      </c>
      <c r="E749" s="2">
        <v>43311</v>
      </c>
      <c r="F749" s="1" t="s">
        <v>151</v>
      </c>
      <c r="G749" s="1" t="s">
        <v>145</v>
      </c>
      <c r="H749" s="1" t="s">
        <v>3686</v>
      </c>
      <c r="I749" s="1" t="s">
        <v>29</v>
      </c>
      <c r="M749">
        <v>885</v>
      </c>
      <c r="N749">
        <v>491</v>
      </c>
      <c r="O749">
        <v>394</v>
      </c>
      <c r="R749">
        <v>885</v>
      </c>
      <c r="T749">
        <v>885</v>
      </c>
      <c r="U749">
        <v>0</v>
      </c>
      <c r="Z749">
        <v>885</v>
      </c>
      <c r="AF749">
        <v>885</v>
      </c>
      <c r="AG749">
        <v>0</v>
      </c>
      <c r="AP749">
        <v>248</v>
      </c>
      <c r="AR749">
        <v>303</v>
      </c>
      <c r="AV749">
        <v>551</v>
      </c>
      <c r="AW749">
        <v>0</v>
      </c>
    </row>
    <row r="750" spans="1:49" x14ac:dyDescent="0.35">
      <c r="A750" s="1" t="s">
        <v>589</v>
      </c>
      <c r="B750" s="1" t="s">
        <v>3631</v>
      </c>
      <c r="C750" s="1" t="s">
        <v>3630</v>
      </c>
      <c r="D750" s="1" t="s">
        <v>4073</v>
      </c>
      <c r="E750" s="2">
        <v>43311</v>
      </c>
      <c r="F750" s="1" t="s">
        <v>5239</v>
      </c>
      <c r="G750" s="1" t="s">
        <v>239</v>
      </c>
      <c r="H750" s="1" t="s">
        <v>3632</v>
      </c>
      <c r="I750" s="1" t="s">
        <v>29</v>
      </c>
      <c r="M750">
        <v>43</v>
      </c>
      <c r="N750">
        <v>22</v>
      </c>
      <c r="O750">
        <v>21</v>
      </c>
      <c r="R750">
        <v>43</v>
      </c>
      <c r="T750">
        <v>43</v>
      </c>
      <c r="U750">
        <v>0</v>
      </c>
      <c r="Z750">
        <v>43</v>
      </c>
      <c r="AF750">
        <v>43</v>
      </c>
      <c r="AG750">
        <v>0</v>
      </c>
      <c r="AP750">
        <v>6</v>
      </c>
      <c r="AR750">
        <v>36</v>
      </c>
      <c r="AV750">
        <v>42</v>
      </c>
      <c r="AW750">
        <v>0</v>
      </c>
    </row>
    <row r="751" spans="1:49" x14ac:dyDescent="0.35">
      <c r="A751" s="1" t="s">
        <v>589</v>
      </c>
      <c r="B751" s="1" t="s">
        <v>3688</v>
      </c>
      <c r="C751" s="1" t="s">
        <v>3687</v>
      </c>
      <c r="D751" s="1" t="s">
        <v>4073</v>
      </c>
      <c r="E751" s="2">
        <v>43311</v>
      </c>
      <c r="F751" s="1" t="s">
        <v>1106</v>
      </c>
      <c r="G751" s="1" t="s">
        <v>845</v>
      </c>
      <c r="H751" s="1" t="s">
        <v>3689</v>
      </c>
      <c r="I751" s="1" t="s">
        <v>29</v>
      </c>
      <c r="M751">
        <v>27</v>
      </c>
      <c r="N751">
        <v>10</v>
      </c>
      <c r="O751">
        <v>17</v>
      </c>
      <c r="R751">
        <v>27</v>
      </c>
      <c r="T751">
        <v>27</v>
      </c>
      <c r="U751">
        <v>0</v>
      </c>
      <c r="Z751">
        <v>27</v>
      </c>
      <c r="AF751">
        <v>27</v>
      </c>
      <c r="AG751">
        <v>0</v>
      </c>
      <c r="AR751">
        <v>26</v>
      </c>
      <c r="AV751">
        <v>26</v>
      </c>
      <c r="AW751">
        <v>0</v>
      </c>
    </row>
    <row r="752" spans="1:49" x14ac:dyDescent="0.35">
      <c r="A752" s="1" t="s">
        <v>589</v>
      </c>
      <c r="B752" s="1" t="s">
        <v>3682</v>
      </c>
      <c r="C752" s="1" t="s">
        <v>3681</v>
      </c>
      <c r="D752" s="1" t="s">
        <v>4073</v>
      </c>
      <c r="E752" s="2">
        <v>43311</v>
      </c>
      <c r="F752" s="1" t="s">
        <v>1117</v>
      </c>
      <c r="G752" s="1" t="s">
        <v>353</v>
      </c>
      <c r="H752" s="1" t="s">
        <v>3683</v>
      </c>
      <c r="I752" s="1" t="s">
        <v>29</v>
      </c>
      <c r="M752">
        <v>727</v>
      </c>
      <c r="N752">
        <v>364</v>
      </c>
      <c r="O752">
        <v>363</v>
      </c>
      <c r="R752">
        <v>727</v>
      </c>
      <c r="T752">
        <v>727</v>
      </c>
      <c r="U752">
        <v>0</v>
      </c>
      <c r="Z752">
        <v>727</v>
      </c>
      <c r="AF752">
        <v>727</v>
      </c>
      <c r="AG752">
        <v>0</v>
      </c>
      <c r="AP752">
        <v>12</v>
      </c>
      <c r="AR752">
        <v>124</v>
      </c>
      <c r="AV752">
        <v>136</v>
      </c>
      <c r="AW752">
        <v>0</v>
      </c>
    </row>
    <row r="753" spans="1:49" x14ac:dyDescent="0.35">
      <c r="A753" s="1" t="s">
        <v>589</v>
      </c>
      <c r="B753" s="1" t="s">
        <v>3571</v>
      </c>
      <c r="C753" s="1" t="s">
        <v>3570</v>
      </c>
      <c r="D753" s="1" t="s">
        <v>4073</v>
      </c>
      <c r="E753" s="2">
        <v>43311</v>
      </c>
      <c r="F753" s="1" t="s">
        <v>1095</v>
      </c>
      <c r="G753" s="1" t="s">
        <v>387</v>
      </c>
      <c r="H753" s="1" t="s">
        <v>3572</v>
      </c>
      <c r="I753" s="1" t="s">
        <v>29</v>
      </c>
      <c r="M753">
        <v>177</v>
      </c>
      <c r="N753">
        <v>79</v>
      </c>
      <c r="O753">
        <v>98</v>
      </c>
      <c r="R753">
        <v>177</v>
      </c>
      <c r="T753">
        <v>177</v>
      </c>
      <c r="U753">
        <v>0</v>
      </c>
      <c r="Z753">
        <v>177</v>
      </c>
      <c r="AF753">
        <v>177</v>
      </c>
      <c r="AG753">
        <v>0</v>
      </c>
      <c r="AP753">
        <v>44</v>
      </c>
      <c r="AR753">
        <v>4</v>
      </c>
      <c r="AV753">
        <v>48</v>
      </c>
      <c r="AW753">
        <v>0</v>
      </c>
    </row>
    <row r="754" spans="1:49" x14ac:dyDescent="0.35">
      <c r="A754" s="1" t="s">
        <v>589</v>
      </c>
      <c r="B754" s="1" t="s">
        <v>3567</v>
      </c>
      <c r="C754" s="1" t="s">
        <v>3566</v>
      </c>
      <c r="D754" s="1" t="s">
        <v>4073</v>
      </c>
      <c r="E754" s="2">
        <v>43311</v>
      </c>
      <c r="F754" s="1" t="s">
        <v>1110</v>
      </c>
      <c r="G754" s="1" t="s">
        <v>145</v>
      </c>
      <c r="H754" s="1" t="s">
        <v>3568</v>
      </c>
      <c r="I754" s="1" t="s">
        <v>3569</v>
      </c>
      <c r="M754">
        <v>2825</v>
      </c>
      <c r="N754">
        <v>1055</v>
      </c>
      <c r="O754">
        <v>1770</v>
      </c>
      <c r="R754">
        <v>2825</v>
      </c>
      <c r="T754">
        <v>2825</v>
      </c>
      <c r="U754">
        <v>0</v>
      </c>
      <c r="Z754">
        <v>2825</v>
      </c>
      <c r="AF754">
        <v>2825</v>
      </c>
      <c r="AG754">
        <v>0</v>
      </c>
      <c r="AP754">
        <v>105</v>
      </c>
      <c r="AR754">
        <v>455</v>
      </c>
      <c r="AV754">
        <v>560</v>
      </c>
      <c r="AW754">
        <v>0</v>
      </c>
    </row>
    <row r="755" spans="1:49" x14ac:dyDescent="0.35">
      <c r="A755" s="1" t="s">
        <v>589</v>
      </c>
      <c r="B755" s="1" t="s">
        <v>3698</v>
      </c>
      <c r="C755" s="1" t="s">
        <v>3697</v>
      </c>
      <c r="D755" s="1" t="s">
        <v>4073</v>
      </c>
      <c r="E755" s="2">
        <v>43311</v>
      </c>
      <c r="F755" s="1" t="s">
        <v>1067</v>
      </c>
      <c r="G755" s="1" t="s">
        <v>353</v>
      </c>
      <c r="H755" s="1" t="s">
        <v>3699</v>
      </c>
      <c r="I755" s="1" t="s">
        <v>3700</v>
      </c>
      <c r="M755">
        <v>617</v>
      </c>
      <c r="N755">
        <v>299</v>
      </c>
      <c r="O755">
        <v>318</v>
      </c>
      <c r="R755">
        <v>617</v>
      </c>
      <c r="T755">
        <v>617</v>
      </c>
      <c r="U755">
        <v>0</v>
      </c>
      <c r="Z755">
        <v>617</v>
      </c>
      <c r="AF755">
        <v>617</v>
      </c>
      <c r="AG755">
        <v>0</v>
      </c>
      <c r="AP755">
        <v>64</v>
      </c>
      <c r="AR755">
        <v>233</v>
      </c>
      <c r="AV755">
        <v>297</v>
      </c>
      <c r="AW755">
        <v>0</v>
      </c>
    </row>
    <row r="756" spans="1:49" x14ac:dyDescent="0.35">
      <c r="A756" s="1" t="s">
        <v>589</v>
      </c>
      <c r="B756" s="1" t="s">
        <v>3563</v>
      </c>
      <c r="C756" s="1" t="s">
        <v>3562</v>
      </c>
      <c r="D756" s="1" t="s">
        <v>4073</v>
      </c>
      <c r="E756" s="2">
        <v>43311</v>
      </c>
      <c r="F756" s="1" t="s">
        <v>576</v>
      </c>
      <c r="G756" s="1" t="s">
        <v>353</v>
      </c>
      <c r="H756" s="1" t="s">
        <v>3564</v>
      </c>
      <c r="I756" s="1" t="s">
        <v>3565</v>
      </c>
      <c r="M756">
        <v>513</v>
      </c>
      <c r="N756">
        <v>308</v>
      </c>
      <c r="O756">
        <v>205</v>
      </c>
      <c r="R756">
        <v>513</v>
      </c>
      <c r="T756">
        <v>513</v>
      </c>
      <c r="U756">
        <v>0</v>
      </c>
      <c r="Z756">
        <v>513</v>
      </c>
      <c r="AF756">
        <v>513</v>
      </c>
      <c r="AG756">
        <v>0</v>
      </c>
      <c r="AP756">
        <v>14</v>
      </c>
      <c r="AR756">
        <v>413</v>
      </c>
      <c r="AV756">
        <v>427</v>
      </c>
      <c r="AW756">
        <v>0</v>
      </c>
    </row>
    <row r="757" spans="1:49" x14ac:dyDescent="0.35">
      <c r="A757" s="1" t="s">
        <v>589</v>
      </c>
      <c r="B757" s="1" t="s">
        <v>3694</v>
      </c>
      <c r="C757" s="1" t="s">
        <v>3693</v>
      </c>
      <c r="D757" s="1" t="s">
        <v>4073</v>
      </c>
      <c r="E757" s="2">
        <v>43311</v>
      </c>
      <c r="F757" s="1" t="s">
        <v>1075</v>
      </c>
      <c r="G757" s="1" t="s">
        <v>166</v>
      </c>
      <c r="H757" s="1" t="s">
        <v>3695</v>
      </c>
      <c r="I757" s="1" t="s">
        <v>3696</v>
      </c>
      <c r="M757">
        <v>484</v>
      </c>
      <c r="N757">
        <v>155</v>
      </c>
      <c r="O757">
        <v>329</v>
      </c>
      <c r="R757">
        <v>484</v>
      </c>
      <c r="T757">
        <v>484</v>
      </c>
      <c r="U757">
        <v>0</v>
      </c>
      <c r="Z757">
        <v>484</v>
      </c>
      <c r="AF757">
        <v>484</v>
      </c>
      <c r="AG757">
        <v>0</v>
      </c>
      <c r="AP757">
        <v>176</v>
      </c>
      <c r="AR757">
        <v>210</v>
      </c>
      <c r="AV757">
        <v>386</v>
      </c>
      <c r="AW757">
        <v>0</v>
      </c>
    </row>
    <row r="758" spans="1:49" x14ac:dyDescent="0.35">
      <c r="A758" s="1" t="s">
        <v>589</v>
      </c>
      <c r="B758" s="1" t="s">
        <v>3473</v>
      </c>
      <c r="C758" s="1" t="s">
        <v>3472</v>
      </c>
      <c r="D758" s="1" t="s">
        <v>4072</v>
      </c>
      <c r="E758" s="2">
        <v>42946</v>
      </c>
      <c r="F758" s="1" t="s">
        <v>43</v>
      </c>
      <c r="G758" s="1" t="s">
        <v>48</v>
      </c>
      <c r="H758" s="1" t="s">
        <v>3474</v>
      </c>
      <c r="I758" s="1" t="s">
        <v>29</v>
      </c>
      <c r="M758">
        <v>120</v>
      </c>
      <c r="N758">
        <v>63</v>
      </c>
      <c r="O758">
        <v>57</v>
      </c>
      <c r="R758">
        <v>120</v>
      </c>
      <c r="T758">
        <v>120</v>
      </c>
      <c r="U758">
        <v>0</v>
      </c>
      <c r="Z758">
        <v>120</v>
      </c>
      <c r="AF758">
        <v>120</v>
      </c>
      <c r="AG758">
        <v>0</v>
      </c>
      <c r="AP758">
        <v>17</v>
      </c>
      <c r="AR758">
        <v>5</v>
      </c>
      <c r="AV758">
        <v>22</v>
      </c>
      <c r="AW758">
        <v>0</v>
      </c>
    </row>
    <row r="759" spans="1:49" x14ac:dyDescent="0.35">
      <c r="A759" s="1" t="s">
        <v>589</v>
      </c>
      <c r="B759" s="1" t="s">
        <v>3506</v>
      </c>
      <c r="C759" s="1" t="s">
        <v>3505</v>
      </c>
      <c r="D759" s="1" t="s">
        <v>4072</v>
      </c>
      <c r="E759" s="2">
        <v>42946</v>
      </c>
      <c r="F759" s="1" t="s">
        <v>54</v>
      </c>
      <c r="G759" s="1" t="s">
        <v>190</v>
      </c>
      <c r="H759" s="1" t="s">
        <v>3507</v>
      </c>
      <c r="I759" s="1" t="s">
        <v>29</v>
      </c>
      <c r="M759">
        <v>133</v>
      </c>
      <c r="N759">
        <v>81</v>
      </c>
      <c r="O759">
        <v>52</v>
      </c>
      <c r="R759">
        <v>133</v>
      </c>
      <c r="T759">
        <v>133</v>
      </c>
      <c r="U759">
        <v>0</v>
      </c>
      <c r="Z759">
        <v>133</v>
      </c>
      <c r="AF759">
        <v>133</v>
      </c>
      <c r="AG759">
        <v>0</v>
      </c>
      <c r="AP759">
        <v>133</v>
      </c>
      <c r="AR759">
        <v>0</v>
      </c>
      <c r="AV759">
        <v>133</v>
      </c>
      <c r="AW759">
        <v>0</v>
      </c>
    </row>
    <row r="760" spans="1:49" x14ac:dyDescent="0.35">
      <c r="A760" s="1" t="s">
        <v>589</v>
      </c>
      <c r="B760" s="1" t="s">
        <v>3509</v>
      </c>
      <c r="C760" s="1" t="s">
        <v>3508</v>
      </c>
      <c r="D760" s="1" t="s">
        <v>4072</v>
      </c>
      <c r="E760" s="2">
        <v>42946</v>
      </c>
      <c r="F760" s="1" t="s">
        <v>54</v>
      </c>
      <c r="G760" s="1" t="s">
        <v>190</v>
      </c>
      <c r="H760" s="1" t="s">
        <v>3510</v>
      </c>
      <c r="I760" s="1" t="s">
        <v>29</v>
      </c>
      <c r="M760">
        <v>62</v>
      </c>
      <c r="N760">
        <v>27</v>
      </c>
      <c r="O760">
        <v>35</v>
      </c>
      <c r="R760">
        <v>62</v>
      </c>
      <c r="T760">
        <v>62</v>
      </c>
      <c r="U760">
        <v>0</v>
      </c>
      <c r="Z760">
        <v>62</v>
      </c>
      <c r="AF760">
        <v>62</v>
      </c>
      <c r="AG760">
        <v>0</v>
      </c>
      <c r="AP760">
        <v>56</v>
      </c>
      <c r="AR760">
        <v>5</v>
      </c>
      <c r="AV760">
        <v>61</v>
      </c>
      <c r="AW760">
        <v>0</v>
      </c>
    </row>
    <row r="761" spans="1:49" x14ac:dyDescent="0.35">
      <c r="A761" s="1" t="s">
        <v>589</v>
      </c>
      <c r="B761" s="1" t="s">
        <v>3512</v>
      </c>
      <c r="C761" s="1" t="s">
        <v>3511</v>
      </c>
      <c r="D761" s="1" t="s">
        <v>4072</v>
      </c>
      <c r="E761" s="2">
        <v>42946</v>
      </c>
      <c r="F761" s="1" t="s">
        <v>54</v>
      </c>
      <c r="G761" s="1" t="s">
        <v>190</v>
      </c>
      <c r="H761" s="1" t="s">
        <v>3513</v>
      </c>
      <c r="I761" s="1" t="s">
        <v>29</v>
      </c>
      <c r="M761">
        <v>52</v>
      </c>
      <c r="N761">
        <v>36</v>
      </c>
      <c r="O761">
        <v>16</v>
      </c>
      <c r="R761">
        <v>52</v>
      </c>
      <c r="T761">
        <v>52</v>
      </c>
      <c r="U761">
        <v>0</v>
      </c>
      <c r="Z761">
        <v>52</v>
      </c>
      <c r="AF761">
        <v>52</v>
      </c>
      <c r="AG761">
        <v>0</v>
      </c>
      <c r="AP761">
        <v>52</v>
      </c>
      <c r="AR761">
        <v>0</v>
      </c>
      <c r="AV761">
        <v>52</v>
      </c>
      <c r="AW761">
        <v>0</v>
      </c>
    </row>
    <row r="762" spans="1:49" x14ac:dyDescent="0.35">
      <c r="A762" s="1" t="s">
        <v>589</v>
      </c>
      <c r="B762" s="1" t="s">
        <v>3515</v>
      </c>
      <c r="C762" s="1" t="s">
        <v>3514</v>
      </c>
      <c r="D762" s="1" t="s">
        <v>4072</v>
      </c>
      <c r="E762" s="2">
        <v>42946</v>
      </c>
      <c r="F762" s="1" t="s">
        <v>1079</v>
      </c>
      <c r="G762" s="1" t="s">
        <v>353</v>
      </c>
      <c r="H762" s="1" t="s">
        <v>3516</v>
      </c>
      <c r="I762" s="1" t="s">
        <v>29</v>
      </c>
      <c r="M762">
        <v>54</v>
      </c>
      <c r="N762">
        <v>36</v>
      </c>
      <c r="O762">
        <v>18</v>
      </c>
      <c r="R762">
        <v>54</v>
      </c>
      <c r="T762">
        <v>54</v>
      </c>
      <c r="U762">
        <v>0</v>
      </c>
      <c r="Z762">
        <v>54</v>
      </c>
      <c r="AF762">
        <v>54</v>
      </c>
      <c r="AG762">
        <v>0</v>
      </c>
      <c r="AP762">
        <v>21</v>
      </c>
      <c r="AR762">
        <v>33</v>
      </c>
      <c r="AV762">
        <v>54</v>
      </c>
      <c r="AW762">
        <v>0</v>
      </c>
    </row>
    <row r="763" spans="1:49" x14ac:dyDescent="0.35">
      <c r="A763" s="1" t="s">
        <v>589</v>
      </c>
      <c r="B763" s="1" t="s">
        <v>3518</v>
      </c>
      <c r="C763" s="1" t="s">
        <v>3517</v>
      </c>
      <c r="D763" s="1" t="s">
        <v>4072</v>
      </c>
      <c r="E763" s="2">
        <v>42946</v>
      </c>
      <c r="F763" s="1" t="s">
        <v>1055</v>
      </c>
      <c r="G763" s="1" t="s">
        <v>145</v>
      </c>
      <c r="H763" s="1" t="s">
        <v>3519</v>
      </c>
      <c r="I763" s="1" t="s">
        <v>29</v>
      </c>
      <c r="M763">
        <v>115</v>
      </c>
      <c r="N763">
        <v>55</v>
      </c>
      <c r="O763">
        <v>60</v>
      </c>
      <c r="R763">
        <v>115</v>
      </c>
      <c r="T763">
        <v>115</v>
      </c>
      <c r="U763">
        <v>0</v>
      </c>
      <c r="Z763">
        <v>115</v>
      </c>
      <c r="AF763">
        <v>115</v>
      </c>
      <c r="AG763">
        <v>0</v>
      </c>
      <c r="AP763">
        <v>14</v>
      </c>
      <c r="AR763">
        <v>80</v>
      </c>
      <c r="AV763">
        <v>94</v>
      </c>
      <c r="AW763">
        <v>0</v>
      </c>
    </row>
    <row r="764" spans="1:49" x14ac:dyDescent="0.35">
      <c r="A764" s="1" t="s">
        <v>589</v>
      </c>
      <c r="B764" s="1" t="s">
        <v>3539</v>
      </c>
      <c r="C764" s="1" t="s">
        <v>3538</v>
      </c>
      <c r="D764" s="1" t="s">
        <v>4072</v>
      </c>
      <c r="E764" s="2">
        <v>42946</v>
      </c>
      <c r="F764" s="1" t="s">
        <v>1026</v>
      </c>
      <c r="G764" s="1" t="s">
        <v>353</v>
      </c>
      <c r="H764" s="1" t="s">
        <v>3540</v>
      </c>
      <c r="I764" s="1" t="s">
        <v>29</v>
      </c>
      <c r="M764">
        <v>94</v>
      </c>
      <c r="N764">
        <v>55</v>
      </c>
      <c r="O764">
        <v>39</v>
      </c>
      <c r="R764">
        <v>94</v>
      </c>
      <c r="T764">
        <v>94</v>
      </c>
      <c r="U764">
        <v>0</v>
      </c>
      <c r="Z764">
        <v>94</v>
      </c>
      <c r="AF764">
        <v>94</v>
      </c>
      <c r="AG764">
        <v>0</v>
      </c>
      <c r="AP764">
        <v>29</v>
      </c>
      <c r="AR764">
        <v>64</v>
      </c>
      <c r="AV764">
        <v>93</v>
      </c>
      <c r="AW764">
        <v>0</v>
      </c>
    </row>
    <row r="765" spans="1:49" x14ac:dyDescent="0.35">
      <c r="A765" s="1" t="s">
        <v>589</v>
      </c>
      <c r="B765" s="1" t="s">
        <v>3542</v>
      </c>
      <c r="C765" s="1" t="s">
        <v>3541</v>
      </c>
      <c r="D765" s="1" t="s">
        <v>4072</v>
      </c>
      <c r="E765" s="2">
        <v>42946</v>
      </c>
      <c r="F765" s="1" t="s">
        <v>1071</v>
      </c>
      <c r="G765" s="1" t="s">
        <v>210</v>
      </c>
      <c r="H765" s="1" t="s">
        <v>3543</v>
      </c>
      <c r="I765" s="1" t="s">
        <v>29</v>
      </c>
      <c r="M765">
        <v>380</v>
      </c>
      <c r="N765">
        <v>182</v>
      </c>
      <c r="O765">
        <v>198</v>
      </c>
      <c r="R765">
        <v>380</v>
      </c>
      <c r="T765">
        <v>380</v>
      </c>
      <c r="U765">
        <v>0</v>
      </c>
      <c r="Z765">
        <v>380</v>
      </c>
      <c r="AF765">
        <v>380</v>
      </c>
      <c r="AG765">
        <v>0</v>
      </c>
      <c r="AP765">
        <v>380</v>
      </c>
      <c r="AR765">
        <v>0</v>
      </c>
      <c r="AV765">
        <v>380</v>
      </c>
      <c r="AW765">
        <v>0</v>
      </c>
    </row>
    <row r="766" spans="1:49" x14ac:dyDescent="0.35">
      <c r="A766" s="1" t="s">
        <v>589</v>
      </c>
      <c r="B766" s="1" t="s">
        <v>3545</v>
      </c>
      <c r="C766" s="1" t="s">
        <v>3544</v>
      </c>
      <c r="D766" s="1" t="s">
        <v>4072</v>
      </c>
      <c r="E766" s="2">
        <v>42946</v>
      </c>
      <c r="F766" s="1" t="s">
        <v>1063</v>
      </c>
      <c r="G766" s="1" t="s">
        <v>40</v>
      </c>
      <c r="H766" s="1" t="s">
        <v>3546</v>
      </c>
      <c r="I766" s="1" t="s">
        <v>29</v>
      </c>
      <c r="M766">
        <v>0</v>
      </c>
      <c r="N766">
        <v>0</v>
      </c>
      <c r="O766">
        <v>0</v>
      </c>
      <c r="R766">
        <v>0</v>
      </c>
      <c r="T766">
        <v>0</v>
      </c>
      <c r="U766">
        <v>0</v>
      </c>
      <c r="Z766">
        <v>0</v>
      </c>
      <c r="AF766">
        <v>0</v>
      </c>
      <c r="AG766">
        <v>0</v>
      </c>
      <c r="AP766">
        <v>0</v>
      </c>
      <c r="AR766">
        <v>0</v>
      </c>
      <c r="AV766">
        <v>0</v>
      </c>
      <c r="AW766">
        <v>0</v>
      </c>
    </row>
    <row r="767" spans="1:49" x14ac:dyDescent="0.35">
      <c r="A767" s="1" t="s">
        <v>589</v>
      </c>
      <c r="B767" s="1" t="s">
        <v>3548</v>
      </c>
      <c r="C767" s="1" t="s">
        <v>3547</v>
      </c>
      <c r="D767" s="1" t="s">
        <v>4072</v>
      </c>
      <c r="E767" s="2">
        <v>42946</v>
      </c>
      <c r="F767" s="1" t="s">
        <v>135</v>
      </c>
      <c r="G767" s="1" t="s">
        <v>136</v>
      </c>
      <c r="H767" s="1" t="s">
        <v>3549</v>
      </c>
      <c r="I767" s="1" t="s">
        <v>29</v>
      </c>
      <c r="M767">
        <v>1301</v>
      </c>
      <c r="N767">
        <v>695</v>
      </c>
      <c r="O767">
        <v>606</v>
      </c>
      <c r="R767">
        <v>1301</v>
      </c>
      <c r="T767">
        <v>1301</v>
      </c>
      <c r="U767">
        <v>0</v>
      </c>
      <c r="Z767">
        <v>1301</v>
      </c>
      <c r="AF767">
        <v>1301</v>
      </c>
      <c r="AG767">
        <v>0</v>
      </c>
      <c r="AP767">
        <v>319</v>
      </c>
      <c r="AR767">
        <v>48</v>
      </c>
      <c r="AV767">
        <v>367</v>
      </c>
      <c r="AW767">
        <v>0</v>
      </c>
    </row>
    <row r="768" spans="1:49" x14ac:dyDescent="0.35">
      <c r="A768" s="1" t="s">
        <v>589</v>
      </c>
      <c r="B768" s="1" t="s">
        <v>3551</v>
      </c>
      <c r="C768" s="1" t="s">
        <v>3550</v>
      </c>
      <c r="D768" s="1" t="s">
        <v>4072</v>
      </c>
      <c r="E768" s="2">
        <v>42946</v>
      </c>
      <c r="F768" s="1" t="s">
        <v>1036</v>
      </c>
      <c r="G768" s="1" t="s">
        <v>387</v>
      </c>
      <c r="H768" s="1" t="s">
        <v>3552</v>
      </c>
      <c r="I768" s="1" t="s">
        <v>29</v>
      </c>
      <c r="M768">
        <v>390</v>
      </c>
      <c r="N768">
        <v>246</v>
      </c>
      <c r="O768">
        <v>144</v>
      </c>
      <c r="R768">
        <v>390</v>
      </c>
      <c r="T768">
        <v>390</v>
      </c>
      <c r="U768">
        <v>0</v>
      </c>
      <c r="Z768">
        <v>390</v>
      </c>
      <c r="AF768">
        <v>390</v>
      </c>
      <c r="AG768">
        <v>0</v>
      </c>
      <c r="AP768">
        <v>45</v>
      </c>
      <c r="AR768">
        <v>145</v>
      </c>
      <c r="AV768">
        <v>190</v>
      </c>
      <c r="AW768">
        <v>0</v>
      </c>
    </row>
    <row r="769" spans="1:49" x14ac:dyDescent="0.35">
      <c r="A769" s="1" t="s">
        <v>589</v>
      </c>
      <c r="B769" s="1" t="s">
        <v>3524</v>
      </c>
      <c r="C769" s="1" t="s">
        <v>3523</v>
      </c>
      <c r="D769" s="1" t="s">
        <v>4072</v>
      </c>
      <c r="E769" s="2">
        <v>42946</v>
      </c>
      <c r="F769" s="1" t="s">
        <v>1099</v>
      </c>
      <c r="G769" s="1" t="s">
        <v>845</v>
      </c>
      <c r="H769" s="1" t="s">
        <v>3525</v>
      </c>
      <c r="I769" s="1" t="s">
        <v>29</v>
      </c>
      <c r="M769">
        <v>181</v>
      </c>
      <c r="N769">
        <v>75</v>
      </c>
      <c r="O769">
        <v>106</v>
      </c>
      <c r="R769">
        <v>181</v>
      </c>
      <c r="T769">
        <v>181</v>
      </c>
      <c r="U769">
        <v>0</v>
      </c>
      <c r="Z769">
        <v>181</v>
      </c>
      <c r="AF769">
        <v>181</v>
      </c>
      <c r="AG769">
        <v>0</v>
      </c>
      <c r="AP769">
        <v>53</v>
      </c>
      <c r="AR769">
        <v>100</v>
      </c>
      <c r="AV769">
        <v>153</v>
      </c>
      <c r="AW769">
        <v>0</v>
      </c>
    </row>
    <row r="770" spans="1:49" x14ac:dyDescent="0.35">
      <c r="A770" s="1" t="s">
        <v>589</v>
      </c>
      <c r="B770" s="1" t="s">
        <v>3497</v>
      </c>
      <c r="C770" s="1" t="s">
        <v>3496</v>
      </c>
      <c r="D770" s="1" t="s">
        <v>4072</v>
      </c>
      <c r="E770" s="2">
        <v>42946</v>
      </c>
      <c r="F770" s="1" t="s">
        <v>146</v>
      </c>
      <c r="G770" s="1" t="s">
        <v>145</v>
      </c>
      <c r="H770" s="1" t="s">
        <v>3498</v>
      </c>
      <c r="I770" s="1" t="s">
        <v>29</v>
      </c>
      <c r="M770">
        <v>259</v>
      </c>
      <c r="N770">
        <v>106</v>
      </c>
      <c r="O770">
        <v>153</v>
      </c>
      <c r="R770">
        <v>259</v>
      </c>
      <c r="T770">
        <v>259</v>
      </c>
      <c r="U770">
        <v>0</v>
      </c>
      <c r="Z770">
        <v>259</v>
      </c>
      <c r="AF770">
        <v>259</v>
      </c>
      <c r="AG770">
        <v>0</v>
      </c>
      <c r="AP770">
        <v>0</v>
      </c>
      <c r="AR770">
        <v>196</v>
      </c>
      <c r="AV770">
        <v>196</v>
      </c>
      <c r="AW770">
        <v>0</v>
      </c>
    </row>
    <row r="771" spans="1:49" x14ac:dyDescent="0.35">
      <c r="A771" s="1" t="s">
        <v>589</v>
      </c>
      <c r="B771" s="1" t="s">
        <v>3500</v>
      </c>
      <c r="C771" s="1" t="s">
        <v>3499</v>
      </c>
      <c r="D771" s="1" t="s">
        <v>4072</v>
      </c>
      <c r="E771" s="2">
        <v>42946</v>
      </c>
      <c r="F771" s="1" t="s">
        <v>1145</v>
      </c>
      <c r="G771" s="1" t="s">
        <v>73</v>
      </c>
      <c r="H771" s="1" t="s">
        <v>3501</v>
      </c>
      <c r="I771" s="1" t="s">
        <v>29</v>
      </c>
      <c r="M771">
        <v>43</v>
      </c>
      <c r="N771">
        <v>26</v>
      </c>
      <c r="O771">
        <v>17</v>
      </c>
      <c r="R771">
        <v>43</v>
      </c>
      <c r="T771">
        <v>43</v>
      </c>
      <c r="U771">
        <v>0</v>
      </c>
      <c r="Z771">
        <v>43</v>
      </c>
      <c r="AF771">
        <v>43</v>
      </c>
      <c r="AG771">
        <v>0</v>
      </c>
      <c r="AP771">
        <v>4</v>
      </c>
      <c r="AR771">
        <v>28</v>
      </c>
      <c r="AV771">
        <v>32</v>
      </c>
      <c r="AW771">
        <v>0</v>
      </c>
    </row>
    <row r="772" spans="1:49" x14ac:dyDescent="0.35">
      <c r="A772" s="1" t="s">
        <v>589</v>
      </c>
      <c r="B772" s="1" t="s">
        <v>3503</v>
      </c>
      <c r="C772" s="1" t="s">
        <v>3502</v>
      </c>
      <c r="D772" s="1" t="s">
        <v>4072</v>
      </c>
      <c r="E772" s="2">
        <v>42946</v>
      </c>
      <c r="F772" s="1" t="s">
        <v>1128</v>
      </c>
      <c r="G772" s="1" t="s">
        <v>166</v>
      </c>
      <c r="H772" s="1" t="s">
        <v>3504</v>
      </c>
      <c r="I772" s="1" t="s">
        <v>29</v>
      </c>
      <c r="M772">
        <v>381</v>
      </c>
      <c r="N772">
        <v>243</v>
      </c>
      <c r="O772">
        <v>138</v>
      </c>
      <c r="R772">
        <v>381</v>
      </c>
      <c r="T772">
        <v>381</v>
      </c>
      <c r="U772">
        <v>0</v>
      </c>
      <c r="Z772">
        <v>381</v>
      </c>
      <c r="AF772">
        <v>381</v>
      </c>
      <c r="AG772">
        <v>0</v>
      </c>
      <c r="AP772">
        <v>143</v>
      </c>
      <c r="AR772">
        <v>128</v>
      </c>
      <c r="AV772">
        <v>271</v>
      </c>
      <c r="AW772">
        <v>0</v>
      </c>
    </row>
    <row r="773" spans="1:49" x14ac:dyDescent="0.35">
      <c r="A773" s="1" t="s">
        <v>589</v>
      </c>
      <c r="B773" s="1" t="s">
        <v>3554</v>
      </c>
      <c r="C773" s="1" t="s">
        <v>3553</v>
      </c>
      <c r="D773" s="1" t="s">
        <v>4072</v>
      </c>
      <c r="E773" s="2">
        <v>42946</v>
      </c>
      <c r="F773" s="1" t="s">
        <v>1184</v>
      </c>
      <c r="G773" s="1" t="s">
        <v>48</v>
      </c>
      <c r="H773" s="1" t="s">
        <v>3555</v>
      </c>
      <c r="I773" s="1" t="s">
        <v>29</v>
      </c>
      <c r="M773">
        <v>512</v>
      </c>
      <c r="N773">
        <v>169</v>
      </c>
      <c r="O773">
        <v>343</v>
      </c>
      <c r="R773">
        <v>512</v>
      </c>
      <c r="T773">
        <v>512</v>
      </c>
      <c r="U773">
        <v>0</v>
      </c>
      <c r="Z773">
        <v>512</v>
      </c>
      <c r="AF773">
        <v>512</v>
      </c>
      <c r="AG773">
        <v>0</v>
      </c>
      <c r="AP773">
        <v>13</v>
      </c>
      <c r="AR773">
        <v>158</v>
      </c>
      <c r="AV773">
        <v>171</v>
      </c>
      <c r="AW773">
        <v>0</v>
      </c>
    </row>
    <row r="774" spans="1:49" x14ac:dyDescent="0.35">
      <c r="A774" s="1" t="s">
        <v>589</v>
      </c>
      <c r="B774" s="1" t="s">
        <v>3557</v>
      </c>
      <c r="C774" s="1" t="s">
        <v>3556</v>
      </c>
      <c r="D774" s="1" t="s">
        <v>4072</v>
      </c>
      <c r="E774" s="2">
        <v>42946</v>
      </c>
      <c r="F774" s="1" t="s">
        <v>74</v>
      </c>
      <c r="G774" s="1" t="s">
        <v>82</v>
      </c>
      <c r="H774" s="1" t="s">
        <v>3558</v>
      </c>
      <c r="I774" s="1" t="s">
        <v>29</v>
      </c>
      <c r="M774">
        <v>0</v>
      </c>
      <c r="N774">
        <v>0</v>
      </c>
      <c r="O774">
        <v>0</v>
      </c>
      <c r="R774">
        <v>0</v>
      </c>
      <c r="T774">
        <v>0</v>
      </c>
      <c r="U774">
        <v>0</v>
      </c>
      <c r="Z774">
        <v>0</v>
      </c>
      <c r="AF774">
        <v>0</v>
      </c>
      <c r="AG774">
        <v>0</v>
      </c>
      <c r="AP774">
        <v>0</v>
      </c>
      <c r="AR774">
        <v>0</v>
      </c>
      <c r="AV774">
        <v>0</v>
      </c>
      <c r="AW774">
        <v>0</v>
      </c>
    </row>
    <row r="775" spans="1:49" x14ac:dyDescent="0.35">
      <c r="A775" s="1" t="s">
        <v>589</v>
      </c>
      <c r="B775" s="1" t="s">
        <v>3560</v>
      </c>
      <c r="C775" s="1" t="s">
        <v>3559</v>
      </c>
      <c r="D775" s="1" t="s">
        <v>4072</v>
      </c>
      <c r="E775" s="2">
        <v>42946</v>
      </c>
      <c r="F775" s="1" t="s">
        <v>402</v>
      </c>
      <c r="G775" s="1" t="s">
        <v>145</v>
      </c>
      <c r="H775" s="1" t="s">
        <v>3561</v>
      </c>
      <c r="I775" s="1" t="s">
        <v>29</v>
      </c>
      <c r="M775">
        <v>42</v>
      </c>
      <c r="N775">
        <v>15</v>
      </c>
      <c r="O775">
        <v>27</v>
      </c>
      <c r="R775">
        <v>42</v>
      </c>
      <c r="T775">
        <v>42</v>
      </c>
      <c r="U775">
        <v>0</v>
      </c>
      <c r="Z775">
        <v>42</v>
      </c>
      <c r="AF775">
        <v>42</v>
      </c>
      <c r="AG775">
        <v>0</v>
      </c>
      <c r="AP775">
        <v>39</v>
      </c>
      <c r="AR775">
        <v>1</v>
      </c>
      <c r="AV775">
        <v>40</v>
      </c>
      <c r="AW775">
        <v>0</v>
      </c>
    </row>
    <row r="776" spans="1:49" x14ac:dyDescent="0.35">
      <c r="A776" s="1" t="s">
        <v>589</v>
      </c>
      <c r="B776" s="1" t="s">
        <v>3527</v>
      </c>
      <c r="C776" s="1" t="s">
        <v>3526</v>
      </c>
      <c r="D776" s="1" t="s">
        <v>4072</v>
      </c>
      <c r="E776" s="2">
        <v>42946</v>
      </c>
      <c r="F776" s="1" t="s">
        <v>1020</v>
      </c>
      <c r="G776" s="1" t="s">
        <v>145</v>
      </c>
      <c r="H776" s="1" t="s">
        <v>3528</v>
      </c>
      <c r="I776" s="1" t="s">
        <v>29</v>
      </c>
      <c r="M776">
        <v>2664</v>
      </c>
      <c r="N776">
        <v>1004</v>
      </c>
      <c r="O776">
        <v>1660</v>
      </c>
      <c r="R776">
        <v>2664</v>
      </c>
      <c r="T776">
        <v>2664</v>
      </c>
      <c r="U776">
        <v>0</v>
      </c>
      <c r="Z776">
        <v>2664</v>
      </c>
      <c r="AF776">
        <v>2664</v>
      </c>
      <c r="AG776">
        <v>0</v>
      </c>
      <c r="AP776">
        <v>318</v>
      </c>
      <c r="AR776">
        <v>1201</v>
      </c>
      <c r="AV776">
        <v>1519</v>
      </c>
      <c r="AW776">
        <v>0</v>
      </c>
    </row>
    <row r="777" spans="1:49" x14ac:dyDescent="0.35">
      <c r="A777" s="1" t="s">
        <v>589</v>
      </c>
      <c r="B777" s="1" t="s">
        <v>3521</v>
      </c>
      <c r="C777" s="1" t="s">
        <v>3520</v>
      </c>
      <c r="D777" s="1" t="s">
        <v>4072</v>
      </c>
      <c r="E777" s="2">
        <v>42946</v>
      </c>
      <c r="F777" s="1" t="s">
        <v>670</v>
      </c>
      <c r="G777" s="1" t="s">
        <v>166</v>
      </c>
      <c r="H777" s="1" t="s">
        <v>3522</v>
      </c>
      <c r="I777" s="1" t="s">
        <v>29</v>
      </c>
      <c r="M777">
        <v>430</v>
      </c>
      <c r="N777">
        <v>268</v>
      </c>
      <c r="O777">
        <v>162</v>
      </c>
      <c r="R777">
        <v>430</v>
      </c>
      <c r="T777">
        <v>430</v>
      </c>
      <c r="U777">
        <v>0</v>
      </c>
      <c r="Z777">
        <v>430</v>
      </c>
      <c r="AF777">
        <v>430</v>
      </c>
      <c r="AG777">
        <v>0</v>
      </c>
      <c r="AP777">
        <v>303</v>
      </c>
      <c r="AR777">
        <v>127</v>
      </c>
      <c r="AV777">
        <v>430</v>
      </c>
      <c r="AW777">
        <v>0</v>
      </c>
    </row>
    <row r="778" spans="1:49" x14ac:dyDescent="0.35">
      <c r="A778" s="1" t="s">
        <v>589</v>
      </c>
      <c r="B778" s="1" t="s">
        <v>3530</v>
      </c>
      <c r="C778" s="1" t="s">
        <v>3529</v>
      </c>
      <c r="D778" s="1" t="s">
        <v>4072</v>
      </c>
      <c r="E778" s="2">
        <v>42946</v>
      </c>
      <c r="F778" s="1" t="s">
        <v>1059</v>
      </c>
      <c r="G778" s="1" t="s">
        <v>73</v>
      </c>
      <c r="H778" s="1" t="s">
        <v>3531</v>
      </c>
      <c r="I778" s="1" t="s">
        <v>29</v>
      </c>
      <c r="M778">
        <v>440</v>
      </c>
      <c r="N778">
        <v>118</v>
      </c>
      <c r="O778">
        <v>322</v>
      </c>
      <c r="R778">
        <v>440</v>
      </c>
      <c r="T778">
        <v>440</v>
      </c>
      <c r="U778">
        <v>0</v>
      </c>
      <c r="Z778">
        <v>440</v>
      </c>
      <c r="AF778">
        <v>440</v>
      </c>
      <c r="AG778">
        <v>0</v>
      </c>
      <c r="AP778">
        <v>17</v>
      </c>
      <c r="AR778">
        <v>138</v>
      </c>
      <c r="AV778">
        <v>155</v>
      </c>
      <c r="AW778">
        <v>0</v>
      </c>
    </row>
    <row r="779" spans="1:49" x14ac:dyDescent="0.35">
      <c r="A779" s="1" t="s">
        <v>589</v>
      </c>
      <c r="B779" s="1" t="s">
        <v>3467</v>
      </c>
      <c r="C779" s="1" t="s">
        <v>3466</v>
      </c>
      <c r="D779" s="1" t="s">
        <v>4072</v>
      </c>
      <c r="E779" s="2">
        <v>42946</v>
      </c>
      <c r="F779" s="1" t="s">
        <v>352</v>
      </c>
      <c r="G779" s="1" t="s">
        <v>353</v>
      </c>
      <c r="H779" s="1" t="s">
        <v>3468</v>
      </c>
      <c r="I779" s="1" t="s">
        <v>29</v>
      </c>
      <c r="M779">
        <v>16</v>
      </c>
      <c r="N779">
        <v>9</v>
      </c>
      <c r="O779">
        <v>7</v>
      </c>
      <c r="R779">
        <v>16</v>
      </c>
      <c r="T779">
        <v>16</v>
      </c>
      <c r="U779">
        <v>0</v>
      </c>
      <c r="Z779">
        <v>16</v>
      </c>
      <c r="AF779">
        <v>16</v>
      </c>
      <c r="AG779">
        <v>0</v>
      </c>
      <c r="AP779">
        <v>0</v>
      </c>
      <c r="AR779">
        <v>16</v>
      </c>
      <c r="AV779">
        <v>16</v>
      </c>
      <c r="AW779">
        <v>0</v>
      </c>
    </row>
    <row r="780" spans="1:49" x14ac:dyDescent="0.35">
      <c r="A780" s="1" t="s">
        <v>589</v>
      </c>
      <c r="B780" s="1" t="s">
        <v>3464</v>
      </c>
      <c r="C780" s="1" t="s">
        <v>3463</v>
      </c>
      <c r="D780" s="1" t="s">
        <v>4072</v>
      </c>
      <c r="E780" s="2">
        <v>42946</v>
      </c>
      <c r="F780" s="1" t="s">
        <v>352</v>
      </c>
      <c r="G780" s="1" t="s">
        <v>353</v>
      </c>
      <c r="H780" s="1" t="s">
        <v>3465</v>
      </c>
      <c r="I780" s="1" t="s">
        <v>29</v>
      </c>
      <c r="M780">
        <v>59</v>
      </c>
      <c r="N780">
        <v>32</v>
      </c>
      <c r="O780">
        <v>27</v>
      </c>
      <c r="R780">
        <v>59</v>
      </c>
      <c r="T780">
        <v>59</v>
      </c>
      <c r="U780">
        <v>0</v>
      </c>
      <c r="Z780">
        <v>59</v>
      </c>
      <c r="AF780">
        <v>59</v>
      </c>
      <c r="AG780">
        <v>0</v>
      </c>
      <c r="AP780">
        <v>2</v>
      </c>
      <c r="AR780">
        <v>7</v>
      </c>
      <c r="AV780">
        <v>9</v>
      </c>
      <c r="AW780">
        <v>0</v>
      </c>
    </row>
    <row r="781" spans="1:49" x14ac:dyDescent="0.35">
      <c r="A781" s="1" t="s">
        <v>589</v>
      </c>
      <c r="B781" s="1" t="s">
        <v>3461</v>
      </c>
      <c r="C781" s="1" t="s">
        <v>3460</v>
      </c>
      <c r="D781" s="1" t="s">
        <v>4072</v>
      </c>
      <c r="E781" s="2">
        <v>42946</v>
      </c>
      <c r="F781" s="1" t="s">
        <v>1210</v>
      </c>
      <c r="G781" s="1" t="s">
        <v>387</v>
      </c>
      <c r="H781" s="1" t="s">
        <v>3462</v>
      </c>
      <c r="I781" s="1" t="s">
        <v>29</v>
      </c>
      <c r="M781">
        <v>349</v>
      </c>
      <c r="N781">
        <v>201</v>
      </c>
      <c r="O781">
        <v>148</v>
      </c>
      <c r="R781">
        <v>349</v>
      </c>
      <c r="T781">
        <v>349</v>
      </c>
      <c r="U781">
        <v>0</v>
      </c>
      <c r="Z781">
        <v>349</v>
      </c>
      <c r="AF781">
        <v>349</v>
      </c>
      <c r="AG781">
        <v>0</v>
      </c>
      <c r="AP781">
        <v>15</v>
      </c>
      <c r="AR781">
        <v>33</v>
      </c>
      <c r="AV781">
        <v>48</v>
      </c>
      <c r="AW781">
        <v>0</v>
      </c>
    </row>
    <row r="782" spans="1:49" x14ac:dyDescent="0.35">
      <c r="A782" s="1" t="s">
        <v>589</v>
      </c>
      <c r="B782" s="1" t="s">
        <v>3458</v>
      </c>
      <c r="C782" s="1" t="s">
        <v>3457</v>
      </c>
      <c r="D782" s="1" t="s">
        <v>4072</v>
      </c>
      <c r="E782" s="2">
        <v>42946</v>
      </c>
      <c r="F782" s="1" t="s">
        <v>1206</v>
      </c>
      <c r="G782" s="1" t="s">
        <v>31</v>
      </c>
      <c r="H782" s="1" t="s">
        <v>3459</v>
      </c>
      <c r="I782" s="1" t="s">
        <v>29</v>
      </c>
      <c r="M782">
        <v>9</v>
      </c>
      <c r="N782">
        <v>6</v>
      </c>
      <c r="O782">
        <v>3</v>
      </c>
      <c r="R782">
        <v>9</v>
      </c>
      <c r="T782">
        <v>9</v>
      </c>
      <c r="U782">
        <v>0</v>
      </c>
      <c r="Z782">
        <v>9</v>
      </c>
      <c r="AF782">
        <v>9</v>
      </c>
      <c r="AG782">
        <v>0</v>
      </c>
      <c r="AP782">
        <v>4</v>
      </c>
      <c r="AR782">
        <v>4</v>
      </c>
      <c r="AV782">
        <v>8</v>
      </c>
      <c r="AW782">
        <v>0</v>
      </c>
    </row>
    <row r="783" spans="1:49" x14ac:dyDescent="0.35">
      <c r="A783" s="1" t="s">
        <v>589</v>
      </c>
      <c r="B783" s="1" t="s">
        <v>3536</v>
      </c>
      <c r="C783" s="1" t="s">
        <v>3535</v>
      </c>
      <c r="D783" s="1" t="s">
        <v>4072</v>
      </c>
      <c r="E783" s="2">
        <v>42946</v>
      </c>
      <c r="F783" s="1" t="s">
        <v>1043</v>
      </c>
      <c r="G783" s="1" t="s">
        <v>145</v>
      </c>
      <c r="H783" s="1" t="s">
        <v>3537</v>
      </c>
      <c r="I783" s="1" t="s">
        <v>29</v>
      </c>
      <c r="M783">
        <v>133</v>
      </c>
      <c r="N783">
        <v>47</v>
      </c>
      <c r="O783">
        <v>86</v>
      </c>
      <c r="R783">
        <v>133</v>
      </c>
      <c r="T783">
        <v>133</v>
      </c>
      <c r="U783">
        <v>0</v>
      </c>
      <c r="Z783">
        <v>133</v>
      </c>
      <c r="AF783">
        <v>133</v>
      </c>
      <c r="AG783">
        <v>0</v>
      </c>
      <c r="AP783">
        <v>1</v>
      </c>
      <c r="AR783">
        <v>0</v>
      </c>
      <c r="AV783">
        <v>1</v>
      </c>
      <c r="AW783">
        <v>0</v>
      </c>
    </row>
    <row r="784" spans="1:49" x14ac:dyDescent="0.35">
      <c r="A784" s="1" t="s">
        <v>589</v>
      </c>
      <c r="B784" s="1" t="s">
        <v>3533</v>
      </c>
      <c r="C784" s="1" t="s">
        <v>3532</v>
      </c>
      <c r="D784" s="1" t="s">
        <v>4072</v>
      </c>
      <c r="E784" s="2">
        <v>42946</v>
      </c>
      <c r="F784" s="1" t="s">
        <v>844</v>
      </c>
      <c r="G784" s="1" t="s">
        <v>845</v>
      </c>
      <c r="H784" s="1" t="s">
        <v>3534</v>
      </c>
      <c r="I784" s="1" t="s">
        <v>29</v>
      </c>
      <c r="M784">
        <v>70</v>
      </c>
      <c r="N784">
        <v>53</v>
      </c>
      <c r="O784">
        <v>17</v>
      </c>
      <c r="R784">
        <v>70</v>
      </c>
      <c r="T784">
        <v>70</v>
      </c>
      <c r="U784">
        <v>0</v>
      </c>
      <c r="Z784">
        <v>70</v>
      </c>
      <c r="AF784">
        <v>70</v>
      </c>
      <c r="AG784">
        <v>0</v>
      </c>
      <c r="AP784">
        <v>45</v>
      </c>
      <c r="AR784">
        <v>25</v>
      </c>
      <c r="AV784">
        <v>70</v>
      </c>
      <c r="AW784">
        <v>0</v>
      </c>
    </row>
    <row r="785" spans="1:49" x14ac:dyDescent="0.35">
      <c r="A785" s="1" t="s">
        <v>589</v>
      </c>
      <c r="B785" s="1" t="s">
        <v>3470</v>
      </c>
      <c r="C785" s="1" t="s">
        <v>3469</v>
      </c>
      <c r="D785" s="1" t="s">
        <v>4072</v>
      </c>
      <c r="E785" s="2">
        <v>42946</v>
      </c>
      <c r="F785" s="1" t="s">
        <v>1138</v>
      </c>
      <c r="G785" s="1" t="s">
        <v>136</v>
      </c>
      <c r="H785" s="1" t="s">
        <v>3471</v>
      </c>
      <c r="I785" s="1" t="s">
        <v>29</v>
      </c>
      <c r="M785">
        <v>394</v>
      </c>
      <c r="N785">
        <v>210</v>
      </c>
      <c r="O785">
        <v>184</v>
      </c>
      <c r="R785">
        <v>394</v>
      </c>
      <c r="T785">
        <v>394</v>
      </c>
      <c r="U785">
        <v>0</v>
      </c>
      <c r="Z785">
        <v>394</v>
      </c>
      <c r="AF785">
        <v>394</v>
      </c>
      <c r="AG785">
        <v>0</v>
      </c>
      <c r="AP785">
        <v>145</v>
      </c>
      <c r="AR785">
        <v>249</v>
      </c>
      <c r="AV785">
        <v>394</v>
      </c>
      <c r="AW785">
        <v>0</v>
      </c>
    </row>
    <row r="786" spans="1:49" x14ac:dyDescent="0.35">
      <c r="A786" s="1" t="s">
        <v>589</v>
      </c>
      <c r="B786" s="1" t="s">
        <v>3476</v>
      </c>
      <c r="C786" s="1" t="s">
        <v>3475</v>
      </c>
      <c r="D786" s="1" t="s">
        <v>4072</v>
      </c>
      <c r="E786" s="2">
        <v>42946</v>
      </c>
      <c r="F786" s="1" t="s">
        <v>40</v>
      </c>
      <c r="G786" s="1" t="s">
        <v>40</v>
      </c>
      <c r="H786" s="1" t="s">
        <v>3477</v>
      </c>
      <c r="I786" s="1" t="s">
        <v>29</v>
      </c>
      <c r="M786">
        <v>593</v>
      </c>
      <c r="N786">
        <v>352</v>
      </c>
      <c r="O786">
        <v>241</v>
      </c>
      <c r="R786">
        <v>593</v>
      </c>
      <c r="T786">
        <v>593</v>
      </c>
      <c r="U786">
        <v>0</v>
      </c>
      <c r="Z786">
        <v>593</v>
      </c>
      <c r="AF786">
        <v>593</v>
      </c>
      <c r="AG786">
        <v>0</v>
      </c>
      <c r="AP786">
        <v>514</v>
      </c>
      <c r="AR786">
        <v>78</v>
      </c>
      <c r="AV786">
        <v>592</v>
      </c>
      <c r="AW786">
        <v>0</v>
      </c>
    </row>
    <row r="787" spans="1:49" x14ac:dyDescent="0.35">
      <c r="A787" s="1" t="s">
        <v>589</v>
      </c>
      <c r="B787" s="1" t="s">
        <v>3479</v>
      </c>
      <c r="C787" s="1" t="s">
        <v>3478</v>
      </c>
      <c r="D787" s="1" t="s">
        <v>4072</v>
      </c>
      <c r="E787" s="2">
        <v>42946</v>
      </c>
      <c r="F787" s="1" t="s">
        <v>386</v>
      </c>
      <c r="G787" s="1" t="s">
        <v>387</v>
      </c>
      <c r="H787" s="1" t="s">
        <v>3480</v>
      </c>
      <c r="I787" s="1" t="s">
        <v>29</v>
      </c>
      <c r="M787">
        <v>266</v>
      </c>
      <c r="N787">
        <v>161</v>
      </c>
      <c r="O787">
        <v>105</v>
      </c>
      <c r="R787">
        <v>266</v>
      </c>
      <c r="T787">
        <v>266</v>
      </c>
      <c r="U787">
        <v>0</v>
      </c>
      <c r="Z787">
        <v>266</v>
      </c>
      <c r="AF787">
        <v>266</v>
      </c>
      <c r="AG787">
        <v>0</v>
      </c>
      <c r="AP787">
        <v>104</v>
      </c>
      <c r="AR787">
        <v>155</v>
      </c>
      <c r="AV787">
        <v>259</v>
      </c>
      <c r="AW787">
        <v>0</v>
      </c>
    </row>
    <row r="788" spans="1:49" x14ac:dyDescent="0.35">
      <c r="A788" s="1" t="s">
        <v>589</v>
      </c>
      <c r="B788" s="1" t="s">
        <v>3482</v>
      </c>
      <c r="C788" s="1" t="s">
        <v>3481</v>
      </c>
      <c r="D788" s="1" t="s">
        <v>4072</v>
      </c>
      <c r="E788" s="2">
        <v>42946</v>
      </c>
      <c r="F788" s="1" t="s">
        <v>165</v>
      </c>
      <c r="G788" s="1" t="s">
        <v>166</v>
      </c>
      <c r="H788" s="1" t="s">
        <v>3483</v>
      </c>
      <c r="I788" s="1" t="s">
        <v>29</v>
      </c>
      <c r="M788">
        <v>753</v>
      </c>
      <c r="N788">
        <v>340</v>
      </c>
      <c r="O788">
        <v>413</v>
      </c>
      <c r="R788">
        <v>753</v>
      </c>
      <c r="T788">
        <v>753</v>
      </c>
      <c r="U788">
        <v>0</v>
      </c>
      <c r="Z788">
        <v>753</v>
      </c>
      <c r="AF788">
        <v>753</v>
      </c>
      <c r="AG788">
        <v>0</v>
      </c>
      <c r="AP788">
        <v>207</v>
      </c>
      <c r="AR788">
        <v>0</v>
      </c>
      <c r="AV788">
        <v>207</v>
      </c>
      <c r="AW788">
        <v>0</v>
      </c>
    </row>
    <row r="789" spans="1:49" x14ac:dyDescent="0.35">
      <c r="A789" s="1" t="s">
        <v>589</v>
      </c>
      <c r="B789" s="1" t="s">
        <v>3485</v>
      </c>
      <c r="C789" s="1" t="s">
        <v>3484</v>
      </c>
      <c r="D789" s="1" t="s">
        <v>4072</v>
      </c>
      <c r="E789" s="2">
        <v>42946</v>
      </c>
      <c r="F789" s="1" t="s">
        <v>1195</v>
      </c>
      <c r="G789" s="1" t="s">
        <v>145</v>
      </c>
      <c r="H789" s="1" t="s">
        <v>3486</v>
      </c>
      <c r="I789" s="1" t="s">
        <v>29</v>
      </c>
      <c r="M789">
        <v>77</v>
      </c>
      <c r="N789">
        <v>42</v>
      </c>
      <c r="O789">
        <v>35</v>
      </c>
      <c r="R789">
        <v>77</v>
      </c>
      <c r="T789">
        <v>77</v>
      </c>
      <c r="U789">
        <v>0</v>
      </c>
      <c r="Z789">
        <v>77</v>
      </c>
      <c r="AF789">
        <v>77</v>
      </c>
      <c r="AG789">
        <v>0</v>
      </c>
      <c r="AP789">
        <v>9</v>
      </c>
      <c r="AR789">
        <v>43</v>
      </c>
      <c r="AV789">
        <v>52</v>
      </c>
      <c r="AW789">
        <v>0</v>
      </c>
    </row>
    <row r="790" spans="1:49" x14ac:dyDescent="0.35">
      <c r="A790" s="1" t="s">
        <v>589</v>
      </c>
      <c r="B790" s="1" t="s">
        <v>3488</v>
      </c>
      <c r="C790" s="1" t="s">
        <v>3487</v>
      </c>
      <c r="D790" s="1" t="s">
        <v>4072</v>
      </c>
      <c r="E790" s="2">
        <v>42946</v>
      </c>
      <c r="F790" s="1" t="s">
        <v>155</v>
      </c>
      <c r="G790" s="1" t="s">
        <v>145</v>
      </c>
      <c r="H790" s="1" t="s">
        <v>3489</v>
      </c>
      <c r="I790" s="1" t="s">
        <v>29</v>
      </c>
      <c r="M790">
        <v>0</v>
      </c>
      <c r="N790">
        <v>0</v>
      </c>
      <c r="O790">
        <v>0</v>
      </c>
      <c r="R790">
        <v>0</v>
      </c>
      <c r="T790">
        <v>0</v>
      </c>
      <c r="U790">
        <v>0</v>
      </c>
      <c r="Z790">
        <v>0</v>
      </c>
      <c r="AF790">
        <v>0</v>
      </c>
      <c r="AG790">
        <v>0</v>
      </c>
      <c r="AP790">
        <v>0</v>
      </c>
      <c r="AR790">
        <v>0</v>
      </c>
      <c r="AV790">
        <v>0</v>
      </c>
      <c r="AW790">
        <v>0</v>
      </c>
    </row>
    <row r="791" spans="1:49" x14ac:dyDescent="0.35">
      <c r="A791" s="1" t="s">
        <v>589</v>
      </c>
      <c r="B791" s="1" t="s">
        <v>3491</v>
      </c>
      <c r="C791" s="1" t="s">
        <v>3490</v>
      </c>
      <c r="D791" s="1" t="s">
        <v>4072</v>
      </c>
      <c r="E791" s="2">
        <v>42946</v>
      </c>
      <c r="F791" s="1" t="s">
        <v>998</v>
      </c>
      <c r="G791" s="1" t="s">
        <v>145</v>
      </c>
      <c r="H791" s="1" t="s">
        <v>3492</v>
      </c>
      <c r="I791" s="1" t="s">
        <v>29</v>
      </c>
      <c r="M791">
        <v>1547</v>
      </c>
      <c r="N791">
        <v>370</v>
      </c>
      <c r="O791">
        <v>1177</v>
      </c>
      <c r="R791">
        <v>1547</v>
      </c>
      <c r="T791">
        <v>1547</v>
      </c>
      <c r="U791">
        <v>0</v>
      </c>
      <c r="Z791">
        <v>1547</v>
      </c>
      <c r="AF791">
        <v>1547</v>
      </c>
      <c r="AG791">
        <v>0</v>
      </c>
      <c r="AP791">
        <v>113</v>
      </c>
      <c r="AR791">
        <v>10</v>
      </c>
      <c r="AV791">
        <v>123</v>
      </c>
      <c r="AW791">
        <v>0</v>
      </c>
    </row>
    <row r="792" spans="1:49" x14ac:dyDescent="0.35">
      <c r="A792" s="1" t="s">
        <v>589</v>
      </c>
      <c r="B792" s="1" t="s">
        <v>3494</v>
      </c>
      <c r="C792" s="1" t="s">
        <v>3493</v>
      </c>
      <c r="D792" s="1" t="s">
        <v>4072</v>
      </c>
      <c r="E792" s="2">
        <v>42946</v>
      </c>
      <c r="F792" s="1" t="s">
        <v>125</v>
      </c>
      <c r="G792" s="1" t="s">
        <v>125</v>
      </c>
      <c r="H792" s="1" t="s">
        <v>3495</v>
      </c>
      <c r="I792" s="1" t="s">
        <v>29</v>
      </c>
      <c r="M792">
        <v>1977</v>
      </c>
      <c r="N792">
        <v>1128</v>
      </c>
      <c r="O792">
        <v>849</v>
      </c>
      <c r="R792">
        <v>1977</v>
      </c>
      <c r="T792">
        <v>1977</v>
      </c>
      <c r="U792">
        <v>0</v>
      </c>
      <c r="Z792">
        <v>1977</v>
      </c>
      <c r="AF792">
        <v>1977</v>
      </c>
      <c r="AG792">
        <v>0</v>
      </c>
      <c r="AP792">
        <v>1229</v>
      </c>
      <c r="AR792">
        <v>2</v>
      </c>
      <c r="AV792">
        <v>1231</v>
      </c>
      <c r="AW792">
        <v>0</v>
      </c>
    </row>
    <row r="793" spans="1:49" x14ac:dyDescent="0.35">
      <c r="A793" s="1" t="s">
        <v>589</v>
      </c>
      <c r="B793" s="1" t="s">
        <v>3449</v>
      </c>
      <c r="C793" s="1" t="s">
        <v>3448</v>
      </c>
      <c r="D793" s="1" t="s">
        <v>4072</v>
      </c>
      <c r="E793" s="2">
        <v>42946</v>
      </c>
      <c r="F793" s="1" t="s">
        <v>1075</v>
      </c>
      <c r="G793" s="1" t="s">
        <v>166</v>
      </c>
      <c r="H793" s="1" t="s">
        <v>3450</v>
      </c>
      <c r="I793" s="1" t="s">
        <v>29</v>
      </c>
      <c r="M793">
        <v>8</v>
      </c>
      <c r="N793">
        <v>4</v>
      </c>
      <c r="O793">
        <v>4</v>
      </c>
      <c r="R793">
        <v>8</v>
      </c>
      <c r="T793">
        <v>8</v>
      </c>
      <c r="U793">
        <v>0</v>
      </c>
      <c r="Z793">
        <v>8</v>
      </c>
      <c r="AF793">
        <v>8</v>
      </c>
      <c r="AG793">
        <v>0</v>
      </c>
      <c r="AP793">
        <v>4</v>
      </c>
      <c r="AR793">
        <v>4</v>
      </c>
      <c r="AV793">
        <v>8</v>
      </c>
      <c r="AW793">
        <v>0</v>
      </c>
    </row>
    <row r="794" spans="1:49" x14ac:dyDescent="0.35">
      <c r="A794" s="1" t="s">
        <v>589</v>
      </c>
      <c r="B794" s="1" t="s">
        <v>3452</v>
      </c>
      <c r="C794" s="1" t="s">
        <v>3451</v>
      </c>
      <c r="D794" s="1" t="s">
        <v>4072</v>
      </c>
      <c r="E794" s="2">
        <v>42946</v>
      </c>
      <c r="F794" s="1" t="s">
        <v>1110</v>
      </c>
      <c r="G794" s="1" t="s">
        <v>145</v>
      </c>
      <c r="H794" s="1" t="s">
        <v>3453</v>
      </c>
      <c r="I794" s="1" t="s">
        <v>29</v>
      </c>
      <c r="M794">
        <v>227</v>
      </c>
      <c r="N794">
        <v>101</v>
      </c>
      <c r="O794">
        <v>126</v>
      </c>
      <c r="R794">
        <v>227</v>
      </c>
      <c r="T794">
        <v>227</v>
      </c>
      <c r="U794">
        <v>0</v>
      </c>
      <c r="Z794">
        <v>227</v>
      </c>
      <c r="AF794">
        <v>227</v>
      </c>
      <c r="AG794">
        <v>0</v>
      </c>
      <c r="AP794">
        <v>3</v>
      </c>
      <c r="AR794">
        <v>16</v>
      </c>
      <c r="AV794">
        <v>19</v>
      </c>
      <c r="AW794">
        <v>0</v>
      </c>
    </row>
    <row r="795" spans="1:49" x14ac:dyDescent="0.35">
      <c r="A795" s="1" t="s">
        <v>589</v>
      </c>
      <c r="B795" s="1" t="s">
        <v>3455</v>
      </c>
      <c r="C795" s="1" t="s">
        <v>3454</v>
      </c>
      <c r="D795" s="1" t="s">
        <v>4072</v>
      </c>
      <c r="E795" s="2">
        <v>42946</v>
      </c>
      <c r="F795" s="1" t="s">
        <v>1067</v>
      </c>
      <c r="G795" s="1" t="s">
        <v>353</v>
      </c>
      <c r="H795" s="1" t="s">
        <v>3456</v>
      </c>
      <c r="I795" s="1" t="s">
        <v>29</v>
      </c>
      <c r="M795">
        <v>64</v>
      </c>
      <c r="N795">
        <v>34</v>
      </c>
      <c r="O795">
        <v>30</v>
      </c>
      <c r="R795">
        <v>64</v>
      </c>
      <c r="T795">
        <v>64</v>
      </c>
      <c r="U795">
        <v>0</v>
      </c>
      <c r="Z795">
        <v>64</v>
      </c>
      <c r="AF795">
        <v>64</v>
      </c>
      <c r="AG795">
        <v>0</v>
      </c>
      <c r="AP795">
        <v>3</v>
      </c>
      <c r="AR795">
        <v>7</v>
      </c>
      <c r="AV795">
        <v>10</v>
      </c>
      <c r="AW795">
        <v>0</v>
      </c>
    </row>
    <row r="796" spans="1:49" x14ac:dyDescent="0.35">
      <c r="A796" s="1" t="s">
        <v>589</v>
      </c>
      <c r="B796" s="1" t="s">
        <v>3446</v>
      </c>
      <c r="C796" s="1" t="s">
        <v>3445</v>
      </c>
      <c r="D796" s="1" t="s">
        <v>4072</v>
      </c>
      <c r="E796" s="2">
        <v>42946</v>
      </c>
      <c r="F796" s="1" t="s">
        <v>576</v>
      </c>
      <c r="G796" s="1" t="s">
        <v>353</v>
      </c>
      <c r="H796" s="1" t="s">
        <v>3447</v>
      </c>
      <c r="I796" s="1" t="s">
        <v>29</v>
      </c>
      <c r="M796">
        <v>48</v>
      </c>
      <c r="N796">
        <v>21</v>
      </c>
      <c r="O796">
        <v>27</v>
      </c>
      <c r="R796">
        <v>48</v>
      </c>
      <c r="T796">
        <v>48</v>
      </c>
      <c r="U796">
        <v>0</v>
      </c>
      <c r="Z796">
        <v>48</v>
      </c>
      <c r="AF796">
        <v>48</v>
      </c>
      <c r="AG796">
        <v>0</v>
      </c>
      <c r="AP796">
        <v>0</v>
      </c>
      <c r="AR796">
        <v>0</v>
      </c>
      <c r="AV796">
        <v>0</v>
      </c>
      <c r="AW796">
        <v>0</v>
      </c>
    </row>
    <row r="797" spans="1:49" x14ac:dyDescent="0.35">
      <c r="A797" s="1" t="s">
        <v>589</v>
      </c>
      <c r="B797" s="1" t="s">
        <v>3344</v>
      </c>
      <c r="C797" s="1" t="s">
        <v>3343</v>
      </c>
      <c r="D797" s="1" t="s">
        <v>4071</v>
      </c>
      <c r="E797" s="2">
        <v>42598</v>
      </c>
      <c r="F797" s="1" t="s">
        <v>998</v>
      </c>
      <c r="G797" s="1" t="s">
        <v>145</v>
      </c>
      <c r="H797" s="1" t="s">
        <v>3345</v>
      </c>
      <c r="I797" s="1" t="s">
        <v>29</v>
      </c>
      <c r="M797">
        <v>606</v>
      </c>
      <c r="N797">
        <v>158</v>
      </c>
      <c r="O797">
        <v>448</v>
      </c>
      <c r="R797">
        <v>606</v>
      </c>
      <c r="T797">
        <v>606</v>
      </c>
      <c r="U797">
        <v>0</v>
      </c>
      <c r="Z797">
        <v>606</v>
      </c>
      <c r="AF797">
        <v>606</v>
      </c>
      <c r="AG797">
        <v>0</v>
      </c>
      <c r="AP797">
        <v>218</v>
      </c>
      <c r="AR797">
        <v>388</v>
      </c>
      <c r="AV797">
        <v>606</v>
      </c>
      <c r="AW797">
        <v>0</v>
      </c>
    </row>
    <row r="798" spans="1:49" x14ac:dyDescent="0.35">
      <c r="A798" s="1" t="s">
        <v>589</v>
      </c>
      <c r="B798" s="1" t="s">
        <v>3347</v>
      </c>
      <c r="C798" s="1" t="s">
        <v>3346</v>
      </c>
      <c r="D798" s="1" t="s">
        <v>4071</v>
      </c>
      <c r="E798" s="2">
        <v>42598</v>
      </c>
      <c r="F798" s="1" t="s">
        <v>125</v>
      </c>
      <c r="G798" s="1" t="s">
        <v>125</v>
      </c>
      <c r="H798" s="1" t="s">
        <v>3348</v>
      </c>
      <c r="I798" s="1" t="s">
        <v>29</v>
      </c>
      <c r="M798">
        <v>446</v>
      </c>
      <c r="N798">
        <v>269</v>
      </c>
      <c r="O798">
        <v>177</v>
      </c>
      <c r="R798">
        <v>446</v>
      </c>
      <c r="T798">
        <v>446</v>
      </c>
      <c r="U798">
        <v>0</v>
      </c>
      <c r="Z798">
        <v>446</v>
      </c>
      <c r="AF798">
        <v>446</v>
      </c>
      <c r="AG798">
        <v>0</v>
      </c>
      <c r="AP798">
        <v>444</v>
      </c>
      <c r="AR798">
        <v>2</v>
      </c>
      <c r="AV798">
        <v>446</v>
      </c>
      <c r="AW798">
        <v>0</v>
      </c>
    </row>
    <row r="799" spans="1:49" x14ac:dyDescent="0.35">
      <c r="A799" s="1" t="s">
        <v>589</v>
      </c>
      <c r="B799" s="1" t="s">
        <v>3350</v>
      </c>
      <c r="C799" s="1" t="s">
        <v>3349</v>
      </c>
      <c r="D799" s="1" t="s">
        <v>4071</v>
      </c>
      <c r="E799" s="2">
        <v>42598</v>
      </c>
      <c r="F799" s="1" t="s">
        <v>146</v>
      </c>
      <c r="G799" s="1" t="s">
        <v>145</v>
      </c>
      <c r="H799" s="1" t="s">
        <v>3351</v>
      </c>
      <c r="I799" s="1" t="s">
        <v>29</v>
      </c>
      <c r="M799">
        <v>0</v>
      </c>
      <c r="N799">
        <v>0</v>
      </c>
      <c r="O799">
        <v>0</v>
      </c>
      <c r="R799">
        <v>0</v>
      </c>
      <c r="T799">
        <v>0</v>
      </c>
      <c r="U799">
        <v>0</v>
      </c>
      <c r="AF799">
        <v>0</v>
      </c>
      <c r="AG799">
        <v>0</v>
      </c>
      <c r="AV799">
        <v>0</v>
      </c>
      <c r="AW799">
        <v>0</v>
      </c>
    </row>
    <row r="800" spans="1:49" x14ac:dyDescent="0.35">
      <c r="A800" s="1" t="s">
        <v>589</v>
      </c>
      <c r="B800" s="1" t="s">
        <v>3353</v>
      </c>
      <c r="C800" s="1" t="s">
        <v>3352</v>
      </c>
      <c r="D800" s="1" t="s">
        <v>4071</v>
      </c>
      <c r="E800" s="2">
        <v>42598</v>
      </c>
      <c r="F800" s="1" t="s">
        <v>1145</v>
      </c>
      <c r="G800" s="1" t="s">
        <v>73</v>
      </c>
      <c r="H800" s="1" t="s">
        <v>3354</v>
      </c>
      <c r="I800" s="1" t="s">
        <v>29</v>
      </c>
      <c r="M800">
        <v>21</v>
      </c>
      <c r="N800">
        <v>15</v>
      </c>
      <c r="O800">
        <v>6</v>
      </c>
      <c r="R800">
        <v>21</v>
      </c>
      <c r="T800">
        <v>21</v>
      </c>
      <c r="U800">
        <v>0</v>
      </c>
      <c r="Z800">
        <v>21</v>
      </c>
      <c r="AF800">
        <v>21</v>
      </c>
      <c r="AG800">
        <v>0</v>
      </c>
      <c r="AP800">
        <v>4</v>
      </c>
      <c r="AR800">
        <v>16</v>
      </c>
      <c r="AV800">
        <v>20</v>
      </c>
      <c r="AW800">
        <v>0</v>
      </c>
    </row>
    <row r="801" spans="1:49" x14ac:dyDescent="0.35">
      <c r="A801" s="1" t="s">
        <v>589</v>
      </c>
      <c r="B801" s="1" t="s">
        <v>3356</v>
      </c>
      <c r="C801" s="1" t="s">
        <v>3355</v>
      </c>
      <c r="D801" s="1" t="s">
        <v>4071</v>
      </c>
      <c r="E801" s="2">
        <v>42598</v>
      </c>
      <c r="F801" s="1" t="s">
        <v>1128</v>
      </c>
      <c r="G801" s="1" t="s">
        <v>166</v>
      </c>
      <c r="H801" s="1" t="s">
        <v>3357</v>
      </c>
      <c r="I801" s="1" t="s">
        <v>29</v>
      </c>
      <c r="M801">
        <v>158</v>
      </c>
      <c r="N801">
        <v>102</v>
      </c>
      <c r="O801">
        <v>56</v>
      </c>
      <c r="R801">
        <v>158</v>
      </c>
      <c r="T801">
        <v>158</v>
      </c>
      <c r="U801">
        <v>0</v>
      </c>
      <c r="Z801">
        <v>158</v>
      </c>
      <c r="AF801">
        <v>158</v>
      </c>
      <c r="AG801">
        <v>0</v>
      </c>
      <c r="AP801">
        <v>26</v>
      </c>
      <c r="AR801">
        <v>26</v>
      </c>
      <c r="AV801">
        <v>52</v>
      </c>
      <c r="AW801">
        <v>0</v>
      </c>
    </row>
    <row r="802" spans="1:49" x14ac:dyDescent="0.35">
      <c r="A802" s="1" t="s">
        <v>589</v>
      </c>
      <c r="B802" s="1" t="s">
        <v>3359</v>
      </c>
      <c r="C802" s="1" t="s">
        <v>3358</v>
      </c>
      <c r="D802" s="1" t="s">
        <v>4071</v>
      </c>
      <c r="E802" s="2">
        <v>42598</v>
      </c>
      <c r="F802" s="1" t="s">
        <v>1184</v>
      </c>
      <c r="G802" s="1" t="s">
        <v>48</v>
      </c>
      <c r="H802" s="1" t="s">
        <v>3360</v>
      </c>
      <c r="I802" s="1" t="s">
        <v>29</v>
      </c>
      <c r="M802">
        <v>76</v>
      </c>
      <c r="N802">
        <v>39</v>
      </c>
      <c r="O802">
        <v>37</v>
      </c>
      <c r="R802">
        <v>76</v>
      </c>
      <c r="T802">
        <v>76</v>
      </c>
      <c r="U802">
        <v>0</v>
      </c>
      <c r="Z802">
        <v>76</v>
      </c>
      <c r="AC802">
        <v>0</v>
      </c>
      <c r="AF802">
        <v>76</v>
      </c>
      <c r="AG802">
        <v>0</v>
      </c>
      <c r="AP802">
        <v>1</v>
      </c>
      <c r="AR802">
        <v>42</v>
      </c>
      <c r="AV802">
        <v>43</v>
      </c>
      <c r="AW802">
        <v>0</v>
      </c>
    </row>
    <row r="803" spans="1:49" x14ac:dyDescent="0.35">
      <c r="A803" s="1" t="s">
        <v>589</v>
      </c>
      <c r="B803" s="1" t="s">
        <v>3362</v>
      </c>
      <c r="C803" s="1" t="s">
        <v>3361</v>
      </c>
      <c r="D803" s="1" t="s">
        <v>4071</v>
      </c>
      <c r="E803" s="2">
        <v>42598</v>
      </c>
      <c r="F803" s="1" t="s">
        <v>74</v>
      </c>
      <c r="G803" s="1" t="s">
        <v>82</v>
      </c>
      <c r="H803" s="1" t="s">
        <v>3363</v>
      </c>
      <c r="I803" s="1" t="s">
        <v>29</v>
      </c>
      <c r="M803">
        <v>1</v>
      </c>
      <c r="N803">
        <v>1</v>
      </c>
      <c r="O803">
        <v>0</v>
      </c>
      <c r="R803">
        <v>1</v>
      </c>
      <c r="T803">
        <v>1</v>
      </c>
      <c r="U803">
        <v>0</v>
      </c>
      <c r="Z803">
        <v>1</v>
      </c>
      <c r="AF803">
        <v>1</v>
      </c>
      <c r="AG803">
        <v>0</v>
      </c>
      <c r="AP803">
        <v>1</v>
      </c>
      <c r="AV803">
        <v>1</v>
      </c>
      <c r="AW803">
        <v>0</v>
      </c>
    </row>
    <row r="804" spans="1:49" x14ac:dyDescent="0.35">
      <c r="A804" s="1" t="s">
        <v>589</v>
      </c>
      <c r="B804" s="1" t="s">
        <v>3365</v>
      </c>
      <c r="C804" s="1" t="s">
        <v>3364</v>
      </c>
      <c r="D804" s="1" t="s">
        <v>4071</v>
      </c>
      <c r="E804" s="2">
        <v>42598</v>
      </c>
      <c r="F804" s="1" t="s">
        <v>402</v>
      </c>
      <c r="G804" s="1" t="s">
        <v>145</v>
      </c>
      <c r="H804" s="1" t="s">
        <v>3366</v>
      </c>
      <c r="I804" s="1" t="s">
        <v>29</v>
      </c>
      <c r="M804">
        <v>45</v>
      </c>
      <c r="N804">
        <v>18</v>
      </c>
      <c r="O804">
        <v>27</v>
      </c>
      <c r="R804">
        <v>45</v>
      </c>
      <c r="T804">
        <v>45</v>
      </c>
      <c r="U804">
        <v>0</v>
      </c>
      <c r="Z804">
        <v>45</v>
      </c>
      <c r="AF804">
        <v>45</v>
      </c>
      <c r="AG804">
        <v>0</v>
      </c>
      <c r="AP804">
        <v>28</v>
      </c>
      <c r="AR804">
        <v>8</v>
      </c>
      <c r="AV804">
        <v>36</v>
      </c>
      <c r="AW804">
        <v>0</v>
      </c>
    </row>
    <row r="805" spans="1:49" x14ac:dyDescent="0.35">
      <c r="A805" s="1" t="s">
        <v>589</v>
      </c>
      <c r="B805" s="1" t="s">
        <v>3416</v>
      </c>
      <c r="C805" s="1" t="s">
        <v>3415</v>
      </c>
      <c r="D805" s="1" t="s">
        <v>4071</v>
      </c>
      <c r="E805" s="2">
        <v>42598</v>
      </c>
      <c r="F805" s="1" t="s">
        <v>352</v>
      </c>
      <c r="G805" s="1" t="s">
        <v>353</v>
      </c>
      <c r="H805" s="1" t="s">
        <v>3417</v>
      </c>
      <c r="I805" s="1" t="s">
        <v>29</v>
      </c>
      <c r="M805">
        <v>0</v>
      </c>
      <c r="N805">
        <v>0</v>
      </c>
      <c r="O805">
        <v>0</v>
      </c>
      <c r="R805">
        <v>0</v>
      </c>
      <c r="T805">
        <v>0</v>
      </c>
      <c r="U805">
        <v>0</v>
      </c>
      <c r="AF805">
        <v>0</v>
      </c>
      <c r="AG805">
        <v>0</v>
      </c>
      <c r="AV805">
        <v>0</v>
      </c>
      <c r="AW805">
        <v>0</v>
      </c>
    </row>
    <row r="806" spans="1:49" x14ac:dyDescent="0.35">
      <c r="A806" s="1" t="s">
        <v>589</v>
      </c>
      <c r="B806" s="1" t="s">
        <v>3419</v>
      </c>
      <c r="C806" s="1" t="s">
        <v>3418</v>
      </c>
      <c r="D806" s="1" t="s">
        <v>4071</v>
      </c>
      <c r="E806" s="2">
        <v>42598</v>
      </c>
      <c r="F806" s="1" t="s">
        <v>1210</v>
      </c>
      <c r="G806" s="1" t="s">
        <v>387</v>
      </c>
      <c r="H806" s="1" t="s">
        <v>3420</v>
      </c>
      <c r="I806" s="1" t="s">
        <v>29</v>
      </c>
      <c r="M806">
        <v>0</v>
      </c>
      <c r="N806">
        <v>0</v>
      </c>
      <c r="O806">
        <v>0</v>
      </c>
      <c r="R806">
        <v>0</v>
      </c>
      <c r="T806">
        <v>0</v>
      </c>
      <c r="U806">
        <v>0</v>
      </c>
      <c r="AF806">
        <v>0</v>
      </c>
      <c r="AG806">
        <v>0</v>
      </c>
      <c r="AV806">
        <v>0</v>
      </c>
      <c r="AW806">
        <v>0</v>
      </c>
    </row>
    <row r="807" spans="1:49" x14ac:dyDescent="0.35">
      <c r="A807" s="1" t="s">
        <v>589</v>
      </c>
      <c r="B807" s="1" t="s">
        <v>3422</v>
      </c>
      <c r="C807" s="1" t="s">
        <v>3421</v>
      </c>
      <c r="D807" s="1" t="s">
        <v>4071</v>
      </c>
      <c r="E807" s="2">
        <v>42598</v>
      </c>
      <c r="F807" s="1" t="s">
        <v>1206</v>
      </c>
      <c r="G807" s="1" t="s">
        <v>31</v>
      </c>
      <c r="H807" s="1" t="s">
        <v>3423</v>
      </c>
      <c r="I807" s="1" t="s">
        <v>29</v>
      </c>
      <c r="M807">
        <v>3</v>
      </c>
      <c r="N807">
        <v>1</v>
      </c>
      <c r="O807">
        <v>2</v>
      </c>
      <c r="R807">
        <v>3</v>
      </c>
      <c r="T807">
        <v>3</v>
      </c>
      <c r="U807">
        <v>0</v>
      </c>
      <c r="Z807">
        <v>3</v>
      </c>
      <c r="AF807">
        <v>3</v>
      </c>
      <c r="AG807">
        <v>0</v>
      </c>
      <c r="AP807">
        <v>2</v>
      </c>
      <c r="AR807">
        <v>1</v>
      </c>
      <c r="AV807">
        <v>3</v>
      </c>
      <c r="AW807">
        <v>0</v>
      </c>
    </row>
    <row r="808" spans="1:49" x14ac:dyDescent="0.35">
      <c r="A808" s="1" t="s">
        <v>589</v>
      </c>
      <c r="B808" s="1" t="s">
        <v>3425</v>
      </c>
      <c r="C808" s="1" t="s">
        <v>3424</v>
      </c>
      <c r="D808" s="1" t="s">
        <v>4071</v>
      </c>
      <c r="E808" s="2">
        <v>42598</v>
      </c>
      <c r="F808" s="1" t="s">
        <v>1043</v>
      </c>
      <c r="G808" s="1" t="s">
        <v>145</v>
      </c>
      <c r="H808" s="1" t="s">
        <v>3426</v>
      </c>
      <c r="I808" s="1" t="s">
        <v>29</v>
      </c>
      <c r="M808">
        <v>0</v>
      </c>
      <c r="N808">
        <v>0</v>
      </c>
      <c r="O808">
        <v>0</v>
      </c>
      <c r="R808">
        <v>0</v>
      </c>
      <c r="T808">
        <v>0</v>
      </c>
      <c r="U808">
        <v>0</v>
      </c>
      <c r="AF808">
        <v>0</v>
      </c>
      <c r="AG808">
        <v>0</v>
      </c>
      <c r="AV808">
        <v>0</v>
      </c>
      <c r="AW808">
        <v>0</v>
      </c>
    </row>
    <row r="809" spans="1:49" x14ac:dyDescent="0.35">
      <c r="A809" s="1" t="s">
        <v>589</v>
      </c>
      <c r="B809" s="1" t="s">
        <v>3428</v>
      </c>
      <c r="C809" s="1" t="s">
        <v>3427</v>
      </c>
      <c r="D809" s="1" t="s">
        <v>4071</v>
      </c>
      <c r="E809" s="2">
        <v>42598</v>
      </c>
      <c r="F809" s="1" t="s">
        <v>844</v>
      </c>
      <c r="G809" s="1" t="s">
        <v>845</v>
      </c>
      <c r="H809" s="1" t="s">
        <v>3429</v>
      </c>
      <c r="I809" s="1" t="s">
        <v>29</v>
      </c>
      <c r="M809">
        <v>50</v>
      </c>
      <c r="N809">
        <v>38</v>
      </c>
      <c r="O809">
        <v>12</v>
      </c>
      <c r="R809">
        <v>50</v>
      </c>
      <c r="T809">
        <v>50</v>
      </c>
      <c r="U809">
        <v>0</v>
      </c>
      <c r="Z809">
        <v>50</v>
      </c>
      <c r="AF809">
        <v>50</v>
      </c>
      <c r="AG809">
        <v>0</v>
      </c>
      <c r="AP809">
        <v>30</v>
      </c>
      <c r="AR809">
        <v>20</v>
      </c>
      <c r="AV809">
        <v>50</v>
      </c>
      <c r="AW809">
        <v>0</v>
      </c>
    </row>
    <row r="810" spans="1:49" x14ac:dyDescent="0.35">
      <c r="A810" s="1" t="s">
        <v>589</v>
      </c>
      <c r="B810" s="1" t="s">
        <v>3431</v>
      </c>
      <c r="C810" s="1" t="s">
        <v>3430</v>
      </c>
      <c r="D810" s="1" t="s">
        <v>4071</v>
      </c>
      <c r="E810" s="2">
        <v>42598</v>
      </c>
      <c r="F810" s="1" t="s">
        <v>1138</v>
      </c>
      <c r="G810" s="1" t="s">
        <v>136</v>
      </c>
      <c r="H810" s="1" t="s">
        <v>3432</v>
      </c>
      <c r="I810" s="1" t="s">
        <v>29</v>
      </c>
      <c r="M810">
        <v>0</v>
      </c>
      <c r="N810">
        <v>0</v>
      </c>
      <c r="O810">
        <v>0</v>
      </c>
      <c r="R810">
        <v>0</v>
      </c>
      <c r="T810">
        <v>0</v>
      </c>
      <c r="U810">
        <v>0</v>
      </c>
      <c r="AF810">
        <v>0</v>
      </c>
      <c r="AG810">
        <v>0</v>
      </c>
      <c r="AV810">
        <v>0</v>
      </c>
      <c r="AW810">
        <v>0</v>
      </c>
    </row>
    <row r="811" spans="1:49" x14ac:dyDescent="0.35">
      <c r="A811" s="1" t="s">
        <v>589</v>
      </c>
      <c r="B811" s="1" t="s">
        <v>3434</v>
      </c>
      <c r="C811" s="1" t="s">
        <v>3433</v>
      </c>
      <c r="D811" s="1" t="s">
        <v>4071</v>
      </c>
      <c r="E811" s="2">
        <v>42598</v>
      </c>
      <c r="F811" s="1" t="s">
        <v>40</v>
      </c>
      <c r="G811" s="1" t="s">
        <v>40</v>
      </c>
      <c r="H811" s="1" t="s">
        <v>3435</v>
      </c>
      <c r="I811" s="1" t="s">
        <v>29</v>
      </c>
      <c r="M811">
        <v>0</v>
      </c>
      <c r="N811">
        <v>0</v>
      </c>
      <c r="O811">
        <v>0</v>
      </c>
      <c r="R811">
        <v>0</v>
      </c>
      <c r="T811">
        <v>0</v>
      </c>
      <c r="U811">
        <v>0</v>
      </c>
      <c r="AF811">
        <v>0</v>
      </c>
      <c r="AG811">
        <v>0</v>
      </c>
      <c r="AV811">
        <v>0</v>
      </c>
      <c r="AW811">
        <v>0</v>
      </c>
    </row>
    <row r="812" spans="1:49" x14ac:dyDescent="0.35">
      <c r="A812" s="1" t="s">
        <v>589</v>
      </c>
      <c r="B812" s="1" t="s">
        <v>3437</v>
      </c>
      <c r="C812" s="1" t="s">
        <v>3436</v>
      </c>
      <c r="D812" s="1" t="s">
        <v>4071</v>
      </c>
      <c r="E812" s="2">
        <v>42598</v>
      </c>
      <c r="F812" s="1" t="s">
        <v>386</v>
      </c>
      <c r="G812" s="1" t="s">
        <v>387</v>
      </c>
      <c r="H812" s="1" t="s">
        <v>3438</v>
      </c>
      <c r="I812" s="1" t="s">
        <v>29</v>
      </c>
      <c r="M812">
        <v>0</v>
      </c>
      <c r="N812">
        <v>0</v>
      </c>
      <c r="O812">
        <v>0</v>
      </c>
      <c r="R812">
        <v>0</v>
      </c>
      <c r="T812">
        <v>0</v>
      </c>
      <c r="U812">
        <v>0</v>
      </c>
      <c r="AF812">
        <v>0</v>
      </c>
      <c r="AG812">
        <v>0</v>
      </c>
      <c r="AV812">
        <v>0</v>
      </c>
      <c r="AW812">
        <v>0</v>
      </c>
    </row>
    <row r="813" spans="1:49" x14ac:dyDescent="0.35">
      <c r="A813" s="1" t="s">
        <v>589</v>
      </c>
      <c r="B813" s="1" t="s">
        <v>3440</v>
      </c>
      <c r="C813" s="1" t="s">
        <v>3439</v>
      </c>
      <c r="D813" s="1" t="s">
        <v>4071</v>
      </c>
      <c r="E813" s="2">
        <v>42598</v>
      </c>
      <c r="F813" s="1" t="s">
        <v>165</v>
      </c>
      <c r="G813" s="1" t="s">
        <v>166</v>
      </c>
      <c r="H813" s="1" t="s">
        <v>3441</v>
      </c>
      <c r="I813" s="1" t="s">
        <v>29</v>
      </c>
      <c r="M813">
        <v>541</v>
      </c>
      <c r="N813">
        <v>288</v>
      </c>
      <c r="O813">
        <v>253</v>
      </c>
      <c r="R813">
        <v>541</v>
      </c>
      <c r="T813">
        <v>541</v>
      </c>
      <c r="U813">
        <v>0</v>
      </c>
      <c r="Z813">
        <v>541</v>
      </c>
      <c r="AF813">
        <v>541</v>
      </c>
      <c r="AG813">
        <v>0</v>
      </c>
      <c r="AP813">
        <v>201</v>
      </c>
      <c r="AV813">
        <v>201</v>
      </c>
      <c r="AW813">
        <v>0</v>
      </c>
    </row>
    <row r="814" spans="1:49" x14ac:dyDescent="0.35">
      <c r="A814" s="1" t="s">
        <v>589</v>
      </c>
      <c r="B814" s="1" t="s">
        <v>3443</v>
      </c>
      <c r="C814" s="1" t="s">
        <v>3442</v>
      </c>
      <c r="D814" s="1" t="s">
        <v>4071</v>
      </c>
      <c r="E814" s="2">
        <v>42598</v>
      </c>
      <c r="F814" s="1" t="s">
        <v>1195</v>
      </c>
      <c r="G814" s="1" t="s">
        <v>145</v>
      </c>
      <c r="H814" s="1" t="s">
        <v>3444</v>
      </c>
      <c r="I814" s="1" t="s">
        <v>29</v>
      </c>
      <c r="M814">
        <v>101</v>
      </c>
      <c r="N814">
        <v>53</v>
      </c>
      <c r="O814">
        <v>48</v>
      </c>
      <c r="R814">
        <v>101</v>
      </c>
      <c r="T814">
        <v>101</v>
      </c>
      <c r="U814">
        <v>0</v>
      </c>
      <c r="Z814">
        <v>101</v>
      </c>
      <c r="AF814">
        <v>101</v>
      </c>
      <c r="AG814">
        <v>0</v>
      </c>
      <c r="AP814">
        <v>13</v>
      </c>
      <c r="AR814">
        <v>51</v>
      </c>
      <c r="AV814">
        <v>64</v>
      </c>
      <c r="AW814">
        <v>0</v>
      </c>
    </row>
    <row r="815" spans="1:49" x14ac:dyDescent="0.35">
      <c r="A815" s="1" t="s">
        <v>589</v>
      </c>
      <c r="B815" s="1" t="s">
        <v>3341</v>
      </c>
      <c r="C815" s="1" t="s">
        <v>3340</v>
      </c>
      <c r="D815" s="1" t="s">
        <v>4071</v>
      </c>
      <c r="E815" s="2">
        <v>42598</v>
      </c>
      <c r="F815" s="1" t="s">
        <v>155</v>
      </c>
      <c r="G815" s="1" t="s">
        <v>145</v>
      </c>
      <c r="H815" s="1" t="s">
        <v>3342</v>
      </c>
      <c r="I815" s="1" t="s">
        <v>29</v>
      </c>
      <c r="M815">
        <v>0</v>
      </c>
      <c r="N815">
        <v>0</v>
      </c>
      <c r="O815">
        <v>0</v>
      </c>
      <c r="R815">
        <v>0</v>
      </c>
      <c r="T815">
        <v>0</v>
      </c>
      <c r="U815">
        <v>0</v>
      </c>
      <c r="AF815">
        <v>0</v>
      </c>
      <c r="AG815">
        <v>0</v>
      </c>
      <c r="AV815">
        <v>0</v>
      </c>
      <c r="AW815">
        <v>0</v>
      </c>
    </row>
    <row r="816" spans="1:49" x14ac:dyDescent="0.35">
      <c r="A816" s="1" t="s">
        <v>589</v>
      </c>
      <c r="B816" s="1" t="s">
        <v>3386</v>
      </c>
      <c r="C816" s="1" t="s">
        <v>3385</v>
      </c>
      <c r="D816" s="1" t="s">
        <v>4071</v>
      </c>
      <c r="E816" s="2">
        <v>42598</v>
      </c>
      <c r="F816" s="1" t="s">
        <v>1026</v>
      </c>
      <c r="G816" s="1" t="s">
        <v>353</v>
      </c>
      <c r="H816" s="1" t="s">
        <v>3387</v>
      </c>
      <c r="I816" s="1" t="s">
        <v>29</v>
      </c>
      <c r="M816">
        <v>0</v>
      </c>
      <c r="N816">
        <v>0</v>
      </c>
      <c r="O816">
        <v>0</v>
      </c>
      <c r="R816">
        <v>0</v>
      </c>
      <c r="T816">
        <v>0</v>
      </c>
      <c r="U816">
        <v>0</v>
      </c>
      <c r="AF816">
        <v>0</v>
      </c>
      <c r="AG816">
        <v>0</v>
      </c>
      <c r="AV816">
        <v>0</v>
      </c>
      <c r="AW816">
        <v>0</v>
      </c>
    </row>
    <row r="817" spans="1:49" x14ac:dyDescent="0.35">
      <c r="A817" s="1" t="s">
        <v>589</v>
      </c>
      <c r="B817" s="1" t="s">
        <v>3389</v>
      </c>
      <c r="C817" s="1" t="s">
        <v>3388</v>
      </c>
      <c r="D817" s="1" t="s">
        <v>4071</v>
      </c>
      <c r="E817" s="2">
        <v>42598</v>
      </c>
      <c r="F817" s="1" t="s">
        <v>1071</v>
      </c>
      <c r="G817" s="1" t="s">
        <v>210</v>
      </c>
      <c r="H817" s="1" t="s">
        <v>3390</v>
      </c>
      <c r="I817" s="1" t="s">
        <v>29</v>
      </c>
      <c r="M817">
        <v>0</v>
      </c>
      <c r="N817">
        <v>0</v>
      </c>
      <c r="O817">
        <v>0</v>
      </c>
      <c r="R817">
        <v>0</v>
      </c>
      <c r="T817">
        <v>0</v>
      </c>
      <c r="U817">
        <v>0</v>
      </c>
      <c r="AF817">
        <v>0</v>
      </c>
      <c r="AG817">
        <v>0</v>
      </c>
      <c r="AV817">
        <v>0</v>
      </c>
      <c r="AW817">
        <v>0</v>
      </c>
    </row>
    <row r="818" spans="1:49" x14ac:dyDescent="0.35">
      <c r="A818" s="1" t="s">
        <v>589</v>
      </c>
      <c r="B818" s="1" t="s">
        <v>3392</v>
      </c>
      <c r="C818" s="1" t="s">
        <v>3391</v>
      </c>
      <c r="D818" s="1" t="s">
        <v>4071</v>
      </c>
      <c r="E818" s="2">
        <v>42598</v>
      </c>
      <c r="F818" s="1" t="s">
        <v>1063</v>
      </c>
      <c r="G818" s="1" t="s">
        <v>40</v>
      </c>
      <c r="H818" s="1" t="s">
        <v>3393</v>
      </c>
      <c r="I818" s="1" t="s">
        <v>29</v>
      </c>
      <c r="M818">
        <v>17</v>
      </c>
      <c r="N818">
        <v>7</v>
      </c>
      <c r="O818">
        <v>10</v>
      </c>
      <c r="R818">
        <v>17</v>
      </c>
      <c r="T818">
        <v>17</v>
      </c>
      <c r="U818">
        <v>0</v>
      </c>
      <c r="Z818">
        <v>17</v>
      </c>
      <c r="AF818">
        <v>17</v>
      </c>
      <c r="AG818">
        <v>0</v>
      </c>
      <c r="AP818">
        <v>2</v>
      </c>
      <c r="AR818">
        <v>15</v>
      </c>
      <c r="AV818">
        <v>17</v>
      </c>
      <c r="AW818">
        <v>0</v>
      </c>
    </row>
    <row r="819" spans="1:49" x14ac:dyDescent="0.35">
      <c r="A819" s="1" t="s">
        <v>589</v>
      </c>
      <c r="B819" s="1" t="s">
        <v>3395</v>
      </c>
      <c r="C819" s="1" t="s">
        <v>3394</v>
      </c>
      <c r="D819" s="1" t="s">
        <v>4071</v>
      </c>
      <c r="E819" s="2">
        <v>42598</v>
      </c>
      <c r="F819" s="1" t="s">
        <v>135</v>
      </c>
      <c r="G819" s="1" t="s">
        <v>136</v>
      </c>
      <c r="H819" s="1" t="s">
        <v>3396</v>
      </c>
      <c r="I819" s="1" t="s">
        <v>29</v>
      </c>
      <c r="M819">
        <v>123</v>
      </c>
      <c r="N819">
        <v>70</v>
      </c>
      <c r="O819">
        <v>53</v>
      </c>
      <c r="R819">
        <v>123</v>
      </c>
      <c r="T819">
        <v>123</v>
      </c>
      <c r="U819">
        <v>0</v>
      </c>
      <c r="Z819">
        <v>123</v>
      </c>
      <c r="AF819">
        <v>123</v>
      </c>
      <c r="AG819">
        <v>0</v>
      </c>
      <c r="AP819">
        <v>77</v>
      </c>
      <c r="AR819">
        <v>45</v>
      </c>
      <c r="AV819">
        <v>122</v>
      </c>
      <c r="AW819">
        <v>0</v>
      </c>
    </row>
    <row r="820" spans="1:49" x14ac:dyDescent="0.35">
      <c r="A820" s="1" t="s">
        <v>589</v>
      </c>
      <c r="B820" s="1" t="s">
        <v>3398</v>
      </c>
      <c r="C820" s="1" t="s">
        <v>3397</v>
      </c>
      <c r="D820" s="1" t="s">
        <v>4071</v>
      </c>
      <c r="E820" s="2">
        <v>42598</v>
      </c>
      <c r="F820" s="1" t="s">
        <v>1036</v>
      </c>
      <c r="G820" s="1" t="s">
        <v>387</v>
      </c>
      <c r="H820" s="1" t="s">
        <v>3399</v>
      </c>
      <c r="I820" s="1" t="s">
        <v>29</v>
      </c>
      <c r="M820">
        <v>45</v>
      </c>
      <c r="N820">
        <v>20</v>
      </c>
      <c r="O820">
        <v>25</v>
      </c>
      <c r="R820">
        <v>45</v>
      </c>
      <c r="T820">
        <v>45</v>
      </c>
      <c r="U820">
        <v>0</v>
      </c>
      <c r="Z820">
        <v>45</v>
      </c>
      <c r="AF820">
        <v>45</v>
      </c>
      <c r="AG820">
        <v>0</v>
      </c>
      <c r="AP820">
        <v>14</v>
      </c>
      <c r="AR820">
        <v>31</v>
      </c>
      <c r="AV820">
        <v>45</v>
      </c>
      <c r="AW820">
        <v>0</v>
      </c>
    </row>
    <row r="821" spans="1:49" x14ac:dyDescent="0.35">
      <c r="A821" s="1" t="s">
        <v>589</v>
      </c>
      <c r="B821" s="1" t="s">
        <v>3401</v>
      </c>
      <c r="C821" s="1" t="s">
        <v>3400</v>
      </c>
      <c r="D821" s="1" t="s">
        <v>4071</v>
      </c>
      <c r="E821" s="2">
        <v>42598</v>
      </c>
      <c r="F821" s="1" t="s">
        <v>1099</v>
      </c>
      <c r="G821" s="1" t="s">
        <v>845</v>
      </c>
      <c r="H821" s="1" t="s">
        <v>3402</v>
      </c>
      <c r="I821" s="1" t="s">
        <v>29</v>
      </c>
      <c r="M821">
        <v>34</v>
      </c>
      <c r="N821">
        <v>14</v>
      </c>
      <c r="O821">
        <v>20</v>
      </c>
      <c r="R821">
        <v>34</v>
      </c>
      <c r="T821">
        <v>34</v>
      </c>
      <c r="U821">
        <v>0</v>
      </c>
      <c r="Z821">
        <v>34</v>
      </c>
      <c r="AF821">
        <v>34</v>
      </c>
      <c r="AG821">
        <v>0</v>
      </c>
      <c r="AP821">
        <v>19</v>
      </c>
      <c r="AR821">
        <v>15</v>
      </c>
      <c r="AV821">
        <v>34</v>
      </c>
      <c r="AW821">
        <v>0</v>
      </c>
    </row>
    <row r="822" spans="1:49" x14ac:dyDescent="0.35">
      <c r="A822" s="1" t="s">
        <v>589</v>
      </c>
      <c r="B822" s="1" t="s">
        <v>3404</v>
      </c>
      <c r="C822" s="1" t="s">
        <v>3403</v>
      </c>
      <c r="D822" s="1" t="s">
        <v>4071</v>
      </c>
      <c r="E822" s="2">
        <v>42598</v>
      </c>
      <c r="F822" s="1" t="s">
        <v>1020</v>
      </c>
      <c r="G822" s="1" t="s">
        <v>145</v>
      </c>
      <c r="H822" s="1" t="s">
        <v>3405</v>
      </c>
      <c r="I822" s="1" t="s">
        <v>29</v>
      </c>
      <c r="M822">
        <v>5943</v>
      </c>
      <c r="N822">
        <v>2218</v>
      </c>
      <c r="O822">
        <v>3725</v>
      </c>
      <c r="R822">
        <v>5943</v>
      </c>
      <c r="T822">
        <v>5943</v>
      </c>
      <c r="U822">
        <v>0</v>
      </c>
      <c r="Z822">
        <v>5943</v>
      </c>
      <c r="AF822">
        <v>5943</v>
      </c>
      <c r="AG822">
        <v>0</v>
      </c>
      <c r="AP822">
        <v>156</v>
      </c>
      <c r="AR822">
        <v>240</v>
      </c>
      <c r="AV822">
        <v>396</v>
      </c>
      <c r="AW822">
        <v>0</v>
      </c>
    </row>
    <row r="823" spans="1:49" x14ac:dyDescent="0.35">
      <c r="A823" s="1" t="s">
        <v>589</v>
      </c>
      <c r="B823" s="1" t="s">
        <v>3407</v>
      </c>
      <c r="C823" s="1" t="s">
        <v>3406</v>
      </c>
      <c r="D823" s="1" t="s">
        <v>4071</v>
      </c>
      <c r="E823" s="2">
        <v>42598</v>
      </c>
      <c r="F823" s="1" t="s">
        <v>670</v>
      </c>
      <c r="G823" s="1" t="s">
        <v>166</v>
      </c>
      <c r="H823" s="1" t="s">
        <v>3408</v>
      </c>
      <c r="I823" s="1" t="s">
        <v>29</v>
      </c>
      <c r="M823">
        <v>163</v>
      </c>
      <c r="N823">
        <v>87</v>
      </c>
      <c r="O823">
        <v>76</v>
      </c>
      <c r="R823">
        <v>163</v>
      </c>
      <c r="T823">
        <v>163</v>
      </c>
      <c r="U823">
        <v>0</v>
      </c>
      <c r="Z823">
        <v>163</v>
      </c>
      <c r="AF823">
        <v>163</v>
      </c>
      <c r="AG823">
        <v>0</v>
      </c>
      <c r="AP823">
        <v>112</v>
      </c>
      <c r="AR823">
        <v>51</v>
      </c>
      <c r="AV823">
        <v>163</v>
      </c>
      <c r="AW823">
        <v>0</v>
      </c>
    </row>
    <row r="824" spans="1:49" x14ac:dyDescent="0.35">
      <c r="A824" s="1" t="s">
        <v>589</v>
      </c>
      <c r="B824" s="1" t="s">
        <v>3410</v>
      </c>
      <c r="C824" s="1" t="s">
        <v>3409</v>
      </c>
      <c r="D824" s="1" t="s">
        <v>4071</v>
      </c>
      <c r="E824" s="2">
        <v>42598</v>
      </c>
      <c r="F824" s="1" t="s">
        <v>1059</v>
      </c>
      <c r="G824" s="1" t="s">
        <v>73</v>
      </c>
      <c r="H824" s="1" t="s">
        <v>3411</v>
      </c>
      <c r="I824" s="1" t="s">
        <v>29</v>
      </c>
      <c r="M824">
        <v>50</v>
      </c>
      <c r="N824">
        <v>21</v>
      </c>
      <c r="O824">
        <v>29</v>
      </c>
      <c r="R824">
        <v>50</v>
      </c>
      <c r="T824">
        <v>50</v>
      </c>
      <c r="U824">
        <v>0</v>
      </c>
      <c r="Z824">
        <v>50</v>
      </c>
      <c r="AF824">
        <v>50</v>
      </c>
      <c r="AG824">
        <v>0</v>
      </c>
      <c r="AP824">
        <v>4</v>
      </c>
      <c r="AR824">
        <v>39</v>
      </c>
      <c r="AV824">
        <v>43</v>
      </c>
      <c r="AW824">
        <v>0</v>
      </c>
    </row>
    <row r="825" spans="1:49" x14ac:dyDescent="0.35">
      <c r="A825" s="1" t="s">
        <v>589</v>
      </c>
      <c r="B825" s="1" t="s">
        <v>3413</v>
      </c>
      <c r="C825" s="1" t="s">
        <v>3412</v>
      </c>
      <c r="D825" s="1" t="s">
        <v>4071</v>
      </c>
      <c r="E825" s="2">
        <v>42598</v>
      </c>
      <c r="F825" s="1" t="s">
        <v>352</v>
      </c>
      <c r="G825" s="1" t="s">
        <v>353</v>
      </c>
      <c r="H825" s="1" t="s">
        <v>3414</v>
      </c>
      <c r="I825" s="1" t="s">
        <v>29</v>
      </c>
      <c r="M825">
        <v>201</v>
      </c>
      <c r="N825">
        <v>95</v>
      </c>
      <c r="O825">
        <v>106</v>
      </c>
      <c r="R825">
        <v>201</v>
      </c>
      <c r="T825">
        <v>201</v>
      </c>
      <c r="U825">
        <v>0</v>
      </c>
      <c r="Z825">
        <v>201</v>
      </c>
      <c r="AF825">
        <v>201</v>
      </c>
      <c r="AG825">
        <v>0</v>
      </c>
      <c r="AP825">
        <v>33</v>
      </c>
      <c r="AR825">
        <v>166</v>
      </c>
      <c r="AV825">
        <v>199</v>
      </c>
      <c r="AW825">
        <v>0</v>
      </c>
    </row>
    <row r="826" spans="1:49" x14ac:dyDescent="0.35">
      <c r="A826" s="1" t="s">
        <v>589</v>
      </c>
      <c r="B826" s="1" t="s">
        <v>3368</v>
      </c>
      <c r="C826" s="1" t="s">
        <v>3367</v>
      </c>
      <c r="D826" s="1" t="s">
        <v>4071</v>
      </c>
      <c r="E826" s="2">
        <v>42598</v>
      </c>
      <c r="F826" s="1" t="s">
        <v>43</v>
      </c>
      <c r="G826" s="1" t="s">
        <v>48</v>
      </c>
      <c r="H826" s="1" t="s">
        <v>3369</v>
      </c>
      <c r="I826" s="1" t="s">
        <v>29</v>
      </c>
      <c r="M826">
        <v>8</v>
      </c>
      <c r="N826">
        <v>2</v>
      </c>
      <c r="O826">
        <v>6</v>
      </c>
      <c r="R826">
        <v>8</v>
      </c>
      <c r="T826">
        <v>8</v>
      </c>
      <c r="U826">
        <v>0</v>
      </c>
      <c r="Z826">
        <v>8</v>
      </c>
      <c r="AF826">
        <v>8</v>
      </c>
      <c r="AG826">
        <v>0</v>
      </c>
      <c r="AP826">
        <v>5</v>
      </c>
      <c r="AR826">
        <v>2</v>
      </c>
      <c r="AV826">
        <v>7</v>
      </c>
      <c r="AW826">
        <v>0</v>
      </c>
    </row>
    <row r="827" spans="1:49" x14ac:dyDescent="0.35">
      <c r="A827" s="1" t="s">
        <v>589</v>
      </c>
      <c r="B827" s="1" t="s">
        <v>3371</v>
      </c>
      <c r="C827" s="1" t="s">
        <v>3370</v>
      </c>
      <c r="D827" s="1" t="s">
        <v>4071</v>
      </c>
      <c r="E827" s="2">
        <v>42598</v>
      </c>
      <c r="F827" s="1" t="s">
        <v>54</v>
      </c>
      <c r="G827" s="1" t="s">
        <v>190</v>
      </c>
      <c r="H827" s="1" t="s">
        <v>3372</v>
      </c>
      <c r="I827" s="1" t="s">
        <v>29</v>
      </c>
      <c r="M827">
        <v>231</v>
      </c>
      <c r="N827">
        <v>138</v>
      </c>
      <c r="O827">
        <v>93</v>
      </c>
      <c r="R827">
        <v>231</v>
      </c>
      <c r="T827">
        <v>231</v>
      </c>
      <c r="U827">
        <v>0</v>
      </c>
      <c r="Z827">
        <v>231</v>
      </c>
      <c r="AF827">
        <v>231</v>
      </c>
      <c r="AG827">
        <v>0</v>
      </c>
      <c r="AP827">
        <v>231</v>
      </c>
      <c r="AV827">
        <v>231</v>
      </c>
      <c r="AW827">
        <v>0</v>
      </c>
    </row>
    <row r="828" spans="1:49" x14ac:dyDescent="0.35">
      <c r="A828" s="1" t="s">
        <v>589</v>
      </c>
      <c r="B828" s="1" t="s">
        <v>3374</v>
      </c>
      <c r="C828" s="1" t="s">
        <v>3373</v>
      </c>
      <c r="D828" s="1" t="s">
        <v>4071</v>
      </c>
      <c r="E828" s="2">
        <v>42598</v>
      </c>
      <c r="F828" s="1" t="s">
        <v>54</v>
      </c>
      <c r="G828" s="1" t="s">
        <v>190</v>
      </c>
      <c r="H828" s="1" t="s">
        <v>3375</v>
      </c>
      <c r="I828" s="1" t="s">
        <v>29</v>
      </c>
      <c r="M828">
        <v>22</v>
      </c>
      <c r="N828">
        <v>7</v>
      </c>
      <c r="O828">
        <v>15</v>
      </c>
      <c r="R828">
        <v>22</v>
      </c>
      <c r="T828">
        <v>22</v>
      </c>
      <c r="U828">
        <v>0</v>
      </c>
      <c r="Z828">
        <v>22</v>
      </c>
      <c r="AF828">
        <v>22</v>
      </c>
      <c r="AG828">
        <v>0</v>
      </c>
      <c r="AP828">
        <v>16</v>
      </c>
      <c r="AR828">
        <v>6</v>
      </c>
      <c r="AV828">
        <v>22</v>
      </c>
      <c r="AW828">
        <v>0</v>
      </c>
    </row>
    <row r="829" spans="1:49" x14ac:dyDescent="0.35">
      <c r="A829" s="1" t="s">
        <v>589</v>
      </c>
      <c r="B829" s="1" t="s">
        <v>3377</v>
      </c>
      <c r="C829" s="1" t="s">
        <v>3376</v>
      </c>
      <c r="D829" s="1" t="s">
        <v>4071</v>
      </c>
      <c r="E829" s="2">
        <v>42598</v>
      </c>
      <c r="F829" s="1" t="s">
        <v>54</v>
      </c>
      <c r="G829" s="1" t="s">
        <v>190</v>
      </c>
      <c r="H829" s="1" t="s">
        <v>3378</v>
      </c>
      <c r="I829" s="1" t="s">
        <v>29</v>
      </c>
      <c r="M829">
        <v>150</v>
      </c>
      <c r="N829">
        <v>90</v>
      </c>
      <c r="O829">
        <v>60</v>
      </c>
      <c r="R829">
        <v>150</v>
      </c>
      <c r="T829">
        <v>150</v>
      </c>
      <c r="U829">
        <v>0</v>
      </c>
      <c r="Z829">
        <v>150</v>
      </c>
      <c r="AF829">
        <v>150</v>
      </c>
      <c r="AG829">
        <v>0</v>
      </c>
      <c r="AP829">
        <v>150</v>
      </c>
      <c r="AV829">
        <v>150</v>
      </c>
      <c r="AW829">
        <v>0</v>
      </c>
    </row>
    <row r="830" spans="1:49" x14ac:dyDescent="0.35">
      <c r="A830" s="1" t="s">
        <v>589</v>
      </c>
      <c r="B830" s="1" t="s">
        <v>3380</v>
      </c>
      <c r="C830" s="1" t="s">
        <v>3379</v>
      </c>
      <c r="D830" s="1" t="s">
        <v>4071</v>
      </c>
      <c r="E830" s="2">
        <v>42598</v>
      </c>
      <c r="F830" s="1" t="s">
        <v>1079</v>
      </c>
      <c r="G830" s="1" t="s">
        <v>353</v>
      </c>
      <c r="H830" s="1" t="s">
        <v>3381</v>
      </c>
      <c r="I830" s="1" t="s">
        <v>29</v>
      </c>
      <c r="M830">
        <v>71</v>
      </c>
      <c r="N830">
        <v>18</v>
      </c>
      <c r="O830">
        <v>53</v>
      </c>
      <c r="R830">
        <v>71</v>
      </c>
      <c r="T830">
        <v>71</v>
      </c>
      <c r="U830">
        <v>0</v>
      </c>
      <c r="Z830">
        <v>71</v>
      </c>
      <c r="AF830">
        <v>71</v>
      </c>
      <c r="AG830">
        <v>0</v>
      </c>
      <c r="AP830">
        <v>63</v>
      </c>
      <c r="AR830">
        <v>8</v>
      </c>
      <c r="AV830">
        <v>71</v>
      </c>
      <c r="AW830">
        <v>0</v>
      </c>
    </row>
    <row r="831" spans="1:49" x14ac:dyDescent="0.35">
      <c r="A831" s="1" t="s">
        <v>589</v>
      </c>
      <c r="B831" s="1" t="s">
        <v>3383</v>
      </c>
      <c r="C831" s="1" t="s">
        <v>3382</v>
      </c>
      <c r="D831" s="1" t="s">
        <v>4071</v>
      </c>
      <c r="E831" s="2">
        <v>42598</v>
      </c>
      <c r="F831" s="1" t="s">
        <v>1055</v>
      </c>
      <c r="G831" s="1" t="s">
        <v>145</v>
      </c>
      <c r="H831" s="1" t="s">
        <v>3384</v>
      </c>
      <c r="I831" s="1" t="s">
        <v>29</v>
      </c>
      <c r="M831">
        <v>59</v>
      </c>
      <c r="N831">
        <v>22</v>
      </c>
      <c r="O831">
        <v>37</v>
      </c>
      <c r="R831">
        <v>59</v>
      </c>
      <c r="T831">
        <v>59</v>
      </c>
      <c r="U831">
        <v>0</v>
      </c>
      <c r="Z831">
        <v>59</v>
      </c>
      <c r="AF831">
        <v>59</v>
      </c>
      <c r="AG831">
        <v>0</v>
      </c>
      <c r="AR831">
        <v>1</v>
      </c>
      <c r="AV831">
        <v>1</v>
      </c>
      <c r="AW831">
        <v>0</v>
      </c>
    </row>
    <row r="832" spans="1:49" x14ac:dyDescent="0.35">
      <c r="A832" s="1" t="s">
        <v>589</v>
      </c>
      <c r="B832" s="1" t="s">
        <v>3148</v>
      </c>
      <c r="C832" s="1" t="s">
        <v>3147</v>
      </c>
      <c r="D832" s="1" t="s">
        <v>4198</v>
      </c>
      <c r="E832" s="2">
        <v>43555</v>
      </c>
      <c r="F832" s="1" t="s">
        <v>1071</v>
      </c>
      <c r="G832" s="1" t="s">
        <v>210</v>
      </c>
      <c r="H832" s="1" t="s">
        <v>3149</v>
      </c>
      <c r="I832" s="1" t="s">
        <v>3150</v>
      </c>
      <c r="M832">
        <v>223</v>
      </c>
      <c r="N832">
        <v>108</v>
      </c>
      <c r="O832">
        <v>115</v>
      </c>
      <c r="R832">
        <v>223</v>
      </c>
      <c r="T832">
        <v>223</v>
      </c>
      <c r="U832">
        <v>0</v>
      </c>
      <c r="Z832">
        <v>223</v>
      </c>
      <c r="AF832">
        <v>223</v>
      </c>
      <c r="AG832">
        <v>0</v>
      </c>
      <c r="AP832">
        <v>223</v>
      </c>
      <c r="AV832">
        <v>223</v>
      </c>
      <c r="AW832">
        <v>0</v>
      </c>
    </row>
    <row r="833" spans="1:49" x14ac:dyDescent="0.35">
      <c r="A833" s="1" t="s">
        <v>589</v>
      </c>
      <c r="B833" s="1" t="s">
        <v>3052</v>
      </c>
      <c r="C833" s="1" t="s">
        <v>3051</v>
      </c>
      <c r="D833" s="1" t="s">
        <v>4198</v>
      </c>
      <c r="E833" s="2">
        <v>43555</v>
      </c>
      <c r="F833" s="1" t="s">
        <v>1075</v>
      </c>
      <c r="G833" s="1" t="s">
        <v>166</v>
      </c>
      <c r="H833" s="1" t="s">
        <v>3053</v>
      </c>
      <c r="I833" s="1" t="s">
        <v>3054</v>
      </c>
      <c r="M833">
        <v>623</v>
      </c>
      <c r="N833">
        <v>167</v>
      </c>
      <c r="O833">
        <v>456</v>
      </c>
      <c r="R833">
        <v>623</v>
      </c>
      <c r="T833">
        <v>623</v>
      </c>
      <c r="U833">
        <v>0</v>
      </c>
      <c r="Z833">
        <v>623</v>
      </c>
      <c r="AF833">
        <v>623</v>
      </c>
      <c r="AG833">
        <v>0</v>
      </c>
      <c r="AP833">
        <v>163</v>
      </c>
      <c r="AR833">
        <v>112</v>
      </c>
      <c r="AV833">
        <v>275</v>
      </c>
      <c r="AW833">
        <v>0</v>
      </c>
    </row>
    <row r="834" spans="1:49" x14ac:dyDescent="0.35">
      <c r="A834" s="1" t="s">
        <v>589</v>
      </c>
      <c r="B834" s="1" t="s">
        <v>3140</v>
      </c>
      <c r="C834" s="1" t="s">
        <v>3139</v>
      </c>
      <c r="D834" s="1" t="s">
        <v>4198</v>
      </c>
      <c r="E834" s="2">
        <v>43555</v>
      </c>
      <c r="F834" s="1" t="s">
        <v>1055</v>
      </c>
      <c r="G834" s="1" t="s">
        <v>145</v>
      </c>
      <c r="H834" s="1" t="s">
        <v>3141</v>
      </c>
      <c r="I834" s="1" t="s">
        <v>3142</v>
      </c>
      <c r="M834">
        <v>37</v>
      </c>
      <c r="N834">
        <v>14</v>
      </c>
      <c r="O834">
        <v>23</v>
      </c>
      <c r="R834">
        <v>37</v>
      </c>
      <c r="T834">
        <v>37</v>
      </c>
      <c r="U834">
        <v>0</v>
      </c>
      <c r="Z834">
        <v>37</v>
      </c>
      <c r="AF834">
        <v>37</v>
      </c>
      <c r="AG834">
        <v>0</v>
      </c>
      <c r="AP834">
        <v>0</v>
      </c>
      <c r="AR834">
        <v>0</v>
      </c>
      <c r="AV834">
        <v>0</v>
      </c>
      <c r="AW834">
        <v>0</v>
      </c>
    </row>
    <row r="835" spans="1:49" x14ac:dyDescent="0.35">
      <c r="A835" s="1" t="s">
        <v>589</v>
      </c>
      <c r="B835" s="1" t="s">
        <v>3032</v>
      </c>
      <c r="C835" s="1" t="s">
        <v>3031</v>
      </c>
      <c r="D835" s="1" t="s">
        <v>4198</v>
      </c>
      <c r="E835" s="2">
        <v>43555</v>
      </c>
      <c r="F835" s="1" t="s">
        <v>670</v>
      </c>
      <c r="G835" s="1" t="s">
        <v>166</v>
      </c>
      <c r="H835" s="1" t="s">
        <v>3033</v>
      </c>
      <c r="I835" s="1" t="s">
        <v>3034</v>
      </c>
      <c r="M835">
        <v>178</v>
      </c>
      <c r="N835">
        <v>118</v>
      </c>
      <c r="O835">
        <v>60</v>
      </c>
      <c r="R835">
        <v>178</v>
      </c>
      <c r="T835">
        <v>178</v>
      </c>
      <c r="U835">
        <v>0</v>
      </c>
      <c r="Z835">
        <v>178</v>
      </c>
      <c r="AF835">
        <v>178</v>
      </c>
      <c r="AG835">
        <v>0</v>
      </c>
      <c r="AP835">
        <v>119</v>
      </c>
      <c r="AR835">
        <v>59</v>
      </c>
      <c r="AV835">
        <v>178</v>
      </c>
      <c r="AW835">
        <v>0</v>
      </c>
    </row>
    <row r="836" spans="1:49" x14ac:dyDescent="0.35">
      <c r="A836" s="1" t="s">
        <v>589</v>
      </c>
      <c r="B836" s="1" t="s">
        <v>3132</v>
      </c>
      <c r="C836" s="1" t="s">
        <v>3131</v>
      </c>
      <c r="D836" s="1" t="s">
        <v>4198</v>
      </c>
      <c r="E836" s="2">
        <v>43555</v>
      </c>
      <c r="F836" s="1" t="s">
        <v>1117</v>
      </c>
      <c r="G836" s="1" t="s">
        <v>353</v>
      </c>
      <c r="H836" s="1" t="s">
        <v>3133</v>
      </c>
      <c r="I836" s="1" t="s">
        <v>3134</v>
      </c>
      <c r="M836">
        <v>475</v>
      </c>
      <c r="N836">
        <v>235</v>
      </c>
      <c r="O836">
        <v>240</v>
      </c>
      <c r="R836">
        <v>475</v>
      </c>
      <c r="T836">
        <v>475</v>
      </c>
      <c r="U836">
        <v>0</v>
      </c>
      <c r="Z836">
        <v>475</v>
      </c>
      <c r="AF836">
        <v>475</v>
      </c>
      <c r="AG836">
        <v>0</v>
      </c>
      <c r="AP836">
        <v>5</v>
      </c>
      <c r="AR836">
        <v>195</v>
      </c>
      <c r="AV836">
        <v>200</v>
      </c>
      <c r="AW836">
        <v>0</v>
      </c>
    </row>
    <row r="837" spans="1:49" x14ac:dyDescent="0.35">
      <c r="A837" s="1" t="s">
        <v>589</v>
      </c>
      <c r="B837" s="1" t="s">
        <v>3100</v>
      </c>
      <c r="C837" s="1" t="s">
        <v>3099</v>
      </c>
      <c r="D837" s="1" t="s">
        <v>4198</v>
      </c>
      <c r="E837" s="2">
        <v>43555</v>
      </c>
      <c r="F837" s="1" t="s">
        <v>1059</v>
      </c>
      <c r="G837" s="1" t="s">
        <v>73</v>
      </c>
      <c r="H837" s="1" t="s">
        <v>3101</v>
      </c>
      <c r="I837" s="1" t="s">
        <v>3102</v>
      </c>
      <c r="M837">
        <v>398</v>
      </c>
      <c r="N837">
        <v>46</v>
      </c>
      <c r="O837">
        <v>352</v>
      </c>
      <c r="R837">
        <v>398</v>
      </c>
      <c r="T837">
        <v>398</v>
      </c>
      <c r="U837">
        <v>0</v>
      </c>
      <c r="Z837">
        <v>398</v>
      </c>
      <c r="AF837">
        <v>398</v>
      </c>
      <c r="AG837">
        <v>0</v>
      </c>
      <c r="AP837">
        <v>3</v>
      </c>
      <c r="AR837">
        <v>68</v>
      </c>
      <c r="AV837">
        <v>71</v>
      </c>
      <c r="AW837">
        <v>0</v>
      </c>
    </row>
    <row r="838" spans="1:49" x14ac:dyDescent="0.35">
      <c r="A838" s="1" t="s">
        <v>589</v>
      </c>
      <c r="B838" s="1" t="s">
        <v>3028</v>
      </c>
      <c r="C838" s="1" t="s">
        <v>3027</v>
      </c>
      <c r="D838" s="1" t="s">
        <v>4198</v>
      </c>
      <c r="E838" s="2">
        <v>43555</v>
      </c>
      <c r="F838" s="1" t="s">
        <v>998</v>
      </c>
      <c r="G838" s="1" t="s">
        <v>145</v>
      </c>
      <c r="H838" s="1" t="s">
        <v>3029</v>
      </c>
      <c r="I838" s="1" t="s">
        <v>3030</v>
      </c>
      <c r="M838">
        <v>26</v>
      </c>
      <c r="N838">
        <v>14</v>
      </c>
      <c r="O838">
        <v>12</v>
      </c>
      <c r="R838">
        <v>26</v>
      </c>
      <c r="T838">
        <v>26</v>
      </c>
      <c r="U838">
        <v>0</v>
      </c>
      <c r="Z838">
        <v>26</v>
      </c>
      <c r="AF838">
        <v>26</v>
      </c>
      <c r="AG838">
        <v>0</v>
      </c>
      <c r="AR838">
        <v>1</v>
      </c>
      <c r="AV838">
        <v>1</v>
      </c>
      <c r="AW838">
        <v>0</v>
      </c>
    </row>
    <row r="839" spans="1:49" x14ac:dyDescent="0.35">
      <c r="A839" s="1" t="s">
        <v>589</v>
      </c>
      <c r="B839" s="1" t="s">
        <v>3144</v>
      </c>
      <c r="C839" s="1" t="s">
        <v>3143</v>
      </c>
      <c r="D839" s="1" t="s">
        <v>4198</v>
      </c>
      <c r="E839" s="2">
        <v>43555</v>
      </c>
      <c r="F839" s="1" t="s">
        <v>1026</v>
      </c>
      <c r="G839" s="1" t="s">
        <v>353</v>
      </c>
      <c r="H839" s="1" t="s">
        <v>3145</v>
      </c>
      <c r="I839" s="1" t="s">
        <v>3146</v>
      </c>
      <c r="M839">
        <v>240</v>
      </c>
      <c r="N839">
        <v>106</v>
      </c>
      <c r="O839">
        <v>134</v>
      </c>
      <c r="R839">
        <v>240</v>
      </c>
      <c r="T839">
        <v>240</v>
      </c>
      <c r="U839">
        <v>0</v>
      </c>
      <c r="Z839">
        <v>240</v>
      </c>
      <c r="AF839">
        <v>240</v>
      </c>
      <c r="AG839">
        <v>0</v>
      </c>
      <c r="AP839">
        <v>38</v>
      </c>
      <c r="AR839">
        <v>49</v>
      </c>
      <c r="AV839">
        <v>87</v>
      </c>
      <c r="AW839">
        <v>0</v>
      </c>
    </row>
    <row r="840" spans="1:49" x14ac:dyDescent="0.35">
      <c r="A840" s="1" t="s">
        <v>589</v>
      </c>
      <c r="B840" s="1" t="s">
        <v>3040</v>
      </c>
      <c r="C840" s="1" t="s">
        <v>3039</v>
      </c>
      <c r="D840" s="1" t="s">
        <v>4198</v>
      </c>
      <c r="E840" s="2">
        <v>43555</v>
      </c>
      <c r="F840" s="1" t="s">
        <v>854</v>
      </c>
      <c r="G840" s="1" t="s">
        <v>40</v>
      </c>
      <c r="H840" s="1" t="s">
        <v>3041</v>
      </c>
      <c r="I840" s="1" t="s">
        <v>3042</v>
      </c>
      <c r="M840">
        <v>141</v>
      </c>
      <c r="N840">
        <v>55</v>
      </c>
      <c r="O840">
        <v>86</v>
      </c>
      <c r="R840">
        <v>141</v>
      </c>
      <c r="T840">
        <v>141</v>
      </c>
      <c r="U840">
        <v>0</v>
      </c>
      <c r="Z840">
        <v>141</v>
      </c>
      <c r="AB840">
        <v>0</v>
      </c>
      <c r="AF840">
        <v>141</v>
      </c>
      <c r="AG840">
        <v>0</v>
      </c>
      <c r="AP840">
        <v>16</v>
      </c>
      <c r="AR840">
        <v>6</v>
      </c>
      <c r="AV840">
        <v>22</v>
      </c>
      <c r="AW840">
        <v>0</v>
      </c>
    </row>
    <row r="841" spans="1:49" x14ac:dyDescent="0.35">
      <c r="A841" s="1" t="s">
        <v>589</v>
      </c>
      <c r="B841" s="1" t="s">
        <v>3124</v>
      </c>
      <c r="C841" s="1" t="s">
        <v>3123</v>
      </c>
      <c r="D841" s="1" t="s">
        <v>4198</v>
      </c>
      <c r="E841" s="2">
        <v>43555</v>
      </c>
      <c r="F841" s="1" t="s">
        <v>155</v>
      </c>
      <c r="G841" s="1" t="s">
        <v>145</v>
      </c>
      <c r="H841" s="1" t="s">
        <v>3125</v>
      </c>
      <c r="I841" s="1" t="s">
        <v>3126</v>
      </c>
      <c r="M841">
        <v>30</v>
      </c>
      <c r="N841">
        <v>16</v>
      </c>
      <c r="O841">
        <v>14</v>
      </c>
      <c r="R841">
        <v>30</v>
      </c>
      <c r="T841">
        <v>30</v>
      </c>
      <c r="U841">
        <v>0</v>
      </c>
      <c r="Z841">
        <v>30</v>
      </c>
      <c r="AF841">
        <v>30</v>
      </c>
      <c r="AG841">
        <v>0</v>
      </c>
      <c r="AV841">
        <v>0</v>
      </c>
      <c r="AW841">
        <v>0</v>
      </c>
    </row>
    <row r="842" spans="1:49" x14ac:dyDescent="0.35">
      <c r="A842" s="1" t="s">
        <v>589</v>
      </c>
      <c r="B842" s="1" t="s">
        <v>3076</v>
      </c>
      <c r="C842" s="1" t="s">
        <v>3075</v>
      </c>
      <c r="D842" s="1" t="s">
        <v>4198</v>
      </c>
      <c r="E842" s="2">
        <v>43555</v>
      </c>
      <c r="F842" s="1" t="s">
        <v>352</v>
      </c>
      <c r="G842" s="1" t="s">
        <v>353</v>
      </c>
      <c r="H842" s="1" t="s">
        <v>3077</v>
      </c>
      <c r="I842" s="1" t="s">
        <v>3078</v>
      </c>
      <c r="M842">
        <v>396</v>
      </c>
      <c r="N842">
        <v>226</v>
      </c>
      <c r="O842">
        <v>170</v>
      </c>
      <c r="R842">
        <v>396</v>
      </c>
      <c r="T842">
        <v>396</v>
      </c>
      <c r="U842">
        <v>0</v>
      </c>
      <c r="Z842">
        <v>396</v>
      </c>
      <c r="AF842">
        <v>396</v>
      </c>
      <c r="AG842">
        <v>0</v>
      </c>
      <c r="AP842">
        <v>30</v>
      </c>
      <c r="AR842">
        <v>17</v>
      </c>
      <c r="AV842">
        <v>47</v>
      </c>
      <c r="AW842">
        <v>0</v>
      </c>
    </row>
    <row r="843" spans="1:49" x14ac:dyDescent="0.35">
      <c r="A843" s="1" t="s">
        <v>589</v>
      </c>
      <c r="B843" s="1" t="s">
        <v>3116</v>
      </c>
      <c r="C843" s="1" t="s">
        <v>3115</v>
      </c>
      <c r="D843" s="1" t="s">
        <v>4198</v>
      </c>
      <c r="E843" s="2">
        <v>43555</v>
      </c>
      <c r="F843" s="1" t="s">
        <v>1063</v>
      </c>
      <c r="G843" s="1" t="s">
        <v>40</v>
      </c>
      <c r="H843" s="1" t="s">
        <v>3117</v>
      </c>
      <c r="I843" s="1" t="s">
        <v>3118</v>
      </c>
      <c r="M843">
        <v>12</v>
      </c>
      <c r="N843">
        <v>8</v>
      </c>
      <c r="O843">
        <v>4</v>
      </c>
      <c r="R843">
        <v>12</v>
      </c>
      <c r="T843">
        <v>12</v>
      </c>
      <c r="U843">
        <v>0</v>
      </c>
      <c r="Z843">
        <v>12</v>
      </c>
      <c r="AF843">
        <v>12</v>
      </c>
      <c r="AG843">
        <v>0</v>
      </c>
      <c r="AP843">
        <v>1</v>
      </c>
      <c r="AR843">
        <v>1</v>
      </c>
      <c r="AV843">
        <v>2</v>
      </c>
      <c r="AW843">
        <v>0</v>
      </c>
    </row>
    <row r="844" spans="1:49" x14ac:dyDescent="0.35">
      <c r="A844" s="1" t="s">
        <v>589</v>
      </c>
      <c r="B844" s="1" t="s">
        <v>3128</v>
      </c>
      <c r="C844" s="1" t="s">
        <v>3127</v>
      </c>
      <c r="D844" s="1" t="s">
        <v>4198</v>
      </c>
      <c r="E844" s="2">
        <v>43555</v>
      </c>
      <c r="F844" s="1" t="s">
        <v>1036</v>
      </c>
      <c r="G844" s="1" t="s">
        <v>387</v>
      </c>
      <c r="H844" s="1" t="s">
        <v>3129</v>
      </c>
      <c r="I844" s="1" t="s">
        <v>3130</v>
      </c>
      <c r="M844">
        <v>1766</v>
      </c>
      <c r="N844">
        <v>809</v>
      </c>
      <c r="O844">
        <v>957</v>
      </c>
      <c r="R844">
        <v>1766</v>
      </c>
      <c r="T844">
        <v>1766</v>
      </c>
      <c r="U844">
        <v>0</v>
      </c>
      <c r="Z844">
        <v>1766</v>
      </c>
      <c r="AF844">
        <v>1766</v>
      </c>
      <c r="AG844">
        <v>0</v>
      </c>
      <c r="AP844">
        <v>127</v>
      </c>
      <c r="AR844">
        <v>133</v>
      </c>
      <c r="AV844">
        <v>260</v>
      </c>
      <c r="AW844">
        <v>0</v>
      </c>
    </row>
    <row r="845" spans="1:49" x14ac:dyDescent="0.35">
      <c r="A845" s="1" t="s">
        <v>589</v>
      </c>
      <c r="B845" s="1" t="s">
        <v>3136</v>
      </c>
      <c r="C845" s="1" t="s">
        <v>3135</v>
      </c>
      <c r="D845" s="1" t="s">
        <v>4198</v>
      </c>
      <c r="E845" s="2">
        <v>43555</v>
      </c>
      <c r="F845" s="1" t="s">
        <v>1210</v>
      </c>
      <c r="G845" s="1" t="s">
        <v>387</v>
      </c>
      <c r="H845" s="1" t="s">
        <v>3137</v>
      </c>
      <c r="I845" s="1" t="s">
        <v>3138</v>
      </c>
      <c r="M845">
        <v>3500</v>
      </c>
      <c r="N845">
        <v>2333</v>
      </c>
      <c r="O845">
        <v>1167</v>
      </c>
      <c r="R845">
        <v>3500</v>
      </c>
      <c r="T845">
        <v>3500</v>
      </c>
      <c r="U845">
        <v>0</v>
      </c>
      <c r="Z845">
        <v>3500</v>
      </c>
      <c r="AF845">
        <v>3500</v>
      </c>
      <c r="AG845">
        <v>0</v>
      </c>
      <c r="AP845">
        <v>35</v>
      </c>
      <c r="AR845">
        <v>25</v>
      </c>
      <c r="AV845">
        <v>60</v>
      </c>
      <c r="AW845">
        <v>0</v>
      </c>
    </row>
    <row r="846" spans="1:49" x14ac:dyDescent="0.35">
      <c r="A846" s="1" t="s">
        <v>589</v>
      </c>
      <c r="B846" s="1" t="s">
        <v>3092</v>
      </c>
      <c r="C846" s="1" t="s">
        <v>3091</v>
      </c>
      <c r="D846" s="1" t="s">
        <v>4198</v>
      </c>
      <c r="E846" s="2">
        <v>43555</v>
      </c>
      <c r="F846" s="1" t="s">
        <v>165</v>
      </c>
      <c r="G846" s="1" t="s">
        <v>166</v>
      </c>
      <c r="H846" s="1" t="s">
        <v>3093</v>
      </c>
      <c r="I846" s="1" t="s">
        <v>3094</v>
      </c>
      <c r="M846">
        <v>311</v>
      </c>
      <c r="N846">
        <v>153</v>
      </c>
      <c r="O846">
        <v>158</v>
      </c>
      <c r="R846">
        <v>311</v>
      </c>
      <c r="T846">
        <v>311</v>
      </c>
      <c r="U846">
        <v>0</v>
      </c>
      <c r="Z846">
        <v>311</v>
      </c>
      <c r="AF846">
        <v>311</v>
      </c>
      <c r="AG846">
        <v>0</v>
      </c>
      <c r="AP846">
        <v>14</v>
      </c>
      <c r="AV846">
        <v>14</v>
      </c>
      <c r="AW846">
        <v>0</v>
      </c>
    </row>
    <row r="847" spans="1:49" x14ac:dyDescent="0.35">
      <c r="A847" s="1" t="s">
        <v>589</v>
      </c>
      <c r="B847" s="1" t="s">
        <v>3012</v>
      </c>
      <c r="C847" s="1" t="s">
        <v>3011</v>
      </c>
      <c r="D847" s="1" t="s">
        <v>4198</v>
      </c>
      <c r="E847" s="2">
        <v>43555</v>
      </c>
      <c r="F847" s="1" t="s">
        <v>1095</v>
      </c>
      <c r="G847" s="1" t="s">
        <v>387</v>
      </c>
      <c r="H847" s="1" t="s">
        <v>3013</v>
      </c>
      <c r="I847" s="1" t="s">
        <v>3014</v>
      </c>
      <c r="M847">
        <v>0</v>
      </c>
      <c r="N847">
        <v>0</v>
      </c>
      <c r="O847">
        <v>0</v>
      </c>
      <c r="R847">
        <v>0</v>
      </c>
      <c r="T847">
        <v>0</v>
      </c>
      <c r="U847">
        <v>0</v>
      </c>
      <c r="AF847">
        <v>0</v>
      </c>
      <c r="AG847">
        <v>0</v>
      </c>
      <c r="AV847">
        <v>0</v>
      </c>
      <c r="AW847">
        <v>0</v>
      </c>
    </row>
    <row r="848" spans="1:49" x14ac:dyDescent="0.35">
      <c r="A848" s="1" t="s">
        <v>589</v>
      </c>
      <c r="B848" s="1" t="s">
        <v>3080</v>
      </c>
      <c r="C848" s="1" t="s">
        <v>3079</v>
      </c>
      <c r="D848" s="1" t="s">
        <v>4198</v>
      </c>
      <c r="E848" s="2">
        <v>43555</v>
      </c>
      <c r="F848" s="1" t="s">
        <v>43</v>
      </c>
      <c r="G848" s="1" t="s">
        <v>48</v>
      </c>
      <c r="H848" s="1" t="s">
        <v>3081</v>
      </c>
      <c r="I848" s="1" t="s">
        <v>3082</v>
      </c>
      <c r="M848">
        <v>0</v>
      </c>
      <c r="N848">
        <v>0</v>
      </c>
      <c r="O848">
        <v>0</v>
      </c>
      <c r="R848">
        <v>0</v>
      </c>
      <c r="T848">
        <v>0</v>
      </c>
      <c r="U848">
        <v>0</v>
      </c>
      <c r="AF848">
        <v>0</v>
      </c>
      <c r="AG848">
        <v>0</v>
      </c>
      <c r="AV848">
        <v>0</v>
      </c>
      <c r="AW848">
        <v>0</v>
      </c>
    </row>
    <row r="849" spans="1:49" x14ac:dyDescent="0.35">
      <c r="A849" s="1" t="s">
        <v>589</v>
      </c>
      <c r="B849" s="1" t="s">
        <v>3112</v>
      </c>
      <c r="C849" s="1" t="s">
        <v>3111</v>
      </c>
      <c r="D849" s="1" t="s">
        <v>4198</v>
      </c>
      <c r="E849" s="2">
        <v>43555</v>
      </c>
      <c r="F849" s="1" t="s">
        <v>1128</v>
      </c>
      <c r="G849" s="1" t="s">
        <v>166</v>
      </c>
      <c r="H849" s="1" t="s">
        <v>3113</v>
      </c>
      <c r="I849" s="1" t="s">
        <v>3114</v>
      </c>
      <c r="M849">
        <v>189</v>
      </c>
      <c r="N849">
        <v>110</v>
      </c>
      <c r="O849">
        <v>79</v>
      </c>
      <c r="R849">
        <v>189</v>
      </c>
      <c r="T849">
        <v>189</v>
      </c>
      <c r="U849">
        <v>0</v>
      </c>
      <c r="Z849">
        <v>189</v>
      </c>
      <c r="AF849">
        <v>189</v>
      </c>
      <c r="AG849">
        <v>0</v>
      </c>
      <c r="AP849">
        <v>90</v>
      </c>
      <c r="AR849">
        <v>68</v>
      </c>
      <c r="AV849">
        <v>158</v>
      </c>
      <c r="AW849">
        <v>0</v>
      </c>
    </row>
    <row r="850" spans="1:49" x14ac:dyDescent="0.35">
      <c r="A850" s="1" t="s">
        <v>589</v>
      </c>
      <c r="B850" s="1" t="s">
        <v>3120</v>
      </c>
      <c r="C850" s="1" t="s">
        <v>3119</v>
      </c>
      <c r="D850" s="1" t="s">
        <v>4198</v>
      </c>
      <c r="E850" s="2">
        <v>43555</v>
      </c>
      <c r="F850" s="1" t="s">
        <v>1195</v>
      </c>
      <c r="G850" s="1" t="s">
        <v>145</v>
      </c>
      <c r="H850" s="1" t="s">
        <v>3121</v>
      </c>
      <c r="I850" s="1" t="s">
        <v>3122</v>
      </c>
      <c r="M850">
        <v>62</v>
      </c>
      <c r="N850">
        <v>30</v>
      </c>
      <c r="O850">
        <v>32</v>
      </c>
      <c r="R850">
        <v>62</v>
      </c>
      <c r="T850">
        <v>62</v>
      </c>
      <c r="U850">
        <v>0</v>
      </c>
      <c r="Z850">
        <v>62</v>
      </c>
      <c r="AF850">
        <v>62</v>
      </c>
      <c r="AG850">
        <v>0</v>
      </c>
      <c r="AP850">
        <v>10</v>
      </c>
      <c r="AR850">
        <v>39</v>
      </c>
      <c r="AV850">
        <v>49</v>
      </c>
      <c r="AW850">
        <v>0</v>
      </c>
    </row>
    <row r="851" spans="1:49" x14ac:dyDescent="0.35">
      <c r="A851" s="1" t="s">
        <v>589</v>
      </c>
      <c r="B851" s="1" t="s">
        <v>3108</v>
      </c>
      <c r="C851" s="1" t="s">
        <v>3107</v>
      </c>
      <c r="D851" s="1" t="s">
        <v>4198</v>
      </c>
      <c r="E851" s="2">
        <v>43555</v>
      </c>
      <c r="F851" s="1" t="s">
        <v>576</v>
      </c>
      <c r="G851" s="1" t="s">
        <v>353</v>
      </c>
      <c r="H851" s="1" t="s">
        <v>3109</v>
      </c>
      <c r="I851" s="1" t="s">
        <v>3110</v>
      </c>
      <c r="M851">
        <v>69</v>
      </c>
      <c r="N851">
        <v>29</v>
      </c>
      <c r="O851">
        <v>40</v>
      </c>
      <c r="R851">
        <v>69</v>
      </c>
      <c r="T851">
        <v>69</v>
      </c>
      <c r="U851">
        <v>0</v>
      </c>
      <c r="Z851">
        <v>69</v>
      </c>
      <c r="AF851">
        <v>69</v>
      </c>
      <c r="AG851">
        <v>0</v>
      </c>
      <c r="AP851">
        <v>0</v>
      </c>
      <c r="AR851">
        <v>7</v>
      </c>
      <c r="AV851">
        <v>7</v>
      </c>
      <c r="AW851">
        <v>0</v>
      </c>
    </row>
    <row r="852" spans="1:49" x14ac:dyDescent="0.35">
      <c r="A852" s="1" t="s">
        <v>589</v>
      </c>
      <c r="B852" s="1" t="s">
        <v>3016</v>
      </c>
      <c r="C852" s="1" t="s">
        <v>3015</v>
      </c>
      <c r="D852" s="1" t="s">
        <v>4198</v>
      </c>
      <c r="E852" s="2">
        <v>43555</v>
      </c>
      <c r="F852" s="1" t="s">
        <v>386</v>
      </c>
      <c r="G852" s="1" t="s">
        <v>387</v>
      </c>
      <c r="H852" s="1" t="s">
        <v>3017</v>
      </c>
      <c r="I852" s="1" t="s">
        <v>3018</v>
      </c>
      <c r="M852">
        <v>363</v>
      </c>
      <c r="N852">
        <v>231</v>
      </c>
      <c r="O852">
        <v>132</v>
      </c>
      <c r="R852">
        <v>363</v>
      </c>
      <c r="T852">
        <v>363</v>
      </c>
      <c r="U852">
        <v>0</v>
      </c>
      <c r="Z852">
        <v>363</v>
      </c>
      <c r="AF852">
        <v>363</v>
      </c>
      <c r="AG852">
        <v>0</v>
      </c>
      <c r="AP852">
        <v>80</v>
      </c>
      <c r="AR852">
        <v>130</v>
      </c>
      <c r="AV852">
        <v>210</v>
      </c>
      <c r="AW852">
        <v>0</v>
      </c>
    </row>
    <row r="853" spans="1:49" x14ac:dyDescent="0.35">
      <c r="A853" s="1" t="s">
        <v>589</v>
      </c>
      <c r="B853" s="1" t="s">
        <v>3068</v>
      </c>
      <c r="C853" s="1" t="s">
        <v>3067</v>
      </c>
      <c r="D853" s="1" t="s">
        <v>4198</v>
      </c>
      <c r="E853" s="2">
        <v>43555</v>
      </c>
      <c r="F853" s="1" t="s">
        <v>1079</v>
      </c>
      <c r="G853" s="1" t="s">
        <v>353</v>
      </c>
      <c r="H853" s="1" t="s">
        <v>3069</v>
      </c>
      <c r="I853" s="1" t="s">
        <v>3070</v>
      </c>
      <c r="M853">
        <v>331</v>
      </c>
      <c r="N853">
        <v>183</v>
      </c>
      <c r="O853">
        <v>148</v>
      </c>
      <c r="R853">
        <v>331</v>
      </c>
      <c r="T853">
        <v>331</v>
      </c>
      <c r="U853">
        <v>0</v>
      </c>
      <c r="Z853">
        <v>331</v>
      </c>
      <c r="AF853">
        <v>331</v>
      </c>
      <c r="AG853">
        <v>0</v>
      </c>
      <c r="AP853">
        <v>40</v>
      </c>
      <c r="AR853">
        <v>56</v>
      </c>
      <c r="AV853">
        <v>96</v>
      </c>
      <c r="AW853">
        <v>0</v>
      </c>
    </row>
    <row r="854" spans="1:49" x14ac:dyDescent="0.35">
      <c r="A854" s="1" t="s">
        <v>589</v>
      </c>
      <c r="B854" s="1" t="s">
        <v>3036</v>
      </c>
      <c r="C854" s="1" t="s">
        <v>3035</v>
      </c>
      <c r="D854" s="1" t="s">
        <v>4198</v>
      </c>
      <c r="E854" s="2">
        <v>43555</v>
      </c>
      <c r="F854" s="1" t="s">
        <v>1153</v>
      </c>
      <c r="G854" s="1" t="s">
        <v>31</v>
      </c>
      <c r="H854" s="1" t="s">
        <v>3037</v>
      </c>
      <c r="I854" s="1" t="s">
        <v>3038</v>
      </c>
      <c r="M854">
        <v>0</v>
      </c>
      <c r="N854">
        <v>0</v>
      </c>
      <c r="O854">
        <v>0</v>
      </c>
      <c r="R854">
        <v>0</v>
      </c>
      <c r="T854">
        <v>0</v>
      </c>
      <c r="U854">
        <v>0</v>
      </c>
      <c r="AF854">
        <v>0</v>
      </c>
      <c r="AG854">
        <v>0</v>
      </c>
      <c r="AV854">
        <v>0</v>
      </c>
      <c r="AW854">
        <v>0</v>
      </c>
    </row>
    <row r="855" spans="1:49" x14ac:dyDescent="0.35">
      <c r="A855" s="1" t="s">
        <v>589</v>
      </c>
      <c r="B855" s="1" t="s">
        <v>3020</v>
      </c>
      <c r="C855" s="1" t="s">
        <v>3019</v>
      </c>
      <c r="D855" s="1" t="s">
        <v>4198</v>
      </c>
      <c r="E855" s="2">
        <v>43555</v>
      </c>
      <c r="F855" s="1" t="s">
        <v>1051</v>
      </c>
      <c r="G855" s="1" t="s">
        <v>31</v>
      </c>
      <c r="H855" s="1" t="s">
        <v>3021</v>
      </c>
      <c r="I855" s="1" t="s">
        <v>3022</v>
      </c>
      <c r="M855">
        <v>0</v>
      </c>
      <c r="N855">
        <v>0</v>
      </c>
      <c r="O855">
        <v>0</v>
      </c>
      <c r="R855">
        <v>0</v>
      </c>
      <c r="T855">
        <v>0</v>
      </c>
      <c r="U855">
        <v>0</v>
      </c>
      <c r="AF855">
        <v>0</v>
      </c>
      <c r="AG855">
        <v>0</v>
      </c>
      <c r="AV855">
        <v>0</v>
      </c>
      <c r="AW855">
        <v>0</v>
      </c>
    </row>
    <row r="856" spans="1:49" x14ac:dyDescent="0.35">
      <c r="A856" s="1" t="s">
        <v>589</v>
      </c>
      <c r="B856" s="1" t="s">
        <v>3096</v>
      </c>
      <c r="C856" s="1" t="s">
        <v>3095</v>
      </c>
      <c r="D856" s="1" t="s">
        <v>4198</v>
      </c>
      <c r="E856" s="2">
        <v>43555</v>
      </c>
      <c r="F856" s="1" t="s">
        <v>1184</v>
      </c>
      <c r="G856" s="1" t="s">
        <v>48</v>
      </c>
      <c r="H856" s="1" t="s">
        <v>3097</v>
      </c>
      <c r="I856" s="1" t="s">
        <v>3098</v>
      </c>
      <c r="M856">
        <v>21</v>
      </c>
      <c r="N856">
        <v>10</v>
      </c>
      <c r="O856">
        <v>11</v>
      </c>
      <c r="R856">
        <v>21</v>
      </c>
      <c r="T856">
        <v>21</v>
      </c>
      <c r="U856">
        <v>0</v>
      </c>
      <c r="Z856">
        <v>21</v>
      </c>
      <c r="AF856">
        <v>21</v>
      </c>
      <c r="AG856">
        <v>0</v>
      </c>
      <c r="AP856">
        <v>5</v>
      </c>
      <c r="AR856">
        <v>3</v>
      </c>
      <c r="AV856">
        <v>8</v>
      </c>
      <c r="AW856">
        <v>0</v>
      </c>
    </row>
    <row r="857" spans="1:49" x14ac:dyDescent="0.35">
      <c r="A857" s="1" t="s">
        <v>589</v>
      </c>
      <c r="B857" s="1" t="s">
        <v>3048</v>
      </c>
      <c r="C857" s="1" t="s">
        <v>3047</v>
      </c>
      <c r="D857" s="1" t="s">
        <v>4198</v>
      </c>
      <c r="E857" s="2">
        <v>43555</v>
      </c>
      <c r="F857" s="1" t="s">
        <v>151</v>
      </c>
      <c r="G857" s="1" t="s">
        <v>145</v>
      </c>
      <c r="H857" s="1" t="s">
        <v>3049</v>
      </c>
      <c r="I857" s="1" t="s">
        <v>3050</v>
      </c>
      <c r="M857">
        <v>469</v>
      </c>
      <c r="N857">
        <v>108</v>
      </c>
      <c r="O857">
        <v>361</v>
      </c>
      <c r="R857">
        <v>469</v>
      </c>
      <c r="T857">
        <v>469</v>
      </c>
      <c r="U857">
        <v>0</v>
      </c>
      <c r="Z857">
        <v>469</v>
      </c>
      <c r="AF857">
        <v>469</v>
      </c>
      <c r="AG857">
        <v>0</v>
      </c>
      <c r="AP857">
        <v>143</v>
      </c>
      <c r="AR857">
        <v>326</v>
      </c>
      <c r="AV857">
        <v>469</v>
      </c>
      <c r="AW857">
        <v>0</v>
      </c>
    </row>
    <row r="858" spans="1:49" x14ac:dyDescent="0.35">
      <c r="A858" s="1" t="s">
        <v>589</v>
      </c>
      <c r="B858" s="1" t="s">
        <v>3044</v>
      </c>
      <c r="C858" s="1" t="s">
        <v>3043</v>
      </c>
      <c r="D858" s="1" t="s">
        <v>4198</v>
      </c>
      <c r="E858" s="2">
        <v>43555</v>
      </c>
      <c r="F858" s="1" t="s">
        <v>54</v>
      </c>
      <c r="G858" s="1" t="s">
        <v>190</v>
      </c>
      <c r="H858" s="1" t="s">
        <v>3045</v>
      </c>
      <c r="I858" s="1" t="s">
        <v>3046</v>
      </c>
      <c r="M858">
        <v>0</v>
      </c>
      <c r="N858">
        <v>0</v>
      </c>
      <c r="O858">
        <v>0</v>
      </c>
      <c r="R858">
        <v>0</v>
      </c>
      <c r="T858">
        <v>0</v>
      </c>
      <c r="U858">
        <v>0</v>
      </c>
      <c r="AF858">
        <v>0</v>
      </c>
      <c r="AG858">
        <v>0</v>
      </c>
      <c r="AV858">
        <v>0</v>
      </c>
      <c r="AW858">
        <v>0</v>
      </c>
    </row>
    <row r="859" spans="1:49" x14ac:dyDescent="0.35">
      <c r="A859" s="1" t="s">
        <v>589</v>
      </c>
      <c r="B859" s="1" t="s">
        <v>3060</v>
      </c>
      <c r="C859" s="1" t="s">
        <v>3059</v>
      </c>
      <c r="D859" s="1" t="s">
        <v>4198</v>
      </c>
      <c r="E859" s="2">
        <v>43555</v>
      </c>
      <c r="F859" s="1" t="s">
        <v>40</v>
      </c>
      <c r="G859" s="1" t="s">
        <v>40</v>
      </c>
      <c r="H859" s="1" t="s">
        <v>3061</v>
      </c>
      <c r="I859" s="1" t="s">
        <v>3062</v>
      </c>
      <c r="M859">
        <v>1784</v>
      </c>
      <c r="N859">
        <v>1249</v>
      </c>
      <c r="O859">
        <v>535</v>
      </c>
      <c r="R859">
        <v>1784</v>
      </c>
      <c r="T859">
        <v>1784</v>
      </c>
      <c r="U859">
        <v>0</v>
      </c>
      <c r="Z859">
        <v>1784</v>
      </c>
      <c r="AF859">
        <v>1784</v>
      </c>
      <c r="AG859">
        <v>0</v>
      </c>
      <c r="AP859">
        <v>526</v>
      </c>
      <c r="AR859">
        <v>53</v>
      </c>
      <c r="AV859">
        <v>579</v>
      </c>
      <c r="AW859">
        <v>0</v>
      </c>
    </row>
    <row r="860" spans="1:49" x14ac:dyDescent="0.35">
      <c r="A860" s="1" t="s">
        <v>589</v>
      </c>
      <c r="B860" s="1" t="s">
        <v>3064</v>
      </c>
      <c r="C860" s="1" t="s">
        <v>3063</v>
      </c>
      <c r="D860" s="1" t="s">
        <v>4198</v>
      </c>
      <c r="E860" s="2">
        <v>43555</v>
      </c>
      <c r="F860" s="1" t="s">
        <v>5239</v>
      </c>
      <c r="G860" s="1" t="s">
        <v>239</v>
      </c>
      <c r="H860" s="1" t="s">
        <v>3065</v>
      </c>
      <c r="I860" s="1" t="s">
        <v>3066</v>
      </c>
      <c r="M860">
        <v>28</v>
      </c>
      <c r="N860">
        <v>6</v>
      </c>
      <c r="O860">
        <v>22</v>
      </c>
      <c r="R860">
        <v>28</v>
      </c>
      <c r="T860">
        <v>28</v>
      </c>
      <c r="U860">
        <v>0</v>
      </c>
      <c r="Z860">
        <v>28</v>
      </c>
      <c r="AF860">
        <v>28</v>
      </c>
      <c r="AG860">
        <v>0</v>
      </c>
      <c r="AP860">
        <v>0</v>
      </c>
      <c r="AR860">
        <v>2</v>
      </c>
      <c r="AV860">
        <v>2</v>
      </c>
      <c r="AW860">
        <v>0</v>
      </c>
    </row>
    <row r="861" spans="1:49" x14ac:dyDescent="0.35">
      <c r="A861" s="1" t="s">
        <v>589</v>
      </c>
      <c r="B861" s="1" t="s">
        <v>3072</v>
      </c>
      <c r="C861" s="1" t="s">
        <v>3071</v>
      </c>
      <c r="D861" s="1" t="s">
        <v>4198</v>
      </c>
      <c r="E861" s="2">
        <v>43555</v>
      </c>
      <c r="F861" s="1" t="s">
        <v>1067</v>
      </c>
      <c r="G861" s="1" t="s">
        <v>353</v>
      </c>
      <c r="H861" s="1" t="s">
        <v>3073</v>
      </c>
      <c r="I861" s="1" t="s">
        <v>3074</v>
      </c>
      <c r="M861">
        <v>284</v>
      </c>
      <c r="N861">
        <v>163</v>
      </c>
      <c r="O861">
        <v>121</v>
      </c>
      <c r="R861">
        <v>284</v>
      </c>
      <c r="T861">
        <v>284</v>
      </c>
      <c r="U861">
        <v>0</v>
      </c>
      <c r="Z861">
        <v>284</v>
      </c>
      <c r="AF861">
        <v>284</v>
      </c>
      <c r="AG861">
        <v>0</v>
      </c>
      <c r="AP861">
        <v>5</v>
      </c>
      <c r="AR861">
        <v>274</v>
      </c>
      <c r="AV861">
        <v>279</v>
      </c>
      <c r="AW861">
        <v>0</v>
      </c>
    </row>
    <row r="862" spans="1:49" x14ac:dyDescent="0.35">
      <c r="A862" s="1" t="s">
        <v>589</v>
      </c>
      <c r="B862" s="1" t="s">
        <v>3084</v>
      </c>
      <c r="C862" s="1" t="s">
        <v>3083</v>
      </c>
      <c r="D862" s="1" t="s">
        <v>4198</v>
      </c>
      <c r="E862" s="2">
        <v>43555</v>
      </c>
      <c r="F862" s="1" t="s">
        <v>125</v>
      </c>
      <c r="G862" s="1" t="s">
        <v>125</v>
      </c>
      <c r="H862" s="1" t="s">
        <v>3085</v>
      </c>
      <c r="I862" s="1" t="s">
        <v>3086</v>
      </c>
      <c r="M862">
        <v>584</v>
      </c>
      <c r="N862">
        <v>296</v>
      </c>
      <c r="O862">
        <v>288</v>
      </c>
      <c r="R862">
        <v>584</v>
      </c>
      <c r="T862">
        <v>584</v>
      </c>
      <c r="U862">
        <v>0</v>
      </c>
      <c r="Z862">
        <v>584</v>
      </c>
      <c r="AF862">
        <v>584</v>
      </c>
      <c r="AG862">
        <v>0</v>
      </c>
      <c r="AP862">
        <v>154</v>
      </c>
      <c r="AR862">
        <v>6</v>
      </c>
      <c r="AV862">
        <v>160</v>
      </c>
      <c r="AW862">
        <v>0</v>
      </c>
    </row>
    <row r="863" spans="1:49" x14ac:dyDescent="0.35">
      <c r="A863" s="1" t="s">
        <v>589</v>
      </c>
      <c r="B863" s="1" t="s">
        <v>3024</v>
      </c>
      <c r="C863" s="1" t="s">
        <v>3023</v>
      </c>
      <c r="D863" s="1" t="s">
        <v>4198</v>
      </c>
      <c r="E863" s="2">
        <v>43555</v>
      </c>
      <c r="F863" s="1" t="s">
        <v>135</v>
      </c>
      <c r="G863" s="1" t="s">
        <v>136</v>
      </c>
      <c r="H863" s="1" t="s">
        <v>3025</v>
      </c>
      <c r="I863" s="1" t="s">
        <v>3026</v>
      </c>
      <c r="M863">
        <v>1785</v>
      </c>
      <c r="N863">
        <v>879</v>
      </c>
      <c r="O863">
        <v>906</v>
      </c>
      <c r="R863">
        <v>1785</v>
      </c>
      <c r="T863">
        <v>1785</v>
      </c>
      <c r="U863">
        <v>0</v>
      </c>
      <c r="Z863">
        <v>1785</v>
      </c>
      <c r="AF863">
        <v>1785</v>
      </c>
      <c r="AG863">
        <v>0</v>
      </c>
      <c r="AP863">
        <v>178</v>
      </c>
      <c r="AR863">
        <v>219</v>
      </c>
      <c r="AV863">
        <v>397</v>
      </c>
      <c r="AW863">
        <v>0</v>
      </c>
    </row>
    <row r="864" spans="1:49" x14ac:dyDescent="0.35">
      <c r="A864" s="1" t="s">
        <v>589</v>
      </c>
      <c r="B864" s="1" t="s">
        <v>3056</v>
      </c>
      <c r="C864" s="1" t="s">
        <v>3055</v>
      </c>
      <c r="D864" s="1" t="s">
        <v>4198</v>
      </c>
      <c r="E864" s="2">
        <v>43555</v>
      </c>
      <c r="F864" s="1" t="s">
        <v>1099</v>
      </c>
      <c r="G864" s="1" t="s">
        <v>845</v>
      </c>
      <c r="H864" s="1" t="s">
        <v>3057</v>
      </c>
      <c r="I864" s="1" t="s">
        <v>3058</v>
      </c>
      <c r="M864">
        <v>25</v>
      </c>
      <c r="N864">
        <v>15</v>
      </c>
      <c r="O864">
        <v>10</v>
      </c>
      <c r="R864">
        <v>25</v>
      </c>
      <c r="T864">
        <v>25</v>
      </c>
      <c r="U864">
        <v>0</v>
      </c>
      <c r="Z864">
        <v>25</v>
      </c>
      <c r="AF864">
        <v>25</v>
      </c>
      <c r="AG864">
        <v>0</v>
      </c>
      <c r="AP864">
        <v>8</v>
      </c>
      <c r="AR864">
        <v>17</v>
      </c>
      <c r="AV864">
        <v>25</v>
      </c>
      <c r="AW864">
        <v>0</v>
      </c>
    </row>
    <row r="865" spans="1:49" x14ac:dyDescent="0.35">
      <c r="A865" s="1" t="s">
        <v>589</v>
      </c>
      <c r="B865" s="1" t="s">
        <v>3104</v>
      </c>
      <c r="C865" s="1" t="s">
        <v>3103</v>
      </c>
      <c r="D865" s="1" t="s">
        <v>4198</v>
      </c>
      <c r="E865" s="2">
        <v>43555</v>
      </c>
      <c r="F865" s="1" t="s">
        <v>1110</v>
      </c>
      <c r="G865" s="1" t="s">
        <v>145</v>
      </c>
      <c r="H865" s="1" t="s">
        <v>3105</v>
      </c>
      <c r="I865" s="1" t="s">
        <v>3106</v>
      </c>
      <c r="M865">
        <v>22</v>
      </c>
      <c r="N865">
        <v>11</v>
      </c>
      <c r="O865">
        <v>11</v>
      </c>
      <c r="R865">
        <v>22</v>
      </c>
      <c r="T865">
        <v>22</v>
      </c>
      <c r="U865">
        <v>0</v>
      </c>
      <c r="Z865">
        <v>22</v>
      </c>
      <c r="AF865">
        <v>22</v>
      </c>
      <c r="AG865">
        <v>0</v>
      </c>
      <c r="AP865">
        <v>4</v>
      </c>
      <c r="AR865">
        <v>18</v>
      </c>
      <c r="AV865">
        <v>22</v>
      </c>
      <c r="AW865">
        <v>0</v>
      </c>
    </row>
    <row r="866" spans="1:49" x14ac:dyDescent="0.35">
      <c r="A866" s="1" t="s">
        <v>589</v>
      </c>
      <c r="B866" s="1" t="s">
        <v>3088</v>
      </c>
      <c r="C866" s="1" t="s">
        <v>3087</v>
      </c>
      <c r="D866" s="1" t="s">
        <v>4198</v>
      </c>
      <c r="E866" s="2">
        <v>43555</v>
      </c>
      <c r="F866" s="1" t="s">
        <v>146</v>
      </c>
      <c r="G866" s="1" t="s">
        <v>145</v>
      </c>
      <c r="H866" s="1" t="s">
        <v>3089</v>
      </c>
      <c r="I866" s="1" t="s">
        <v>3090</v>
      </c>
      <c r="M866">
        <v>108</v>
      </c>
      <c r="N866">
        <v>42</v>
      </c>
      <c r="O866">
        <v>66</v>
      </c>
      <c r="R866">
        <v>108</v>
      </c>
      <c r="T866">
        <v>108</v>
      </c>
      <c r="U866">
        <v>0</v>
      </c>
      <c r="Z866">
        <v>108</v>
      </c>
      <c r="AF866">
        <v>108</v>
      </c>
      <c r="AG866">
        <v>0</v>
      </c>
      <c r="AP866">
        <v>18</v>
      </c>
      <c r="AR866">
        <v>90</v>
      </c>
      <c r="AV866">
        <v>108</v>
      </c>
      <c r="AW866">
        <v>0</v>
      </c>
    </row>
    <row r="867" spans="1:49" x14ac:dyDescent="0.35">
      <c r="A867" s="1" t="s">
        <v>59</v>
      </c>
      <c r="B867" s="1" t="s">
        <v>1090</v>
      </c>
      <c r="C867" s="1" t="s">
        <v>1089</v>
      </c>
      <c r="D867" s="1" t="s">
        <v>4191</v>
      </c>
      <c r="E867" s="2">
        <v>43524</v>
      </c>
      <c r="F867" s="1" t="s">
        <v>146</v>
      </c>
      <c r="G867" s="1" t="s">
        <v>145</v>
      </c>
      <c r="H867" s="1" t="s">
        <v>1091</v>
      </c>
      <c r="I867" s="1" t="s">
        <v>29</v>
      </c>
      <c r="M867">
        <v>0</v>
      </c>
      <c r="N867">
        <v>0</v>
      </c>
      <c r="O867">
        <v>0</v>
      </c>
      <c r="R867">
        <v>0</v>
      </c>
      <c r="T867">
        <v>0</v>
      </c>
      <c r="U867">
        <v>0</v>
      </c>
      <c r="AC867">
        <v>0</v>
      </c>
      <c r="AF867">
        <v>0</v>
      </c>
      <c r="AG867">
        <v>0</v>
      </c>
      <c r="AV867">
        <v>0</v>
      </c>
      <c r="AW867">
        <v>0</v>
      </c>
    </row>
    <row r="868" spans="1:49" x14ac:dyDescent="0.35">
      <c r="A868" s="1" t="s">
        <v>59</v>
      </c>
      <c r="B868" s="1" t="s">
        <v>1034</v>
      </c>
      <c r="C868" s="1" t="s">
        <v>1033</v>
      </c>
      <c r="D868" s="1" t="s">
        <v>4191</v>
      </c>
      <c r="E868" s="2">
        <v>43524</v>
      </c>
      <c r="F868" s="1" t="s">
        <v>1036</v>
      </c>
      <c r="G868" s="1" t="s">
        <v>387</v>
      </c>
      <c r="H868" s="1" t="s">
        <v>1035</v>
      </c>
      <c r="I868" s="1" t="s">
        <v>29</v>
      </c>
      <c r="M868">
        <v>0</v>
      </c>
      <c r="N868">
        <v>0</v>
      </c>
      <c r="O868">
        <v>0</v>
      </c>
      <c r="R868">
        <v>0</v>
      </c>
      <c r="T868">
        <v>0</v>
      </c>
      <c r="U868">
        <v>0</v>
      </c>
      <c r="AC868">
        <v>0</v>
      </c>
      <c r="AF868">
        <v>0</v>
      </c>
      <c r="AG868">
        <v>0</v>
      </c>
      <c r="AV868">
        <v>0</v>
      </c>
      <c r="AW868">
        <v>0</v>
      </c>
    </row>
    <row r="869" spans="1:49" x14ac:dyDescent="0.35">
      <c r="A869" s="1" t="s">
        <v>59</v>
      </c>
      <c r="B869" s="1" t="s">
        <v>1038</v>
      </c>
      <c r="C869" s="1" t="s">
        <v>1037</v>
      </c>
      <c r="D869" s="1" t="s">
        <v>4191</v>
      </c>
      <c r="E869" s="2">
        <v>43524</v>
      </c>
      <c r="F869" s="1" t="s">
        <v>993</v>
      </c>
      <c r="G869" s="1" t="s">
        <v>145</v>
      </c>
      <c r="H869" s="1" t="s">
        <v>1039</v>
      </c>
      <c r="I869" s="1" t="s">
        <v>29</v>
      </c>
      <c r="M869">
        <v>0</v>
      </c>
      <c r="N869">
        <v>0</v>
      </c>
      <c r="O869">
        <v>0</v>
      </c>
      <c r="R869">
        <v>0</v>
      </c>
      <c r="T869">
        <v>0</v>
      </c>
      <c r="U869">
        <v>0</v>
      </c>
      <c r="AC869">
        <v>0</v>
      </c>
      <c r="AF869">
        <v>0</v>
      </c>
      <c r="AG869">
        <v>0</v>
      </c>
      <c r="AV869">
        <v>0</v>
      </c>
      <c r="AW869">
        <v>0</v>
      </c>
    </row>
    <row r="870" spans="1:49" x14ac:dyDescent="0.35">
      <c r="A870" s="1" t="s">
        <v>59</v>
      </c>
      <c r="B870" s="1" t="s">
        <v>1018</v>
      </c>
      <c r="C870" s="1" t="s">
        <v>1017</v>
      </c>
      <c r="D870" s="1" t="s">
        <v>4191</v>
      </c>
      <c r="E870" s="2">
        <v>43524</v>
      </c>
      <c r="F870" s="1" t="s">
        <v>1020</v>
      </c>
      <c r="G870" s="1" t="s">
        <v>145</v>
      </c>
      <c r="H870" s="1" t="s">
        <v>1019</v>
      </c>
      <c r="I870" s="1" t="s">
        <v>29</v>
      </c>
      <c r="M870">
        <v>0</v>
      </c>
      <c r="N870">
        <v>0</v>
      </c>
      <c r="O870">
        <v>0</v>
      </c>
      <c r="R870">
        <v>0</v>
      </c>
      <c r="T870">
        <v>0</v>
      </c>
      <c r="U870">
        <v>0</v>
      </c>
      <c r="AC870">
        <v>0</v>
      </c>
      <c r="AF870">
        <v>0</v>
      </c>
      <c r="AG870">
        <v>0</v>
      </c>
      <c r="AV870">
        <v>0</v>
      </c>
      <c r="AW870">
        <v>0</v>
      </c>
    </row>
    <row r="871" spans="1:49" x14ac:dyDescent="0.35">
      <c r="A871" s="1" t="s">
        <v>59</v>
      </c>
      <c r="B871" s="1" t="s">
        <v>1028</v>
      </c>
      <c r="C871" s="1" t="s">
        <v>1027</v>
      </c>
      <c r="D871" s="1" t="s">
        <v>4191</v>
      </c>
      <c r="E871" s="2">
        <v>43524</v>
      </c>
      <c r="F871" s="1" t="s">
        <v>576</v>
      </c>
      <c r="G871" s="1" t="s">
        <v>353</v>
      </c>
      <c r="H871" s="1" t="s">
        <v>1029</v>
      </c>
      <c r="I871" s="1" t="s">
        <v>29</v>
      </c>
      <c r="M871">
        <v>0</v>
      </c>
      <c r="N871">
        <v>0</v>
      </c>
      <c r="O871">
        <v>0</v>
      </c>
      <c r="R871">
        <v>0</v>
      </c>
      <c r="T871">
        <v>0</v>
      </c>
      <c r="U871">
        <v>0</v>
      </c>
      <c r="AC871">
        <v>0</v>
      </c>
      <c r="AF871">
        <v>0</v>
      </c>
      <c r="AG871">
        <v>0</v>
      </c>
      <c r="AV871">
        <v>0</v>
      </c>
      <c r="AW871">
        <v>0</v>
      </c>
    </row>
    <row r="872" spans="1:49" x14ac:dyDescent="0.35">
      <c r="A872" s="1" t="s">
        <v>59</v>
      </c>
      <c r="B872" s="1" t="s">
        <v>1024</v>
      </c>
      <c r="C872" s="1" t="s">
        <v>1023</v>
      </c>
      <c r="D872" s="1" t="s">
        <v>4191</v>
      </c>
      <c r="E872" s="2">
        <v>43524</v>
      </c>
      <c r="F872" s="1" t="s">
        <v>1026</v>
      </c>
      <c r="G872" s="1" t="s">
        <v>353</v>
      </c>
      <c r="H872" s="1" t="s">
        <v>1025</v>
      </c>
      <c r="I872" s="1" t="s">
        <v>29</v>
      </c>
      <c r="M872">
        <v>0</v>
      </c>
      <c r="N872">
        <v>0</v>
      </c>
      <c r="O872">
        <v>0</v>
      </c>
      <c r="R872">
        <v>0</v>
      </c>
      <c r="T872">
        <v>0</v>
      </c>
      <c r="U872">
        <v>0</v>
      </c>
      <c r="AC872">
        <v>0</v>
      </c>
      <c r="AF872">
        <v>0</v>
      </c>
      <c r="AG872">
        <v>0</v>
      </c>
      <c r="AV872">
        <v>0</v>
      </c>
      <c r="AW872">
        <v>0</v>
      </c>
    </row>
    <row r="873" spans="1:49" x14ac:dyDescent="0.35">
      <c r="A873" s="1" t="s">
        <v>59</v>
      </c>
      <c r="B873" s="1" t="s">
        <v>1031</v>
      </c>
      <c r="C873" s="1" t="s">
        <v>1030</v>
      </c>
      <c r="D873" s="1" t="s">
        <v>4191</v>
      </c>
      <c r="E873" s="2">
        <v>43524</v>
      </c>
      <c r="F873" s="1" t="s">
        <v>43</v>
      </c>
      <c r="G873" s="1" t="s">
        <v>48</v>
      </c>
      <c r="H873" s="1" t="s">
        <v>1032</v>
      </c>
      <c r="I873" s="1" t="s">
        <v>29</v>
      </c>
      <c r="M873">
        <v>0</v>
      </c>
      <c r="N873">
        <v>0</v>
      </c>
      <c r="O873">
        <v>0</v>
      </c>
      <c r="R873">
        <v>0</v>
      </c>
      <c r="T873">
        <v>0</v>
      </c>
      <c r="U873">
        <v>0</v>
      </c>
      <c r="AC873">
        <v>0</v>
      </c>
      <c r="AF873">
        <v>0</v>
      </c>
      <c r="AG873">
        <v>0</v>
      </c>
      <c r="AV873">
        <v>0</v>
      </c>
      <c r="AW873">
        <v>0</v>
      </c>
    </row>
    <row r="874" spans="1:49" x14ac:dyDescent="0.35">
      <c r="A874" s="1" t="s">
        <v>59</v>
      </c>
      <c r="B874" s="1" t="s">
        <v>1119</v>
      </c>
      <c r="C874" s="1" t="s">
        <v>1118</v>
      </c>
      <c r="D874" s="1" t="s">
        <v>4191</v>
      </c>
      <c r="E874" s="2">
        <v>43524</v>
      </c>
      <c r="F874" s="1" t="s">
        <v>54</v>
      </c>
      <c r="G874" s="1" t="s">
        <v>190</v>
      </c>
      <c r="H874" s="1" t="s">
        <v>1120</v>
      </c>
      <c r="I874" s="1" t="s">
        <v>29</v>
      </c>
      <c r="M874">
        <v>0</v>
      </c>
      <c r="N874">
        <v>0</v>
      </c>
      <c r="O874">
        <v>0</v>
      </c>
      <c r="R874">
        <v>0</v>
      </c>
      <c r="T874">
        <v>0</v>
      </c>
      <c r="U874">
        <v>0</v>
      </c>
      <c r="AC874">
        <v>0</v>
      </c>
      <c r="AF874">
        <v>0</v>
      </c>
      <c r="AG874">
        <v>0</v>
      </c>
      <c r="AV874">
        <v>0</v>
      </c>
      <c r="AW874">
        <v>0</v>
      </c>
    </row>
    <row r="875" spans="1:49" x14ac:dyDescent="0.35">
      <c r="A875" s="1" t="s">
        <v>59</v>
      </c>
      <c r="B875" s="1" t="s">
        <v>1197</v>
      </c>
      <c r="C875" s="1" t="s">
        <v>1196</v>
      </c>
      <c r="D875" s="1" t="s">
        <v>4191</v>
      </c>
      <c r="E875" s="2">
        <v>43524</v>
      </c>
      <c r="F875" s="1" t="s">
        <v>1199</v>
      </c>
      <c r="G875" s="1" t="s">
        <v>387</v>
      </c>
      <c r="H875" s="1" t="s">
        <v>1198</v>
      </c>
      <c r="I875" s="1" t="s">
        <v>29</v>
      </c>
      <c r="M875">
        <v>0</v>
      </c>
      <c r="N875">
        <v>0</v>
      </c>
      <c r="O875">
        <v>0</v>
      </c>
      <c r="R875">
        <v>0</v>
      </c>
      <c r="T875">
        <v>0</v>
      </c>
      <c r="U875">
        <v>0</v>
      </c>
      <c r="AC875">
        <v>0</v>
      </c>
      <c r="AF875">
        <v>0</v>
      </c>
      <c r="AG875">
        <v>0</v>
      </c>
      <c r="AV875">
        <v>0</v>
      </c>
      <c r="AW875">
        <v>0</v>
      </c>
    </row>
    <row r="876" spans="1:49" x14ac:dyDescent="0.35">
      <c r="A876" s="1" t="s">
        <v>59</v>
      </c>
      <c r="B876" s="1" t="s">
        <v>1097</v>
      </c>
      <c r="C876" s="1" t="s">
        <v>1096</v>
      </c>
      <c r="D876" s="1" t="s">
        <v>4191</v>
      </c>
      <c r="E876" s="2">
        <v>43524</v>
      </c>
      <c r="F876" s="1" t="s">
        <v>1099</v>
      </c>
      <c r="G876" s="1" t="s">
        <v>845</v>
      </c>
      <c r="H876" s="1" t="s">
        <v>1098</v>
      </c>
      <c r="I876" s="1" t="s">
        <v>29</v>
      </c>
      <c r="M876">
        <v>0</v>
      </c>
      <c r="N876">
        <v>0</v>
      </c>
      <c r="O876">
        <v>0</v>
      </c>
      <c r="R876">
        <v>0</v>
      </c>
      <c r="T876">
        <v>0</v>
      </c>
      <c r="U876">
        <v>0</v>
      </c>
      <c r="AC876">
        <v>0</v>
      </c>
      <c r="AF876">
        <v>0</v>
      </c>
      <c r="AG876">
        <v>0</v>
      </c>
      <c r="AV876">
        <v>0</v>
      </c>
      <c r="AW876">
        <v>0</v>
      </c>
    </row>
    <row r="877" spans="1:49" x14ac:dyDescent="0.35">
      <c r="A877" s="1" t="s">
        <v>59</v>
      </c>
      <c r="B877" s="1" t="s">
        <v>1101</v>
      </c>
      <c r="C877" s="1" t="s">
        <v>1100</v>
      </c>
      <c r="D877" s="1" t="s">
        <v>4191</v>
      </c>
      <c r="E877" s="2">
        <v>43524</v>
      </c>
      <c r="F877" s="1" t="s">
        <v>596</v>
      </c>
      <c r="G877" s="1" t="s">
        <v>353</v>
      </c>
      <c r="H877" s="1" t="s">
        <v>1102</v>
      </c>
      <c r="I877" s="1" t="s">
        <v>29</v>
      </c>
      <c r="M877">
        <v>0</v>
      </c>
      <c r="N877">
        <v>0</v>
      </c>
      <c r="O877">
        <v>0</v>
      </c>
      <c r="R877">
        <v>0</v>
      </c>
      <c r="T877">
        <v>0</v>
      </c>
      <c r="U877">
        <v>0</v>
      </c>
      <c r="AC877">
        <v>0</v>
      </c>
      <c r="AF877">
        <v>0</v>
      </c>
      <c r="AG877">
        <v>0</v>
      </c>
      <c r="AV877">
        <v>0</v>
      </c>
      <c r="AW877">
        <v>0</v>
      </c>
    </row>
    <row r="878" spans="1:49" x14ac:dyDescent="0.35">
      <c r="A878" s="1" t="s">
        <v>59</v>
      </c>
      <c r="B878" s="1" t="s">
        <v>1104</v>
      </c>
      <c r="C878" s="1" t="s">
        <v>1103</v>
      </c>
      <c r="D878" s="1" t="s">
        <v>4191</v>
      </c>
      <c r="E878" s="2">
        <v>43524</v>
      </c>
      <c r="F878" s="1" t="s">
        <v>1106</v>
      </c>
      <c r="G878" s="1" t="s">
        <v>845</v>
      </c>
      <c r="H878" s="1" t="s">
        <v>1105</v>
      </c>
      <c r="I878" s="1" t="s">
        <v>29</v>
      </c>
      <c r="M878">
        <v>0</v>
      </c>
      <c r="N878">
        <v>0</v>
      </c>
      <c r="O878">
        <v>0</v>
      </c>
      <c r="R878">
        <v>0</v>
      </c>
      <c r="T878">
        <v>0</v>
      </c>
      <c r="U878">
        <v>0</v>
      </c>
      <c r="AC878">
        <v>0</v>
      </c>
      <c r="AF878">
        <v>0</v>
      </c>
      <c r="AG878">
        <v>0</v>
      </c>
      <c r="AV878">
        <v>0</v>
      </c>
      <c r="AW878">
        <v>0</v>
      </c>
    </row>
    <row r="879" spans="1:49" x14ac:dyDescent="0.35">
      <c r="A879" s="1" t="s">
        <v>59</v>
      </c>
      <c r="B879" s="1" t="s">
        <v>1108</v>
      </c>
      <c r="C879" s="1" t="s">
        <v>1107</v>
      </c>
      <c r="D879" s="1" t="s">
        <v>4191</v>
      </c>
      <c r="E879" s="2">
        <v>43524</v>
      </c>
      <c r="F879" s="1" t="s">
        <v>1110</v>
      </c>
      <c r="G879" s="1" t="s">
        <v>145</v>
      </c>
      <c r="H879" s="1" t="s">
        <v>1109</v>
      </c>
      <c r="I879" s="1" t="s">
        <v>29</v>
      </c>
      <c r="M879">
        <v>0</v>
      </c>
      <c r="N879">
        <v>0</v>
      </c>
      <c r="O879">
        <v>0</v>
      </c>
      <c r="R879">
        <v>0</v>
      </c>
      <c r="T879">
        <v>0</v>
      </c>
      <c r="U879">
        <v>0</v>
      </c>
      <c r="AC879">
        <v>0</v>
      </c>
      <c r="AF879">
        <v>0</v>
      </c>
      <c r="AG879">
        <v>0</v>
      </c>
      <c r="AV879">
        <v>0</v>
      </c>
      <c r="AW879">
        <v>0</v>
      </c>
    </row>
    <row r="880" spans="1:49" x14ac:dyDescent="0.35">
      <c r="A880" s="1" t="s">
        <v>59</v>
      </c>
      <c r="B880" s="1" t="s">
        <v>1112</v>
      </c>
      <c r="C880" s="1" t="s">
        <v>1111</v>
      </c>
      <c r="D880" s="1" t="s">
        <v>4191</v>
      </c>
      <c r="E880" s="2">
        <v>43524</v>
      </c>
      <c r="F880" s="1" t="s">
        <v>151</v>
      </c>
      <c r="G880" s="1" t="s">
        <v>145</v>
      </c>
      <c r="H880" s="1" t="s">
        <v>1113</v>
      </c>
      <c r="I880" s="1" t="s">
        <v>29</v>
      </c>
      <c r="M880">
        <v>0</v>
      </c>
      <c r="N880">
        <v>0</v>
      </c>
      <c r="O880">
        <v>0</v>
      </c>
      <c r="R880">
        <v>0</v>
      </c>
      <c r="T880">
        <v>0</v>
      </c>
      <c r="U880">
        <v>0</v>
      </c>
      <c r="AC880">
        <v>0</v>
      </c>
      <c r="AF880">
        <v>0</v>
      </c>
      <c r="AG880">
        <v>0</v>
      </c>
      <c r="AV880">
        <v>0</v>
      </c>
      <c r="AW880">
        <v>0</v>
      </c>
    </row>
    <row r="881" spans="1:49" x14ac:dyDescent="0.35">
      <c r="A881" s="1" t="s">
        <v>59</v>
      </c>
      <c r="B881" s="1" t="s">
        <v>1115</v>
      </c>
      <c r="C881" s="1" t="s">
        <v>1114</v>
      </c>
      <c r="D881" s="1" t="s">
        <v>4191</v>
      </c>
      <c r="E881" s="2">
        <v>43524</v>
      </c>
      <c r="F881" s="1" t="s">
        <v>1117</v>
      </c>
      <c r="G881" s="1" t="s">
        <v>353</v>
      </c>
      <c r="H881" s="1" t="s">
        <v>1116</v>
      </c>
      <c r="I881" s="1" t="s">
        <v>29</v>
      </c>
      <c r="M881">
        <v>0</v>
      </c>
      <c r="N881">
        <v>0</v>
      </c>
      <c r="O881">
        <v>0</v>
      </c>
      <c r="R881">
        <v>0</v>
      </c>
      <c r="T881">
        <v>0</v>
      </c>
      <c r="U881">
        <v>0</v>
      </c>
      <c r="AC881">
        <v>0</v>
      </c>
      <c r="AF881">
        <v>0</v>
      </c>
      <c r="AG881">
        <v>0</v>
      </c>
      <c r="AV881">
        <v>0</v>
      </c>
      <c r="AW881">
        <v>0</v>
      </c>
    </row>
    <row r="882" spans="1:49" x14ac:dyDescent="0.35">
      <c r="A882" s="1" t="s">
        <v>59</v>
      </c>
      <c r="B882" s="1" t="s">
        <v>1176</v>
      </c>
      <c r="C882" s="1" t="s">
        <v>1175</v>
      </c>
      <c r="D882" s="1" t="s">
        <v>4191</v>
      </c>
      <c r="E882" s="2">
        <v>43524</v>
      </c>
      <c r="F882" s="1" t="s">
        <v>321</v>
      </c>
      <c r="G882" s="1" t="s">
        <v>190</v>
      </c>
      <c r="H882" s="1" t="s">
        <v>1177</v>
      </c>
      <c r="I882" s="1" t="s">
        <v>29</v>
      </c>
      <c r="M882">
        <v>0</v>
      </c>
      <c r="N882">
        <v>0</v>
      </c>
      <c r="O882">
        <v>0</v>
      </c>
      <c r="R882">
        <v>0</v>
      </c>
      <c r="T882">
        <v>0</v>
      </c>
      <c r="U882">
        <v>0</v>
      </c>
      <c r="AC882">
        <v>0</v>
      </c>
      <c r="AF882">
        <v>0</v>
      </c>
      <c r="AG882">
        <v>0</v>
      </c>
      <c r="AV882">
        <v>0</v>
      </c>
      <c r="AW882">
        <v>0</v>
      </c>
    </row>
    <row r="883" spans="1:49" x14ac:dyDescent="0.35">
      <c r="A883" s="1" t="s">
        <v>59</v>
      </c>
      <c r="B883" s="1" t="s">
        <v>1193</v>
      </c>
      <c r="C883" s="1" t="s">
        <v>1192</v>
      </c>
      <c r="D883" s="1" t="s">
        <v>4191</v>
      </c>
      <c r="E883" s="2">
        <v>43524</v>
      </c>
      <c r="F883" s="1" t="s">
        <v>1195</v>
      </c>
      <c r="G883" s="1" t="s">
        <v>145</v>
      </c>
      <c r="H883" s="1" t="s">
        <v>1194</v>
      </c>
      <c r="I883" s="1" t="s">
        <v>29</v>
      </c>
      <c r="M883">
        <v>0</v>
      </c>
      <c r="N883">
        <v>0</v>
      </c>
      <c r="O883">
        <v>0</v>
      </c>
      <c r="R883">
        <v>0</v>
      </c>
      <c r="T883">
        <v>0</v>
      </c>
      <c r="U883">
        <v>0</v>
      </c>
      <c r="AC883">
        <v>0</v>
      </c>
      <c r="AF883">
        <v>0</v>
      </c>
      <c r="AG883">
        <v>0</v>
      </c>
      <c r="AV883">
        <v>0</v>
      </c>
      <c r="AW883">
        <v>0</v>
      </c>
    </row>
    <row r="884" spans="1:49" x14ac:dyDescent="0.35">
      <c r="A884" s="1" t="s">
        <v>59</v>
      </c>
      <c r="B884" s="1" t="s">
        <v>1179</v>
      </c>
      <c r="C884" s="1" t="s">
        <v>1178</v>
      </c>
      <c r="D884" s="1" t="s">
        <v>4191</v>
      </c>
      <c r="E884" s="2">
        <v>43524</v>
      </c>
      <c r="F884" s="1" t="s">
        <v>125</v>
      </c>
      <c r="G884" s="1" t="s">
        <v>125</v>
      </c>
      <c r="H884" s="1" t="s">
        <v>1180</v>
      </c>
      <c r="I884" s="1" t="s">
        <v>29</v>
      </c>
      <c r="M884">
        <v>0</v>
      </c>
      <c r="N884">
        <v>0</v>
      </c>
      <c r="O884">
        <v>0</v>
      </c>
      <c r="R884">
        <v>0</v>
      </c>
      <c r="T884">
        <v>0</v>
      </c>
      <c r="U884">
        <v>0</v>
      </c>
      <c r="AC884">
        <v>0</v>
      </c>
      <c r="AF884">
        <v>0</v>
      </c>
      <c r="AG884">
        <v>0</v>
      </c>
      <c r="AV884">
        <v>0</v>
      </c>
      <c r="AW884">
        <v>0</v>
      </c>
    </row>
    <row r="885" spans="1:49" x14ac:dyDescent="0.35">
      <c r="A885" s="1" t="s">
        <v>59</v>
      </c>
      <c r="B885" s="1" t="s">
        <v>1186</v>
      </c>
      <c r="C885" s="1" t="s">
        <v>1185</v>
      </c>
      <c r="D885" s="1" t="s">
        <v>4191</v>
      </c>
      <c r="E885" s="2">
        <v>43524</v>
      </c>
      <c r="F885" s="1" t="s">
        <v>1188</v>
      </c>
      <c r="G885" s="1" t="s">
        <v>845</v>
      </c>
      <c r="H885" s="1" t="s">
        <v>1187</v>
      </c>
      <c r="I885" s="1" t="s">
        <v>29</v>
      </c>
      <c r="M885">
        <v>0</v>
      </c>
      <c r="N885">
        <v>0</v>
      </c>
      <c r="O885">
        <v>0</v>
      </c>
      <c r="R885">
        <v>0</v>
      </c>
      <c r="T885">
        <v>0</v>
      </c>
      <c r="U885">
        <v>0</v>
      </c>
      <c r="AC885">
        <v>0</v>
      </c>
      <c r="AF885">
        <v>0</v>
      </c>
      <c r="AG885">
        <v>0</v>
      </c>
      <c r="AV885">
        <v>0</v>
      </c>
      <c r="AW885">
        <v>0</v>
      </c>
    </row>
    <row r="886" spans="1:49" x14ac:dyDescent="0.35">
      <c r="A886" s="1" t="s">
        <v>59</v>
      </c>
      <c r="B886" s="1" t="s">
        <v>1182</v>
      </c>
      <c r="C886" s="1" t="s">
        <v>1181</v>
      </c>
      <c r="D886" s="1" t="s">
        <v>4191</v>
      </c>
      <c r="E886" s="2">
        <v>43524</v>
      </c>
      <c r="F886" s="1" t="s">
        <v>1184</v>
      </c>
      <c r="G886" s="1" t="s">
        <v>48</v>
      </c>
      <c r="H886" s="1" t="s">
        <v>1183</v>
      </c>
      <c r="I886" s="1" t="s">
        <v>29</v>
      </c>
      <c r="M886">
        <v>0</v>
      </c>
      <c r="N886">
        <v>0</v>
      </c>
      <c r="O886">
        <v>0</v>
      </c>
      <c r="R886">
        <v>0</v>
      </c>
      <c r="T886">
        <v>0</v>
      </c>
      <c r="U886">
        <v>0</v>
      </c>
      <c r="AC886">
        <v>0</v>
      </c>
      <c r="AF886">
        <v>0</v>
      </c>
      <c r="AG886">
        <v>0</v>
      </c>
      <c r="AV886">
        <v>0</v>
      </c>
      <c r="AW886">
        <v>0</v>
      </c>
    </row>
    <row r="887" spans="1:49" x14ac:dyDescent="0.35">
      <c r="A887" s="1" t="s">
        <v>59</v>
      </c>
      <c r="B887" s="1" t="s">
        <v>1190</v>
      </c>
      <c r="C887" s="1" t="s">
        <v>1189</v>
      </c>
      <c r="D887" s="1" t="s">
        <v>4191</v>
      </c>
      <c r="E887" s="2">
        <v>43524</v>
      </c>
      <c r="F887" s="1" t="s">
        <v>402</v>
      </c>
      <c r="G887" s="1" t="s">
        <v>145</v>
      </c>
      <c r="H887" s="1" t="s">
        <v>1191</v>
      </c>
      <c r="I887" s="1" t="s">
        <v>29</v>
      </c>
      <c r="M887">
        <v>0</v>
      </c>
      <c r="N887">
        <v>0</v>
      </c>
      <c r="O887">
        <v>0</v>
      </c>
      <c r="R887">
        <v>0</v>
      </c>
      <c r="T887">
        <v>0</v>
      </c>
      <c r="U887">
        <v>0</v>
      </c>
      <c r="AC887">
        <v>0</v>
      </c>
      <c r="AF887">
        <v>0</v>
      </c>
      <c r="AG887">
        <v>0</v>
      </c>
      <c r="AV887">
        <v>0</v>
      </c>
      <c r="AW887">
        <v>0</v>
      </c>
    </row>
    <row r="888" spans="1:49" x14ac:dyDescent="0.35">
      <c r="A888" s="1" t="s">
        <v>59</v>
      </c>
      <c r="B888" s="1" t="s">
        <v>1093</v>
      </c>
      <c r="C888" s="1" t="s">
        <v>1092</v>
      </c>
      <c r="D888" s="1" t="s">
        <v>4191</v>
      </c>
      <c r="E888" s="2">
        <v>43524</v>
      </c>
      <c r="F888" s="1" t="s">
        <v>1095</v>
      </c>
      <c r="G888" s="1" t="s">
        <v>387</v>
      </c>
      <c r="H888" s="1" t="s">
        <v>1094</v>
      </c>
      <c r="I888" s="1" t="s">
        <v>29</v>
      </c>
      <c r="M888">
        <v>0</v>
      </c>
      <c r="N888">
        <v>0</v>
      </c>
      <c r="O888">
        <v>0</v>
      </c>
      <c r="R888">
        <v>0</v>
      </c>
      <c r="T888">
        <v>0</v>
      </c>
      <c r="U888">
        <v>0</v>
      </c>
      <c r="AC888">
        <v>0</v>
      </c>
      <c r="AF888">
        <v>0</v>
      </c>
      <c r="AG888">
        <v>0</v>
      </c>
      <c r="AV888">
        <v>0</v>
      </c>
      <c r="AW888">
        <v>0</v>
      </c>
    </row>
    <row r="889" spans="1:49" x14ac:dyDescent="0.35">
      <c r="A889" s="1" t="s">
        <v>59</v>
      </c>
      <c r="B889" s="1" t="s">
        <v>1041</v>
      </c>
      <c r="C889" s="1" t="s">
        <v>1040</v>
      </c>
      <c r="D889" s="1" t="s">
        <v>4191</v>
      </c>
      <c r="E889" s="2">
        <v>43524</v>
      </c>
      <c r="F889" s="1" t="s">
        <v>1043</v>
      </c>
      <c r="G889" s="1" t="s">
        <v>145</v>
      </c>
      <c r="H889" s="1" t="s">
        <v>1042</v>
      </c>
      <c r="I889" s="1" t="s">
        <v>29</v>
      </c>
      <c r="M889">
        <v>0</v>
      </c>
      <c r="N889">
        <v>0</v>
      </c>
      <c r="O889">
        <v>0</v>
      </c>
      <c r="R889">
        <v>0</v>
      </c>
      <c r="T889">
        <v>0</v>
      </c>
      <c r="U889">
        <v>0</v>
      </c>
      <c r="AC889">
        <v>0</v>
      </c>
      <c r="AF889">
        <v>0</v>
      </c>
      <c r="AG889">
        <v>0</v>
      </c>
      <c r="AV889">
        <v>0</v>
      </c>
      <c r="AW889">
        <v>0</v>
      </c>
    </row>
    <row r="890" spans="1:49" x14ac:dyDescent="0.35">
      <c r="A890" s="1" t="s">
        <v>59</v>
      </c>
      <c r="B890" s="1" t="s">
        <v>1087</v>
      </c>
      <c r="C890" s="1" t="s">
        <v>1086</v>
      </c>
      <c r="D890" s="1" t="s">
        <v>4191</v>
      </c>
      <c r="E890" s="2">
        <v>43524</v>
      </c>
      <c r="F890" s="1" t="s">
        <v>844</v>
      </c>
      <c r="G890" s="1" t="s">
        <v>845</v>
      </c>
      <c r="H890" s="1" t="s">
        <v>1088</v>
      </c>
      <c r="I890" s="1" t="s">
        <v>29</v>
      </c>
      <c r="M890">
        <v>0</v>
      </c>
      <c r="N890">
        <v>0</v>
      </c>
      <c r="O890">
        <v>0</v>
      </c>
      <c r="R890">
        <v>0</v>
      </c>
      <c r="T890">
        <v>0</v>
      </c>
      <c r="U890">
        <v>0</v>
      </c>
      <c r="AC890">
        <v>0</v>
      </c>
      <c r="AF890">
        <v>0</v>
      </c>
      <c r="AG890">
        <v>0</v>
      </c>
      <c r="AV890">
        <v>0</v>
      </c>
      <c r="AW890">
        <v>0</v>
      </c>
    </row>
    <row r="891" spans="1:49" x14ac:dyDescent="0.35">
      <c r="A891" s="1" t="s">
        <v>59</v>
      </c>
      <c r="B891" s="1" t="s">
        <v>1126</v>
      </c>
      <c r="C891" s="1" t="s">
        <v>1125</v>
      </c>
      <c r="D891" s="1" t="s">
        <v>4191</v>
      </c>
      <c r="E891" s="2">
        <v>43524</v>
      </c>
      <c r="F891" s="1" t="s">
        <v>1128</v>
      </c>
      <c r="G891" s="1" t="s">
        <v>166</v>
      </c>
      <c r="H891" s="1" t="s">
        <v>1127</v>
      </c>
      <c r="I891" s="1" t="s">
        <v>29</v>
      </c>
      <c r="M891">
        <v>0</v>
      </c>
      <c r="N891">
        <v>0</v>
      </c>
      <c r="O891">
        <v>0</v>
      </c>
      <c r="R891">
        <v>0</v>
      </c>
      <c r="T891">
        <v>0</v>
      </c>
      <c r="U891">
        <v>0</v>
      </c>
      <c r="AC891">
        <v>0</v>
      </c>
      <c r="AF891">
        <v>0</v>
      </c>
      <c r="AG891">
        <v>0</v>
      </c>
      <c r="AV891">
        <v>0</v>
      </c>
      <c r="AW891">
        <v>0</v>
      </c>
    </row>
    <row r="892" spans="1:49" x14ac:dyDescent="0.35">
      <c r="A892" s="1" t="s">
        <v>59</v>
      </c>
      <c r="B892" s="1" t="s">
        <v>1173</v>
      </c>
      <c r="C892" s="1" t="s">
        <v>1172</v>
      </c>
      <c r="D892" s="1" t="s">
        <v>4191</v>
      </c>
      <c r="E892" s="2">
        <v>43524</v>
      </c>
      <c r="F892" s="1" t="s">
        <v>155</v>
      </c>
      <c r="G892" s="1" t="s">
        <v>145</v>
      </c>
      <c r="H892" s="1" t="s">
        <v>1174</v>
      </c>
      <c r="I892" s="1" t="s">
        <v>29</v>
      </c>
      <c r="M892">
        <v>0</v>
      </c>
      <c r="N892">
        <v>0</v>
      </c>
      <c r="O892">
        <v>0</v>
      </c>
      <c r="R892">
        <v>0</v>
      </c>
      <c r="T892">
        <v>0</v>
      </c>
      <c r="U892">
        <v>0</v>
      </c>
      <c r="AC892">
        <v>0</v>
      </c>
      <c r="AF892">
        <v>0</v>
      </c>
      <c r="AG892">
        <v>0</v>
      </c>
      <c r="AV892">
        <v>0</v>
      </c>
      <c r="AW892">
        <v>0</v>
      </c>
    </row>
    <row r="893" spans="1:49" x14ac:dyDescent="0.35">
      <c r="A893" s="1" t="s">
        <v>59</v>
      </c>
      <c r="B893" s="1" t="s">
        <v>1170</v>
      </c>
      <c r="C893" s="1" t="s">
        <v>1169</v>
      </c>
      <c r="D893" s="1" t="s">
        <v>4191</v>
      </c>
      <c r="E893" s="2">
        <v>43524</v>
      </c>
      <c r="F893" s="1" t="s">
        <v>40</v>
      </c>
      <c r="G893" s="1" t="s">
        <v>40</v>
      </c>
      <c r="H893" s="1" t="s">
        <v>1171</v>
      </c>
      <c r="I893" s="1" t="s">
        <v>29</v>
      </c>
      <c r="M893">
        <v>0</v>
      </c>
      <c r="N893">
        <v>0</v>
      </c>
      <c r="O893">
        <v>0</v>
      </c>
      <c r="R893">
        <v>0</v>
      </c>
      <c r="T893">
        <v>0</v>
      </c>
      <c r="U893">
        <v>0</v>
      </c>
      <c r="AC893">
        <v>0</v>
      </c>
      <c r="AF893">
        <v>0</v>
      </c>
      <c r="AG893">
        <v>0</v>
      </c>
      <c r="AV893">
        <v>0</v>
      </c>
      <c r="AW893">
        <v>0</v>
      </c>
    </row>
    <row r="894" spans="1:49" x14ac:dyDescent="0.35">
      <c r="A894" s="1" t="s">
        <v>59</v>
      </c>
      <c r="B894" s="1" t="s">
        <v>1167</v>
      </c>
      <c r="C894" s="1" t="s">
        <v>1166</v>
      </c>
      <c r="D894" s="1" t="s">
        <v>4191</v>
      </c>
      <c r="E894" s="2">
        <v>43524</v>
      </c>
      <c r="F894" s="1" t="s">
        <v>5239</v>
      </c>
      <c r="G894" s="1" t="s">
        <v>239</v>
      </c>
      <c r="H894" s="1" t="s">
        <v>1168</v>
      </c>
      <c r="I894" s="1" t="s">
        <v>29</v>
      </c>
      <c r="M894">
        <v>0</v>
      </c>
      <c r="N894">
        <v>0</v>
      </c>
      <c r="O894">
        <v>0</v>
      </c>
      <c r="R894">
        <v>0</v>
      </c>
      <c r="T894">
        <v>0</v>
      </c>
      <c r="U894">
        <v>0</v>
      </c>
      <c r="AC894">
        <v>0</v>
      </c>
      <c r="AF894">
        <v>0</v>
      </c>
      <c r="AG894">
        <v>0</v>
      </c>
      <c r="AV894">
        <v>0</v>
      </c>
      <c r="AW894">
        <v>0</v>
      </c>
    </row>
    <row r="895" spans="1:49" x14ac:dyDescent="0.35">
      <c r="A895" s="1" t="s">
        <v>59</v>
      </c>
      <c r="B895" s="1" t="s">
        <v>1084</v>
      </c>
      <c r="C895" s="1" t="s">
        <v>1083</v>
      </c>
      <c r="D895" s="1" t="s">
        <v>4191</v>
      </c>
      <c r="E895" s="2">
        <v>43524</v>
      </c>
      <c r="F895" s="1" t="s">
        <v>670</v>
      </c>
      <c r="G895" s="1" t="s">
        <v>166</v>
      </c>
      <c r="H895" s="1" t="s">
        <v>1085</v>
      </c>
      <c r="I895" s="1" t="s">
        <v>29</v>
      </c>
      <c r="M895">
        <v>0</v>
      </c>
      <c r="N895">
        <v>0</v>
      </c>
      <c r="O895">
        <v>0</v>
      </c>
      <c r="R895">
        <v>0</v>
      </c>
      <c r="T895">
        <v>0</v>
      </c>
      <c r="U895">
        <v>0</v>
      </c>
      <c r="AC895">
        <v>0</v>
      </c>
      <c r="AF895">
        <v>0</v>
      </c>
      <c r="AG895">
        <v>0</v>
      </c>
      <c r="AV895">
        <v>0</v>
      </c>
      <c r="AW895">
        <v>0</v>
      </c>
    </row>
    <row r="896" spans="1:49" x14ac:dyDescent="0.35">
      <c r="A896" s="1" t="s">
        <v>59</v>
      </c>
      <c r="B896" s="1" t="s">
        <v>1077</v>
      </c>
      <c r="C896" s="1" t="s">
        <v>1076</v>
      </c>
      <c r="D896" s="1" t="s">
        <v>4191</v>
      </c>
      <c r="E896" s="2">
        <v>43524</v>
      </c>
      <c r="F896" s="1" t="s">
        <v>1079</v>
      </c>
      <c r="G896" s="1" t="s">
        <v>353</v>
      </c>
      <c r="H896" s="1" t="s">
        <v>1078</v>
      </c>
      <c r="I896" s="1" t="s">
        <v>29</v>
      </c>
      <c r="M896">
        <v>0</v>
      </c>
      <c r="N896">
        <v>0</v>
      </c>
      <c r="O896">
        <v>0</v>
      </c>
      <c r="R896">
        <v>0</v>
      </c>
      <c r="T896">
        <v>0</v>
      </c>
      <c r="U896">
        <v>0</v>
      </c>
      <c r="AC896">
        <v>0</v>
      </c>
      <c r="AF896">
        <v>0</v>
      </c>
      <c r="AG896">
        <v>0</v>
      </c>
      <c r="AV896">
        <v>0</v>
      </c>
      <c r="AW896">
        <v>0</v>
      </c>
    </row>
    <row r="897" spans="1:49" x14ac:dyDescent="0.35">
      <c r="A897" s="1" t="s">
        <v>59</v>
      </c>
      <c r="B897" s="1" t="s">
        <v>1081</v>
      </c>
      <c r="C897" s="1" t="s">
        <v>1080</v>
      </c>
      <c r="D897" s="1" t="s">
        <v>4191</v>
      </c>
      <c r="E897" s="2">
        <v>43524</v>
      </c>
      <c r="F897" s="1" t="s">
        <v>135</v>
      </c>
      <c r="G897" s="1" t="s">
        <v>136</v>
      </c>
      <c r="H897" s="1" t="s">
        <v>1082</v>
      </c>
      <c r="I897" s="1" t="s">
        <v>29</v>
      </c>
      <c r="M897">
        <v>0</v>
      </c>
      <c r="N897">
        <v>0</v>
      </c>
      <c r="O897">
        <v>0</v>
      </c>
      <c r="R897">
        <v>0</v>
      </c>
      <c r="T897">
        <v>0</v>
      </c>
      <c r="U897">
        <v>0</v>
      </c>
      <c r="AC897">
        <v>0</v>
      </c>
      <c r="AF897">
        <v>0</v>
      </c>
      <c r="AG897">
        <v>0</v>
      </c>
      <c r="AV897">
        <v>0</v>
      </c>
      <c r="AW897">
        <v>0</v>
      </c>
    </row>
    <row r="898" spans="1:49" x14ac:dyDescent="0.35">
      <c r="A898" s="1" t="s">
        <v>59</v>
      </c>
      <c r="B898" s="1" t="s">
        <v>1073</v>
      </c>
      <c r="C898" s="1" t="s">
        <v>1072</v>
      </c>
      <c r="D898" s="1" t="s">
        <v>4191</v>
      </c>
      <c r="E898" s="2">
        <v>43524</v>
      </c>
      <c r="F898" s="1" t="s">
        <v>1075</v>
      </c>
      <c r="G898" s="1" t="s">
        <v>166</v>
      </c>
      <c r="H898" s="1" t="s">
        <v>1074</v>
      </c>
      <c r="I898" s="1" t="s">
        <v>29</v>
      </c>
      <c r="M898">
        <v>0</v>
      </c>
      <c r="N898">
        <v>0</v>
      </c>
      <c r="O898">
        <v>0</v>
      </c>
      <c r="R898">
        <v>0</v>
      </c>
      <c r="T898">
        <v>0</v>
      </c>
      <c r="U898">
        <v>0</v>
      </c>
      <c r="AC898">
        <v>0</v>
      </c>
      <c r="AF898">
        <v>0</v>
      </c>
      <c r="AG898">
        <v>0</v>
      </c>
      <c r="AV898">
        <v>0</v>
      </c>
      <c r="AW898">
        <v>0</v>
      </c>
    </row>
    <row r="899" spans="1:49" x14ac:dyDescent="0.35">
      <c r="A899" s="1" t="s">
        <v>59</v>
      </c>
      <c r="B899" s="1" t="s">
        <v>1155</v>
      </c>
      <c r="C899" s="1" t="s">
        <v>1154</v>
      </c>
      <c r="D899" s="1" t="s">
        <v>4191</v>
      </c>
      <c r="E899" s="2">
        <v>43524</v>
      </c>
      <c r="F899" s="1" t="s">
        <v>1158</v>
      </c>
      <c r="G899" s="1" t="s">
        <v>145</v>
      </c>
      <c r="H899" s="1" t="s">
        <v>1156</v>
      </c>
      <c r="I899" s="1" t="s">
        <v>1157</v>
      </c>
      <c r="M899">
        <v>0</v>
      </c>
      <c r="N899">
        <v>0</v>
      </c>
      <c r="O899">
        <v>0</v>
      </c>
      <c r="R899">
        <v>0</v>
      </c>
      <c r="T899">
        <v>0</v>
      </c>
      <c r="U899">
        <v>0</v>
      </c>
      <c r="AC899">
        <v>0</v>
      </c>
      <c r="AF899">
        <v>0</v>
      </c>
      <c r="AG899">
        <v>0</v>
      </c>
      <c r="AV899">
        <v>0</v>
      </c>
      <c r="AW899">
        <v>0</v>
      </c>
    </row>
    <row r="900" spans="1:49" x14ac:dyDescent="0.35">
      <c r="A900" s="1" t="s">
        <v>59</v>
      </c>
      <c r="B900" s="1" t="s">
        <v>1160</v>
      </c>
      <c r="C900" s="1" t="s">
        <v>1159</v>
      </c>
      <c r="D900" s="1" t="s">
        <v>4191</v>
      </c>
      <c r="E900" s="2">
        <v>43524</v>
      </c>
      <c r="F900" s="1" t="s">
        <v>1162</v>
      </c>
      <c r="G900" s="1" t="s">
        <v>353</v>
      </c>
      <c r="H900" s="1" t="s">
        <v>1161</v>
      </c>
      <c r="I900" s="1" t="s">
        <v>29</v>
      </c>
      <c r="M900">
        <v>0</v>
      </c>
      <c r="N900">
        <v>0</v>
      </c>
      <c r="O900">
        <v>0</v>
      </c>
      <c r="R900">
        <v>0</v>
      </c>
      <c r="T900">
        <v>0</v>
      </c>
      <c r="U900">
        <v>0</v>
      </c>
      <c r="AC900">
        <v>0</v>
      </c>
      <c r="AF900">
        <v>0</v>
      </c>
      <c r="AG900">
        <v>0</v>
      </c>
      <c r="AV900">
        <v>0</v>
      </c>
      <c r="AW900">
        <v>0</v>
      </c>
    </row>
    <row r="901" spans="1:49" x14ac:dyDescent="0.35">
      <c r="A901" s="1" t="s">
        <v>59</v>
      </c>
      <c r="B901" s="1" t="s">
        <v>1164</v>
      </c>
      <c r="C901" s="1" t="s">
        <v>1163</v>
      </c>
      <c r="D901" s="1" t="s">
        <v>4191</v>
      </c>
      <c r="E901" s="2">
        <v>43524</v>
      </c>
      <c r="F901" s="1" t="s">
        <v>998</v>
      </c>
      <c r="G901" s="1" t="s">
        <v>145</v>
      </c>
      <c r="H901" s="1" t="s">
        <v>1165</v>
      </c>
      <c r="I901" s="1" t="s">
        <v>29</v>
      </c>
      <c r="M901">
        <v>0</v>
      </c>
      <c r="N901">
        <v>0</v>
      </c>
      <c r="O901">
        <v>0</v>
      </c>
      <c r="R901">
        <v>0</v>
      </c>
      <c r="T901">
        <v>0</v>
      </c>
      <c r="U901">
        <v>0</v>
      </c>
      <c r="AC901">
        <v>0</v>
      </c>
      <c r="AF901">
        <v>0</v>
      </c>
      <c r="AG901">
        <v>0</v>
      </c>
      <c r="AV901">
        <v>0</v>
      </c>
      <c r="AW901">
        <v>0</v>
      </c>
    </row>
    <row r="902" spans="1:49" x14ac:dyDescent="0.35">
      <c r="A902" s="1" t="s">
        <v>59</v>
      </c>
      <c r="B902" s="1" t="s">
        <v>1133</v>
      </c>
      <c r="C902" s="1" t="s">
        <v>1132</v>
      </c>
      <c r="D902" s="1" t="s">
        <v>4191</v>
      </c>
      <c r="E902" s="2">
        <v>43524</v>
      </c>
      <c r="F902" s="1" t="s">
        <v>165</v>
      </c>
      <c r="G902" s="1" t="s">
        <v>166</v>
      </c>
      <c r="H902" s="1" t="s">
        <v>1134</v>
      </c>
      <c r="I902" s="1" t="s">
        <v>29</v>
      </c>
      <c r="M902">
        <v>0</v>
      </c>
      <c r="N902">
        <v>0</v>
      </c>
      <c r="O902">
        <v>0</v>
      </c>
      <c r="R902">
        <v>0</v>
      </c>
      <c r="T902">
        <v>0</v>
      </c>
      <c r="U902">
        <v>0</v>
      </c>
      <c r="AC902">
        <v>0</v>
      </c>
      <c r="AF902">
        <v>0</v>
      </c>
      <c r="AG902">
        <v>0</v>
      </c>
      <c r="AV902">
        <v>0</v>
      </c>
      <c r="AW902">
        <v>0</v>
      </c>
    </row>
    <row r="903" spans="1:49" x14ac:dyDescent="0.35">
      <c r="A903" s="1" t="s">
        <v>59</v>
      </c>
      <c r="B903" s="1" t="s">
        <v>1130</v>
      </c>
      <c r="C903" s="1" t="s">
        <v>1129</v>
      </c>
      <c r="D903" s="1" t="s">
        <v>4191</v>
      </c>
      <c r="E903" s="2">
        <v>43524</v>
      </c>
      <c r="F903" s="1" t="s">
        <v>386</v>
      </c>
      <c r="G903" s="1" t="s">
        <v>387</v>
      </c>
      <c r="H903" s="1" t="s">
        <v>1131</v>
      </c>
      <c r="I903" s="1" t="s">
        <v>29</v>
      </c>
      <c r="M903">
        <v>0</v>
      </c>
      <c r="N903">
        <v>0</v>
      </c>
      <c r="O903">
        <v>0</v>
      </c>
      <c r="R903">
        <v>0</v>
      </c>
      <c r="T903">
        <v>0</v>
      </c>
      <c r="U903">
        <v>0</v>
      </c>
      <c r="AC903">
        <v>0</v>
      </c>
      <c r="AF903">
        <v>0</v>
      </c>
      <c r="AG903">
        <v>0</v>
      </c>
      <c r="AV903">
        <v>0</v>
      </c>
      <c r="AW903">
        <v>0</v>
      </c>
    </row>
    <row r="904" spans="1:49" x14ac:dyDescent="0.35">
      <c r="A904" s="1" t="s">
        <v>59</v>
      </c>
      <c r="B904" s="1" t="s">
        <v>1136</v>
      </c>
      <c r="C904" s="1" t="s">
        <v>1135</v>
      </c>
      <c r="D904" s="1" t="s">
        <v>4191</v>
      </c>
      <c r="E904" s="2">
        <v>43524</v>
      </c>
      <c r="F904" s="1" t="s">
        <v>1138</v>
      </c>
      <c r="G904" s="1" t="s">
        <v>136</v>
      </c>
      <c r="H904" s="1" t="s">
        <v>1137</v>
      </c>
      <c r="I904" s="1" t="s">
        <v>29</v>
      </c>
      <c r="M904">
        <v>0</v>
      </c>
      <c r="N904">
        <v>0</v>
      </c>
      <c r="O904">
        <v>0</v>
      </c>
      <c r="R904">
        <v>0</v>
      </c>
      <c r="T904">
        <v>0</v>
      </c>
      <c r="U904">
        <v>0</v>
      </c>
      <c r="AC904">
        <v>0</v>
      </c>
      <c r="AF904">
        <v>0</v>
      </c>
      <c r="AG904">
        <v>0</v>
      </c>
      <c r="AV904">
        <v>0</v>
      </c>
      <c r="AW904">
        <v>0</v>
      </c>
    </row>
    <row r="905" spans="1:49" x14ac:dyDescent="0.35">
      <c r="A905" s="1" t="s">
        <v>59</v>
      </c>
      <c r="B905" s="1" t="s">
        <v>1143</v>
      </c>
      <c r="C905" s="1" t="s">
        <v>1142</v>
      </c>
      <c r="D905" s="1" t="s">
        <v>4191</v>
      </c>
      <c r="E905" s="2">
        <v>43524</v>
      </c>
      <c r="F905" s="1" t="s">
        <v>1145</v>
      </c>
      <c r="G905" s="1" t="s">
        <v>73</v>
      </c>
      <c r="H905" s="1" t="s">
        <v>1144</v>
      </c>
      <c r="I905" s="1" t="s">
        <v>29</v>
      </c>
      <c r="M905">
        <v>0</v>
      </c>
      <c r="N905">
        <v>0</v>
      </c>
      <c r="O905">
        <v>0</v>
      </c>
      <c r="R905">
        <v>0</v>
      </c>
      <c r="T905">
        <v>0</v>
      </c>
      <c r="U905">
        <v>0</v>
      </c>
      <c r="AC905">
        <v>0</v>
      </c>
      <c r="AF905">
        <v>0</v>
      </c>
      <c r="AG905">
        <v>0</v>
      </c>
      <c r="AV905">
        <v>0</v>
      </c>
      <c r="AW905">
        <v>0</v>
      </c>
    </row>
    <row r="906" spans="1:49" x14ac:dyDescent="0.35">
      <c r="A906" s="1" t="s">
        <v>59</v>
      </c>
      <c r="B906" s="1" t="s">
        <v>1140</v>
      </c>
      <c r="C906" s="1" t="s">
        <v>1139</v>
      </c>
      <c r="D906" s="1" t="s">
        <v>4191</v>
      </c>
      <c r="E906" s="2">
        <v>43524</v>
      </c>
      <c r="F906" s="1" t="s">
        <v>74</v>
      </c>
      <c r="G906" s="1" t="s">
        <v>82</v>
      </c>
      <c r="H906" s="1" t="s">
        <v>1141</v>
      </c>
      <c r="I906" s="1" t="s">
        <v>29</v>
      </c>
      <c r="M906">
        <v>0</v>
      </c>
      <c r="N906">
        <v>0</v>
      </c>
      <c r="O906">
        <v>0</v>
      </c>
      <c r="R906">
        <v>0</v>
      </c>
      <c r="T906">
        <v>0</v>
      </c>
      <c r="U906">
        <v>0</v>
      </c>
      <c r="AC906">
        <v>0</v>
      </c>
      <c r="AF906">
        <v>0</v>
      </c>
      <c r="AG906">
        <v>0</v>
      </c>
      <c r="AV906">
        <v>0</v>
      </c>
      <c r="AW906">
        <v>0</v>
      </c>
    </row>
    <row r="907" spans="1:49" x14ac:dyDescent="0.35">
      <c r="A907" s="1" t="s">
        <v>59</v>
      </c>
      <c r="B907" s="1" t="s">
        <v>1201</v>
      </c>
      <c r="C907" s="1" t="s">
        <v>1200</v>
      </c>
      <c r="D907" s="1" t="s">
        <v>4191</v>
      </c>
      <c r="E907" s="2">
        <v>43524</v>
      </c>
      <c r="F907" s="1" t="s">
        <v>352</v>
      </c>
      <c r="G907" s="1" t="s">
        <v>353</v>
      </c>
      <c r="H907" s="1" t="s">
        <v>1202</v>
      </c>
      <c r="I907" s="1" t="s">
        <v>29</v>
      </c>
      <c r="M907">
        <v>0</v>
      </c>
      <c r="N907">
        <v>0</v>
      </c>
      <c r="O907">
        <v>0</v>
      </c>
      <c r="R907">
        <v>0</v>
      </c>
      <c r="T907">
        <v>0</v>
      </c>
      <c r="U907">
        <v>0</v>
      </c>
      <c r="AC907">
        <v>0</v>
      </c>
      <c r="AF907">
        <v>0</v>
      </c>
      <c r="AG907">
        <v>0</v>
      </c>
      <c r="AV907">
        <v>0</v>
      </c>
      <c r="AW907">
        <v>0</v>
      </c>
    </row>
    <row r="908" spans="1:49" x14ac:dyDescent="0.35">
      <c r="A908" s="1" t="s">
        <v>59</v>
      </c>
      <c r="B908" s="1" t="s">
        <v>1148</v>
      </c>
      <c r="C908" s="1" t="s">
        <v>1147</v>
      </c>
      <c r="D908" s="1" t="s">
        <v>4191</v>
      </c>
      <c r="E908" s="2">
        <v>43524</v>
      </c>
      <c r="F908" s="1" t="s">
        <v>854</v>
      </c>
      <c r="G908" s="1" t="s">
        <v>40</v>
      </c>
      <c r="H908" s="1" t="s">
        <v>1149</v>
      </c>
      <c r="I908" s="1" t="s">
        <v>29</v>
      </c>
      <c r="M908">
        <v>0</v>
      </c>
      <c r="N908">
        <v>0</v>
      </c>
      <c r="O908">
        <v>0</v>
      </c>
      <c r="R908">
        <v>0</v>
      </c>
      <c r="T908">
        <v>0</v>
      </c>
      <c r="U908">
        <v>0</v>
      </c>
      <c r="AC908">
        <v>0</v>
      </c>
      <c r="AF908">
        <v>0</v>
      </c>
      <c r="AG908">
        <v>0</v>
      </c>
      <c r="AV908">
        <v>0</v>
      </c>
      <c r="AW908">
        <v>0</v>
      </c>
    </row>
    <row r="909" spans="1:49" x14ac:dyDescent="0.35">
      <c r="A909" s="1" t="s">
        <v>59</v>
      </c>
      <c r="B909" s="1" t="s">
        <v>1204</v>
      </c>
      <c r="C909" s="1" t="s">
        <v>1203</v>
      </c>
      <c r="D909" s="1" t="s">
        <v>4191</v>
      </c>
      <c r="E909" s="2">
        <v>43524</v>
      </c>
      <c r="F909" s="1" t="s">
        <v>1206</v>
      </c>
      <c r="G909" s="1" t="s">
        <v>31</v>
      </c>
      <c r="H909" s="1" t="s">
        <v>1205</v>
      </c>
      <c r="I909" s="1" t="s">
        <v>29</v>
      </c>
      <c r="M909">
        <v>0</v>
      </c>
      <c r="N909">
        <v>0</v>
      </c>
      <c r="O909">
        <v>0</v>
      </c>
      <c r="R909">
        <v>0</v>
      </c>
      <c r="T909">
        <v>0</v>
      </c>
      <c r="U909">
        <v>0</v>
      </c>
      <c r="AC909">
        <v>0</v>
      </c>
      <c r="AF909">
        <v>0</v>
      </c>
      <c r="AG909">
        <v>0</v>
      </c>
      <c r="AV909">
        <v>0</v>
      </c>
      <c r="AW909">
        <v>0</v>
      </c>
    </row>
    <row r="910" spans="1:49" x14ac:dyDescent="0.35">
      <c r="A910" s="1" t="s">
        <v>59</v>
      </c>
      <c r="B910" s="1" t="s">
        <v>1208</v>
      </c>
      <c r="C910" s="1" t="s">
        <v>1207</v>
      </c>
      <c r="D910" s="1" t="s">
        <v>4191</v>
      </c>
      <c r="E910" s="2">
        <v>43524</v>
      </c>
      <c r="F910" s="1" t="s">
        <v>1210</v>
      </c>
      <c r="G910" s="1" t="s">
        <v>387</v>
      </c>
      <c r="H910" s="1" t="s">
        <v>1209</v>
      </c>
      <c r="I910" s="1" t="s">
        <v>29</v>
      </c>
      <c r="M910">
        <v>0</v>
      </c>
      <c r="N910">
        <v>0</v>
      </c>
      <c r="O910">
        <v>0</v>
      </c>
      <c r="R910">
        <v>0</v>
      </c>
      <c r="T910">
        <v>0</v>
      </c>
      <c r="U910">
        <v>0</v>
      </c>
      <c r="AC910">
        <v>0</v>
      </c>
      <c r="AF910">
        <v>0</v>
      </c>
      <c r="AG910">
        <v>0</v>
      </c>
      <c r="AV910">
        <v>0</v>
      </c>
      <c r="AW910">
        <v>0</v>
      </c>
    </row>
    <row r="911" spans="1:49" x14ac:dyDescent="0.35">
      <c r="A911" s="1" t="s">
        <v>59</v>
      </c>
      <c r="B911" s="1" t="s">
        <v>1045</v>
      </c>
      <c r="C911" s="1" t="s">
        <v>1044</v>
      </c>
      <c r="D911" s="1" t="s">
        <v>4191</v>
      </c>
      <c r="E911" s="2">
        <v>43524</v>
      </c>
      <c r="F911" s="1" t="s">
        <v>1047</v>
      </c>
      <c r="G911" s="1" t="s">
        <v>387</v>
      </c>
      <c r="H911" s="1" t="s">
        <v>1046</v>
      </c>
      <c r="I911" s="1" t="s">
        <v>29</v>
      </c>
      <c r="M911">
        <v>0</v>
      </c>
      <c r="N911">
        <v>0</v>
      </c>
      <c r="O911">
        <v>0</v>
      </c>
      <c r="R911">
        <v>0</v>
      </c>
      <c r="T911">
        <v>0</v>
      </c>
      <c r="U911">
        <v>0</v>
      </c>
      <c r="AC911">
        <v>0</v>
      </c>
      <c r="AF911">
        <v>0</v>
      </c>
      <c r="AG911">
        <v>0</v>
      </c>
      <c r="AV911">
        <v>0</v>
      </c>
      <c r="AW911">
        <v>0</v>
      </c>
    </row>
    <row r="912" spans="1:49" x14ac:dyDescent="0.35">
      <c r="A912" s="1" t="s">
        <v>59</v>
      </c>
      <c r="B912" s="1" t="s">
        <v>1049</v>
      </c>
      <c r="C912" s="1" t="s">
        <v>1048</v>
      </c>
      <c r="D912" s="1" t="s">
        <v>4191</v>
      </c>
      <c r="E912" s="2">
        <v>43524</v>
      </c>
      <c r="F912" s="1" t="s">
        <v>1051</v>
      </c>
      <c r="G912" s="1" t="s">
        <v>387</v>
      </c>
      <c r="H912" s="1" t="s">
        <v>1050</v>
      </c>
      <c r="I912" s="1" t="s">
        <v>29</v>
      </c>
      <c r="M912">
        <v>0</v>
      </c>
      <c r="N912">
        <v>0</v>
      </c>
      <c r="O912">
        <v>0</v>
      </c>
      <c r="R912">
        <v>0</v>
      </c>
      <c r="T912">
        <v>0</v>
      </c>
      <c r="U912">
        <v>0</v>
      </c>
      <c r="AC912">
        <v>0</v>
      </c>
      <c r="AF912">
        <v>0</v>
      </c>
      <c r="AG912">
        <v>0</v>
      </c>
      <c r="AV912">
        <v>0</v>
      </c>
      <c r="AW912">
        <v>0</v>
      </c>
    </row>
    <row r="913" spans="1:49" x14ac:dyDescent="0.35">
      <c r="A913" s="1" t="s">
        <v>59</v>
      </c>
      <c r="B913" s="1" t="s">
        <v>1057</v>
      </c>
      <c r="C913" s="1" t="s">
        <v>1056</v>
      </c>
      <c r="D913" s="1" t="s">
        <v>4191</v>
      </c>
      <c r="E913" s="2">
        <v>43524</v>
      </c>
      <c r="F913" s="1" t="s">
        <v>1059</v>
      </c>
      <c r="G913" s="1" t="s">
        <v>73</v>
      </c>
      <c r="H913" s="1" t="s">
        <v>1058</v>
      </c>
      <c r="I913" s="1" t="s">
        <v>29</v>
      </c>
      <c r="M913">
        <v>0</v>
      </c>
      <c r="N913">
        <v>0</v>
      </c>
      <c r="O913">
        <v>0</v>
      </c>
      <c r="R913">
        <v>0</v>
      </c>
      <c r="T913">
        <v>0</v>
      </c>
      <c r="U913">
        <v>0</v>
      </c>
      <c r="AC913">
        <v>0</v>
      </c>
      <c r="AF913">
        <v>0</v>
      </c>
      <c r="AG913">
        <v>0</v>
      </c>
      <c r="AV913">
        <v>0</v>
      </c>
      <c r="AW913">
        <v>0</v>
      </c>
    </row>
    <row r="914" spans="1:49" x14ac:dyDescent="0.35">
      <c r="A914" s="1" t="s">
        <v>59</v>
      </c>
      <c r="B914" s="1" t="s">
        <v>1053</v>
      </c>
      <c r="C914" s="1" t="s">
        <v>1052</v>
      </c>
      <c r="D914" s="1" t="s">
        <v>4191</v>
      </c>
      <c r="E914" s="2">
        <v>43524</v>
      </c>
      <c r="F914" s="1" t="s">
        <v>1055</v>
      </c>
      <c r="G914" s="1" t="s">
        <v>145</v>
      </c>
      <c r="H914" s="1" t="s">
        <v>1054</v>
      </c>
      <c r="I914" s="1" t="s">
        <v>29</v>
      </c>
      <c r="M914">
        <v>0</v>
      </c>
      <c r="N914">
        <v>0</v>
      </c>
      <c r="O914">
        <v>0</v>
      </c>
      <c r="R914">
        <v>0</v>
      </c>
      <c r="T914">
        <v>0</v>
      </c>
      <c r="U914">
        <v>0</v>
      </c>
      <c r="AC914">
        <v>0</v>
      </c>
      <c r="AF914">
        <v>0</v>
      </c>
      <c r="AG914">
        <v>0</v>
      </c>
      <c r="AV914">
        <v>0</v>
      </c>
      <c r="AW914">
        <v>0</v>
      </c>
    </row>
    <row r="915" spans="1:49" x14ac:dyDescent="0.35">
      <c r="A915" s="1" t="s">
        <v>59</v>
      </c>
      <c r="B915" s="1" t="s">
        <v>1065</v>
      </c>
      <c r="C915" s="1" t="s">
        <v>1064</v>
      </c>
      <c r="D915" s="1" t="s">
        <v>4191</v>
      </c>
      <c r="E915" s="2">
        <v>43524</v>
      </c>
      <c r="F915" s="1" t="s">
        <v>1067</v>
      </c>
      <c r="G915" s="1" t="s">
        <v>353</v>
      </c>
      <c r="H915" s="1" t="s">
        <v>1066</v>
      </c>
      <c r="I915" s="1" t="s">
        <v>29</v>
      </c>
      <c r="M915">
        <v>0</v>
      </c>
      <c r="N915">
        <v>0</v>
      </c>
      <c r="O915">
        <v>0</v>
      </c>
      <c r="R915">
        <v>0</v>
      </c>
      <c r="T915">
        <v>0</v>
      </c>
      <c r="U915">
        <v>0</v>
      </c>
      <c r="AC915">
        <v>0</v>
      </c>
      <c r="AF915">
        <v>0</v>
      </c>
      <c r="AG915">
        <v>0</v>
      </c>
      <c r="AV915">
        <v>0</v>
      </c>
      <c r="AW915">
        <v>0</v>
      </c>
    </row>
    <row r="916" spans="1:49" x14ac:dyDescent="0.35">
      <c r="A916" s="1" t="s">
        <v>59</v>
      </c>
      <c r="B916" s="1" t="s">
        <v>1061</v>
      </c>
      <c r="C916" s="1" t="s">
        <v>1060</v>
      </c>
      <c r="D916" s="1" t="s">
        <v>4191</v>
      </c>
      <c r="E916" s="2">
        <v>43524</v>
      </c>
      <c r="F916" s="1" t="s">
        <v>1063</v>
      </c>
      <c r="G916" s="1" t="s">
        <v>40</v>
      </c>
      <c r="H916" s="1" t="s">
        <v>1062</v>
      </c>
      <c r="I916" s="1" t="s">
        <v>29</v>
      </c>
      <c r="M916">
        <v>0</v>
      </c>
      <c r="N916">
        <v>0</v>
      </c>
      <c r="O916">
        <v>0</v>
      </c>
      <c r="R916">
        <v>0</v>
      </c>
      <c r="T916">
        <v>0</v>
      </c>
      <c r="U916">
        <v>0</v>
      </c>
      <c r="AC916">
        <v>0</v>
      </c>
      <c r="AF916">
        <v>0</v>
      </c>
      <c r="AG916">
        <v>0</v>
      </c>
      <c r="AV916">
        <v>0</v>
      </c>
      <c r="AW916">
        <v>0</v>
      </c>
    </row>
    <row r="917" spans="1:49" x14ac:dyDescent="0.35">
      <c r="A917" s="1" t="s">
        <v>59</v>
      </c>
      <c r="B917" s="1" t="s">
        <v>1069</v>
      </c>
      <c r="C917" s="1" t="s">
        <v>1068</v>
      </c>
      <c r="D917" s="1" t="s">
        <v>4191</v>
      </c>
      <c r="E917" s="2">
        <v>43524</v>
      </c>
      <c r="F917" s="1" t="s">
        <v>1071</v>
      </c>
      <c r="G917" s="1" t="s">
        <v>210</v>
      </c>
      <c r="H917" s="1" t="s">
        <v>1070</v>
      </c>
      <c r="I917" s="1" t="s">
        <v>29</v>
      </c>
      <c r="M917">
        <v>0</v>
      </c>
      <c r="N917">
        <v>0</v>
      </c>
      <c r="O917">
        <v>0</v>
      </c>
      <c r="R917">
        <v>0</v>
      </c>
      <c r="T917">
        <v>0</v>
      </c>
      <c r="U917">
        <v>0</v>
      </c>
      <c r="AC917">
        <v>0</v>
      </c>
      <c r="AF917">
        <v>0</v>
      </c>
      <c r="AG917">
        <v>0</v>
      </c>
      <c r="AV917">
        <v>0</v>
      </c>
      <c r="AW917">
        <v>0</v>
      </c>
    </row>
    <row r="918" spans="1:49" x14ac:dyDescent="0.35">
      <c r="A918" s="1" t="s">
        <v>59</v>
      </c>
      <c r="B918" s="1" t="s">
        <v>1122</v>
      </c>
      <c r="C918" s="1" t="s">
        <v>1121</v>
      </c>
      <c r="D918" s="1" t="s">
        <v>4191</v>
      </c>
      <c r="E918" s="2">
        <v>43524</v>
      </c>
      <c r="F918" s="1" t="s">
        <v>1124</v>
      </c>
      <c r="G918" s="1" t="s">
        <v>145</v>
      </c>
      <c r="H918" s="1" t="s">
        <v>1123</v>
      </c>
      <c r="I918" s="1" t="s">
        <v>29</v>
      </c>
      <c r="M918">
        <v>0</v>
      </c>
      <c r="N918">
        <v>0</v>
      </c>
      <c r="O918">
        <v>0</v>
      </c>
      <c r="R918">
        <v>0</v>
      </c>
      <c r="T918">
        <v>0</v>
      </c>
      <c r="U918">
        <v>0</v>
      </c>
      <c r="AC918">
        <v>0</v>
      </c>
      <c r="AF918">
        <v>0</v>
      </c>
      <c r="AG918">
        <v>0</v>
      </c>
      <c r="AV918">
        <v>0</v>
      </c>
      <c r="AW918">
        <v>0</v>
      </c>
    </row>
    <row r="919" spans="1:49" x14ac:dyDescent="0.35">
      <c r="A919" s="1" t="s">
        <v>59</v>
      </c>
      <c r="B919" s="1" t="s">
        <v>1151</v>
      </c>
      <c r="C919" s="1" t="s">
        <v>1150</v>
      </c>
      <c r="D919" s="1" t="s">
        <v>4191</v>
      </c>
      <c r="E919" s="2">
        <v>43524</v>
      </c>
      <c r="F919" s="1" t="s">
        <v>1153</v>
      </c>
      <c r="G919" s="1" t="s">
        <v>31</v>
      </c>
      <c r="H919" s="1" t="s">
        <v>1152</v>
      </c>
      <c r="I919" s="1" t="s">
        <v>29</v>
      </c>
      <c r="M919">
        <v>0</v>
      </c>
      <c r="N919">
        <v>0</v>
      </c>
      <c r="O919">
        <v>0</v>
      </c>
      <c r="R919">
        <v>0</v>
      </c>
      <c r="T919">
        <v>0</v>
      </c>
      <c r="U919">
        <v>0</v>
      </c>
      <c r="AC919">
        <v>0</v>
      </c>
      <c r="AF919">
        <v>0</v>
      </c>
      <c r="AG919">
        <v>0</v>
      </c>
      <c r="AV919">
        <v>0</v>
      </c>
      <c r="AW919">
        <v>0</v>
      </c>
    </row>
    <row r="920" spans="1:49" x14ac:dyDescent="0.35">
      <c r="A920" s="1" t="s">
        <v>59</v>
      </c>
      <c r="B920" s="1" t="s">
        <v>1090</v>
      </c>
      <c r="C920" s="1" t="s">
        <v>1226</v>
      </c>
      <c r="D920" s="1" t="s">
        <v>4199</v>
      </c>
      <c r="E920" s="2">
        <v>44561</v>
      </c>
      <c r="F920" s="1" t="s">
        <v>146</v>
      </c>
      <c r="G920" s="1" t="s">
        <v>145</v>
      </c>
      <c r="H920" s="1" t="s">
        <v>1091</v>
      </c>
      <c r="I920" s="1" t="s">
        <v>29</v>
      </c>
      <c r="T920">
        <v>0</v>
      </c>
      <c r="U920">
        <v>0</v>
      </c>
      <c r="AC920">
        <v>0</v>
      </c>
      <c r="AF920">
        <v>0</v>
      </c>
      <c r="AG920">
        <v>0</v>
      </c>
      <c r="AV920">
        <v>0</v>
      </c>
      <c r="AW920">
        <v>0</v>
      </c>
    </row>
    <row r="921" spans="1:49" x14ac:dyDescent="0.35">
      <c r="A921" s="1" t="s">
        <v>59</v>
      </c>
      <c r="B921" s="1" t="s">
        <v>1034</v>
      </c>
      <c r="C921" s="1" t="s">
        <v>1253</v>
      </c>
      <c r="D921" s="1" t="s">
        <v>4199</v>
      </c>
      <c r="E921" s="2">
        <v>44561</v>
      </c>
      <c r="F921" s="1" t="s">
        <v>1036</v>
      </c>
      <c r="G921" s="1" t="s">
        <v>387</v>
      </c>
      <c r="H921" s="1" t="s">
        <v>1035</v>
      </c>
      <c r="I921" s="1" t="s">
        <v>29</v>
      </c>
      <c r="T921">
        <v>0</v>
      </c>
      <c r="U921">
        <v>0</v>
      </c>
      <c r="AC921">
        <v>0</v>
      </c>
      <c r="AF921">
        <v>0</v>
      </c>
      <c r="AG921">
        <v>0</v>
      </c>
      <c r="AV921">
        <v>0</v>
      </c>
      <c r="AW921">
        <v>0</v>
      </c>
    </row>
    <row r="922" spans="1:49" x14ac:dyDescent="0.35">
      <c r="A922" s="1" t="s">
        <v>59</v>
      </c>
      <c r="B922" s="1" t="s">
        <v>1038</v>
      </c>
      <c r="C922" s="1" t="s">
        <v>1241</v>
      </c>
      <c r="D922" s="1" t="s">
        <v>4199</v>
      </c>
      <c r="E922" s="2">
        <v>44561</v>
      </c>
      <c r="F922" s="1" t="s">
        <v>993</v>
      </c>
      <c r="G922" s="1" t="s">
        <v>145</v>
      </c>
      <c r="H922" s="1" t="s">
        <v>1039</v>
      </c>
      <c r="I922" s="1" t="s">
        <v>29</v>
      </c>
      <c r="T922">
        <v>0</v>
      </c>
      <c r="U922">
        <v>0</v>
      </c>
      <c r="AC922">
        <v>0</v>
      </c>
      <c r="AF922">
        <v>0</v>
      </c>
      <c r="AG922">
        <v>0</v>
      </c>
      <c r="AV922">
        <v>0</v>
      </c>
      <c r="AW922">
        <v>0</v>
      </c>
    </row>
    <row r="923" spans="1:49" x14ac:dyDescent="0.35">
      <c r="A923" s="1" t="s">
        <v>59</v>
      </c>
      <c r="B923" s="1" t="s">
        <v>1018</v>
      </c>
      <c r="C923" s="1" t="s">
        <v>1255</v>
      </c>
      <c r="D923" s="1" t="s">
        <v>4199</v>
      </c>
      <c r="E923" s="2">
        <v>44561</v>
      </c>
      <c r="F923" s="1" t="s">
        <v>1020</v>
      </c>
      <c r="G923" s="1" t="s">
        <v>145</v>
      </c>
      <c r="H923" s="1" t="s">
        <v>1019</v>
      </c>
      <c r="I923" s="1" t="s">
        <v>29</v>
      </c>
      <c r="T923">
        <v>0</v>
      </c>
      <c r="U923">
        <v>0</v>
      </c>
      <c r="AC923">
        <v>0</v>
      </c>
      <c r="AF923">
        <v>0</v>
      </c>
      <c r="AG923">
        <v>0</v>
      </c>
      <c r="AV923">
        <v>0</v>
      </c>
      <c r="AW923">
        <v>0</v>
      </c>
    </row>
    <row r="924" spans="1:49" x14ac:dyDescent="0.35">
      <c r="A924" s="1" t="s">
        <v>59</v>
      </c>
      <c r="B924" s="1" t="s">
        <v>1028</v>
      </c>
      <c r="C924" s="1" t="s">
        <v>1250</v>
      </c>
      <c r="D924" s="1" t="s">
        <v>4199</v>
      </c>
      <c r="E924" s="2">
        <v>44561</v>
      </c>
      <c r="F924" s="1" t="s">
        <v>576</v>
      </c>
      <c r="G924" s="1" t="s">
        <v>353</v>
      </c>
      <c r="H924" s="1" t="s">
        <v>1029</v>
      </c>
      <c r="I924" s="1" t="s">
        <v>29</v>
      </c>
      <c r="T924">
        <v>0</v>
      </c>
      <c r="U924">
        <v>0</v>
      </c>
      <c r="AC924">
        <v>0</v>
      </c>
      <c r="AF924">
        <v>0</v>
      </c>
      <c r="AG924">
        <v>0</v>
      </c>
      <c r="AV924">
        <v>0</v>
      </c>
      <c r="AW924">
        <v>0</v>
      </c>
    </row>
    <row r="925" spans="1:49" x14ac:dyDescent="0.35">
      <c r="A925" s="1" t="s">
        <v>59</v>
      </c>
      <c r="B925" s="1" t="s">
        <v>1024</v>
      </c>
      <c r="C925" s="1" t="s">
        <v>1246</v>
      </c>
      <c r="D925" s="1" t="s">
        <v>4199</v>
      </c>
      <c r="E925" s="2">
        <v>44561</v>
      </c>
      <c r="F925" s="1" t="s">
        <v>1026</v>
      </c>
      <c r="G925" s="1" t="s">
        <v>353</v>
      </c>
      <c r="H925" s="1" t="s">
        <v>1025</v>
      </c>
      <c r="I925" s="1" t="s">
        <v>29</v>
      </c>
      <c r="T925">
        <v>0</v>
      </c>
      <c r="U925">
        <v>0</v>
      </c>
      <c r="AC925">
        <v>0</v>
      </c>
      <c r="AF925">
        <v>0</v>
      </c>
      <c r="AG925">
        <v>0</v>
      </c>
      <c r="AV925">
        <v>0</v>
      </c>
      <c r="AW925">
        <v>0</v>
      </c>
    </row>
    <row r="926" spans="1:49" x14ac:dyDescent="0.35">
      <c r="A926" s="1" t="s">
        <v>59</v>
      </c>
      <c r="B926" s="1" t="s">
        <v>1031</v>
      </c>
      <c r="C926" s="1" t="s">
        <v>1242</v>
      </c>
      <c r="D926" s="1" t="s">
        <v>4199</v>
      </c>
      <c r="E926" s="2">
        <v>44561</v>
      </c>
      <c r="F926" s="1" t="s">
        <v>43</v>
      </c>
      <c r="G926" s="1" t="s">
        <v>48</v>
      </c>
      <c r="H926" s="1" t="s">
        <v>1032</v>
      </c>
      <c r="I926" s="1" t="s">
        <v>29</v>
      </c>
      <c r="T926">
        <v>0</v>
      </c>
      <c r="U926">
        <v>0</v>
      </c>
      <c r="AC926">
        <v>0</v>
      </c>
      <c r="AF926">
        <v>0</v>
      </c>
      <c r="AG926">
        <v>0</v>
      </c>
      <c r="AV926">
        <v>0</v>
      </c>
      <c r="AW926">
        <v>0</v>
      </c>
    </row>
    <row r="927" spans="1:49" x14ac:dyDescent="0.35">
      <c r="A927" s="1" t="s">
        <v>59</v>
      </c>
      <c r="B927" s="1" t="s">
        <v>1119</v>
      </c>
      <c r="C927" s="1" t="s">
        <v>1243</v>
      </c>
      <c r="D927" s="1" t="s">
        <v>4199</v>
      </c>
      <c r="E927" s="2">
        <v>44561</v>
      </c>
      <c r="F927" s="1" t="s">
        <v>54</v>
      </c>
      <c r="G927" s="1" t="s">
        <v>190</v>
      </c>
      <c r="H927" s="1" t="s">
        <v>1120</v>
      </c>
      <c r="I927" s="1" t="s">
        <v>29</v>
      </c>
      <c r="T927">
        <v>0</v>
      </c>
      <c r="U927">
        <v>0</v>
      </c>
      <c r="AC927">
        <v>0</v>
      </c>
      <c r="AF927">
        <v>0</v>
      </c>
      <c r="AG927">
        <v>0</v>
      </c>
      <c r="AV927">
        <v>0</v>
      </c>
      <c r="AW927">
        <v>0</v>
      </c>
    </row>
    <row r="928" spans="1:49" x14ac:dyDescent="0.35">
      <c r="A928" s="1" t="s">
        <v>59</v>
      </c>
      <c r="B928" s="1" t="s">
        <v>1197</v>
      </c>
      <c r="C928" s="1" t="s">
        <v>1262</v>
      </c>
      <c r="D928" s="1" t="s">
        <v>4199</v>
      </c>
      <c r="E928" s="2">
        <v>44561</v>
      </c>
      <c r="F928" s="1" t="s">
        <v>1199</v>
      </c>
      <c r="G928" s="1" t="s">
        <v>387</v>
      </c>
      <c r="H928" s="1" t="s">
        <v>1198</v>
      </c>
      <c r="I928" s="1" t="s">
        <v>29</v>
      </c>
      <c r="T928">
        <v>0</v>
      </c>
      <c r="U928">
        <v>0</v>
      </c>
      <c r="AC928">
        <v>0</v>
      </c>
      <c r="AF928">
        <v>0</v>
      </c>
      <c r="AG928">
        <v>0</v>
      </c>
      <c r="AV928">
        <v>0</v>
      </c>
      <c r="AW928">
        <v>0</v>
      </c>
    </row>
    <row r="929" spans="1:49" x14ac:dyDescent="0.35">
      <c r="A929" s="1" t="s">
        <v>59</v>
      </c>
      <c r="B929" s="1" t="s">
        <v>1097</v>
      </c>
      <c r="C929" s="1" t="s">
        <v>1254</v>
      </c>
      <c r="D929" s="1" t="s">
        <v>4199</v>
      </c>
      <c r="E929" s="2">
        <v>44561</v>
      </c>
      <c r="F929" s="1" t="s">
        <v>1099</v>
      </c>
      <c r="G929" s="1" t="s">
        <v>845</v>
      </c>
      <c r="H929" s="1" t="s">
        <v>1098</v>
      </c>
      <c r="I929" s="1" t="s">
        <v>29</v>
      </c>
      <c r="T929">
        <v>0</v>
      </c>
      <c r="U929">
        <v>0</v>
      </c>
      <c r="AC929">
        <v>0</v>
      </c>
      <c r="AF929">
        <v>0</v>
      </c>
      <c r="AG929">
        <v>0</v>
      </c>
      <c r="AV929">
        <v>0</v>
      </c>
      <c r="AW929">
        <v>0</v>
      </c>
    </row>
    <row r="930" spans="1:49" x14ac:dyDescent="0.35">
      <c r="A930" s="1" t="s">
        <v>59</v>
      </c>
      <c r="B930" s="1" t="s">
        <v>1101</v>
      </c>
      <c r="C930" s="1" t="s">
        <v>1252</v>
      </c>
      <c r="D930" s="1" t="s">
        <v>4199</v>
      </c>
      <c r="E930" s="2">
        <v>44561</v>
      </c>
      <c r="F930" s="1" t="s">
        <v>596</v>
      </c>
      <c r="G930" s="1" t="s">
        <v>353</v>
      </c>
      <c r="H930" s="1" t="s">
        <v>1102</v>
      </c>
      <c r="I930" s="1" t="s">
        <v>29</v>
      </c>
      <c r="T930">
        <v>0</v>
      </c>
      <c r="U930">
        <v>0</v>
      </c>
      <c r="AC930">
        <v>0</v>
      </c>
      <c r="AF930">
        <v>0</v>
      </c>
      <c r="AG930">
        <v>0</v>
      </c>
      <c r="AV930">
        <v>0</v>
      </c>
      <c r="AW930">
        <v>0</v>
      </c>
    </row>
    <row r="931" spans="1:49" x14ac:dyDescent="0.35">
      <c r="A931" s="1" t="s">
        <v>59</v>
      </c>
      <c r="B931" s="1" t="s">
        <v>1104</v>
      </c>
      <c r="C931" s="1" t="s">
        <v>1251</v>
      </c>
      <c r="D931" s="1" t="s">
        <v>4199</v>
      </c>
      <c r="E931" s="2">
        <v>44561</v>
      </c>
      <c r="F931" s="1" t="s">
        <v>1106</v>
      </c>
      <c r="G931" s="1" t="s">
        <v>845</v>
      </c>
      <c r="H931" s="1" t="s">
        <v>1105</v>
      </c>
      <c r="I931" s="1" t="s">
        <v>29</v>
      </c>
      <c r="T931">
        <v>0</v>
      </c>
      <c r="U931">
        <v>0</v>
      </c>
      <c r="AC931">
        <v>0</v>
      </c>
      <c r="AF931">
        <v>0</v>
      </c>
      <c r="AG931">
        <v>0</v>
      </c>
      <c r="AV931">
        <v>0</v>
      </c>
      <c r="AW931">
        <v>0</v>
      </c>
    </row>
    <row r="932" spans="1:49" x14ac:dyDescent="0.35">
      <c r="A932" s="1" t="s">
        <v>59</v>
      </c>
      <c r="B932" s="1" t="s">
        <v>1108</v>
      </c>
      <c r="C932" s="1" t="s">
        <v>1256</v>
      </c>
      <c r="D932" s="1" t="s">
        <v>4199</v>
      </c>
      <c r="E932" s="2">
        <v>44561</v>
      </c>
      <c r="F932" s="1" t="s">
        <v>1110</v>
      </c>
      <c r="G932" s="1" t="s">
        <v>145</v>
      </c>
      <c r="H932" s="1" t="s">
        <v>1109</v>
      </c>
      <c r="I932" s="1" t="s">
        <v>29</v>
      </c>
      <c r="T932">
        <v>0</v>
      </c>
      <c r="U932">
        <v>0</v>
      </c>
      <c r="AC932">
        <v>0</v>
      </c>
      <c r="AF932">
        <v>0</v>
      </c>
      <c r="AG932">
        <v>0</v>
      </c>
      <c r="AV932">
        <v>0</v>
      </c>
      <c r="AW932">
        <v>0</v>
      </c>
    </row>
    <row r="933" spans="1:49" x14ac:dyDescent="0.35">
      <c r="A933" s="1" t="s">
        <v>59</v>
      </c>
      <c r="B933" s="1" t="s">
        <v>1112</v>
      </c>
      <c r="C933" s="1" t="s">
        <v>1261</v>
      </c>
      <c r="D933" s="1" t="s">
        <v>4199</v>
      </c>
      <c r="E933" s="2">
        <v>44561</v>
      </c>
      <c r="F933" s="1" t="s">
        <v>151</v>
      </c>
      <c r="G933" s="1" t="s">
        <v>145</v>
      </c>
      <c r="H933" s="1" t="s">
        <v>1113</v>
      </c>
      <c r="I933" s="1" t="s">
        <v>29</v>
      </c>
      <c r="T933">
        <v>0</v>
      </c>
      <c r="U933">
        <v>0</v>
      </c>
      <c r="AC933">
        <v>0</v>
      </c>
      <c r="AF933">
        <v>0</v>
      </c>
      <c r="AG933">
        <v>0</v>
      </c>
      <c r="AV933">
        <v>0</v>
      </c>
      <c r="AW933">
        <v>0</v>
      </c>
    </row>
    <row r="934" spans="1:49" x14ac:dyDescent="0.35">
      <c r="A934" s="1" t="s">
        <v>59</v>
      </c>
      <c r="B934" s="1" t="s">
        <v>1115</v>
      </c>
      <c r="C934" s="1" t="s">
        <v>1259</v>
      </c>
      <c r="D934" s="1" t="s">
        <v>4199</v>
      </c>
      <c r="E934" s="2">
        <v>44561</v>
      </c>
      <c r="F934" s="1" t="s">
        <v>1117</v>
      </c>
      <c r="G934" s="1" t="s">
        <v>353</v>
      </c>
      <c r="H934" s="1" t="s">
        <v>1116</v>
      </c>
      <c r="I934" s="1" t="s">
        <v>29</v>
      </c>
      <c r="T934">
        <v>0</v>
      </c>
      <c r="U934">
        <v>0</v>
      </c>
      <c r="AC934">
        <v>0</v>
      </c>
      <c r="AF934">
        <v>0</v>
      </c>
      <c r="AG934">
        <v>0</v>
      </c>
      <c r="AV934">
        <v>0</v>
      </c>
      <c r="AW934">
        <v>0</v>
      </c>
    </row>
    <row r="935" spans="1:49" x14ac:dyDescent="0.35">
      <c r="A935" s="1" t="s">
        <v>59</v>
      </c>
      <c r="B935" s="1" t="s">
        <v>1176</v>
      </c>
      <c r="C935" s="1" t="s">
        <v>1216</v>
      </c>
      <c r="D935" s="1" t="s">
        <v>4199</v>
      </c>
      <c r="E935" s="2">
        <v>44561</v>
      </c>
      <c r="F935" s="1" t="s">
        <v>321</v>
      </c>
      <c r="G935" s="1" t="s">
        <v>190</v>
      </c>
      <c r="H935" s="1" t="s">
        <v>1177</v>
      </c>
      <c r="I935" s="1" t="s">
        <v>29</v>
      </c>
      <c r="T935">
        <v>0</v>
      </c>
      <c r="U935">
        <v>0</v>
      </c>
      <c r="AC935">
        <v>0</v>
      </c>
      <c r="AF935">
        <v>0</v>
      </c>
      <c r="AG935">
        <v>0</v>
      </c>
      <c r="AV935">
        <v>0</v>
      </c>
      <c r="AW935">
        <v>0</v>
      </c>
    </row>
    <row r="936" spans="1:49" x14ac:dyDescent="0.35">
      <c r="A936" s="1" t="s">
        <v>59</v>
      </c>
      <c r="B936" s="1" t="s">
        <v>1193</v>
      </c>
      <c r="C936" s="1" t="s">
        <v>1221</v>
      </c>
      <c r="D936" s="1" t="s">
        <v>4199</v>
      </c>
      <c r="E936" s="2">
        <v>44561</v>
      </c>
      <c r="F936" s="1" t="s">
        <v>1195</v>
      </c>
      <c r="G936" s="1" t="s">
        <v>145</v>
      </c>
      <c r="H936" s="1" t="s">
        <v>1194</v>
      </c>
      <c r="I936" s="1" t="s">
        <v>29</v>
      </c>
      <c r="T936">
        <v>0</v>
      </c>
      <c r="U936">
        <v>0</v>
      </c>
      <c r="AC936">
        <v>0</v>
      </c>
      <c r="AF936">
        <v>0</v>
      </c>
      <c r="AG936">
        <v>0</v>
      </c>
      <c r="AV936">
        <v>0</v>
      </c>
      <c r="AW936">
        <v>0</v>
      </c>
    </row>
    <row r="937" spans="1:49" x14ac:dyDescent="0.35">
      <c r="A937" s="1" t="s">
        <v>59</v>
      </c>
      <c r="B937" s="1" t="s">
        <v>1179</v>
      </c>
      <c r="C937" s="1" t="s">
        <v>1224</v>
      </c>
      <c r="D937" s="1" t="s">
        <v>4199</v>
      </c>
      <c r="E937" s="2">
        <v>44561</v>
      </c>
      <c r="F937" s="1" t="s">
        <v>125</v>
      </c>
      <c r="G937" s="1" t="s">
        <v>125</v>
      </c>
      <c r="H937" s="1" t="s">
        <v>1180</v>
      </c>
      <c r="I937" s="1" t="s">
        <v>29</v>
      </c>
      <c r="T937">
        <v>0</v>
      </c>
      <c r="U937">
        <v>0</v>
      </c>
      <c r="AC937">
        <v>0</v>
      </c>
      <c r="AF937">
        <v>0</v>
      </c>
      <c r="AG937">
        <v>0</v>
      </c>
      <c r="AV937">
        <v>0</v>
      </c>
      <c r="AW937">
        <v>0</v>
      </c>
    </row>
    <row r="938" spans="1:49" x14ac:dyDescent="0.35">
      <c r="A938" s="1" t="s">
        <v>59</v>
      </c>
      <c r="B938" s="1" t="s">
        <v>1186</v>
      </c>
      <c r="C938" s="1" t="s">
        <v>1233</v>
      </c>
      <c r="D938" s="1" t="s">
        <v>4199</v>
      </c>
      <c r="E938" s="2">
        <v>44561</v>
      </c>
      <c r="F938" s="1" t="s">
        <v>1188</v>
      </c>
      <c r="G938" s="1" t="s">
        <v>845</v>
      </c>
      <c r="H938" s="1" t="s">
        <v>1187</v>
      </c>
      <c r="I938" s="1" t="s">
        <v>29</v>
      </c>
      <c r="T938">
        <v>0</v>
      </c>
      <c r="U938">
        <v>0</v>
      </c>
      <c r="AC938">
        <v>0</v>
      </c>
      <c r="AF938">
        <v>0</v>
      </c>
      <c r="AG938">
        <v>0</v>
      </c>
      <c r="AV938">
        <v>0</v>
      </c>
      <c r="AW938">
        <v>0</v>
      </c>
    </row>
    <row r="939" spans="1:49" x14ac:dyDescent="0.35">
      <c r="A939" s="1" t="s">
        <v>59</v>
      </c>
      <c r="B939" s="1" t="s">
        <v>1182</v>
      </c>
      <c r="C939" s="1" t="s">
        <v>1230</v>
      </c>
      <c r="D939" s="1" t="s">
        <v>4199</v>
      </c>
      <c r="E939" s="2">
        <v>44561</v>
      </c>
      <c r="F939" s="1" t="s">
        <v>1184</v>
      </c>
      <c r="G939" s="1" t="s">
        <v>48</v>
      </c>
      <c r="H939" s="1" t="s">
        <v>1183</v>
      </c>
      <c r="I939" s="1" t="s">
        <v>29</v>
      </c>
      <c r="T939">
        <v>0</v>
      </c>
      <c r="U939">
        <v>0</v>
      </c>
      <c r="AC939">
        <v>0</v>
      </c>
      <c r="AF939">
        <v>0</v>
      </c>
      <c r="AG939">
        <v>0</v>
      </c>
      <c r="AV939">
        <v>0</v>
      </c>
      <c r="AW939">
        <v>0</v>
      </c>
    </row>
    <row r="940" spans="1:49" x14ac:dyDescent="0.35">
      <c r="A940" s="1" t="s">
        <v>59</v>
      </c>
      <c r="B940" s="1" t="s">
        <v>1190</v>
      </c>
      <c r="C940" s="1" t="s">
        <v>1234</v>
      </c>
      <c r="D940" s="1" t="s">
        <v>4199</v>
      </c>
      <c r="E940" s="2">
        <v>44561</v>
      </c>
      <c r="F940" s="1" t="s">
        <v>402</v>
      </c>
      <c r="G940" s="1" t="s">
        <v>145</v>
      </c>
      <c r="H940" s="1" t="s">
        <v>1191</v>
      </c>
      <c r="I940" s="1" t="s">
        <v>29</v>
      </c>
      <c r="T940">
        <v>0</v>
      </c>
      <c r="U940">
        <v>0</v>
      </c>
      <c r="AC940">
        <v>0</v>
      </c>
      <c r="AF940">
        <v>0</v>
      </c>
      <c r="AG940">
        <v>0</v>
      </c>
      <c r="AV940">
        <v>0</v>
      </c>
      <c r="AW940">
        <v>0</v>
      </c>
    </row>
    <row r="941" spans="1:49" x14ac:dyDescent="0.35">
      <c r="A941" s="1" t="s">
        <v>59</v>
      </c>
      <c r="B941" s="1" t="s">
        <v>1093</v>
      </c>
      <c r="C941" s="1" t="s">
        <v>1236</v>
      </c>
      <c r="D941" s="1" t="s">
        <v>4199</v>
      </c>
      <c r="E941" s="2">
        <v>44561</v>
      </c>
      <c r="F941" s="1" t="s">
        <v>1095</v>
      </c>
      <c r="G941" s="1" t="s">
        <v>387</v>
      </c>
      <c r="H941" s="1" t="s">
        <v>1094</v>
      </c>
      <c r="I941" s="1" t="s">
        <v>29</v>
      </c>
      <c r="T941">
        <v>0</v>
      </c>
      <c r="U941">
        <v>0</v>
      </c>
      <c r="AC941">
        <v>0</v>
      </c>
      <c r="AF941">
        <v>0</v>
      </c>
      <c r="AG941">
        <v>0</v>
      </c>
      <c r="AV941">
        <v>0</v>
      </c>
      <c r="AW941">
        <v>0</v>
      </c>
    </row>
    <row r="942" spans="1:49" x14ac:dyDescent="0.35">
      <c r="A942" s="1" t="s">
        <v>59</v>
      </c>
      <c r="B942" s="1" t="s">
        <v>1041</v>
      </c>
      <c r="C942" s="1" t="s">
        <v>1213</v>
      </c>
      <c r="D942" s="1" t="s">
        <v>4199</v>
      </c>
      <c r="E942" s="2">
        <v>44561</v>
      </c>
      <c r="F942" s="1" t="s">
        <v>1043</v>
      </c>
      <c r="G942" s="1" t="s">
        <v>145</v>
      </c>
      <c r="H942" s="1" t="s">
        <v>1042</v>
      </c>
      <c r="I942" s="1" t="s">
        <v>29</v>
      </c>
      <c r="T942">
        <v>0</v>
      </c>
      <c r="U942">
        <v>0</v>
      </c>
      <c r="AC942">
        <v>0</v>
      </c>
      <c r="AF942">
        <v>0</v>
      </c>
      <c r="AG942">
        <v>0</v>
      </c>
      <c r="AV942">
        <v>0</v>
      </c>
      <c r="AW942">
        <v>0</v>
      </c>
    </row>
    <row r="943" spans="1:49" x14ac:dyDescent="0.35">
      <c r="A943" s="1" t="s">
        <v>59</v>
      </c>
      <c r="B943" s="1" t="s">
        <v>1087</v>
      </c>
      <c r="C943" s="1" t="s">
        <v>1214</v>
      </c>
      <c r="D943" s="1" t="s">
        <v>4199</v>
      </c>
      <c r="E943" s="2">
        <v>44561</v>
      </c>
      <c r="F943" s="1" t="s">
        <v>844</v>
      </c>
      <c r="G943" s="1" t="s">
        <v>845</v>
      </c>
      <c r="H943" s="1" t="s">
        <v>1088</v>
      </c>
      <c r="I943" s="1" t="s">
        <v>29</v>
      </c>
      <c r="T943">
        <v>0</v>
      </c>
      <c r="U943">
        <v>0</v>
      </c>
      <c r="AC943">
        <v>0</v>
      </c>
      <c r="AF943">
        <v>0</v>
      </c>
      <c r="AG943">
        <v>0</v>
      </c>
      <c r="AV943">
        <v>0</v>
      </c>
      <c r="AW943">
        <v>0</v>
      </c>
    </row>
    <row r="944" spans="1:49" x14ac:dyDescent="0.35">
      <c r="A944" s="1" t="s">
        <v>59</v>
      </c>
      <c r="B944" s="1" t="s">
        <v>1126</v>
      </c>
      <c r="C944" s="1" t="s">
        <v>1229</v>
      </c>
      <c r="D944" s="1" t="s">
        <v>4199</v>
      </c>
      <c r="E944" s="2">
        <v>44561</v>
      </c>
      <c r="F944" s="1" t="s">
        <v>1128</v>
      </c>
      <c r="G944" s="1" t="s">
        <v>166</v>
      </c>
      <c r="H944" s="1" t="s">
        <v>1127</v>
      </c>
      <c r="I944" s="1" t="s">
        <v>29</v>
      </c>
      <c r="T944">
        <v>0</v>
      </c>
      <c r="U944">
        <v>0</v>
      </c>
      <c r="AC944">
        <v>0</v>
      </c>
      <c r="AF944">
        <v>0</v>
      </c>
      <c r="AG944">
        <v>0</v>
      </c>
      <c r="AV944">
        <v>0</v>
      </c>
      <c r="AW944">
        <v>0</v>
      </c>
    </row>
    <row r="945" spans="1:49" x14ac:dyDescent="0.35">
      <c r="A945" s="1" t="s">
        <v>59</v>
      </c>
      <c r="B945" s="1" t="s">
        <v>1173</v>
      </c>
      <c r="C945" s="1" t="s">
        <v>1222</v>
      </c>
      <c r="D945" s="1" t="s">
        <v>4199</v>
      </c>
      <c r="E945" s="2">
        <v>44561</v>
      </c>
      <c r="F945" s="1" t="s">
        <v>155</v>
      </c>
      <c r="G945" s="1" t="s">
        <v>145</v>
      </c>
      <c r="H945" s="1" t="s">
        <v>1174</v>
      </c>
      <c r="I945" s="1" t="s">
        <v>29</v>
      </c>
      <c r="T945">
        <v>0</v>
      </c>
      <c r="U945">
        <v>0</v>
      </c>
      <c r="AC945">
        <v>0</v>
      </c>
      <c r="AF945">
        <v>0</v>
      </c>
      <c r="AG945">
        <v>0</v>
      </c>
      <c r="AV945">
        <v>0</v>
      </c>
      <c r="AW945">
        <v>0</v>
      </c>
    </row>
    <row r="946" spans="1:49" x14ac:dyDescent="0.35">
      <c r="A946" s="1" t="s">
        <v>59</v>
      </c>
      <c r="B946" s="1" t="s">
        <v>1170</v>
      </c>
      <c r="C946" s="1" t="s">
        <v>1217</v>
      </c>
      <c r="D946" s="1" t="s">
        <v>4199</v>
      </c>
      <c r="E946" s="2">
        <v>44561</v>
      </c>
      <c r="F946" s="1" t="s">
        <v>40</v>
      </c>
      <c r="G946" s="1" t="s">
        <v>40</v>
      </c>
      <c r="H946" s="1" t="s">
        <v>1171</v>
      </c>
      <c r="I946" s="1" t="s">
        <v>29</v>
      </c>
      <c r="T946">
        <v>0</v>
      </c>
      <c r="U946">
        <v>0</v>
      </c>
      <c r="AC946">
        <v>0</v>
      </c>
      <c r="AF946">
        <v>0</v>
      </c>
      <c r="AG946">
        <v>0</v>
      </c>
      <c r="AV946">
        <v>0</v>
      </c>
      <c r="AW946">
        <v>0</v>
      </c>
    </row>
    <row r="947" spans="1:49" x14ac:dyDescent="0.35">
      <c r="A947" s="1" t="s">
        <v>59</v>
      </c>
      <c r="B947" s="1" t="s">
        <v>1167</v>
      </c>
      <c r="C947" s="1" t="s">
        <v>1218</v>
      </c>
      <c r="D947" s="1" t="s">
        <v>4199</v>
      </c>
      <c r="E947" s="2">
        <v>44561</v>
      </c>
      <c r="F947" s="1" t="s">
        <v>5239</v>
      </c>
      <c r="G947" s="1" t="s">
        <v>239</v>
      </c>
      <c r="H947" s="1" t="s">
        <v>1168</v>
      </c>
      <c r="I947" s="1" t="s">
        <v>29</v>
      </c>
      <c r="T947">
        <v>0</v>
      </c>
      <c r="U947">
        <v>0</v>
      </c>
      <c r="AC947">
        <v>0</v>
      </c>
      <c r="AF947">
        <v>0</v>
      </c>
      <c r="AG947">
        <v>0</v>
      </c>
      <c r="AV947">
        <v>0</v>
      </c>
      <c r="AW947">
        <v>0</v>
      </c>
    </row>
    <row r="948" spans="1:49" x14ac:dyDescent="0.35">
      <c r="A948" s="1" t="s">
        <v>59</v>
      </c>
      <c r="B948" s="1" t="s">
        <v>1084</v>
      </c>
      <c r="C948" s="1" t="s">
        <v>1258</v>
      </c>
      <c r="D948" s="1" t="s">
        <v>4199</v>
      </c>
      <c r="E948" s="2">
        <v>44561</v>
      </c>
      <c r="F948" s="1" t="s">
        <v>670</v>
      </c>
      <c r="G948" s="1" t="s">
        <v>166</v>
      </c>
      <c r="H948" s="1" t="s">
        <v>1085</v>
      </c>
      <c r="I948" s="1" t="s">
        <v>29</v>
      </c>
      <c r="T948">
        <v>0</v>
      </c>
      <c r="U948">
        <v>0</v>
      </c>
      <c r="AC948">
        <v>0</v>
      </c>
      <c r="AF948">
        <v>0</v>
      </c>
      <c r="AG948">
        <v>0</v>
      </c>
      <c r="AV948">
        <v>0</v>
      </c>
      <c r="AW948">
        <v>0</v>
      </c>
    </row>
    <row r="949" spans="1:49" x14ac:dyDescent="0.35">
      <c r="A949" s="1" t="s">
        <v>59</v>
      </c>
      <c r="B949" s="1" t="s">
        <v>1077</v>
      </c>
      <c r="C949" s="1" t="s">
        <v>1237</v>
      </c>
      <c r="D949" s="1" t="s">
        <v>4199</v>
      </c>
      <c r="E949" s="2">
        <v>44561</v>
      </c>
      <c r="F949" s="1" t="s">
        <v>1079</v>
      </c>
      <c r="G949" s="1" t="s">
        <v>353</v>
      </c>
      <c r="H949" s="1" t="s">
        <v>1078</v>
      </c>
      <c r="I949" s="1" t="s">
        <v>29</v>
      </c>
      <c r="T949">
        <v>0</v>
      </c>
      <c r="U949">
        <v>0</v>
      </c>
      <c r="AC949">
        <v>0</v>
      </c>
      <c r="AF949">
        <v>0</v>
      </c>
      <c r="AG949">
        <v>0</v>
      </c>
      <c r="AV949">
        <v>0</v>
      </c>
      <c r="AW949">
        <v>0</v>
      </c>
    </row>
    <row r="950" spans="1:49" x14ac:dyDescent="0.35">
      <c r="A950" s="1" t="s">
        <v>59</v>
      </c>
      <c r="B950" s="1" t="s">
        <v>1081</v>
      </c>
      <c r="C950" s="1" t="s">
        <v>1249</v>
      </c>
      <c r="D950" s="1" t="s">
        <v>4199</v>
      </c>
      <c r="E950" s="2">
        <v>44561</v>
      </c>
      <c r="F950" s="1" t="s">
        <v>135</v>
      </c>
      <c r="G950" s="1" t="s">
        <v>136</v>
      </c>
      <c r="H950" s="1" t="s">
        <v>1082</v>
      </c>
      <c r="I950" s="1" t="s">
        <v>29</v>
      </c>
      <c r="T950">
        <v>0</v>
      </c>
      <c r="U950">
        <v>0</v>
      </c>
      <c r="AC950">
        <v>0</v>
      </c>
      <c r="AF950">
        <v>0</v>
      </c>
      <c r="AG950">
        <v>0</v>
      </c>
      <c r="AV950">
        <v>0</v>
      </c>
      <c r="AW950">
        <v>0</v>
      </c>
    </row>
    <row r="951" spans="1:49" x14ac:dyDescent="0.35">
      <c r="A951" s="1" t="s">
        <v>59</v>
      </c>
      <c r="B951" s="1" t="s">
        <v>1073</v>
      </c>
      <c r="C951" s="1" t="s">
        <v>1239</v>
      </c>
      <c r="D951" s="1" t="s">
        <v>4199</v>
      </c>
      <c r="E951" s="2">
        <v>44561</v>
      </c>
      <c r="F951" s="1" t="s">
        <v>1075</v>
      </c>
      <c r="G951" s="1" t="s">
        <v>166</v>
      </c>
      <c r="H951" s="1" t="s">
        <v>1074</v>
      </c>
      <c r="I951" s="1" t="s">
        <v>29</v>
      </c>
      <c r="T951">
        <v>0</v>
      </c>
      <c r="U951">
        <v>0</v>
      </c>
      <c r="AC951">
        <v>0</v>
      </c>
      <c r="AF951">
        <v>0</v>
      </c>
      <c r="AG951">
        <v>0</v>
      </c>
      <c r="AV951">
        <v>0</v>
      </c>
      <c r="AW951">
        <v>0</v>
      </c>
    </row>
    <row r="952" spans="1:49" x14ac:dyDescent="0.35">
      <c r="A952" s="1" t="s">
        <v>59</v>
      </c>
      <c r="B952" s="1" t="s">
        <v>1155</v>
      </c>
      <c r="C952" s="1" t="s">
        <v>1235</v>
      </c>
      <c r="D952" s="1" t="s">
        <v>4199</v>
      </c>
      <c r="E952" s="2">
        <v>44561</v>
      </c>
      <c r="F952" s="1" t="s">
        <v>1158</v>
      </c>
      <c r="G952" s="1" t="s">
        <v>145</v>
      </c>
      <c r="H952" s="1" t="s">
        <v>1156</v>
      </c>
      <c r="I952" s="1" t="s">
        <v>29</v>
      </c>
      <c r="T952">
        <v>0</v>
      </c>
      <c r="U952">
        <v>0</v>
      </c>
      <c r="AC952">
        <v>0</v>
      </c>
      <c r="AF952">
        <v>0</v>
      </c>
      <c r="AG952">
        <v>0</v>
      </c>
      <c r="AV952">
        <v>0</v>
      </c>
      <c r="AW952">
        <v>0</v>
      </c>
    </row>
    <row r="953" spans="1:49" x14ac:dyDescent="0.35">
      <c r="A953" s="1" t="s">
        <v>59</v>
      </c>
      <c r="B953" s="1" t="s">
        <v>1160</v>
      </c>
      <c r="C953" s="1" t="s">
        <v>1225</v>
      </c>
      <c r="D953" s="1" t="s">
        <v>4199</v>
      </c>
      <c r="E953" s="2">
        <v>44561</v>
      </c>
      <c r="F953" s="1" t="s">
        <v>1162</v>
      </c>
      <c r="G953" s="1" t="s">
        <v>353</v>
      </c>
      <c r="H953" s="1" t="s">
        <v>1161</v>
      </c>
      <c r="I953" s="1" t="s">
        <v>29</v>
      </c>
      <c r="T953">
        <v>0</v>
      </c>
      <c r="U953">
        <v>0</v>
      </c>
      <c r="AC953">
        <v>0</v>
      </c>
      <c r="AF953">
        <v>0</v>
      </c>
      <c r="AG953">
        <v>0</v>
      </c>
      <c r="AV953">
        <v>0</v>
      </c>
      <c r="AW953">
        <v>0</v>
      </c>
    </row>
    <row r="954" spans="1:49" x14ac:dyDescent="0.35">
      <c r="A954" s="1" t="s">
        <v>59</v>
      </c>
      <c r="B954" s="1" t="s">
        <v>1164</v>
      </c>
      <c r="C954" s="1" t="s">
        <v>1223</v>
      </c>
      <c r="D954" s="1" t="s">
        <v>4199</v>
      </c>
      <c r="E954" s="2">
        <v>44561</v>
      </c>
      <c r="F954" s="1" t="s">
        <v>998</v>
      </c>
      <c r="G954" s="1" t="s">
        <v>145</v>
      </c>
      <c r="H954" s="1" t="s">
        <v>1165</v>
      </c>
      <c r="I954" s="1" t="s">
        <v>29</v>
      </c>
      <c r="T954">
        <v>0</v>
      </c>
      <c r="U954">
        <v>0</v>
      </c>
      <c r="AC954">
        <v>0</v>
      </c>
      <c r="AF954">
        <v>0</v>
      </c>
      <c r="AG954">
        <v>0</v>
      </c>
      <c r="AV954">
        <v>0</v>
      </c>
      <c r="AW954">
        <v>0</v>
      </c>
    </row>
    <row r="955" spans="1:49" x14ac:dyDescent="0.35">
      <c r="A955" s="1" t="s">
        <v>59</v>
      </c>
      <c r="B955" s="1" t="s">
        <v>1133</v>
      </c>
      <c r="C955" s="1" t="s">
        <v>1220</v>
      </c>
      <c r="D955" s="1" t="s">
        <v>4199</v>
      </c>
      <c r="E955" s="2">
        <v>44561</v>
      </c>
      <c r="F955" s="1" t="s">
        <v>165</v>
      </c>
      <c r="G955" s="1" t="s">
        <v>166</v>
      </c>
      <c r="H955" s="1" t="s">
        <v>1134</v>
      </c>
      <c r="I955" s="1" t="s">
        <v>29</v>
      </c>
      <c r="T955">
        <v>0</v>
      </c>
      <c r="U955">
        <v>0</v>
      </c>
      <c r="AC955">
        <v>0</v>
      </c>
      <c r="AF955">
        <v>0</v>
      </c>
      <c r="AG955">
        <v>0</v>
      </c>
      <c r="AV955">
        <v>0</v>
      </c>
      <c r="AW955">
        <v>0</v>
      </c>
    </row>
    <row r="956" spans="1:49" x14ac:dyDescent="0.35">
      <c r="A956" s="1" t="s">
        <v>59</v>
      </c>
      <c r="B956" s="1" t="s">
        <v>1130</v>
      </c>
      <c r="C956" s="1" t="s">
        <v>1219</v>
      </c>
      <c r="D956" s="1" t="s">
        <v>4199</v>
      </c>
      <c r="E956" s="2">
        <v>44561</v>
      </c>
      <c r="F956" s="1" t="s">
        <v>386</v>
      </c>
      <c r="G956" s="1" t="s">
        <v>387</v>
      </c>
      <c r="H956" s="1" t="s">
        <v>1131</v>
      </c>
      <c r="I956" s="1" t="s">
        <v>29</v>
      </c>
      <c r="T956">
        <v>0</v>
      </c>
      <c r="U956">
        <v>0</v>
      </c>
      <c r="AC956">
        <v>0</v>
      </c>
      <c r="AF956">
        <v>0</v>
      </c>
      <c r="AG956">
        <v>0</v>
      </c>
      <c r="AV956">
        <v>0</v>
      </c>
      <c r="AW956">
        <v>0</v>
      </c>
    </row>
    <row r="957" spans="1:49" x14ac:dyDescent="0.35">
      <c r="A957" s="1" t="s">
        <v>59</v>
      </c>
      <c r="B957" s="1" t="s">
        <v>1136</v>
      </c>
      <c r="C957" s="1" t="s">
        <v>1215</v>
      </c>
      <c r="D957" s="1" t="s">
        <v>4199</v>
      </c>
      <c r="E957" s="2">
        <v>44561</v>
      </c>
      <c r="F957" s="1" t="s">
        <v>1138</v>
      </c>
      <c r="G957" s="1" t="s">
        <v>136</v>
      </c>
      <c r="H957" s="1" t="s">
        <v>1137</v>
      </c>
      <c r="I957" s="1" t="s">
        <v>29</v>
      </c>
      <c r="T957">
        <v>0</v>
      </c>
      <c r="U957">
        <v>0</v>
      </c>
      <c r="AC957">
        <v>0</v>
      </c>
      <c r="AF957">
        <v>0</v>
      </c>
      <c r="AG957">
        <v>0</v>
      </c>
      <c r="AV957">
        <v>0</v>
      </c>
      <c r="AW957">
        <v>0</v>
      </c>
    </row>
    <row r="958" spans="1:49" x14ac:dyDescent="0.35">
      <c r="A958" s="1" t="s">
        <v>59</v>
      </c>
      <c r="B958" s="1" t="s">
        <v>1143</v>
      </c>
      <c r="C958" s="1" t="s">
        <v>1228</v>
      </c>
      <c r="D958" s="1" t="s">
        <v>4199</v>
      </c>
      <c r="E958" s="2">
        <v>44561</v>
      </c>
      <c r="F958" s="1" t="s">
        <v>1145</v>
      </c>
      <c r="G958" s="1" t="s">
        <v>73</v>
      </c>
      <c r="H958" s="1" t="s">
        <v>1144</v>
      </c>
      <c r="I958" s="1" t="s">
        <v>29</v>
      </c>
      <c r="T958">
        <v>0</v>
      </c>
      <c r="U958">
        <v>0</v>
      </c>
      <c r="AC958">
        <v>0</v>
      </c>
      <c r="AF958">
        <v>0</v>
      </c>
      <c r="AG958">
        <v>0</v>
      </c>
      <c r="AV958">
        <v>0</v>
      </c>
      <c r="AW958">
        <v>0</v>
      </c>
    </row>
    <row r="959" spans="1:49" x14ac:dyDescent="0.35">
      <c r="A959" s="1" t="s">
        <v>59</v>
      </c>
      <c r="B959" s="1" t="s">
        <v>1140</v>
      </c>
      <c r="C959" s="1" t="s">
        <v>1232</v>
      </c>
      <c r="D959" s="1" t="s">
        <v>4199</v>
      </c>
      <c r="E959" s="2">
        <v>44561</v>
      </c>
      <c r="F959" s="1" t="s">
        <v>74</v>
      </c>
      <c r="G959" s="1" t="s">
        <v>82</v>
      </c>
      <c r="H959" s="1" t="s">
        <v>1141</v>
      </c>
      <c r="I959" s="1" t="s">
        <v>29</v>
      </c>
      <c r="T959">
        <v>0</v>
      </c>
      <c r="U959">
        <v>0</v>
      </c>
      <c r="AC959">
        <v>0</v>
      </c>
      <c r="AF959">
        <v>0</v>
      </c>
      <c r="AG959">
        <v>0</v>
      </c>
      <c r="AV959">
        <v>0</v>
      </c>
      <c r="AW959">
        <v>0</v>
      </c>
    </row>
    <row r="960" spans="1:49" x14ac:dyDescent="0.35">
      <c r="A960" s="1" t="s">
        <v>59</v>
      </c>
      <c r="B960" s="1" t="s">
        <v>1201</v>
      </c>
      <c r="C960" s="1" t="s">
        <v>1263</v>
      </c>
      <c r="D960" s="1" t="s">
        <v>4199</v>
      </c>
      <c r="E960" s="2">
        <v>44561</v>
      </c>
      <c r="F960" s="1" t="s">
        <v>352</v>
      </c>
      <c r="G960" s="1" t="s">
        <v>353</v>
      </c>
      <c r="H960" s="1" t="s">
        <v>1202</v>
      </c>
      <c r="I960" s="1" t="s">
        <v>29</v>
      </c>
      <c r="T960">
        <v>0</v>
      </c>
      <c r="U960">
        <v>0</v>
      </c>
      <c r="AC960">
        <v>0</v>
      </c>
      <c r="AF960">
        <v>0</v>
      </c>
      <c r="AG960">
        <v>0</v>
      </c>
      <c r="AV960">
        <v>0</v>
      </c>
      <c r="AW960">
        <v>0</v>
      </c>
    </row>
    <row r="961" spans="1:49" x14ac:dyDescent="0.35">
      <c r="A961" s="1" t="s">
        <v>59</v>
      </c>
      <c r="B961" s="1" t="s">
        <v>1148</v>
      </c>
      <c r="C961" s="1" t="s">
        <v>1231</v>
      </c>
      <c r="D961" s="1" t="s">
        <v>4199</v>
      </c>
      <c r="E961" s="2">
        <v>44561</v>
      </c>
      <c r="F961" s="1" t="s">
        <v>854</v>
      </c>
      <c r="G961" s="1" t="s">
        <v>40</v>
      </c>
      <c r="H961" s="1" t="s">
        <v>1149</v>
      </c>
      <c r="I961" s="1" t="s">
        <v>29</v>
      </c>
      <c r="T961">
        <v>0</v>
      </c>
      <c r="U961">
        <v>0</v>
      </c>
      <c r="AC961">
        <v>0</v>
      </c>
      <c r="AF961">
        <v>0</v>
      </c>
      <c r="AG961">
        <v>0</v>
      </c>
      <c r="AV961">
        <v>0</v>
      </c>
      <c r="AW961">
        <v>0</v>
      </c>
    </row>
    <row r="962" spans="1:49" x14ac:dyDescent="0.35">
      <c r="A962" s="1" t="s">
        <v>59</v>
      </c>
      <c r="B962" s="1" t="s">
        <v>1204</v>
      </c>
      <c r="C962" s="1" t="s">
        <v>1212</v>
      </c>
      <c r="D962" s="1" t="s">
        <v>4199</v>
      </c>
      <c r="E962" s="2">
        <v>44561</v>
      </c>
      <c r="F962" s="1" t="s">
        <v>1206</v>
      </c>
      <c r="G962" s="1" t="s">
        <v>31</v>
      </c>
      <c r="H962" s="1" t="s">
        <v>1205</v>
      </c>
      <c r="I962" s="1" t="s">
        <v>29</v>
      </c>
      <c r="T962">
        <v>0</v>
      </c>
      <c r="U962">
        <v>0</v>
      </c>
      <c r="AC962">
        <v>0</v>
      </c>
      <c r="AF962">
        <v>0</v>
      </c>
      <c r="AG962">
        <v>0</v>
      </c>
      <c r="AV962">
        <v>0</v>
      </c>
      <c r="AW962">
        <v>0</v>
      </c>
    </row>
    <row r="963" spans="1:49" x14ac:dyDescent="0.35">
      <c r="A963" s="1" t="s">
        <v>59</v>
      </c>
      <c r="B963" s="1" t="s">
        <v>1208</v>
      </c>
      <c r="C963" s="1" t="s">
        <v>1211</v>
      </c>
      <c r="D963" s="1" t="s">
        <v>4199</v>
      </c>
      <c r="E963" s="2">
        <v>44561</v>
      </c>
      <c r="F963" s="1" t="s">
        <v>1210</v>
      </c>
      <c r="G963" s="1" t="s">
        <v>387</v>
      </c>
      <c r="H963" s="1" t="s">
        <v>1209</v>
      </c>
      <c r="I963" s="1" t="s">
        <v>29</v>
      </c>
      <c r="T963">
        <v>0</v>
      </c>
      <c r="U963">
        <v>0</v>
      </c>
      <c r="AC963">
        <v>0</v>
      </c>
      <c r="AF963">
        <v>0</v>
      </c>
      <c r="AG963">
        <v>0</v>
      </c>
      <c r="AV963">
        <v>0</v>
      </c>
      <c r="AW963">
        <v>0</v>
      </c>
    </row>
    <row r="964" spans="1:49" x14ac:dyDescent="0.35">
      <c r="A964" s="1" t="s">
        <v>59</v>
      </c>
      <c r="B964" s="1" t="s">
        <v>1045</v>
      </c>
      <c r="C964" s="1" t="s">
        <v>1240</v>
      </c>
      <c r="D964" s="1" t="s">
        <v>4199</v>
      </c>
      <c r="E964" s="2">
        <v>44561</v>
      </c>
      <c r="F964" s="1" t="s">
        <v>1047</v>
      </c>
      <c r="G964" s="1" t="s">
        <v>387</v>
      </c>
      <c r="H964" s="1" t="s">
        <v>1046</v>
      </c>
      <c r="I964" s="1" t="s">
        <v>29</v>
      </c>
      <c r="T964">
        <v>0</v>
      </c>
      <c r="U964">
        <v>0</v>
      </c>
      <c r="AC964">
        <v>0</v>
      </c>
      <c r="AF964">
        <v>0</v>
      </c>
      <c r="AG964">
        <v>0</v>
      </c>
      <c r="AV964">
        <v>0</v>
      </c>
      <c r="AW964">
        <v>0</v>
      </c>
    </row>
    <row r="965" spans="1:49" x14ac:dyDescent="0.35">
      <c r="A965" s="1" t="s">
        <v>59</v>
      </c>
      <c r="B965" s="1" t="s">
        <v>1049</v>
      </c>
      <c r="C965" s="1" t="s">
        <v>1238</v>
      </c>
      <c r="D965" s="1" t="s">
        <v>4199</v>
      </c>
      <c r="E965" s="2">
        <v>44561</v>
      </c>
      <c r="F965" s="1" t="s">
        <v>1051</v>
      </c>
      <c r="G965" s="1" t="s">
        <v>387</v>
      </c>
      <c r="H965" s="1" t="s">
        <v>1050</v>
      </c>
      <c r="I965" s="1" t="s">
        <v>29</v>
      </c>
      <c r="T965">
        <v>0</v>
      </c>
      <c r="U965">
        <v>0</v>
      </c>
      <c r="AC965">
        <v>0</v>
      </c>
      <c r="AF965">
        <v>0</v>
      </c>
      <c r="AG965">
        <v>0</v>
      </c>
      <c r="AV965">
        <v>0</v>
      </c>
      <c r="AW965">
        <v>0</v>
      </c>
    </row>
    <row r="966" spans="1:49" x14ac:dyDescent="0.35">
      <c r="A966" s="1" t="s">
        <v>59</v>
      </c>
      <c r="B966" s="1" t="s">
        <v>1057</v>
      </c>
      <c r="C966" s="1" t="s">
        <v>1260</v>
      </c>
      <c r="D966" s="1" t="s">
        <v>4199</v>
      </c>
      <c r="E966" s="2">
        <v>44561</v>
      </c>
      <c r="F966" s="1" t="s">
        <v>1059</v>
      </c>
      <c r="G966" s="1" t="s">
        <v>73</v>
      </c>
      <c r="H966" s="1" t="s">
        <v>1058</v>
      </c>
      <c r="I966" s="1" t="s">
        <v>29</v>
      </c>
      <c r="T966">
        <v>0</v>
      </c>
      <c r="U966">
        <v>0</v>
      </c>
      <c r="AC966">
        <v>0</v>
      </c>
      <c r="AF966">
        <v>0</v>
      </c>
      <c r="AG966">
        <v>0</v>
      </c>
      <c r="AV966">
        <v>0</v>
      </c>
      <c r="AW966">
        <v>0</v>
      </c>
    </row>
    <row r="967" spans="1:49" x14ac:dyDescent="0.35">
      <c r="A967" s="1" t="s">
        <v>59</v>
      </c>
      <c r="B967" s="1" t="s">
        <v>1053</v>
      </c>
      <c r="C967" s="1" t="s">
        <v>1245</v>
      </c>
      <c r="D967" s="1" t="s">
        <v>4199</v>
      </c>
      <c r="E967" s="2">
        <v>44561</v>
      </c>
      <c r="F967" s="1" t="s">
        <v>1055</v>
      </c>
      <c r="G967" s="1" t="s">
        <v>145</v>
      </c>
      <c r="H967" s="1" t="s">
        <v>1054</v>
      </c>
      <c r="I967" s="1" t="s">
        <v>29</v>
      </c>
      <c r="T967">
        <v>0</v>
      </c>
      <c r="U967">
        <v>0</v>
      </c>
      <c r="AC967">
        <v>0</v>
      </c>
      <c r="AF967">
        <v>0</v>
      </c>
      <c r="AG967">
        <v>0</v>
      </c>
      <c r="AV967">
        <v>0</v>
      </c>
      <c r="AW967">
        <v>0</v>
      </c>
    </row>
    <row r="968" spans="1:49" x14ac:dyDescent="0.35">
      <c r="A968" s="1" t="s">
        <v>59</v>
      </c>
      <c r="B968" s="1" t="s">
        <v>1065</v>
      </c>
      <c r="C968" s="1" t="s">
        <v>1257</v>
      </c>
      <c r="D968" s="1" t="s">
        <v>4199</v>
      </c>
      <c r="E968" s="2">
        <v>44561</v>
      </c>
      <c r="F968" s="1" t="s">
        <v>1067</v>
      </c>
      <c r="G968" s="1" t="s">
        <v>353</v>
      </c>
      <c r="H968" s="1" t="s">
        <v>1066</v>
      </c>
      <c r="I968" s="1" t="s">
        <v>29</v>
      </c>
      <c r="T968">
        <v>0</v>
      </c>
      <c r="U968">
        <v>0</v>
      </c>
      <c r="AC968">
        <v>0</v>
      </c>
      <c r="AF968">
        <v>0</v>
      </c>
      <c r="AG968">
        <v>0</v>
      </c>
      <c r="AV968">
        <v>0</v>
      </c>
      <c r="AW968">
        <v>0</v>
      </c>
    </row>
    <row r="969" spans="1:49" x14ac:dyDescent="0.35">
      <c r="A969" s="1" t="s">
        <v>59</v>
      </c>
      <c r="B969" s="1" t="s">
        <v>1061</v>
      </c>
      <c r="C969" s="1" t="s">
        <v>1248</v>
      </c>
      <c r="D969" s="1" t="s">
        <v>4199</v>
      </c>
      <c r="E969" s="2">
        <v>44561</v>
      </c>
      <c r="F969" s="1" t="s">
        <v>1063</v>
      </c>
      <c r="G969" s="1" t="s">
        <v>40</v>
      </c>
      <c r="H969" s="1" t="s">
        <v>1062</v>
      </c>
      <c r="I969" s="1" t="s">
        <v>29</v>
      </c>
      <c r="T969">
        <v>0</v>
      </c>
      <c r="U969">
        <v>0</v>
      </c>
      <c r="AC969">
        <v>0</v>
      </c>
      <c r="AF969">
        <v>0</v>
      </c>
      <c r="AG969">
        <v>0</v>
      </c>
      <c r="AV969">
        <v>0</v>
      </c>
      <c r="AW969">
        <v>0</v>
      </c>
    </row>
    <row r="970" spans="1:49" x14ac:dyDescent="0.35">
      <c r="A970" s="1" t="s">
        <v>59</v>
      </c>
      <c r="B970" s="1" t="s">
        <v>1069</v>
      </c>
      <c r="C970" s="1" t="s">
        <v>1247</v>
      </c>
      <c r="D970" s="1" t="s">
        <v>4199</v>
      </c>
      <c r="E970" s="2">
        <v>44561</v>
      </c>
      <c r="F970" s="1" t="s">
        <v>1071</v>
      </c>
      <c r="G970" s="1" t="s">
        <v>210</v>
      </c>
      <c r="H970" s="1" t="s">
        <v>1070</v>
      </c>
      <c r="I970" s="1" t="s">
        <v>29</v>
      </c>
      <c r="T970">
        <v>0</v>
      </c>
      <c r="U970">
        <v>0</v>
      </c>
      <c r="AC970">
        <v>0</v>
      </c>
      <c r="AF970">
        <v>0</v>
      </c>
      <c r="AG970">
        <v>0</v>
      </c>
      <c r="AV970">
        <v>0</v>
      </c>
      <c r="AW970">
        <v>0</v>
      </c>
    </row>
    <row r="971" spans="1:49" x14ac:dyDescent="0.35">
      <c r="A971" s="1" t="s">
        <v>59</v>
      </c>
      <c r="B971" s="1" t="s">
        <v>1122</v>
      </c>
      <c r="C971" s="1" t="s">
        <v>1227</v>
      </c>
      <c r="D971" s="1" t="s">
        <v>4199</v>
      </c>
      <c r="E971" s="2">
        <v>44561</v>
      </c>
      <c r="F971" s="1" t="s">
        <v>1124</v>
      </c>
      <c r="G971" s="1" t="s">
        <v>145</v>
      </c>
      <c r="H971" s="1" t="s">
        <v>1123</v>
      </c>
      <c r="I971" s="1" t="s">
        <v>29</v>
      </c>
      <c r="T971">
        <v>0</v>
      </c>
      <c r="U971">
        <v>0</v>
      </c>
      <c r="AC971">
        <v>0</v>
      </c>
      <c r="AF971">
        <v>0</v>
      </c>
      <c r="AG971">
        <v>0</v>
      </c>
      <c r="AV971">
        <v>0</v>
      </c>
      <c r="AW971">
        <v>0</v>
      </c>
    </row>
    <row r="972" spans="1:49" x14ac:dyDescent="0.35">
      <c r="A972" s="1" t="s">
        <v>59</v>
      </c>
      <c r="B972" s="1" t="s">
        <v>1151</v>
      </c>
      <c r="C972" s="1" t="s">
        <v>1244</v>
      </c>
      <c r="D972" s="1" t="s">
        <v>4199</v>
      </c>
      <c r="E972" s="2">
        <v>44561</v>
      </c>
      <c r="F972" s="1" t="s">
        <v>1153</v>
      </c>
      <c r="G972" s="1" t="s">
        <v>31</v>
      </c>
      <c r="H972" s="1" t="s">
        <v>1152</v>
      </c>
      <c r="I972" s="1" t="s">
        <v>29</v>
      </c>
      <c r="T972">
        <v>0</v>
      </c>
      <c r="U972">
        <v>0</v>
      </c>
      <c r="AC972">
        <v>0</v>
      </c>
      <c r="AF972">
        <v>0</v>
      </c>
      <c r="AG972">
        <v>0</v>
      </c>
      <c r="AV972">
        <v>0</v>
      </c>
      <c r="AW972">
        <v>0</v>
      </c>
    </row>
    <row r="973" spans="1:49" x14ac:dyDescent="0.35">
      <c r="A973" s="1" t="s">
        <v>59</v>
      </c>
      <c r="B973" s="1" t="s">
        <v>1090</v>
      </c>
      <c r="C973" s="1" t="s">
        <v>1302</v>
      </c>
      <c r="D973" s="1" t="s">
        <v>4192</v>
      </c>
      <c r="E973" s="2">
        <v>43708</v>
      </c>
      <c r="F973" s="1" t="s">
        <v>146</v>
      </c>
      <c r="G973" s="1" t="s">
        <v>145</v>
      </c>
      <c r="H973" s="1" t="s">
        <v>1091</v>
      </c>
      <c r="I973" s="1" t="s">
        <v>1303</v>
      </c>
      <c r="M973">
        <v>86</v>
      </c>
      <c r="N973">
        <v>24</v>
      </c>
      <c r="O973">
        <v>62</v>
      </c>
      <c r="R973">
        <v>86</v>
      </c>
      <c r="T973">
        <v>86</v>
      </c>
      <c r="U973">
        <v>0</v>
      </c>
      <c r="Z973">
        <v>86</v>
      </c>
      <c r="AC973">
        <v>0</v>
      </c>
      <c r="AF973">
        <v>86</v>
      </c>
      <c r="AG973">
        <v>0</v>
      </c>
      <c r="AP973">
        <v>5</v>
      </c>
      <c r="AR973">
        <v>26</v>
      </c>
      <c r="AV973">
        <v>31</v>
      </c>
      <c r="AW973">
        <v>0</v>
      </c>
    </row>
    <row r="974" spans="1:49" x14ac:dyDescent="0.35">
      <c r="A974" s="1" t="s">
        <v>59</v>
      </c>
      <c r="B974" s="1" t="s">
        <v>1034</v>
      </c>
      <c r="C974" s="1" t="s">
        <v>1272</v>
      </c>
      <c r="D974" s="1" t="s">
        <v>4192</v>
      </c>
      <c r="E974" s="2">
        <v>43708</v>
      </c>
      <c r="F974" s="1" t="s">
        <v>1036</v>
      </c>
      <c r="G974" s="1" t="s">
        <v>387</v>
      </c>
      <c r="H974" s="1" t="s">
        <v>1035</v>
      </c>
      <c r="I974" s="1" t="s">
        <v>1273</v>
      </c>
      <c r="M974">
        <v>1594</v>
      </c>
      <c r="N974">
        <v>772</v>
      </c>
      <c r="O974">
        <v>822</v>
      </c>
      <c r="R974">
        <v>1594</v>
      </c>
      <c r="T974">
        <v>1594</v>
      </c>
      <c r="U974">
        <v>0</v>
      </c>
      <c r="Z974">
        <v>1594</v>
      </c>
      <c r="AC974">
        <v>0</v>
      </c>
      <c r="AF974">
        <v>1594</v>
      </c>
      <c r="AG974">
        <v>0</v>
      </c>
      <c r="AP974">
        <v>78</v>
      </c>
      <c r="AR974">
        <v>48</v>
      </c>
      <c r="AV974">
        <v>126</v>
      </c>
      <c r="AW974">
        <v>0</v>
      </c>
    </row>
    <row r="975" spans="1:49" x14ac:dyDescent="0.35">
      <c r="A975" s="1" t="s">
        <v>59</v>
      </c>
      <c r="B975" s="1" t="s">
        <v>1038</v>
      </c>
      <c r="C975" s="1" t="s">
        <v>1274</v>
      </c>
      <c r="D975" s="1" t="s">
        <v>4192</v>
      </c>
      <c r="E975" s="2">
        <v>43708</v>
      </c>
      <c r="F975" s="1" t="s">
        <v>993</v>
      </c>
      <c r="G975" s="1" t="s">
        <v>145</v>
      </c>
      <c r="H975" s="1" t="s">
        <v>1039</v>
      </c>
      <c r="I975" s="1" t="s">
        <v>1275</v>
      </c>
      <c r="M975">
        <v>0</v>
      </c>
      <c r="N975">
        <v>0</v>
      </c>
      <c r="O975">
        <v>0</v>
      </c>
      <c r="R975">
        <v>0</v>
      </c>
      <c r="T975">
        <v>0</v>
      </c>
      <c r="U975">
        <v>0</v>
      </c>
      <c r="AC975">
        <v>0</v>
      </c>
      <c r="AF975">
        <v>0</v>
      </c>
      <c r="AG975">
        <v>0</v>
      </c>
      <c r="AV975">
        <v>0</v>
      </c>
      <c r="AW975">
        <v>0</v>
      </c>
    </row>
    <row r="976" spans="1:49" x14ac:dyDescent="0.35">
      <c r="A976" s="1" t="s">
        <v>59</v>
      </c>
      <c r="B976" s="1" t="s">
        <v>1018</v>
      </c>
      <c r="C976" s="1" t="s">
        <v>1264</v>
      </c>
      <c r="D976" s="1" t="s">
        <v>4192</v>
      </c>
      <c r="E976" s="2">
        <v>43708</v>
      </c>
      <c r="F976" s="1" t="s">
        <v>1020</v>
      </c>
      <c r="G976" s="1" t="s">
        <v>145</v>
      </c>
      <c r="H976" s="1" t="s">
        <v>1019</v>
      </c>
      <c r="I976" s="1" t="s">
        <v>1265</v>
      </c>
      <c r="M976">
        <v>4781</v>
      </c>
      <c r="N976">
        <v>1991</v>
      </c>
      <c r="O976">
        <v>2790</v>
      </c>
      <c r="R976">
        <v>4781</v>
      </c>
      <c r="T976">
        <v>4781</v>
      </c>
      <c r="U976">
        <v>0</v>
      </c>
      <c r="Z976">
        <v>4781</v>
      </c>
      <c r="AC976">
        <v>0</v>
      </c>
      <c r="AF976">
        <v>4781</v>
      </c>
      <c r="AG976">
        <v>0</v>
      </c>
      <c r="AP976">
        <v>222</v>
      </c>
      <c r="AR976">
        <v>546</v>
      </c>
      <c r="AV976">
        <v>768</v>
      </c>
      <c r="AW976">
        <v>0</v>
      </c>
    </row>
    <row r="977" spans="1:49" x14ac:dyDescent="0.35">
      <c r="A977" s="1" t="s">
        <v>59</v>
      </c>
      <c r="B977" s="1" t="s">
        <v>1028</v>
      </c>
      <c r="C977" s="1" t="s">
        <v>1268</v>
      </c>
      <c r="D977" s="1" t="s">
        <v>4192</v>
      </c>
      <c r="E977" s="2">
        <v>43708</v>
      </c>
      <c r="F977" s="1" t="s">
        <v>576</v>
      </c>
      <c r="G977" s="1" t="s">
        <v>353</v>
      </c>
      <c r="H977" s="1" t="s">
        <v>1029</v>
      </c>
      <c r="I977" s="1" t="s">
        <v>1269</v>
      </c>
      <c r="M977">
        <v>0</v>
      </c>
      <c r="N977">
        <v>0</v>
      </c>
      <c r="O977">
        <v>0</v>
      </c>
      <c r="R977">
        <v>0</v>
      </c>
      <c r="T977">
        <v>0</v>
      </c>
      <c r="U977">
        <v>0</v>
      </c>
      <c r="AC977">
        <v>0</v>
      </c>
      <c r="AF977">
        <v>0</v>
      </c>
      <c r="AG977">
        <v>0</v>
      </c>
      <c r="AV977">
        <v>0</v>
      </c>
      <c r="AW977">
        <v>0</v>
      </c>
    </row>
    <row r="978" spans="1:49" x14ac:dyDescent="0.35">
      <c r="A978" s="1" t="s">
        <v>59</v>
      </c>
      <c r="B978" s="1" t="s">
        <v>1024</v>
      </c>
      <c r="C978" s="1" t="s">
        <v>1266</v>
      </c>
      <c r="D978" s="1" t="s">
        <v>4192</v>
      </c>
      <c r="E978" s="2">
        <v>43708</v>
      </c>
      <c r="F978" s="1" t="s">
        <v>1026</v>
      </c>
      <c r="G978" s="1" t="s">
        <v>353</v>
      </c>
      <c r="H978" s="1" t="s">
        <v>1025</v>
      </c>
      <c r="I978" s="1" t="s">
        <v>1267</v>
      </c>
      <c r="M978">
        <v>197</v>
      </c>
      <c r="N978">
        <v>95</v>
      </c>
      <c r="O978">
        <v>102</v>
      </c>
      <c r="R978">
        <v>197</v>
      </c>
      <c r="T978">
        <v>197</v>
      </c>
      <c r="U978">
        <v>0</v>
      </c>
      <c r="Z978">
        <v>197</v>
      </c>
      <c r="AC978">
        <v>0</v>
      </c>
      <c r="AF978">
        <v>197</v>
      </c>
      <c r="AG978">
        <v>0</v>
      </c>
      <c r="AP978">
        <v>12</v>
      </c>
      <c r="AR978">
        <v>11</v>
      </c>
      <c r="AV978">
        <v>23</v>
      </c>
      <c r="AW978">
        <v>0</v>
      </c>
    </row>
    <row r="979" spans="1:49" x14ac:dyDescent="0.35">
      <c r="A979" s="1" t="s">
        <v>59</v>
      </c>
      <c r="B979" s="1" t="s">
        <v>1031</v>
      </c>
      <c r="C979" s="1" t="s">
        <v>1270</v>
      </c>
      <c r="D979" s="1" t="s">
        <v>4192</v>
      </c>
      <c r="E979" s="2">
        <v>43708</v>
      </c>
      <c r="F979" s="1" t="s">
        <v>43</v>
      </c>
      <c r="G979" s="1" t="s">
        <v>48</v>
      </c>
      <c r="H979" s="1" t="s">
        <v>1032</v>
      </c>
      <c r="I979" s="1" t="s">
        <v>1271</v>
      </c>
      <c r="M979">
        <v>0</v>
      </c>
      <c r="N979">
        <v>0</v>
      </c>
      <c r="O979">
        <v>0</v>
      </c>
      <c r="R979">
        <v>0</v>
      </c>
      <c r="T979">
        <v>0</v>
      </c>
      <c r="U979">
        <v>0</v>
      </c>
      <c r="AC979">
        <v>0</v>
      </c>
      <c r="AF979">
        <v>0</v>
      </c>
      <c r="AG979">
        <v>0</v>
      </c>
      <c r="AV979">
        <v>0</v>
      </c>
      <c r="AW979">
        <v>0</v>
      </c>
    </row>
    <row r="980" spans="1:49" x14ac:dyDescent="0.35">
      <c r="A980" s="1" t="s">
        <v>59</v>
      </c>
      <c r="B980" s="1" t="s">
        <v>1119</v>
      </c>
      <c r="C980" s="1" t="s">
        <v>1321</v>
      </c>
      <c r="D980" s="1" t="s">
        <v>4192</v>
      </c>
      <c r="E980" s="2">
        <v>43708</v>
      </c>
      <c r="F980" s="1" t="s">
        <v>54</v>
      </c>
      <c r="G980" s="1" t="s">
        <v>190</v>
      </c>
      <c r="H980" s="1" t="s">
        <v>1120</v>
      </c>
      <c r="I980" s="1" t="s">
        <v>1322</v>
      </c>
      <c r="M980">
        <v>0</v>
      </c>
      <c r="N980">
        <v>0</v>
      </c>
      <c r="O980">
        <v>0</v>
      </c>
      <c r="R980">
        <v>0</v>
      </c>
      <c r="T980">
        <v>0</v>
      </c>
      <c r="U980">
        <v>0</v>
      </c>
      <c r="AC980">
        <v>0</v>
      </c>
      <c r="AF980">
        <v>0</v>
      </c>
      <c r="AG980">
        <v>0</v>
      </c>
      <c r="AV980">
        <v>0</v>
      </c>
      <c r="AW980">
        <v>0</v>
      </c>
    </row>
    <row r="981" spans="1:49" x14ac:dyDescent="0.35">
      <c r="A981" s="1" t="s">
        <v>59</v>
      </c>
      <c r="B981" s="1" t="s">
        <v>1197</v>
      </c>
      <c r="C981" s="1" t="s">
        <v>1365</v>
      </c>
      <c r="D981" s="1" t="s">
        <v>4192</v>
      </c>
      <c r="E981" s="2">
        <v>43708</v>
      </c>
      <c r="F981" s="1" t="s">
        <v>1199</v>
      </c>
      <c r="G981" s="1" t="s">
        <v>387</v>
      </c>
      <c r="H981" s="1" t="s">
        <v>1198</v>
      </c>
      <c r="I981" s="1" t="s">
        <v>1366</v>
      </c>
      <c r="M981">
        <v>568</v>
      </c>
      <c r="N981">
        <v>232</v>
      </c>
      <c r="O981">
        <v>336</v>
      </c>
      <c r="R981">
        <v>568</v>
      </c>
      <c r="T981">
        <v>568</v>
      </c>
      <c r="U981">
        <v>0</v>
      </c>
      <c r="Z981">
        <v>568</v>
      </c>
      <c r="AC981">
        <v>0</v>
      </c>
      <c r="AF981">
        <v>568</v>
      </c>
      <c r="AG981">
        <v>0</v>
      </c>
      <c r="AP981">
        <v>2</v>
      </c>
      <c r="AR981">
        <v>3</v>
      </c>
      <c r="AV981">
        <v>5</v>
      </c>
      <c r="AW981">
        <v>0</v>
      </c>
    </row>
    <row r="982" spans="1:49" x14ac:dyDescent="0.35">
      <c r="A982" s="1" t="s">
        <v>59</v>
      </c>
      <c r="B982" s="1" t="s">
        <v>1097</v>
      </c>
      <c r="C982" s="1" t="s">
        <v>1309</v>
      </c>
      <c r="D982" s="1" t="s">
        <v>4192</v>
      </c>
      <c r="E982" s="2">
        <v>43708</v>
      </c>
      <c r="F982" s="1" t="s">
        <v>1099</v>
      </c>
      <c r="G982" s="1" t="s">
        <v>845</v>
      </c>
      <c r="H982" s="1" t="s">
        <v>1098</v>
      </c>
      <c r="I982" s="1" t="s">
        <v>1310</v>
      </c>
      <c r="M982">
        <v>367</v>
      </c>
      <c r="N982">
        <v>181</v>
      </c>
      <c r="O982">
        <v>186</v>
      </c>
      <c r="R982">
        <v>367</v>
      </c>
      <c r="T982">
        <v>367</v>
      </c>
      <c r="U982">
        <v>0</v>
      </c>
      <c r="Z982">
        <v>367</v>
      </c>
      <c r="AC982">
        <v>0</v>
      </c>
      <c r="AF982">
        <v>367</v>
      </c>
      <c r="AG982">
        <v>0</v>
      </c>
      <c r="AP982">
        <v>29</v>
      </c>
      <c r="AR982">
        <v>2</v>
      </c>
      <c r="AV982">
        <v>31</v>
      </c>
      <c r="AW982">
        <v>0</v>
      </c>
    </row>
    <row r="983" spans="1:49" x14ac:dyDescent="0.35">
      <c r="A983" s="1" t="s">
        <v>59</v>
      </c>
      <c r="B983" s="1" t="s">
        <v>1101</v>
      </c>
      <c r="C983" s="1" t="s">
        <v>1311</v>
      </c>
      <c r="D983" s="1" t="s">
        <v>4192</v>
      </c>
      <c r="E983" s="2">
        <v>43708</v>
      </c>
      <c r="F983" s="1" t="s">
        <v>596</v>
      </c>
      <c r="G983" s="1" t="s">
        <v>353</v>
      </c>
      <c r="H983" s="1" t="s">
        <v>1102</v>
      </c>
      <c r="I983" s="1" t="s">
        <v>1312</v>
      </c>
      <c r="M983">
        <v>8682</v>
      </c>
      <c r="N983">
        <v>5250</v>
      </c>
      <c r="O983">
        <v>3432</v>
      </c>
      <c r="R983">
        <v>8682</v>
      </c>
      <c r="T983">
        <v>8682</v>
      </c>
      <c r="U983">
        <v>0</v>
      </c>
      <c r="Z983">
        <v>8682</v>
      </c>
      <c r="AC983">
        <v>0</v>
      </c>
      <c r="AF983">
        <v>8682</v>
      </c>
      <c r="AG983">
        <v>0</v>
      </c>
      <c r="AV983">
        <v>0</v>
      </c>
      <c r="AW983">
        <v>0</v>
      </c>
    </row>
    <row r="984" spans="1:49" x14ac:dyDescent="0.35">
      <c r="A984" s="1" t="s">
        <v>59</v>
      </c>
      <c r="B984" s="1" t="s">
        <v>1104</v>
      </c>
      <c r="C984" s="1" t="s">
        <v>1313</v>
      </c>
      <c r="D984" s="1" t="s">
        <v>4192</v>
      </c>
      <c r="E984" s="2">
        <v>43708</v>
      </c>
      <c r="F984" s="1" t="s">
        <v>1106</v>
      </c>
      <c r="G984" s="1" t="s">
        <v>845</v>
      </c>
      <c r="H984" s="1" t="s">
        <v>1105</v>
      </c>
      <c r="I984" s="1" t="s">
        <v>1314</v>
      </c>
      <c r="M984">
        <v>28</v>
      </c>
      <c r="N984">
        <v>8</v>
      </c>
      <c r="O984">
        <v>20</v>
      </c>
      <c r="R984">
        <v>28</v>
      </c>
      <c r="T984">
        <v>28</v>
      </c>
      <c r="U984">
        <v>0</v>
      </c>
      <c r="Z984">
        <v>28</v>
      </c>
      <c r="AC984">
        <v>0</v>
      </c>
      <c r="AF984">
        <v>28</v>
      </c>
      <c r="AG984">
        <v>0</v>
      </c>
      <c r="AP984">
        <v>11</v>
      </c>
      <c r="AR984">
        <v>1</v>
      </c>
      <c r="AV984">
        <v>12</v>
      </c>
      <c r="AW984">
        <v>0</v>
      </c>
    </row>
    <row r="985" spans="1:49" x14ac:dyDescent="0.35">
      <c r="A985" s="1" t="s">
        <v>59</v>
      </c>
      <c r="B985" s="1" t="s">
        <v>1108</v>
      </c>
      <c r="C985" s="1" t="s">
        <v>1315</v>
      </c>
      <c r="D985" s="1" t="s">
        <v>4192</v>
      </c>
      <c r="E985" s="2">
        <v>43708</v>
      </c>
      <c r="F985" s="1" t="s">
        <v>1110</v>
      </c>
      <c r="G985" s="1" t="s">
        <v>145</v>
      </c>
      <c r="H985" s="1" t="s">
        <v>1109</v>
      </c>
      <c r="I985" s="1" t="s">
        <v>1316</v>
      </c>
      <c r="M985">
        <v>288</v>
      </c>
      <c r="N985">
        <v>78</v>
      </c>
      <c r="O985">
        <v>210</v>
      </c>
      <c r="R985">
        <v>288</v>
      </c>
      <c r="T985">
        <v>288</v>
      </c>
      <c r="U985">
        <v>0</v>
      </c>
      <c r="Z985">
        <v>288</v>
      </c>
      <c r="AC985">
        <v>0</v>
      </c>
      <c r="AF985">
        <v>288</v>
      </c>
      <c r="AG985">
        <v>0</v>
      </c>
      <c r="AP985">
        <v>4</v>
      </c>
      <c r="AR985">
        <v>16</v>
      </c>
      <c r="AV985">
        <v>20</v>
      </c>
      <c r="AW985">
        <v>0</v>
      </c>
    </row>
    <row r="986" spans="1:49" x14ac:dyDescent="0.35">
      <c r="A986" s="1" t="s">
        <v>59</v>
      </c>
      <c r="B986" s="1" t="s">
        <v>1112</v>
      </c>
      <c r="C986" s="1" t="s">
        <v>1317</v>
      </c>
      <c r="D986" s="1" t="s">
        <v>4192</v>
      </c>
      <c r="E986" s="2">
        <v>43708</v>
      </c>
      <c r="F986" s="1" t="s">
        <v>151</v>
      </c>
      <c r="G986" s="1" t="s">
        <v>145</v>
      </c>
      <c r="H986" s="1" t="s">
        <v>1113</v>
      </c>
      <c r="I986" s="1" t="s">
        <v>1318</v>
      </c>
      <c r="M986">
        <v>150</v>
      </c>
      <c r="N986">
        <v>69</v>
      </c>
      <c r="O986">
        <v>81</v>
      </c>
      <c r="R986">
        <v>150</v>
      </c>
      <c r="T986">
        <v>150</v>
      </c>
      <c r="U986">
        <v>0</v>
      </c>
      <c r="Z986">
        <v>150</v>
      </c>
      <c r="AC986">
        <v>0</v>
      </c>
      <c r="AF986">
        <v>150</v>
      </c>
      <c r="AG986">
        <v>0</v>
      </c>
      <c r="AP986">
        <v>30</v>
      </c>
      <c r="AR986">
        <v>11</v>
      </c>
      <c r="AV986">
        <v>41</v>
      </c>
      <c r="AW986">
        <v>0</v>
      </c>
    </row>
    <row r="987" spans="1:49" x14ac:dyDescent="0.35">
      <c r="A987" s="1" t="s">
        <v>59</v>
      </c>
      <c r="B987" s="1" t="s">
        <v>1115</v>
      </c>
      <c r="C987" s="1" t="s">
        <v>1319</v>
      </c>
      <c r="D987" s="1" t="s">
        <v>4192</v>
      </c>
      <c r="E987" s="2">
        <v>43708</v>
      </c>
      <c r="F987" s="1" t="s">
        <v>1117</v>
      </c>
      <c r="G987" s="1" t="s">
        <v>353</v>
      </c>
      <c r="H987" s="1" t="s">
        <v>1116</v>
      </c>
      <c r="I987" s="1" t="s">
        <v>1320</v>
      </c>
      <c r="M987">
        <v>345</v>
      </c>
      <c r="N987">
        <v>162</v>
      </c>
      <c r="O987">
        <v>183</v>
      </c>
      <c r="R987">
        <v>345</v>
      </c>
      <c r="T987">
        <v>345</v>
      </c>
      <c r="U987">
        <v>0</v>
      </c>
      <c r="Z987">
        <v>345</v>
      </c>
      <c r="AC987">
        <v>0</v>
      </c>
      <c r="AF987">
        <v>345</v>
      </c>
      <c r="AG987">
        <v>0</v>
      </c>
      <c r="AP987">
        <v>25</v>
      </c>
      <c r="AR987">
        <v>16</v>
      </c>
      <c r="AV987">
        <v>41</v>
      </c>
      <c r="AW987">
        <v>0</v>
      </c>
    </row>
    <row r="988" spans="1:49" x14ac:dyDescent="0.35">
      <c r="A988" s="1" t="s">
        <v>59</v>
      </c>
      <c r="B988" s="1" t="s">
        <v>1176</v>
      </c>
      <c r="C988" s="1" t="s">
        <v>1353</v>
      </c>
      <c r="D988" s="1" t="s">
        <v>4192</v>
      </c>
      <c r="E988" s="2">
        <v>43708</v>
      </c>
      <c r="F988" s="1" t="s">
        <v>321</v>
      </c>
      <c r="G988" s="1" t="s">
        <v>190</v>
      </c>
      <c r="H988" s="1" t="s">
        <v>1177</v>
      </c>
      <c r="I988" s="1" t="s">
        <v>1354</v>
      </c>
      <c r="M988">
        <v>105</v>
      </c>
      <c r="N988">
        <v>49</v>
      </c>
      <c r="O988">
        <v>56</v>
      </c>
      <c r="R988">
        <v>105</v>
      </c>
      <c r="T988">
        <v>105</v>
      </c>
      <c r="U988">
        <v>0</v>
      </c>
      <c r="Z988">
        <v>105</v>
      </c>
      <c r="AC988">
        <v>0</v>
      </c>
      <c r="AF988">
        <v>105</v>
      </c>
      <c r="AG988">
        <v>0</v>
      </c>
      <c r="AV988">
        <v>0</v>
      </c>
      <c r="AW988">
        <v>0</v>
      </c>
    </row>
    <row r="989" spans="1:49" x14ac:dyDescent="0.35">
      <c r="A989" s="1" t="s">
        <v>59</v>
      </c>
      <c r="B989" s="1" t="s">
        <v>1193</v>
      </c>
      <c r="C989" s="1" t="s">
        <v>1363</v>
      </c>
      <c r="D989" s="1" t="s">
        <v>4192</v>
      </c>
      <c r="E989" s="2">
        <v>43708</v>
      </c>
      <c r="F989" s="1" t="s">
        <v>1195</v>
      </c>
      <c r="G989" s="1" t="s">
        <v>145</v>
      </c>
      <c r="H989" s="1" t="s">
        <v>1194</v>
      </c>
      <c r="I989" s="1" t="s">
        <v>1364</v>
      </c>
      <c r="M989">
        <v>76</v>
      </c>
      <c r="N989">
        <v>34</v>
      </c>
      <c r="O989">
        <v>42</v>
      </c>
      <c r="R989">
        <v>76</v>
      </c>
      <c r="T989">
        <v>76</v>
      </c>
      <c r="U989">
        <v>0</v>
      </c>
      <c r="Z989">
        <v>76</v>
      </c>
      <c r="AC989">
        <v>0</v>
      </c>
      <c r="AF989">
        <v>76</v>
      </c>
      <c r="AG989">
        <v>0</v>
      </c>
      <c r="AP989">
        <v>5</v>
      </c>
      <c r="AR989">
        <v>4</v>
      </c>
      <c r="AV989">
        <v>9</v>
      </c>
      <c r="AW989">
        <v>0</v>
      </c>
    </row>
    <row r="990" spans="1:49" x14ac:dyDescent="0.35">
      <c r="A990" s="1" t="s">
        <v>59</v>
      </c>
      <c r="B990" s="1" t="s">
        <v>1179</v>
      </c>
      <c r="C990" s="1" t="s">
        <v>1355</v>
      </c>
      <c r="D990" s="1" t="s">
        <v>4192</v>
      </c>
      <c r="E990" s="2">
        <v>43708</v>
      </c>
      <c r="F990" s="1" t="s">
        <v>125</v>
      </c>
      <c r="G990" s="1" t="s">
        <v>125</v>
      </c>
      <c r="H990" s="1" t="s">
        <v>1180</v>
      </c>
      <c r="I990" s="1" t="s">
        <v>1356</v>
      </c>
      <c r="M990">
        <v>458</v>
      </c>
      <c r="N990">
        <v>247</v>
      </c>
      <c r="O990">
        <v>211</v>
      </c>
      <c r="R990">
        <v>458</v>
      </c>
      <c r="T990">
        <v>458</v>
      </c>
      <c r="U990">
        <v>0</v>
      </c>
      <c r="Z990">
        <v>458</v>
      </c>
      <c r="AC990">
        <v>0</v>
      </c>
      <c r="AF990">
        <v>458</v>
      </c>
      <c r="AG990">
        <v>0</v>
      </c>
      <c r="AP990">
        <v>142</v>
      </c>
      <c r="AV990">
        <v>142</v>
      </c>
      <c r="AW990">
        <v>0</v>
      </c>
    </row>
    <row r="991" spans="1:49" x14ac:dyDescent="0.35">
      <c r="A991" s="1" t="s">
        <v>59</v>
      </c>
      <c r="B991" s="1" t="s">
        <v>1186</v>
      </c>
      <c r="C991" s="1" t="s">
        <v>1359</v>
      </c>
      <c r="D991" s="1" t="s">
        <v>4192</v>
      </c>
      <c r="E991" s="2">
        <v>43708</v>
      </c>
      <c r="F991" s="1" t="s">
        <v>1188</v>
      </c>
      <c r="G991" s="1" t="s">
        <v>845</v>
      </c>
      <c r="H991" s="1" t="s">
        <v>1187</v>
      </c>
      <c r="I991" s="1" t="s">
        <v>1360</v>
      </c>
      <c r="M991">
        <v>233</v>
      </c>
      <c r="N991">
        <v>130</v>
      </c>
      <c r="O991">
        <v>103</v>
      </c>
      <c r="R991">
        <v>233</v>
      </c>
      <c r="T991">
        <v>233</v>
      </c>
      <c r="U991">
        <v>0</v>
      </c>
      <c r="Z991">
        <v>233</v>
      </c>
      <c r="AC991">
        <v>0</v>
      </c>
      <c r="AF991">
        <v>233</v>
      </c>
      <c r="AG991">
        <v>0</v>
      </c>
      <c r="AV991">
        <v>0</v>
      </c>
      <c r="AW991">
        <v>0</v>
      </c>
    </row>
    <row r="992" spans="1:49" x14ac:dyDescent="0.35">
      <c r="A992" s="1" t="s">
        <v>59</v>
      </c>
      <c r="B992" s="1" t="s">
        <v>1182</v>
      </c>
      <c r="C992" s="1" t="s">
        <v>1357</v>
      </c>
      <c r="D992" s="1" t="s">
        <v>4192</v>
      </c>
      <c r="E992" s="2">
        <v>43708</v>
      </c>
      <c r="F992" s="1" t="s">
        <v>1184</v>
      </c>
      <c r="G992" s="1" t="s">
        <v>48</v>
      </c>
      <c r="H992" s="1" t="s">
        <v>1183</v>
      </c>
      <c r="I992" s="1" t="s">
        <v>1358</v>
      </c>
      <c r="M992">
        <v>0</v>
      </c>
      <c r="N992">
        <v>0</v>
      </c>
      <c r="O992">
        <v>0</v>
      </c>
      <c r="R992">
        <v>0</v>
      </c>
      <c r="T992">
        <v>0</v>
      </c>
      <c r="U992">
        <v>0</v>
      </c>
      <c r="AC992">
        <v>0</v>
      </c>
      <c r="AF992">
        <v>0</v>
      </c>
      <c r="AG992">
        <v>0</v>
      </c>
      <c r="AV992">
        <v>0</v>
      </c>
      <c r="AW992">
        <v>0</v>
      </c>
    </row>
    <row r="993" spans="1:49" x14ac:dyDescent="0.35">
      <c r="A993" s="1" t="s">
        <v>59</v>
      </c>
      <c r="B993" s="1" t="s">
        <v>1190</v>
      </c>
      <c r="C993" s="1" t="s">
        <v>1361</v>
      </c>
      <c r="D993" s="1" t="s">
        <v>4192</v>
      </c>
      <c r="E993" s="2">
        <v>43708</v>
      </c>
      <c r="F993" s="1" t="s">
        <v>402</v>
      </c>
      <c r="G993" s="1" t="s">
        <v>145</v>
      </c>
      <c r="H993" s="1" t="s">
        <v>1191</v>
      </c>
      <c r="I993" s="1" t="s">
        <v>1362</v>
      </c>
      <c r="M993">
        <v>0</v>
      </c>
      <c r="N993">
        <v>0</v>
      </c>
      <c r="O993">
        <v>0</v>
      </c>
      <c r="R993">
        <v>0</v>
      </c>
      <c r="T993">
        <v>0</v>
      </c>
      <c r="U993">
        <v>0</v>
      </c>
      <c r="AC993">
        <v>0</v>
      </c>
      <c r="AF993">
        <v>0</v>
      </c>
      <c r="AG993">
        <v>0</v>
      </c>
      <c r="AV993">
        <v>0</v>
      </c>
      <c r="AW993">
        <v>0</v>
      </c>
    </row>
    <row r="994" spans="1:49" x14ac:dyDescent="0.35">
      <c r="A994" s="1" t="s">
        <v>59</v>
      </c>
      <c r="B994" s="1" t="s">
        <v>1093</v>
      </c>
      <c r="C994" s="1" t="s">
        <v>1307</v>
      </c>
      <c r="D994" s="1" t="s">
        <v>4192</v>
      </c>
      <c r="E994" s="2">
        <v>43708</v>
      </c>
      <c r="F994" s="1" t="s">
        <v>1095</v>
      </c>
      <c r="G994" s="1" t="s">
        <v>387</v>
      </c>
      <c r="H994" s="1" t="s">
        <v>1094</v>
      </c>
      <c r="I994" s="1" t="s">
        <v>1308</v>
      </c>
      <c r="M994">
        <v>0</v>
      </c>
      <c r="N994">
        <v>0</v>
      </c>
      <c r="O994">
        <v>0</v>
      </c>
      <c r="R994">
        <v>0</v>
      </c>
      <c r="T994">
        <v>0</v>
      </c>
      <c r="U994">
        <v>0</v>
      </c>
      <c r="AC994">
        <v>0</v>
      </c>
      <c r="AF994">
        <v>0</v>
      </c>
      <c r="AG994">
        <v>0</v>
      </c>
      <c r="AV994">
        <v>0</v>
      </c>
      <c r="AW994">
        <v>0</v>
      </c>
    </row>
    <row r="995" spans="1:49" x14ac:dyDescent="0.35">
      <c r="A995" s="1" t="s">
        <v>59</v>
      </c>
      <c r="B995" s="1" t="s">
        <v>1041</v>
      </c>
      <c r="C995" s="1" t="s">
        <v>1276</v>
      </c>
      <c r="D995" s="1" t="s">
        <v>4192</v>
      </c>
      <c r="E995" s="2">
        <v>43708</v>
      </c>
      <c r="F995" s="1" t="s">
        <v>1043</v>
      </c>
      <c r="G995" s="1" t="s">
        <v>145</v>
      </c>
      <c r="H995" s="1" t="s">
        <v>1042</v>
      </c>
      <c r="I995" s="1" t="s">
        <v>1277</v>
      </c>
      <c r="M995">
        <v>0</v>
      </c>
      <c r="N995">
        <v>0</v>
      </c>
      <c r="O995">
        <v>0</v>
      </c>
      <c r="R995">
        <v>0</v>
      </c>
      <c r="T995">
        <v>0</v>
      </c>
      <c r="U995">
        <v>0</v>
      </c>
      <c r="AC995">
        <v>0</v>
      </c>
      <c r="AF995">
        <v>0</v>
      </c>
      <c r="AG995">
        <v>0</v>
      </c>
      <c r="AV995">
        <v>0</v>
      </c>
      <c r="AW995">
        <v>0</v>
      </c>
    </row>
    <row r="996" spans="1:49" x14ac:dyDescent="0.35">
      <c r="A996" s="1" t="s">
        <v>59</v>
      </c>
      <c r="B996" s="1" t="s">
        <v>1087</v>
      </c>
      <c r="C996" s="1" t="s">
        <v>1300</v>
      </c>
      <c r="D996" s="1" t="s">
        <v>4192</v>
      </c>
      <c r="E996" s="2">
        <v>43708</v>
      </c>
      <c r="F996" s="1" t="s">
        <v>844</v>
      </c>
      <c r="G996" s="1" t="s">
        <v>845</v>
      </c>
      <c r="H996" s="1" t="s">
        <v>1088</v>
      </c>
      <c r="I996" s="1" t="s">
        <v>1301</v>
      </c>
      <c r="M996">
        <v>643</v>
      </c>
      <c r="N996">
        <v>307</v>
      </c>
      <c r="O996">
        <v>336</v>
      </c>
      <c r="R996">
        <v>643</v>
      </c>
      <c r="T996">
        <v>643</v>
      </c>
      <c r="U996">
        <v>0</v>
      </c>
      <c r="Z996">
        <v>643</v>
      </c>
      <c r="AC996">
        <v>0</v>
      </c>
      <c r="AF996">
        <v>643</v>
      </c>
      <c r="AG996">
        <v>0</v>
      </c>
      <c r="AP996">
        <v>218</v>
      </c>
      <c r="AR996">
        <v>17</v>
      </c>
      <c r="AV996">
        <v>235</v>
      </c>
      <c r="AW996">
        <v>0</v>
      </c>
    </row>
    <row r="997" spans="1:49" x14ac:dyDescent="0.35">
      <c r="A997" s="1" t="s">
        <v>59</v>
      </c>
      <c r="B997" s="1" t="s">
        <v>1126</v>
      </c>
      <c r="C997" s="1" t="s">
        <v>1325</v>
      </c>
      <c r="D997" s="1" t="s">
        <v>4192</v>
      </c>
      <c r="E997" s="2">
        <v>43708</v>
      </c>
      <c r="F997" s="1" t="s">
        <v>1128</v>
      </c>
      <c r="G997" s="1" t="s">
        <v>166</v>
      </c>
      <c r="H997" s="1" t="s">
        <v>1127</v>
      </c>
      <c r="I997" s="1" t="s">
        <v>1326</v>
      </c>
      <c r="M997">
        <v>298</v>
      </c>
      <c r="N997">
        <v>164</v>
      </c>
      <c r="O997">
        <v>134</v>
      </c>
      <c r="R997">
        <v>298</v>
      </c>
      <c r="T997">
        <v>298</v>
      </c>
      <c r="U997">
        <v>0</v>
      </c>
      <c r="Z997">
        <v>298</v>
      </c>
      <c r="AC997">
        <v>0</v>
      </c>
      <c r="AF997">
        <v>298</v>
      </c>
      <c r="AG997">
        <v>0</v>
      </c>
      <c r="AP997">
        <v>11</v>
      </c>
      <c r="AR997">
        <v>4</v>
      </c>
      <c r="AV997">
        <v>15</v>
      </c>
      <c r="AW997">
        <v>0</v>
      </c>
    </row>
    <row r="998" spans="1:49" x14ac:dyDescent="0.35">
      <c r="A998" s="1" t="s">
        <v>59</v>
      </c>
      <c r="B998" s="1" t="s">
        <v>1173</v>
      </c>
      <c r="C998" s="1" t="s">
        <v>1351</v>
      </c>
      <c r="D998" s="1" t="s">
        <v>4192</v>
      </c>
      <c r="E998" s="2">
        <v>43708</v>
      </c>
      <c r="F998" s="1" t="s">
        <v>155</v>
      </c>
      <c r="G998" s="1" t="s">
        <v>145</v>
      </c>
      <c r="H998" s="1" t="s">
        <v>1174</v>
      </c>
      <c r="I998" s="1" t="s">
        <v>1352</v>
      </c>
      <c r="M998">
        <v>136</v>
      </c>
      <c r="N998">
        <v>27</v>
      </c>
      <c r="O998">
        <v>109</v>
      </c>
      <c r="R998">
        <v>136</v>
      </c>
      <c r="T998">
        <v>136</v>
      </c>
      <c r="U998">
        <v>0</v>
      </c>
      <c r="Z998">
        <v>136</v>
      </c>
      <c r="AC998">
        <v>0</v>
      </c>
      <c r="AF998">
        <v>136</v>
      </c>
      <c r="AG998">
        <v>0</v>
      </c>
      <c r="AP998">
        <v>4</v>
      </c>
      <c r="AR998">
        <v>12</v>
      </c>
      <c r="AV998">
        <v>16</v>
      </c>
      <c r="AW998">
        <v>0</v>
      </c>
    </row>
    <row r="999" spans="1:49" x14ac:dyDescent="0.35">
      <c r="A999" s="1" t="s">
        <v>59</v>
      </c>
      <c r="B999" s="1" t="s">
        <v>1170</v>
      </c>
      <c r="C999" s="1" t="s">
        <v>1349</v>
      </c>
      <c r="D999" s="1" t="s">
        <v>4192</v>
      </c>
      <c r="E999" s="2">
        <v>43708</v>
      </c>
      <c r="F999" s="1" t="s">
        <v>40</v>
      </c>
      <c r="G999" s="1" t="s">
        <v>40</v>
      </c>
      <c r="H999" s="1" t="s">
        <v>1171</v>
      </c>
      <c r="I999" s="1" t="s">
        <v>1350</v>
      </c>
      <c r="M999">
        <v>2326</v>
      </c>
      <c r="N999">
        <v>1628</v>
      </c>
      <c r="O999">
        <v>698</v>
      </c>
      <c r="R999">
        <v>2326</v>
      </c>
      <c r="T999">
        <v>2326</v>
      </c>
      <c r="U999">
        <v>0</v>
      </c>
      <c r="Z999">
        <v>2326</v>
      </c>
      <c r="AC999">
        <v>0</v>
      </c>
      <c r="AF999">
        <v>2326</v>
      </c>
      <c r="AG999">
        <v>0</v>
      </c>
      <c r="AP999">
        <v>169</v>
      </c>
      <c r="AR999">
        <v>73</v>
      </c>
      <c r="AV999">
        <v>242</v>
      </c>
      <c r="AW999">
        <v>0</v>
      </c>
    </row>
    <row r="1000" spans="1:49" x14ac:dyDescent="0.35">
      <c r="A1000" s="1" t="s">
        <v>59</v>
      </c>
      <c r="B1000" s="1" t="s">
        <v>1167</v>
      </c>
      <c r="C1000" s="1" t="s">
        <v>1347</v>
      </c>
      <c r="D1000" s="1" t="s">
        <v>4192</v>
      </c>
      <c r="E1000" s="2">
        <v>43708</v>
      </c>
      <c r="F1000" s="1" t="s">
        <v>5239</v>
      </c>
      <c r="G1000" s="1" t="s">
        <v>239</v>
      </c>
      <c r="H1000" s="1" t="s">
        <v>1168</v>
      </c>
      <c r="I1000" s="1" t="s">
        <v>1348</v>
      </c>
      <c r="M1000">
        <v>267</v>
      </c>
      <c r="N1000">
        <v>162</v>
      </c>
      <c r="O1000">
        <v>105</v>
      </c>
      <c r="R1000">
        <v>267</v>
      </c>
      <c r="T1000">
        <v>267</v>
      </c>
      <c r="U1000">
        <v>0</v>
      </c>
      <c r="Z1000">
        <v>267</v>
      </c>
      <c r="AC1000">
        <v>0</v>
      </c>
      <c r="AF1000">
        <v>267</v>
      </c>
      <c r="AG1000">
        <v>0</v>
      </c>
      <c r="AP1000">
        <v>1</v>
      </c>
      <c r="AR1000">
        <v>28</v>
      </c>
      <c r="AV1000">
        <v>29</v>
      </c>
      <c r="AW1000">
        <v>0</v>
      </c>
    </row>
    <row r="1001" spans="1:49" x14ac:dyDescent="0.35">
      <c r="A1001" s="1" t="s">
        <v>59</v>
      </c>
      <c r="B1001" s="1" t="s">
        <v>1084</v>
      </c>
      <c r="C1001" s="1" t="s">
        <v>1298</v>
      </c>
      <c r="D1001" s="1" t="s">
        <v>4192</v>
      </c>
      <c r="E1001" s="2">
        <v>43708</v>
      </c>
      <c r="F1001" s="1" t="s">
        <v>670</v>
      </c>
      <c r="G1001" s="1" t="s">
        <v>166</v>
      </c>
      <c r="H1001" s="1" t="s">
        <v>1085</v>
      </c>
      <c r="I1001" s="1" t="s">
        <v>1299</v>
      </c>
      <c r="M1001">
        <v>1321</v>
      </c>
      <c r="N1001">
        <v>742</v>
      </c>
      <c r="O1001">
        <v>579</v>
      </c>
      <c r="R1001">
        <v>1321</v>
      </c>
      <c r="T1001">
        <v>1321</v>
      </c>
      <c r="U1001">
        <v>0</v>
      </c>
      <c r="Z1001">
        <v>1321</v>
      </c>
      <c r="AC1001">
        <v>0</v>
      </c>
      <c r="AF1001">
        <v>1321</v>
      </c>
      <c r="AG1001">
        <v>0</v>
      </c>
      <c r="AP1001">
        <v>383</v>
      </c>
      <c r="AR1001">
        <v>54</v>
      </c>
      <c r="AV1001">
        <v>437</v>
      </c>
      <c r="AW1001">
        <v>0</v>
      </c>
    </row>
    <row r="1002" spans="1:49" x14ac:dyDescent="0.35">
      <c r="A1002" s="1" t="s">
        <v>59</v>
      </c>
      <c r="B1002" s="1" t="s">
        <v>1077</v>
      </c>
      <c r="C1002" s="1" t="s">
        <v>1294</v>
      </c>
      <c r="D1002" s="1" t="s">
        <v>4192</v>
      </c>
      <c r="E1002" s="2">
        <v>43708</v>
      </c>
      <c r="F1002" s="1" t="s">
        <v>1079</v>
      </c>
      <c r="G1002" s="1" t="s">
        <v>353</v>
      </c>
      <c r="H1002" s="1" t="s">
        <v>1078</v>
      </c>
      <c r="I1002" s="1" t="s">
        <v>1295</v>
      </c>
      <c r="M1002">
        <v>6985</v>
      </c>
      <c r="N1002">
        <v>3343</v>
      </c>
      <c r="O1002">
        <v>3642</v>
      </c>
      <c r="R1002">
        <v>6985</v>
      </c>
      <c r="T1002">
        <v>6985</v>
      </c>
      <c r="U1002">
        <v>0</v>
      </c>
      <c r="Z1002">
        <v>6985</v>
      </c>
      <c r="AC1002">
        <v>0</v>
      </c>
      <c r="AF1002">
        <v>6985</v>
      </c>
      <c r="AG1002">
        <v>0</v>
      </c>
      <c r="AP1002">
        <v>345</v>
      </c>
      <c r="AR1002">
        <v>200</v>
      </c>
      <c r="AV1002">
        <v>545</v>
      </c>
      <c r="AW1002">
        <v>0</v>
      </c>
    </row>
    <row r="1003" spans="1:49" x14ac:dyDescent="0.35">
      <c r="A1003" s="1" t="s">
        <v>59</v>
      </c>
      <c r="B1003" s="1" t="s">
        <v>1081</v>
      </c>
      <c r="C1003" s="1" t="s">
        <v>1296</v>
      </c>
      <c r="D1003" s="1" t="s">
        <v>4192</v>
      </c>
      <c r="E1003" s="2">
        <v>43708</v>
      </c>
      <c r="F1003" s="1" t="s">
        <v>135</v>
      </c>
      <c r="G1003" s="1" t="s">
        <v>136</v>
      </c>
      <c r="H1003" s="1" t="s">
        <v>1082</v>
      </c>
      <c r="I1003" s="1" t="s">
        <v>1297</v>
      </c>
      <c r="M1003">
        <v>1358</v>
      </c>
      <c r="N1003">
        <v>711</v>
      </c>
      <c r="O1003">
        <v>647</v>
      </c>
      <c r="R1003">
        <v>1358</v>
      </c>
      <c r="T1003">
        <v>1358</v>
      </c>
      <c r="U1003">
        <v>0</v>
      </c>
      <c r="Z1003">
        <v>1358</v>
      </c>
      <c r="AC1003">
        <v>0</v>
      </c>
      <c r="AF1003">
        <v>1358</v>
      </c>
      <c r="AG1003">
        <v>0</v>
      </c>
      <c r="AP1003">
        <v>129</v>
      </c>
      <c r="AR1003">
        <v>33</v>
      </c>
      <c r="AV1003">
        <v>162</v>
      </c>
      <c r="AW1003">
        <v>0</v>
      </c>
    </row>
    <row r="1004" spans="1:49" x14ac:dyDescent="0.35">
      <c r="A1004" s="1" t="s">
        <v>59</v>
      </c>
      <c r="B1004" s="1" t="s">
        <v>1073</v>
      </c>
      <c r="C1004" s="1" t="s">
        <v>1292</v>
      </c>
      <c r="D1004" s="1" t="s">
        <v>4192</v>
      </c>
      <c r="E1004" s="2">
        <v>43708</v>
      </c>
      <c r="F1004" s="1" t="s">
        <v>1075</v>
      </c>
      <c r="G1004" s="1" t="s">
        <v>166</v>
      </c>
      <c r="H1004" s="1" t="s">
        <v>1074</v>
      </c>
      <c r="I1004" s="1" t="s">
        <v>1293</v>
      </c>
      <c r="M1004">
        <v>377</v>
      </c>
      <c r="N1004">
        <v>106</v>
      </c>
      <c r="O1004">
        <v>271</v>
      </c>
      <c r="R1004">
        <v>377</v>
      </c>
      <c r="T1004">
        <v>377</v>
      </c>
      <c r="U1004">
        <v>0</v>
      </c>
      <c r="Z1004">
        <v>377</v>
      </c>
      <c r="AC1004">
        <v>0</v>
      </c>
      <c r="AF1004">
        <v>377</v>
      </c>
      <c r="AG1004">
        <v>0</v>
      </c>
      <c r="AP1004">
        <v>37</v>
      </c>
      <c r="AR1004">
        <v>8</v>
      </c>
      <c r="AV1004">
        <v>45</v>
      </c>
      <c r="AW1004">
        <v>0</v>
      </c>
    </row>
    <row r="1005" spans="1:49" x14ac:dyDescent="0.35">
      <c r="A1005" s="1" t="s">
        <v>59</v>
      </c>
      <c r="B1005" s="1" t="s">
        <v>1155</v>
      </c>
      <c r="C1005" s="1" t="s">
        <v>1341</v>
      </c>
      <c r="D1005" s="1" t="s">
        <v>4192</v>
      </c>
      <c r="E1005" s="2">
        <v>43708</v>
      </c>
      <c r="F1005" s="1" t="s">
        <v>1158</v>
      </c>
      <c r="G1005" s="1" t="s">
        <v>145</v>
      </c>
      <c r="H1005" s="1" t="s">
        <v>1156</v>
      </c>
      <c r="I1005" s="1" t="s">
        <v>1342</v>
      </c>
      <c r="M1005">
        <v>43</v>
      </c>
      <c r="N1005">
        <v>9</v>
      </c>
      <c r="O1005">
        <v>34</v>
      </c>
      <c r="R1005">
        <v>43</v>
      </c>
      <c r="T1005">
        <v>43</v>
      </c>
      <c r="U1005">
        <v>0</v>
      </c>
      <c r="Z1005">
        <v>43</v>
      </c>
      <c r="AC1005">
        <v>0</v>
      </c>
      <c r="AF1005">
        <v>43</v>
      </c>
      <c r="AG1005">
        <v>0</v>
      </c>
      <c r="AP1005">
        <v>3</v>
      </c>
      <c r="AR1005">
        <v>8</v>
      </c>
      <c r="AV1005">
        <v>11</v>
      </c>
      <c r="AW1005">
        <v>0</v>
      </c>
    </row>
    <row r="1006" spans="1:49" x14ac:dyDescent="0.35">
      <c r="A1006" s="1" t="s">
        <v>59</v>
      </c>
      <c r="B1006" s="1" t="s">
        <v>1160</v>
      </c>
      <c r="C1006" s="1" t="s">
        <v>1343</v>
      </c>
      <c r="D1006" s="1" t="s">
        <v>4192</v>
      </c>
      <c r="E1006" s="2">
        <v>43708</v>
      </c>
      <c r="F1006" s="1" t="s">
        <v>1162</v>
      </c>
      <c r="G1006" s="1" t="s">
        <v>353</v>
      </c>
      <c r="H1006" s="1" t="s">
        <v>1161</v>
      </c>
      <c r="I1006" s="1" t="s">
        <v>1344</v>
      </c>
      <c r="M1006">
        <v>150</v>
      </c>
      <c r="N1006">
        <v>72</v>
      </c>
      <c r="O1006">
        <v>78</v>
      </c>
      <c r="R1006">
        <v>150</v>
      </c>
      <c r="T1006">
        <v>150</v>
      </c>
      <c r="U1006">
        <v>0</v>
      </c>
      <c r="Z1006">
        <v>150</v>
      </c>
      <c r="AC1006">
        <v>0</v>
      </c>
      <c r="AF1006">
        <v>150</v>
      </c>
      <c r="AG1006">
        <v>0</v>
      </c>
      <c r="AP1006">
        <v>0</v>
      </c>
      <c r="AR1006">
        <v>10</v>
      </c>
      <c r="AV1006">
        <v>10</v>
      </c>
      <c r="AW1006">
        <v>0</v>
      </c>
    </row>
    <row r="1007" spans="1:49" x14ac:dyDescent="0.35">
      <c r="A1007" s="1" t="s">
        <v>59</v>
      </c>
      <c r="B1007" s="1" t="s">
        <v>1164</v>
      </c>
      <c r="C1007" s="1" t="s">
        <v>1345</v>
      </c>
      <c r="D1007" s="1" t="s">
        <v>4192</v>
      </c>
      <c r="E1007" s="2">
        <v>43708</v>
      </c>
      <c r="F1007" s="1" t="s">
        <v>998</v>
      </c>
      <c r="G1007" s="1" t="s">
        <v>145</v>
      </c>
      <c r="H1007" s="1" t="s">
        <v>1165</v>
      </c>
      <c r="I1007" s="1" t="s">
        <v>1346</v>
      </c>
      <c r="M1007">
        <v>23</v>
      </c>
      <c r="N1007">
        <v>7</v>
      </c>
      <c r="O1007">
        <v>16</v>
      </c>
      <c r="R1007">
        <v>23</v>
      </c>
      <c r="T1007">
        <v>23</v>
      </c>
      <c r="U1007">
        <v>0</v>
      </c>
      <c r="Z1007">
        <v>23</v>
      </c>
      <c r="AC1007">
        <v>0</v>
      </c>
      <c r="AF1007">
        <v>23</v>
      </c>
      <c r="AG1007">
        <v>0</v>
      </c>
      <c r="AP1007">
        <v>0</v>
      </c>
      <c r="AR1007">
        <v>7</v>
      </c>
      <c r="AV1007">
        <v>7</v>
      </c>
      <c r="AW1007">
        <v>0</v>
      </c>
    </row>
    <row r="1008" spans="1:49" x14ac:dyDescent="0.35">
      <c r="A1008" s="1" t="s">
        <v>59</v>
      </c>
      <c r="B1008" s="1" t="s">
        <v>1133</v>
      </c>
      <c r="C1008" s="1" t="s">
        <v>1329</v>
      </c>
      <c r="D1008" s="1" t="s">
        <v>4192</v>
      </c>
      <c r="E1008" s="2">
        <v>43708</v>
      </c>
      <c r="F1008" s="1" t="s">
        <v>165</v>
      </c>
      <c r="G1008" s="1" t="s">
        <v>166</v>
      </c>
      <c r="H1008" s="1" t="s">
        <v>1134</v>
      </c>
      <c r="I1008" s="1" t="s">
        <v>1330</v>
      </c>
      <c r="M1008">
        <v>8342</v>
      </c>
      <c r="N1008">
        <v>4380</v>
      </c>
      <c r="O1008">
        <v>3962</v>
      </c>
      <c r="R1008">
        <v>8342</v>
      </c>
      <c r="T1008">
        <v>8342</v>
      </c>
      <c r="U1008">
        <v>0</v>
      </c>
      <c r="Z1008">
        <v>8342</v>
      </c>
      <c r="AC1008">
        <v>0</v>
      </c>
      <c r="AF1008">
        <v>8342</v>
      </c>
      <c r="AG1008">
        <v>0</v>
      </c>
      <c r="AP1008">
        <v>2603</v>
      </c>
      <c r="AR1008">
        <v>175</v>
      </c>
      <c r="AV1008">
        <v>2778</v>
      </c>
      <c r="AW1008">
        <v>0</v>
      </c>
    </row>
    <row r="1009" spans="1:49" x14ac:dyDescent="0.35">
      <c r="A1009" s="1" t="s">
        <v>59</v>
      </c>
      <c r="B1009" s="1" t="s">
        <v>1130</v>
      </c>
      <c r="C1009" s="1" t="s">
        <v>1327</v>
      </c>
      <c r="D1009" s="1" t="s">
        <v>4192</v>
      </c>
      <c r="E1009" s="2">
        <v>43708</v>
      </c>
      <c r="F1009" s="1" t="s">
        <v>386</v>
      </c>
      <c r="G1009" s="1" t="s">
        <v>387</v>
      </c>
      <c r="H1009" s="1" t="s">
        <v>1131</v>
      </c>
      <c r="I1009" s="1" t="s">
        <v>1328</v>
      </c>
      <c r="M1009">
        <v>415</v>
      </c>
      <c r="N1009">
        <v>255</v>
      </c>
      <c r="O1009">
        <v>160</v>
      </c>
      <c r="R1009">
        <v>415</v>
      </c>
      <c r="T1009">
        <v>415</v>
      </c>
      <c r="U1009">
        <v>0</v>
      </c>
      <c r="Z1009">
        <v>415</v>
      </c>
      <c r="AC1009">
        <v>0</v>
      </c>
      <c r="AF1009">
        <v>415</v>
      </c>
      <c r="AG1009">
        <v>0</v>
      </c>
      <c r="AP1009">
        <v>51</v>
      </c>
      <c r="AR1009">
        <v>92</v>
      </c>
      <c r="AV1009">
        <v>143</v>
      </c>
      <c r="AW1009">
        <v>0</v>
      </c>
    </row>
    <row r="1010" spans="1:49" x14ac:dyDescent="0.35">
      <c r="A1010" s="1" t="s">
        <v>59</v>
      </c>
      <c r="B1010" s="1" t="s">
        <v>1136</v>
      </c>
      <c r="C1010" s="1" t="s">
        <v>1331</v>
      </c>
      <c r="D1010" s="1" t="s">
        <v>4192</v>
      </c>
      <c r="E1010" s="2">
        <v>43708</v>
      </c>
      <c r="F1010" s="1" t="s">
        <v>1138</v>
      </c>
      <c r="G1010" s="1" t="s">
        <v>136</v>
      </c>
      <c r="H1010" s="1" t="s">
        <v>1137</v>
      </c>
      <c r="I1010" s="1" t="s">
        <v>1332</v>
      </c>
      <c r="M1010">
        <v>356</v>
      </c>
      <c r="N1010">
        <v>234</v>
      </c>
      <c r="O1010">
        <v>122</v>
      </c>
      <c r="R1010">
        <v>356</v>
      </c>
      <c r="T1010">
        <v>356</v>
      </c>
      <c r="U1010">
        <v>0</v>
      </c>
      <c r="Z1010">
        <v>356</v>
      </c>
      <c r="AC1010">
        <v>0</v>
      </c>
      <c r="AF1010">
        <v>356</v>
      </c>
      <c r="AG1010">
        <v>0</v>
      </c>
      <c r="AP1010">
        <v>42</v>
      </c>
      <c r="AR1010">
        <v>17</v>
      </c>
      <c r="AV1010">
        <v>59</v>
      </c>
      <c r="AW1010">
        <v>0</v>
      </c>
    </row>
    <row r="1011" spans="1:49" x14ac:dyDescent="0.35">
      <c r="A1011" s="1" t="s">
        <v>59</v>
      </c>
      <c r="B1011" s="1" t="s">
        <v>1143</v>
      </c>
      <c r="C1011" s="1" t="s">
        <v>1335</v>
      </c>
      <c r="D1011" s="1" t="s">
        <v>4192</v>
      </c>
      <c r="E1011" s="2">
        <v>43708</v>
      </c>
      <c r="F1011" s="1" t="s">
        <v>1145</v>
      </c>
      <c r="G1011" s="1" t="s">
        <v>73</v>
      </c>
      <c r="H1011" s="1" t="s">
        <v>1144</v>
      </c>
      <c r="I1011" s="1" t="s">
        <v>1336</v>
      </c>
      <c r="M1011">
        <v>3440</v>
      </c>
      <c r="N1011">
        <v>1950</v>
      </c>
      <c r="O1011">
        <v>1490</v>
      </c>
      <c r="R1011">
        <v>3440</v>
      </c>
      <c r="T1011">
        <v>3440</v>
      </c>
      <c r="U1011">
        <v>0</v>
      </c>
      <c r="Z1011">
        <v>3440</v>
      </c>
      <c r="AC1011">
        <v>0</v>
      </c>
      <c r="AF1011">
        <v>3440</v>
      </c>
      <c r="AG1011">
        <v>0</v>
      </c>
      <c r="AP1011">
        <v>271</v>
      </c>
      <c r="AV1011">
        <v>271</v>
      </c>
      <c r="AW1011">
        <v>0</v>
      </c>
    </row>
    <row r="1012" spans="1:49" x14ac:dyDescent="0.35">
      <c r="A1012" s="1" t="s">
        <v>59</v>
      </c>
      <c r="B1012" s="1" t="s">
        <v>1140</v>
      </c>
      <c r="C1012" s="1" t="s">
        <v>1333</v>
      </c>
      <c r="D1012" s="1" t="s">
        <v>4192</v>
      </c>
      <c r="E1012" s="2">
        <v>43708</v>
      </c>
      <c r="F1012" s="1" t="s">
        <v>74</v>
      </c>
      <c r="G1012" s="1" t="s">
        <v>82</v>
      </c>
      <c r="H1012" s="1" t="s">
        <v>1141</v>
      </c>
      <c r="I1012" s="1" t="s">
        <v>1334</v>
      </c>
      <c r="M1012">
        <v>0</v>
      </c>
      <c r="N1012">
        <v>0</v>
      </c>
      <c r="O1012">
        <v>0</v>
      </c>
      <c r="R1012">
        <v>0</v>
      </c>
      <c r="T1012">
        <v>0</v>
      </c>
      <c r="U1012">
        <v>0</v>
      </c>
      <c r="AC1012">
        <v>0</v>
      </c>
      <c r="AF1012">
        <v>0</v>
      </c>
      <c r="AG1012">
        <v>0</v>
      </c>
      <c r="AV1012">
        <v>0</v>
      </c>
      <c r="AW1012">
        <v>0</v>
      </c>
    </row>
    <row r="1013" spans="1:49" x14ac:dyDescent="0.35">
      <c r="A1013" s="1" t="s">
        <v>59</v>
      </c>
      <c r="B1013" s="1" t="s">
        <v>1201</v>
      </c>
      <c r="C1013" s="1" t="s">
        <v>1367</v>
      </c>
      <c r="D1013" s="1" t="s">
        <v>4192</v>
      </c>
      <c r="E1013" s="2">
        <v>43708</v>
      </c>
      <c r="F1013" s="1" t="s">
        <v>352</v>
      </c>
      <c r="G1013" s="1" t="s">
        <v>353</v>
      </c>
      <c r="H1013" s="1" t="s">
        <v>1202</v>
      </c>
      <c r="I1013" s="1" t="s">
        <v>1368</v>
      </c>
      <c r="M1013">
        <v>259</v>
      </c>
      <c r="N1013">
        <v>107</v>
      </c>
      <c r="O1013">
        <v>152</v>
      </c>
      <c r="R1013">
        <v>259</v>
      </c>
      <c r="T1013">
        <v>259</v>
      </c>
      <c r="U1013">
        <v>0</v>
      </c>
      <c r="Z1013">
        <v>259</v>
      </c>
      <c r="AC1013">
        <v>0</v>
      </c>
      <c r="AF1013">
        <v>259</v>
      </c>
      <c r="AG1013">
        <v>0</v>
      </c>
      <c r="AP1013">
        <v>0</v>
      </c>
      <c r="AR1013">
        <v>0</v>
      </c>
      <c r="AV1013">
        <v>0</v>
      </c>
      <c r="AW1013">
        <v>0</v>
      </c>
    </row>
    <row r="1014" spans="1:49" x14ac:dyDescent="0.35">
      <c r="A1014" s="1" t="s">
        <v>59</v>
      </c>
      <c r="B1014" s="1" t="s">
        <v>1148</v>
      </c>
      <c r="C1014" s="1" t="s">
        <v>1337</v>
      </c>
      <c r="D1014" s="1" t="s">
        <v>4192</v>
      </c>
      <c r="E1014" s="2">
        <v>43708</v>
      </c>
      <c r="F1014" s="1" t="s">
        <v>854</v>
      </c>
      <c r="G1014" s="1" t="s">
        <v>40</v>
      </c>
      <c r="H1014" s="1" t="s">
        <v>1149</v>
      </c>
      <c r="I1014" s="1" t="s">
        <v>1338</v>
      </c>
      <c r="M1014">
        <v>23</v>
      </c>
      <c r="N1014">
        <v>9</v>
      </c>
      <c r="O1014">
        <v>14</v>
      </c>
      <c r="R1014">
        <v>23</v>
      </c>
      <c r="T1014">
        <v>23</v>
      </c>
      <c r="U1014">
        <v>0</v>
      </c>
      <c r="Z1014">
        <v>23</v>
      </c>
      <c r="AC1014">
        <v>0</v>
      </c>
      <c r="AF1014">
        <v>23</v>
      </c>
      <c r="AG1014">
        <v>0</v>
      </c>
      <c r="AP1014">
        <v>2</v>
      </c>
      <c r="AV1014">
        <v>2</v>
      </c>
      <c r="AW1014">
        <v>0</v>
      </c>
    </row>
    <row r="1015" spans="1:49" x14ac:dyDescent="0.35">
      <c r="A1015" s="1" t="s">
        <v>59</v>
      </c>
      <c r="B1015" s="1" t="s">
        <v>1204</v>
      </c>
      <c r="C1015" s="1" t="s">
        <v>1371</v>
      </c>
      <c r="D1015" s="1" t="s">
        <v>4192</v>
      </c>
      <c r="E1015" s="2">
        <v>43708</v>
      </c>
      <c r="F1015" s="1" t="s">
        <v>1206</v>
      </c>
      <c r="G1015" s="1" t="s">
        <v>31</v>
      </c>
      <c r="H1015" s="1" t="s">
        <v>1205</v>
      </c>
      <c r="I1015" s="1" t="s">
        <v>1372</v>
      </c>
      <c r="M1015">
        <v>0</v>
      </c>
      <c r="N1015">
        <v>0</v>
      </c>
      <c r="O1015">
        <v>0</v>
      </c>
      <c r="R1015">
        <v>0</v>
      </c>
      <c r="T1015">
        <v>0</v>
      </c>
      <c r="U1015">
        <v>0</v>
      </c>
      <c r="AC1015">
        <v>0</v>
      </c>
      <c r="AF1015">
        <v>0</v>
      </c>
      <c r="AG1015">
        <v>0</v>
      </c>
      <c r="AV1015">
        <v>0</v>
      </c>
      <c r="AW1015">
        <v>0</v>
      </c>
    </row>
    <row r="1016" spans="1:49" x14ac:dyDescent="0.35">
      <c r="A1016" s="1" t="s">
        <v>59</v>
      </c>
      <c r="B1016" s="1" t="s">
        <v>1208</v>
      </c>
      <c r="C1016" s="1" t="s">
        <v>1369</v>
      </c>
      <c r="D1016" s="1" t="s">
        <v>4192</v>
      </c>
      <c r="E1016" s="2">
        <v>43708</v>
      </c>
      <c r="F1016" s="1" t="s">
        <v>1210</v>
      </c>
      <c r="G1016" s="1" t="s">
        <v>387</v>
      </c>
      <c r="H1016" s="1" t="s">
        <v>1209</v>
      </c>
      <c r="I1016" s="1" t="s">
        <v>1370</v>
      </c>
      <c r="M1016">
        <v>430</v>
      </c>
      <c r="N1016">
        <v>215</v>
      </c>
      <c r="O1016">
        <v>215</v>
      </c>
      <c r="R1016">
        <v>430</v>
      </c>
      <c r="T1016">
        <v>430</v>
      </c>
      <c r="U1016">
        <v>0</v>
      </c>
      <c r="Z1016">
        <v>430</v>
      </c>
      <c r="AC1016">
        <v>0</v>
      </c>
      <c r="AF1016">
        <v>430</v>
      </c>
      <c r="AG1016">
        <v>0</v>
      </c>
      <c r="AP1016">
        <v>4</v>
      </c>
      <c r="AV1016">
        <v>4</v>
      </c>
      <c r="AW1016">
        <v>0</v>
      </c>
    </row>
    <row r="1017" spans="1:49" x14ac:dyDescent="0.35">
      <c r="A1017" s="1" t="s">
        <v>59</v>
      </c>
      <c r="B1017" s="1" t="s">
        <v>1045</v>
      </c>
      <c r="C1017" s="1" t="s">
        <v>1278</v>
      </c>
      <c r="D1017" s="1" t="s">
        <v>4192</v>
      </c>
      <c r="E1017" s="2">
        <v>43708</v>
      </c>
      <c r="F1017" s="1" t="s">
        <v>1047</v>
      </c>
      <c r="G1017" s="1" t="s">
        <v>387</v>
      </c>
      <c r="H1017" s="1" t="s">
        <v>1046</v>
      </c>
      <c r="I1017" s="1" t="s">
        <v>1279</v>
      </c>
      <c r="M1017">
        <v>1788</v>
      </c>
      <c r="N1017">
        <v>1331</v>
      </c>
      <c r="O1017">
        <v>457</v>
      </c>
      <c r="R1017">
        <v>1788</v>
      </c>
      <c r="T1017">
        <v>1788</v>
      </c>
      <c r="U1017">
        <v>0</v>
      </c>
      <c r="Z1017">
        <v>1788</v>
      </c>
      <c r="AC1017">
        <v>0</v>
      </c>
      <c r="AF1017">
        <v>1788</v>
      </c>
      <c r="AG1017">
        <v>0</v>
      </c>
      <c r="AP1017">
        <v>7</v>
      </c>
      <c r="AR1017">
        <v>10</v>
      </c>
      <c r="AV1017">
        <v>17</v>
      </c>
      <c r="AW1017">
        <v>0</v>
      </c>
    </row>
    <row r="1018" spans="1:49" x14ac:dyDescent="0.35">
      <c r="A1018" s="1" t="s">
        <v>59</v>
      </c>
      <c r="B1018" s="1" t="s">
        <v>1049</v>
      </c>
      <c r="C1018" s="1" t="s">
        <v>1280</v>
      </c>
      <c r="D1018" s="1" t="s">
        <v>4192</v>
      </c>
      <c r="E1018" s="2">
        <v>43708</v>
      </c>
      <c r="F1018" s="1" t="s">
        <v>1051</v>
      </c>
      <c r="G1018" s="1" t="s">
        <v>387</v>
      </c>
      <c r="H1018" s="1" t="s">
        <v>1050</v>
      </c>
      <c r="I1018" s="1" t="s">
        <v>1281</v>
      </c>
      <c r="M1018">
        <v>5405</v>
      </c>
      <c r="N1018">
        <v>2115</v>
      </c>
      <c r="O1018">
        <v>3290</v>
      </c>
      <c r="R1018">
        <v>5405</v>
      </c>
      <c r="T1018">
        <v>5405</v>
      </c>
      <c r="U1018">
        <v>0</v>
      </c>
      <c r="Z1018">
        <v>5405</v>
      </c>
      <c r="AC1018">
        <v>0</v>
      </c>
      <c r="AF1018">
        <v>5405</v>
      </c>
      <c r="AG1018">
        <v>0</v>
      </c>
      <c r="AP1018">
        <v>187</v>
      </c>
      <c r="AV1018">
        <v>187</v>
      </c>
      <c r="AW1018">
        <v>0</v>
      </c>
    </row>
    <row r="1019" spans="1:49" x14ac:dyDescent="0.35">
      <c r="A1019" s="1" t="s">
        <v>59</v>
      </c>
      <c r="B1019" s="1" t="s">
        <v>1057</v>
      </c>
      <c r="C1019" s="1" t="s">
        <v>1284</v>
      </c>
      <c r="D1019" s="1" t="s">
        <v>4192</v>
      </c>
      <c r="E1019" s="2">
        <v>43708</v>
      </c>
      <c r="F1019" s="1" t="s">
        <v>1059</v>
      </c>
      <c r="G1019" s="1" t="s">
        <v>73</v>
      </c>
      <c r="H1019" s="1" t="s">
        <v>1058</v>
      </c>
      <c r="I1019" s="1" t="s">
        <v>1285</v>
      </c>
      <c r="M1019">
        <v>1082</v>
      </c>
      <c r="N1019">
        <v>40</v>
      </c>
      <c r="O1019">
        <v>1042</v>
      </c>
      <c r="R1019">
        <v>1082</v>
      </c>
      <c r="T1019">
        <v>1082</v>
      </c>
      <c r="U1019">
        <v>0</v>
      </c>
      <c r="Z1019">
        <v>1082</v>
      </c>
      <c r="AC1019">
        <v>0</v>
      </c>
      <c r="AF1019">
        <v>1082</v>
      </c>
      <c r="AG1019">
        <v>0</v>
      </c>
      <c r="AP1019">
        <v>10</v>
      </c>
      <c r="AR1019">
        <v>50</v>
      </c>
      <c r="AV1019">
        <v>60</v>
      </c>
      <c r="AW1019">
        <v>0</v>
      </c>
    </row>
    <row r="1020" spans="1:49" x14ac:dyDescent="0.35">
      <c r="A1020" s="1" t="s">
        <v>59</v>
      </c>
      <c r="B1020" s="1" t="s">
        <v>1053</v>
      </c>
      <c r="C1020" s="1" t="s">
        <v>1282</v>
      </c>
      <c r="D1020" s="1" t="s">
        <v>4192</v>
      </c>
      <c r="E1020" s="2">
        <v>43708</v>
      </c>
      <c r="F1020" s="1" t="s">
        <v>1055</v>
      </c>
      <c r="G1020" s="1" t="s">
        <v>145</v>
      </c>
      <c r="H1020" s="1" t="s">
        <v>1054</v>
      </c>
      <c r="I1020" s="1" t="s">
        <v>1283</v>
      </c>
      <c r="M1020">
        <v>0</v>
      </c>
      <c r="N1020">
        <v>0</v>
      </c>
      <c r="O1020">
        <v>0</v>
      </c>
      <c r="R1020">
        <v>0</v>
      </c>
      <c r="T1020">
        <v>0</v>
      </c>
      <c r="U1020">
        <v>0</v>
      </c>
      <c r="AC1020">
        <v>0</v>
      </c>
      <c r="AF1020">
        <v>0</v>
      </c>
      <c r="AG1020">
        <v>0</v>
      </c>
      <c r="AV1020">
        <v>0</v>
      </c>
      <c r="AW1020">
        <v>0</v>
      </c>
    </row>
    <row r="1021" spans="1:49" x14ac:dyDescent="0.35">
      <c r="A1021" s="1" t="s">
        <v>59</v>
      </c>
      <c r="B1021" s="1" t="s">
        <v>1065</v>
      </c>
      <c r="C1021" s="1" t="s">
        <v>1288</v>
      </c>
      <c r="D1021" s="1" t="s">
        <v>4192</v>
      </c>
      <c r="E1021" s="2">
        <v>43708</v>
      </c>
      <c r="F1021" s="1" t="s">
        <v>1067</v>
      </c>
      <c r="G1021" s="1" t="s">
        <v>353</v>
      </c>
      <c r="H1021" s="1" t="s">
        <v>1066</v>
      </c>
      <c r="I1021" s="1" t="s">
        <v>1289</v>
      </c>
      <c r="M1021">
        <v>0</v>
      </c>
      <c r="N1021">
        <v>0</v>
      </c>
      <c r="O1021">
        <v>0</v>
      </c>
      <c r="R1021">
        <v>0</v>
      </c>
      <c r="T1021">
        <v>0</v>
      </c>
      <c r="U1021">
        <v>0</v>
      </c>
      <c r="AC1021">
        <v>0</v>
      </c>
      <c r="AF1021">
        <v>0</v>
      </c>
      <c r="AG1021">
        <v>0</v>
      </c>
      <c r="AV1021">
        <v>0</v>
      </c>
      <c r="AW1021">
        <v>0</v>
      </c>
    </row>
    <row r="1022" spans="1:49" x14ac:dyDescent="0.35">
      <c r="A1022" s="1" t="s">
        <v>59</v>
      </c>
      <c r="B1022" s="1" t="s">
        <v>1061</v>
      </c>
      <c r="C1022" s="1" t="s">
        <v>1286</v>
      </c>
      <c r="D1022" s="1" t="s">
        <v>4192</v>
      </c>
      <c r="E1022" s="2">
        <v>43708</v>
      </c>
      <c r="F1022" s="1" t="s">
        <v>1063</v>
      </c>
      <c r="G1022" s="1" t="s">
        <v>40</v>
      </c>
      <c r="H1022" s="1" t="s">
        <v>1062</v>
      </c>
      <c r="I1022" s="1" t="s">
        <v>1287</v>
      </c>
      <c r="M1022">
        <v>0</v>
      </c>
      <c r="N1022">
        <v>0</v>
      </c>
      <c r="O1022">
        <v>0</v>
      </c>
      <c r="R1022">
        <v>0</v>
      </c>
      <c r="T1022">
        <v>0</v>
      </c>
      <c r="U1022">
        <v>0</v>
      </c>
      <c r="AC1022">
        <v>0</v>
      </c>
      <c r="AF1022">
        <v>0</v>
      </c>
      <c r="AG1022">
        <v>0</v>
      </c>
      <c r="AV1022">
        <v>0</v>
      </c>
      <c r="AW1022">
        <v>0</v>
      </c>
    </row>
    <row r="1023" spans="1:49" x14ac:dyDescent="0.35">
      <c r="A1023" s="1" t="s">
        <v>59</v>
      </c>
      <c r="B1023" s="1" t="s">
        <v>1069</v>
      </c>
      <c r="C1023" s="1" t="s">
        <v>1290</v>
      </c>
      <c r="D1023" s="1" t="s">
        <v>4192</v>
      </c>
      <c r="E1023" s="2">
        <v>43708</v>
      </c>
      <c r="F1023" s="1" t="s">
        <v>1071</v>
      </c>
      <c r="G1023" s="1" t="s">
        <v>210</v>
      </c>
      <c r="H1023" s="1" t="s">
        <v>1070</v>
      </c>
      <c r="I1023" s="1" t="s">
        <v>1291</v>
      </c>
      <c r="M1023">
        <v>3941</v>
      </c>
      <c r="N1023">
        <v>2114</v>
      </c>
      <c r="O1023">
        <v>1827</v>
      </c>
      <c r="R1023">
        <v>3941</v>
      </c>
      <c r="T1023">
        <v>3941</v>
      </c>
      <c r="U1023">
        <v>0</v>
      </c>
      <c r="Z1023">
        <v>3941</v>
      </c>
      <c r="AC1023">
        <v>0</v>
      </c>
      <c r="AF1023">
        <v>3941</v>
      </c>
      <c r="AG1023">
        <v>0</v>
      </c>
      <c r="AP1023">
        <v>684</v>
      </c>
      <c r="AV1023">
        <v>684</v>
      </c>
      <c r="AW1023">
        <v>0</v>
      </c>
    </row>
    <row r="1024" spans="1:49" x14ac:dyDescent="0.35">
      <c r="A1024" s="1" t="s">
        <v>59</v>
      </c>
      <c r="B1024" s="1" t="s">
        <v>1122</v>
      </c>
      <c r="C1024" s="1" t="s">
        <v>1323</v>
      </c>
      <c r="D1024" s="1" t="s">
        <v>4192</v>
      </c>
      <c r="E1024" s="2">
        <v>43708</v>
      </c>
      <c r="F1024" s="1" t="s">
        <v>1124</v>
      </c>
      <c r="G1024" s="1" t="s">
        <v>145</v>
      </c>
      <c r="H1024" s="1" t="s">
        <v>1123</v>
      </c>
      <c r="I1024" s="1" t="s">
        <v>1324</v>
      </c>
      <c r="M1024">
        <v>458</v>
      </c>
      <c r="N1024">
        <v>69</v>
      </c>
      <c r="O1024">
        <v>389</v>
      </c>
      <c r="R1024">
        <v>458</v>
      </c>
      <c r="T1024">
        <v>458</v>
      </c>
      <c r="U1024">
        <v>0</v>
      </c>
      <c r="Z1024">
        <v>458</v>
      </c>
      <c r="AC1024">
        <v>0</v>
      </c>
      <c r="AF1024">
        <v>458</v>
      </c>
      <c r="AG1024">
        <v>0</v>
      </c>
      <c r="AP1024">
        <v>33</v>
      </c>
      <c r="AR1024">
        <v>21</v>
      </c>
      <c r="AV1024">
        <v>54</v>
      </c>
      <c r="AW1024">
        <v>0</v>
      </c>
    </row>
    <row r="1025" spans="1:49" x14ac:dyDescent="0.35">
      <c r="A1025" s="1" t="s">
        <v>59</v>
      </c>
      <c r="B1025" s="1" t="s">
        <v>1151</v>
      </c>
      <c r="C1025" s="1" t="s">
        <v>1339</v>
      </c>
      <c r="D1025" s="1" t="s">
        <v>4192</v>
      </c>
      <c r="E1025" s="2">
        <v>43708</v>
      </c>
      <c r="F1025" s="1" t="s">
        <v>1153</v>
      </c>
      <c r="G1025" s="1" t="s">
        <v>31</v>
      </c>
      <c r="H1025" s="1" t="s">
        <v>1152</v>
      </c>
      <c r="I1025" s="1" t="s">
        <v>1340</v>
      </c>
      <c r="M1025">
        <v>0</v>
      </c>
      <c r="N1025">
        <v>0</v>
      </c>
      <c r="O1025">
        <v>0</v>
      </c>
      <c r="R1025">
        <v>0</v>
      </c>
      <c r="T1025">
        <v>0</v>
      </c>
      <c r="U1025">
        <v>0</v>
      </c>
      <c r="AC1025">
        <v>0</v>
      </c>
      <c r="AF1025">
        <v>0</v>
      </c>
      <c r="AG1025">
        <v>0</v>
      </c>
      <c r="AV1025">
        <v>0</v>
      </c>
      <c r="AW1025">
        <v>0</v>
      </c>
    </row>
    <row r="1026" spans="1:49" x14ac:dyDescent="0.35">
      <c r="A1026" s="1" t="s">
        <v>59</v>
      </c>
      <c r="B1026" s="1" t="s">
        <v>1445</v>
      </c>
      <c r="C1026" s="1" t="s">
        <v>1608</v>
      </c>
      <c r="D1026" s="1" t="s">
        <v>4196</v>
      </c>
      <c r="E1026" s="2">
        <v>44439</v>
      </c>
      <c r="F1026" s="1" t="s">
        <v>1448</v>
      </c>
      <c r="G1026" s="1" t="s">
        <v>31</v>
      </c>
      <c r="H1026" s="1" t="s">
        <v>1446</v>
      </c>
      <c r="I1026" s="1" t="s">
        <v>1609</v>
      </c>
      <c r="K1026">
        <v>107</v>
      </c>
      <c r="N1026">
        <v>33</v>
      </c>
      <c r="O1026">
        <v>74</v>
      </c>
      <c r="R1026">
        <v>107</v>
      </c>
      <c r="T1026">
        <v>107</v>
      </c>
      <c r="U1026">
        <v>0</v>
      </c>
      <c r="Z1026">
        <v>107</v>
      </c>
      <c r="AF1026">
        <v>107</v>
      </c>
      <c r="AG1026">
        <v>0</v>
      </c>
      <c r="AP1026">
        <v>12</v>
      </c>
      <c r="AR1026">
        <v>40</v>
      </c>
      <c r="AV1026">
        <v>52</v>
      </c>
      <c r="AW1026">
        <v>0</v>
      </c>
    </row>
    <row r="1027" spans="1:49" x14ac:dyDescent="0.35">
      <c r="A1027" s="1" t="s">
        <v>59</v>
      </c>
      <c r="B1027" s="1" t="s">
        <v>1090</v>
      </c>
      <c r="C1027" s="1" t="s">
        <v>5294</v>
      </c>
      <c r="D1027" s="1" t="s">
        <v>4196</v>
      </c>
      <c r="E1027" s="2">
        <v>44439</v>
      </c>
      <c r="F1027" s="1" t="s">
        <v>146</v>
      </c>
      <c r="G1027" s="1" t="s">
        <v>145</v>
      </c>
      <c r="H1027" s="1" t="s">
        <v>1091</v>
      </c>
      <c r="I1027" s="1" t="s">
        <v>5295</v>
      </c>
      <c r="K1027">
        <v>4304</v>
      </c>
      <c r="N1027">
        <v>767</v>
      </c>
      <c r="O1027">
        <v>3491</v>
      </c>
      <c r="P1027">
        <v>14</v>
      </c>
      <c r="Q1027">
        <v>32</v>
      </c>
      <c r="R1027">
        <v>4304</v>
      </c>
      <c r="T1027">
        <v>4304</v>
      </c>
      <c r="U1027">
        <v>0</v>
      </c>
      <c r="Z1027">
        <v>4304</v>
      </c>
      <c r="AC1027">
        <v>0</v>
      </c>
      <c r="AF1027">
        <v>4304</v>
      </c>
      <c r="AG1027">
        <v>0</v>
      </c>
      <c r="AV1027">
        <v>0</v>
      </c>
      <c r="AW1027">
        <v>0</v>
      </c>
    </row>
    <row r="1028" spans="1:49" x14ac:dyDescent="0.35">
      <c r="A1028" s="1" t="s">
        <v>59</v>
      </c>
      <c r="B1028" s="1" t="s">
        <v>1034</v>
      </c>
      <c r="C1028" s="1" t="s">
        <v>5284</v>
      </c>
      <c r="D1028" s="1" t="s">
        <v>4196</v>
      </c>
      <c r="E1028" s="2">
        <v>44439</v>
      </c>
      <c r="F1028" s="1" t="s">
        <v>1036</v>
      </c>
      <c r="G1028" s="1" t="s">
        <v>387</v>
      </c>
      <c r="H1028" s="1" t="s">
        <v>1035</v>
      </c>
      <c r="I1028" s="1" t="s">
        <v>5285</v>
      </c>
      <c r="K1028">
        <v>745</v>
      </c>
      <c r="N1028">
        <v>287</v>
      </c>
      <c r="O1028">
        <v>458</v>
      </c>
      <c r="R1028">
        <v>745</v>
      </c>
      <c r="T1028">
        <v>745</v>
      </c>
      <c r="U1028">
        <v>0</v>
      </c>
      <c r="Z1028">
        <v>745</v>
      </c>
      <c r="AC1028">
        <v>0</v>
      </c>
      <c r="AF1028">
        <v>745</v>
      </c>
      <c r="AG1028">
        <v>0</v>
      </c>
      <c r="AP1028">
        <v>173</v>
      </c>
      <c r="AR1028">
        <v>572</v>
      </c>
      <c r="AV1028">
        <v>745</v>
      </c>
      <c r="AW1028">
        <v>0</v>
      </c>
    </row>
    <row r="1029" spans="1:49" x14ac:dyDescent="0.35">
      <c r="A1029" s="1" t="s">
        <v>59</v>
      </c>
      <c r="B1029" s="1" t="s">
        <v>1038</v>
      </c>
      <c r="C1029" s="1" t="s">
        <v>1599</v>
      </c>
      <c r="D1029" s="1" t="s">
        <v>4196</v>
      </c>
      <c r="E1029" s="2">
        <v>44439</v>
      </c>
      <c r="F1029" s="1" t="s">
        <v>993</v>
      </c>
      <c r="G1029" s="1" t="s">
        <v>145</v>
      </c>
      <c r="H1029" s="1" t="s">
        <v>1039</v>
      </c>
      <c r="I1029" s="1" t="s">
        <v>1600</v>
      </c>
      <c r="T1029">
        <v>0</v>
      </c>
      <c r="U1029">
        <v>0</v>
      </c>
      <c r="AC1029">
        <v>0</v>
      </c>
      <c r="AF1029">
        <v>0</v>
      </c>
      <c r="AG1029">
        <v>0</v>
      </c>
      <c r="AV1029">
        <v>0</v>
      </c>
      <c r="AW1029">
        <v>0</v>
      </c>
    </row>
    <row r="1030" spans="1:49" x14ac:dyDescent="0.35">
      <c r="A1030" s="1" t="s">
        <v>59</v>
      </c>
      <c r="B1030" s="1" t="s">
        <v>1018</v>
      </c>
      <c r="C1030" s="1" t="s">
        <v>5292</v>
      </c>
      <c r="D1030" s="1" t="s">
        <v>4196</v>
      </c>
      <c r="E1030" s="2">
        <v>44439</v>
      </c>
      <c r="F1030" s="1" t="s">
        <v>1020</v>
      </c>
      <c r="G1030" s="1" t="s">
        <v>145</v>
      </c>
      <c r="H1030" s="1" t="s">
        <v>1019</v>
      </c>
      <c r="I1030" s="1" t="s">
        <v>5293</v>
      </c>
      <c r="K1030">
        <v>1130</v>
      </c>
      <c r="N1030">
        <v>405</v>
      </c>
      <c r="O1030">
        <v>725</v>
      </c>
      <c r="R1030">
        <v>1130</v>
      </c>
      <c r="T1030">
        <v>1130</v>
      </c>
      <c r="U1030">
        <v>0</v>
      </c>
      <c r="Z1030">
        <v>1130</v>
      </c>
      <c r="AC1030">
        <v>0</v>
      </c>
      <c r="AF1030">
        <v>1130</v>
      </c>
      <c r="AG1030">
        <v>0</v>
      </c>
      <c r="AP1030">
        <v>103</v>
      </c>
      <c r="AR1030">
        <v>581</v>
      </c>
      <c r="AV1030">
        <v>684</v>
      </c>
      <c r="AW1030">
        <v>0</v>
      </c>
    </row>
    <row r="1031" spans="1:49" x14ac:dyDescent="0.35">
      <c r="A1031" s="1" t="s">
        <v>59</v>
      </c>
      <c r="B1031" s="1" t="s">
        <v>1028</v>
      </c>
      <c r="C1031" s="1" t="s">
        <v>5286</v>
      </c>
      <c r="D1031" s="1" t="s">
        <v>4196</v>
      </c>
      <c r="E1031" s="2">
        <v>44439</v>
      </c>
      <c r="F1031" s="1" t="s">
        <v>576</v>
      </c>
      <c r="G1031" s="1" t="s">
        <v>353</v>
      </c>
      <c r="H1031" s="1" t="s">
        <v>1029</v>
      </c>
      <c r="I1031" s="1" t="s">
        <v>5287</v>
      </c>
      <c r="K1031">
        <v>1071</v>
      </c>
      <c r="N1031">
        <v>366</v>
      </c>
      <c r="O1031">
        <v>705</v>
      </c>
      <c r="R1031">
        <v>1071</v>
      </c>
      <c r="T1031">
        <v>1071</v>
      </c>
      <c r="U1031">
        <v>0</v>
      </c>
      <c r="Z1031">
        <v>1071</v>
      </c>
      <c r="AC1031">
        <v>0</v>
      </c>
      <c r="AF1031">
        <v>1071</v>
      </c>
      <c r="AG1031">
        <v>0</v>
      </c>
      <c r="AP1031">
        <v>140</v>
      </c>
      <c r="AR1031">
        <v>235</v>
      </c>
      <c r="AV1031">
        <v>375</v>
      </c>
      <c r="AW1031">
        <v>0</v>
      </c>
    </row>
    <row r="1032" spans="1:49" x14ac:dyDescent="0.35">
      <c r="A1032" s="1" t="s">
        <v>59</v>
      </c>
      <c r="B1032" s="1" t="s">
        <v>1024</v>
      </c>
      <c r="C1032" s="1" t="s">
        <v>1595</v>
      </c>
      <c r="D1032" s="1" t="s">
        <v>4196</v>
      </c>
      <c r="E1032" s="2">
        <v>44439</v>
      </c>
      <c r="F1032" s="1" t="s">
        <v>1026</v>
      </c>
      <c r="G1032" s="1" t="s">
        <v>353</v>
      </c>
      <c r="H1032" s="1" t="s">
        <v>1025</v>
      </c>
      <c r="I1032" s="1" t="s">
        <v>1596</v>
      </c>
      <c r="T1032">
        <v>0</v>
      </c>
      <c r="U1032">
        <v>0</v>
      </c>
      <c r="AC1032">
        <v>0</v>
      </c>
      <c r="AF1032">
        <v>0</v>
      </c>
      <c r="AG1032">
        <v>0</v>
      </c>
      <c r="AV1032">
        <v>0</v>
      </c>
      <c r="AW1032">
        <v>0</v>
      </c>
    </row>
    <row r="1033" spans="1:49" x14ac:dyDescent="0.35">
      <c r="A1033" s="1" t="s">
        <v>59</v>
      </c>
      <c r="B1033" s="1" t="s">
        <v>1031</v>
      </c>
      <c r="C1033" s="1" t="s">
        <v>1597</v>
      </c>
      <c r="D1033" s="1" t="s">
        <v>4196</v>
      </c>
      <c r="E1033" s="2">
        <v>44439</v>
      </c>
      <c r="F1033" s="1" t="s">
        <v>43</v>
      </c>
      <c r="G1033" s="1" t="s">
        <v>48</v>
      </c>
      <c r="H1033" s="1" t="s">
        <v>1032</v>
      </c>
      <c r="I1033" s="1" t="s">
        <v>1598</v>
      </c>
      <c r="T1033">
        <v>0</v>
      </c>
      <c r="U1033">
        <v>0</v>
      </c>
      <c r="AC1033">
        <v>0</v>
      </c>
      <c r="AF1033">
        <v>0</v>
      </c>
      <c r="AG1033">
        <v>0</v>
      </c>
      <c r="AV1033">
        <v>0</v>
      </c>
      <c r="AW1033">
        <v>0</v>
      </c>
    </row>
    <row r="1034" spans="1:49" x14ac:dyDescent="0.35">
      <c r="A1034" s="1" t="s">
        <v>59</v>
      </c>
      <c r="B1034" s="1" t="s">
        <v>1119</v>
      </c>
      <c r="C1034" s="1" t="s">
        <v>1624</v>
      </c>
      <c r="D1034" s="1" t="s">
        <v>4196</v>
      </c>
      <c r="E1034" s="2">
        <v>44439</v>
      </c>
      <c r="F1034" s="1" t="s">
        <v>54</v>
      </c>
      <c r="G1034" s="1" t="s">
        <v>190</v>
      </c>
      <c r="H1034" s="1" t="s">
        <v>1120</v>
      </c>
      <c r="I1034" s="1" t="s">
        <v>1625</v>
      </c>
      <c r="K1034">
        <v>61</v>
      </c>
      <c r="N1034">
        <v>13</v>
      </c>
      <c r="O1034">
        <v>48</v>
      </c>
      <c r="R1034">
        <v>61</v>
      </c>
      <c r="T1034">
        <v>61</v>
      </c>
      <c r="U1034">
        <v>0</v>
      </c>
      <c r="Z1034">
        <v>61</v>
      </c>
      <c r="AC1034">
        <v>0</v>
      </c>
      <c r="AF1034">
        <v>61</v>
      </c>
      <c r="AG1034">
        <v>0</v>
      </c>
      <c r="AR1034">
        <v>61</v>
      </c>
      <c r="AV1034">
        <v>61</v>
      </c>
      <c r="AW1034">
        <v>0</v>
      </c>
    </row>
    <row r="1035" spans="1:49" x14ac:dyDescent="0.35">
      <c r="A1035" s="1" t="s">
        <v>59</v>
      </c>
      <c r="B1035" s="1" t="s">
        <v>1197</v>
      </c>
      <c r="C1035" s="1" t="s">
        <v>1668</v>
      </c>
      <c r="D1035" s="1" t="s">
        <v>4196</v>
      </c>
      <c r="E1035" s="2">
        <v>44439</v>
      </c>
      <c r="F1035" s="1" t="s">
        <v>1199</v>
      </c>
      <c r="G1035" s="1" t="s">
        <v>387</v>
      </c>
      <c r="H1035" s="1" t="s">
        <v>1198</v>
      </c>
      <c r="I1035" s="1" t="s">
        <v>1669</v>
      </c>
      <c r="K1035">
        <v>185</v>
      </c>
      <c r="N1035">
        <v>118</v>
      </c>
      <c r="O1035">
        <v>67</v>
      </c>
      <c r="R1035">
        <v>185</v>
      </c>
      <c r="T1035">
        <v>185</v>
      </c>
      <c r="U1035">
        <v>0</v>
      </c>
      <c r="Z1035">
        <v>185</v>
      </c>
      <c r="AC1035">
        <v>0</v>
      </c>
      <c r="AF1035">
        <v>185</v>
      </c>
      <c r="AG1035">
        <v>0</v>
      </c>
      <c r="AR1035">
        <v>2</v>
      </c>
      <c r="AV1035">
        <v>2</v>
      </c>
      <c r="AW1035">
        <v>0</v>
      </c>
    </row>
    <row r="1036" spans="1:49" x14ac:dyDescent="0.35">
      <c r="A1036" s="1" t="s">
        <v>59</v>
      </c>
      <c r="B1036" s="1" t="s">
        <v>1097</v>
      </c>
      <c r="C1036" s="1" t="s">
        <v>1612</v>
      </c>
      <c r="D1036" s="1" t="s">
        <v>4196</v>
      </c>
      <c r="E1036" s="2">
        <v>44439</v>
      </c>
      <c r="F1036" s="1" t="s">
        <v>1099</v>
      </c>
      <c r="G1036" s="1" t="s">
        <v>845</v>
      </c>
      <c r="H1036" s="1" t="s">
        <v>1098</v>
      </c>
      <c r="I1036" s="1" t="s">
        <v>1613</v>
      </c>
      <c r="K1036">
        <v>1153</v>
      </c>
      <c r="N1036">
        <v>368</v>
      </c>
      <c r="O1036">
        <v>785</v>
      </c>
      <c r="R1036">
        <v>1153</v>
      </c>
      <c r="T1036">
        <v>1153</v>
      </c>
      <c r="U1036">
        <v>0</v>
      </c>
      <c r="Z1036">
        <v>1153</v>
      </c>
      <c r="AC1036">
        <v>0</v>
      </c>
      <c r="AF1036">
        <v>1153</v>
      </c>
      <c r="AG1036">
        <v>0</v>
      </c>
      <c r="AP1036">
        <v>85</v>
      </c>
      <c r="AR1036">
        <v>404</v>
      </c>
      <c r="AV1036">
        <v>489</v>
      </c>
      <c r="AW1036">
        <v>0</v>
      </c>
    </row>
    <row r="1037" spans="1:49" x14ac:dyDescent="0.35">
      <c r="A1037" s="1" t="s">
        <v>59</v>
      </c>
      <c r="B1037" s="1" t="s">
        <v>1101</v>
      </c>
      <c r="C1037" s="1" t="s">
        <v>1614</v>
      </c>
      <c r="D1037" s="1" t="s">
        <v>4196</v>
      </c>
      <c r="E1037" s="2">
        <v>44439</v>
      </c>
      <c r="F1037" s="1" t="s">
        <v>596</v>
      </c>
      <c r="G1037" s="1" t="s">
        <v>353</v>
      </c>
      <c r="H1037" s="1" t="s">
        <v>1102</v>
      </c>
      <c r="I1037" s="1" t="s">
        <v>1615</v>
      </c>
      <c r="K1037">
        <v>91</v>
      </c>
      <c r="N1037">
        <v>58</v>
      </c>
      <c r="O1037">
        <v>33</v>
      </c>
      <c r="R1037">
        <v>91</v>
      </c>
      <c r="T1037">
        <v>91</v>
      </c>
      <c r="U1037">
        <v>0</v>
      </c>
      <c r="Z1037">
        <v>91</v>
      </c>
      <c r="AC1037">
        <v>0</v>
      </c>
      <c r="AF1037">
        <v>91</v>
      </c>
      <c r="AG1037">
        <v>0</v>
      </c>
      <c r="AV1037">
        <v>0</v>
      </c>
      <c r="AW1037">
        <v>0</v>
      </c>
    </row>
    <row r="1038" spans="1:49" x14ac:dyDescent="0.35">
      <c r="A1038" s="1" t="s">
        <v>59</v>
      </c>
      <c r="B1038" s="1" t="s">
        <v>1104</v>
      </c>
      <c r="C1038" s="1" t="s">
        <v>1616</v>
      </c>
      <c r="D1038" s="1" t="s">
        <v>4196</v>
      </c>
      <c r="E1038" s="2">
        <v>44439</v>
      </c>
      <c r="F1038" s="1" t="s">
        <v>1106</v>
      </c>
      <c r="G1038" s="1" t="s">
        <v>845</v>
      </c>
      <c r="H1038" s="1" t="s">
        <v>1105</v>
      </c>
      <c r="I1038" s="1" t="s">
        <v>1617</v>
      </c>
      <c r="K1038">
        <v>66</v>
      </c>
      <c r="N1038">
        <v>27</v>
      </c>
      <c r="O1038">
        <v>39</v>
      </c>
      <c r="R1038">
        <v>66</v>
      </c>
      <c r="T1038">
        <v>66</v>
      </c>
      <c r="U1038">
        <v>0</v>
      </c>
      <c r="Z1038">
        <v>66</v>
      </c>
      <c r="AC1038">
        <v>0</v>
      </c>
      <c r="AF1038">
        <v>66</v>
      </c>
      <c r="AG1038">
        <v>0</v>
      </c>
      <c r="AV1038">
        <v>0</v>
      </c>
      <c r="AW1038">
        <v>0</v>
      </c>
    </row>
    <row r="1039" spans="1:49" x14ac:dyDescent="0.35">
      <c r="A1039" s="1" t="s">
        <v>59</v>
      </c>
      <c r="B1039" s="1" t="s">
        <v>1108</v>
      </c>
      <c r="C1039" s="1" t="s">
        <v>1618</v>
      </c>
      <c r="D1039" s="1" t="s">
        <v>4196</v>
      </c>
      <c r="E1039" s="2">
        <v>44439</v>
      </c>
      <c r="F1039" s="1" t="s">
        <v>1110</v>
      </c>
      <c r="G1039" s="1" t="s">
        <v>145</v>
      </c>
      <c r="H1039" s="1" t="s">
        <v>1109</v>
      </c>
      <c r="I1039" s="1" t="s">
        <v>1619</v>
      </c>
      <c r="K1039">
        <v>2765</v>
      </c>
      <c r="N1039">
        <v>906</v>
      </c>
      <c r="O1039">
        <v>1859</v>
      </c>
      <c r="R1039">
        <v>2765</v>
      </c>
      <c r="T1039">
        <v>2765</v>
      </c>
      <c r="U1039">
        <v>0</v>
      </c>
      <c r="Z1039">
        <v>2765</v>
      </c>
      <c r="AC1039">
        <v>0</v>
      </c>
      <c r="AF1039">
        <v>2765</v>
      </c>
      <c r="AG1039">
        <v>0</v>
      </c>
      <c r="AV1039">
        <v>0</v>
      </c>
      <c r="AW1039">
        <v>0</v>
      </c>
    </row>
    <row r="1040" spans="1:49" x14ac:dyDescent="0.35">
      <c r="A1040" s="1" t="s">
        <v>59</v>
      </c>
      <c r="B1040" s="1" t="s">
        <v>1112</v>
      </c>
      <c r="C1040" s="1" t="s">
        <v>1620</v>
      </c>
      <c r="D1040" s="1" t="s">
        <v>4196</v>
      </c>
      <c r="E1040" s="2">
        <v>44439</v>
      </c>
      <c r="F1040" s="1" t="s">
        <v>151</v>
      </c>
      <c r="G1040" s="1" t="s">
        <v>145</v>
      </c>
      <c r="H1040" s="1" t="s">
        <v>1113</v>
      </c>
      <c r="I1040" s="1" t="s">
        <v>1621</v>
      </c>
      <c r="T1040">
        <v>0</v>
      </c>
      <c r="U1040">
        <v>0</v>
      </c>
      <c r="AC1040">
        <v>0</v>
      </c>
      <c r="AF1040">
        <v>0</v>
      </c>
      <c r="AG1040">
        <v>0</v>
      </c>
      <c r="AV1040">
        <v>0</v>
      </c>
      <c r="AW1040">
        <v>0</v>
      </c>
    </row>
    <row r="1041" spans="1:49" x14ac:dyDescent="0.35">
      <c r="A1041" s="1" t="s">
        <v>59</v>
      </c>
      <c r="B1041" s="1" t="s">
        <v>1115</v>
      </c>
      <c r="C1041" s="1" t="s">
        <v>1622</v>
      </c>
      <c r="D1041" s="1" t="s">
        <v>4196</v>
      </c>
      <c r="E1041" s="2">
        <v>44439</v>
      </c>
      <c r="F1041" s="1" t="s">
        <v>1117</v>
      </c>
      <c r="G1041" s="1" t="s">
        <v>353</v>
      </c>
      <c r="H1041" s="1" t="s">
        <v>1116</v>
      </c>
      <c r="I1041" s="1" t="s">
        <v>1623</v>
      </c>
      <c r="K1041">
        <v>699</v>
      </c>
      <c r="N1041">
        <v>467</v>
      </c>
      <c r="O1041">
        <v>232</v>
      </c>
      <c r="R1041">
        <v>699</v>
      </c>
      <c r="T1041">
        <v>699</v>
      </c>
      <c r="U1041">
        <v>0</v>
      </c>
      <c r="Z1041">
        <v>699</v>
      </c>
      <c r="AC1041">
        <v>0</v>
      </c>
      <c r="AF1041">
        <v>699</v>
      </c>
      <c r="AG1041">
        <v>0</v>
      </c>
      <c r="AP1041">
        <v>121</v>
      </c>
      <c r="AR1041">
        <v>121</v>
      </c>
      <c r="AV1041">
        <v>242</v>
      </c>
      <c r="AW1041">
        <v>0</v>
      </c>
    </row>
    <row r="1042" spans="1:49" x14ac:dyDescent="0.35">
      <c r="A1042" s="1" t="s">
        <v>59</v>
      </c>
      <c r="B1042" s="1" t="s">
        <v>1176</v>
      </c>
      <c r="C1042" s="1" t="s">
        <v>1656</v>
      </c>
      <c r="D1042" s="1" t="s">
        <v>4196</v>
      </c>
      <c r="E1042" s="2">
        <v>44439</v>
      </c>
      <c r="F1042" s="1" t="s">
        <v>321</v>
      </c>
      <c r="G1042" s="1" t="s">
        <v>190</v>
      </c>
      <c r="H1042" s="1" t="s">
        <v>1177</v>
      </c>
      <c r="I1042" s="1" t="s">
        <v>1657</v>
      </c>
      <c r="K1042">
        <v>134</v>
      </c>
      <c r="N1042">
        <v>57</v>
      </c>
      <c r="O1042">
        <v>76</v>
      </c>
      <c r="P1042">
        <v>1</v>
      </c>
      <c r="R1042">
        <v>134</v>
      </c>
      <c r="T1042">
        <v>134</v>
      </c>
      <c r="U1042">
        <v>0</v>
      </c>
      <c r="Z1042">
        <v>134</v>
      </c>
      <c r="AC1042">
        <v>0</v>
      </c>
      <c r="AF1042">
        <v>134</v>
      </c>
      <c r="AG1042">
        <v>0</v>
      </c>
      <c r="AP1042">
        <v>23</v>
      </c>
      <c r="AR1042">
        <v>12</v>
      </c>
      <c r="AV1042">
        <v>35</v>
      </c>
      <c r="AW1042">
        <v>0</v>
      </c>
    </row>
    <row r="1043" spans="1:49" x14ac:dyDescent="0.35">
      <c r="A1043" s="1" t="s">
        <v>59</v>
      </c>
      <c r="B1043" s="1" t="s">
        <v>1193</v>
      </c>
      <c r="C1043" s="1" t="s">
        <v>1666</v>
      </c>
      <c r="D1043" s="1" t="s">
        <v>4196</v>
      </c>
      <c r="E1043" s="2">
        <v>44439</v>
      </c>
      <c r="F1043" s="1" t="s">
        <v>1195</v>
      </c>
      <c r="G1043" s="1" t="s">
        <v>145</v>
      </c>
      <c r="H1043" s="1" t="s">
        <v>1194</v>
      </c>
      <c r="I1043" s="1" t="s">
        <v>1667</v>
      </c>
      <c r="K1043">
        <v>130</v>
      </c>
      <c r="N1043">
        <v>69</v>
      </c>
      <c r="O1043">
        <v>61</v>
      </c>
      <c r="R1043">
        <v>130</v>
      </c>
      <c r="T1043">
        <v>130</v>
      </c>
      <c r="U1043">
        <v>0</v>
      </c>
      <c r="Z1043">
        <v>130</v>
      </c>
      <c r="AC1043">
        <v>0</v>
      </c>
      <c r="AF1043">
        <v>130</v>
      </c>
      <c r="AG1043">
        <v>0</v>
      </c>
      <c r="AP1043">
        <v>20</v>
      </c>
      <c r="AR1043">
        <v>49</v>
      </c>
      <c r="AV1043">
        <v>69</v>
      </c>
      <c r="AW1043">
        <v>0</v>
      </c>
    </row>
    <row r="1044" spans="1:49" x14ac:dyDescent="0.35">
      <c r="A1044" s="1" t="s">
        <v>59</v>
      </c>
      <c r="B1044" s="1" t="s">
        <v>1179</v>
      </c>
      <c r="C1044" s="1" t="s">
        <v>1660</v>
      </c>
      <c r="D1044" s="1" t="s">
        <v>4196</v>
      </c>
      <c r="E1044" s="2">
        <v>44439</v>
      </c>
      <c r="F1044" s="1" t="s">
        <v>125</v>
      </c>
      <c r="G1044" s="1" t="s">
        <v>125</v>
      </c>
      <c r="H1044" s="1" t="s">
        <v>1180</v>
      </c>
      <c r="I1044" s="1" t="s">
        <v>1661</v>
      </c>
      <c r="K1044">
        <v>494</v>
      </c>
      <c r="N1044">
        <v>296</v>
      </c>
      <c r="O1044">
        <v>198</v>
      </c>
      <c r="R1044">
        <v>494</v>
      </c>
      <c r="T1044">
        <v>494</v>
      </c>
      <c r="U1044">
        <v>0</v>
      </c>
      <c r="Z1044">
        <v>494</v>
      </c>
      <c r="AC1044">
        <v>0</v>
      </c>
      <c r="AF1044">
        <v>494</v>
      </c>
      <c r="AG1044">
        <v>0</v>
      </c>
      <c r="AP1044">
        <v>494</v>
      </c>
      <c r="AV1044">
        <v>494</v>
      </c>
      <c r="AW1044">
        <v>0</v>
      </c>
    </row>
    <row r="1045" spans="1:49" x14ac:dyDescent="0.35">
      <c r="A1045" s="1" t="s">
        <v>59</v>
      </c>
      <c r="B1045" s="1" t="s">
        <v>1186</v>
      </c>
      <c r="C1045" s="1" t="s">
        <v>1662</v>
      </c>
      <c r="D1045" s="1" t="s">
        <v>4196</v>
      </c>
      <c r="E1045" s="2">
        <v>44439</v>
      </c>
      <c r="F1045" s="1" t="s">
        <v>1188</v>
      </c>
      <c r="G1045" s="1" t="s">
        <v>845</v>
      </c>
      <c r="H1045" s="1" t="s">
        <v>1187</v>
      </c>
      <c r="I1045" s="1" t="s">
        <v>1663</v>
      </c>
      <c r="J1045">
        <v>0</v>
      </c>
      <c r="K1045">
        <v>233</v>
      </c>
      <c r="L1045">
        <v>0</v>
      </c>
      <c r="M1045">
        <v>0</v>
      </c>
      <c r="N1045">
        <v>112</v>
      </c>
      <c r="O1045">
        <v>121</v>
      </c>
      <c r="P1045">
        <v>0</v>
      </c>
      <c r="Q1045">
        <v>0</v>
      </c>
      <c r="R1045">
        <v>233</v>
      </c>
      <c r="T1045">
        <v>233</v>
      </c>
      <c r="U1045">
        <v>0</v>
      </c>
      <c r="Z1045">
        <v>233</v>
      </c>
      <c r="AC1045">
        <v>0</v>
      </c>
      <c r="AF1045">
        <v>233</v>
      </c>
      <c r="AG1045">
        <v>0</v>
      </c>
      <c r="AP1045">
        <v>12</v>
      </c>
      <c r="AR1045">
        <v>94</v>
      </c>
      <c r="AV1045">
        <v>106</v>
      </c>
      <c r="AW1045">
        <v>0</v>
      </c>
    </row>
    <row r="1046" spans="1:49" x14ac:dyDescent="0.35">
      <c r="A1046" s="1" t="s">
        <v>59</v>
      </c>
      <c r="B1046" s="1" t="s">
        <v>1182</v>
      </c>
      <c r="C1046" s="1" t="s">
        <v>1658</v>
      </c>
      <c r="D1046" s="1" t="s">
        <v>4196</v>
      </c>
      <c r="E1046" s="2">
        <v>44439</v>
      </c>
      <c r="F1046" s="1" t="s">
        <v>1184</v>
      </c>
      <c r="G1046" s="1" t="s">
        <v>48</v>
      </c>
      <c r="H1046" s="1" t="s">
        <v>1183</v>
      </c>
      <c r="I1046" s="1" t="s">
        <v>1659</v>
      </c>
      <c r="J1046">
        <v>0</v>
      </c>
      <c r="K1046">
        <v>219</v>
      </c>
      <c r="L1046">
        <v>0</v>
      </c>
      <c r="M1046">
        <v>0</v>
      </c>
      <c r="N1046">
        <v>78</v>
      </c>
      <c r="O1046">
        <v>141</v>
      </c>
      <c r="P1046">
        <v>0</v>
      </c>
      <c r="Q1046">
        <v>0</v>
      </c>
      <c r="R1046">
        <v>219</v>
      </c>
      <c r="T1046">
        <v>219</v>
      </c>
      <c r="U1046">
        <v>0</v>
      </c>
      <c r="Z1046">
        <v>219</v>
      </c>
      <c r="AC1046">
        <v>0</v>
      </c>
      <c r="AF1046">
        <v>219</v>
      </c>
      <c r="AG1046">
        <v>0</v>
      </c>
      <c r="AP1046">
        <v>0</v>
      </c>
      <c r="AR1046">
        <v>0</v>
      </c>
      <c r="AV1046">
        <v>0</v>
      </c>
      <c r="AW1046">
        <v>0</v>
      </c>
    </row>
    <row r="1047" spans="1:49" x14ac:dyDescent="0.35">
      <c r="A1047" s="1" t="s">
        <v>59</v>
      </c>
      <c r="B1047" s="1" t="s">
        <v>1190</v>
      </c>
      <c r="C1047" s="1" t="s">
        <v>1664</v>
      </c>
      <c r="D1047" s="1" t="s">
        <v>4196</v>
      </c>
      <c r="E1047" s="2">
        <v>44439</v>
      </c>
      <c r="F1047" s="1" t="s">
        <v>402</v>
      </c>
      <c r="G1047" s="1" t="s">
        <v>145</v>
      </c>
      <c r="H1047" s="1" t="s">
        <v>1191</v>
      </c>
      <c r="I1047" s="1" t="s">
        <v>1665</v>
      </c>
      <c r="J1047">
        <v>0</v>
      </c>
      <c r="K1047">
        <v>0</v>
      </c>
      <c r="L1047">
        <v>0</v>
      </c>
      <c r="M1047">
        <v>0</v>
      </c>
      <c r="N1047">
        <v>0</v>
      </c>
      <c r="O1047">
        <v>0</v>
      </c>
      <c r="P1047">
        <v>0</v>
      </c>
      <c r="Q1047">
        <v>0</v>
      </c>
      <c r="R1047">
        <v>0</v>
      </c>
      <c r="T1047">
        <v>0</v>
      </c>
      <c r="U1047">
        <v>0</v>
      </c>
      <c r="Z1047">
        <v>0</v>
      </c>
      <c r="AC1047">
        <v>0</v>
      </c>
      <c r="AF1047">
        <v>0</v>
      </c>
      <c r="AG1047">
        <v>0</v>
      </c>
      <c r="AV1047">
        <v>0</v>
      </c>
      <c r="AW1047">
        <v>0</v>
      </c>
    </row>
    <row r="1048" spans="1:49" x14ac:dyDescent="0.35">
      <c r="A1048" s="1" t="s">
        <v>59</v>
      </c>
      <c r="B1048" s="1" t="s">
        <v>1093</v>
      </c>
      <c r="C1048" s="1" t="s">
        <v>1610</v>
      </c>
      <c r="D1048" s="1" t="s">
        <v>4196</v>
      </c>
      <c r="E1048" s="2">
        <v>44439</v>
      </c>
      <c r="F1048" s="1" t="s">
        <v>1095</v>
      </c>
      <c r="G1048" s="1" t="s">
        <v>387</v>
      </c>
      <c r="H1048" s="1" t="s">
        <v>1094</v>
      </c>
      <c r="I1048" s="1" t="s">
        <v>1611</v>
      </c>
      <c r="T1048">
        <v>0</v>
      </c>
      <c r="U1048">
        <v>0</v>
      </c>
      <c r="AC1048">
        <v>0</v>
      </c>
      <c r="AF1048">
        <v>0</v>
      </c>
      <c r="AG1048">
        <v>0</v>
      </c>
      <c r="AV1048">
        <v>0</v>
      </c>
      <c r="AW1048">
        <v>0</v>
      </c>
    </row>
    <row r="1049" spans="1:49" x14ac:dyDescent="0.35">
      <c r="A1049" s="1" t="s">
        <v>59</v>
      </c>
      <c r="B1049" s="1" t="s">
        <v>1041</v>
      </c>
      <c r="C1049" s="1" t="s">
        <v>5298</v>
      </c>
      <c r="D1049" s="1" t="s">
        <v>4196</v>
      </c>
      <c r="E1049" s="2">
        <v>44439</v>
      </c>
      <c r="F1049" s="1" t="s">
        <v>1043</v>
      </c>
      <c r="G1049" s="1" t="s">
        <v>145</v>
      </c>
      <c r="H1049" s="1" t="s">
        <v>1042</v>
      </c>
      <c r="I1049" s="1" t="s">
        <v>5299</v>
      </c>
      <c r="K1049">
        <v>120</v>
      </c>
      <c r="N1049">
        <v>20</v>
      </c>
      <c r="O1049">
        <v>100</v>
      </c>
      <c r="R1049">
        <v>120</v>
      </c>
      <c r="T1049">
        <v>120</v>
      </c>
      <c r="U1049">
        <v>0</v>
      </c>
      <c r="Z1049">
        <v>120</v>
      </c>
      <c r="AC1049">
        <v>0</v>
      </c>
      <c r="AF1049">
        <v>120</v>
      </c>
      <c r="AG1049">
        <v>0</v>
      </c>
      <c r="AP1049">
        <v>1</v>
      </c>
      <c r="AR1049">
        <v>1</v>
      </c>
      <c r="AV1049">
        <v>2</v>
      </c>
      <c r="AW1049">
        <v>0</v>
      </c>
    </row>
    <row r="1050" spans="1:49" x14ac:dyDescent="0.35">
      <c r="A1050" s="1" t="s">
        <v>59</v>
      </c>
      <c r="B1050" s="1" t="s">
        <v>1087</v>
      </c>
      <c r="C1050" s="1" t="s">
        <v>5296</v>
      </c>
      <c r="D1050" s="1" t="s">
        <v>4196</v>
      </c>
      <c r="E1050" s="2">
        <v>44439</v>
      </c>
      <c r="F1050" s="1" t="s">
        <v>844</v>
      </c>
      <c r="G1050" s="1" t="s">
        <v>845</v>
      </c>
      <c r="H1050" s="1" t="s">
        <v>1088</v>
      </c>
      <c r="I1050" s="1" t="s">
        <v>5297</v>
      </c>
      <c r="K1050">
        <v>1312</v>
      </c>
      <c r="N1050">
        <v>632</v>
      </c>
      <c r="O1050">
        <v>680</v>
      </c>
      <c r="R1050">
        <v>1312</v>
      </c>
      <c r="T1050">
        <v>1312</v>
      </c>
      <c r="U1050">
        <v>0</v>
      </c>
      <c r="Z1050">
        <v>1312</v>
      </c>
      <c r="AC1050">
        <v>0</v>
      </c>
      <c r="AF1050">
        <v>1312</v>
      </c>
      <c r="AG1050">
        <v>0</v>
      </c>
      <c r="AP1050">
        <v>64</v>
      </c>
      <c r="AR1050">
        <v>45</v>
      </c>
      <c r="AV1050">
        <v>109</v>
      </c>
      <c r="AW1050">
        <v>0</v>
      </c>
    </row>
    <row r="1051" spans="1:49" x14ac:dyDescent="0.35">
      <c r="A1051" s="1" t="s">
        <v>59</v>
      </c>
      <c r="B1051" s="1" t="s">
        <v>1126</v>
      </c>
      <c r="C1051" s="1" t="s">
        <v>1628</v>
      </c>
      <c r="D1051" s="1" t="s">
        <v>4196</v>
      </c>
      <c r="E1051" s="2">
        <v>44439</v>
      </c>
      <c r="F1051" s="1" t="s">
        <v>1128</v>
      </c>
      <c r="G1051" s="1" t="s">
        <v>166</v>
      </c>
      <c r="H1051" s="1" t="s">
        <v>1127</v>
      </c>
      <c r="I1051" s="1" t="s">
        <v>1629</v>
      </c>
      <c r="J1051">
        <v>0</v>
      </c>
      <c r="K1051">
        <v>185</v>
      </c>
      <c r="L1051">
        <v>0</v>
      </c>
      <c r="M1051">
        <v>0</v>
      </c>
      <c r="N1051">
        <v>103</v>
      </c>
      <c r="O1051">
        <v>82</v>
      </c>
      <c r="P1051">
        <v>0</v>
      </c>
      <c r="Q1051">
        <v>0</v>
      </c>
      <c r="R1051">
        <v>185</v>
      </c>
      <c r="T1051">
        <v>185</v>
      </c>
      <c r="U1051">
        <v>0</v>
      </c>
      <c r="Z1051">
        <v>185</v>
      </c>
      <c r="AC1051">
        <v>0</v>
      </c>
      <c r="AF1051">
        <v>185</v>
      </c>
      <c r="AG1051">
        <v>0</v>
      </c>
      <c r="AP1051">
        <v>91</v>
      </c>
      <c r="AR1051">
        <v>94</v>
      </c>
      <c r="AV1051">
        <v>185</v>
      </c>
      <c r="AW1051">
        <v>0</v>
      </c>
    </row>
    <row r="1052" spans="1:49" x14ac:dyDescent="0.35">
      <c r="A1052" s="1" t="s">
        <v>59</v>
      </c>
      <c r="B1052" s="1" t="s">
        <v>1173</v>
      </c>
      <c r="C1052" s="1" t="s">
        <v>1654</v>
      </c>
      <c r="D1052" s="1" t="s">
        <v>4196</v>
      </c>
      <c r="E1052" s="2">
        <v>44439</v>
      </c>
      <c r="F1052" s="1" t="s">
        <v>155</v>
      </c>
      <c r="G1052" s="1" t="s">
        <v>145</v>
      </c>
      <c r="H1052" s="1" t="s">
        <v>1174</v>
      </c>
      <c r="I1052" s="1" t="s">
        <v>1655</v>
      </c>
      <c r="K1052">
        <v>378</v>
      </c>
      <c r="N1052">
        <v>100</v>
      </c>
      <c r="O1052">
        <v>275</v>
      </c>
      <c r="P1052">
        <v>3</v>
      </c>
      <c r="R1052">
        <v>378</v>
      </c>
      <c r="T1052">
        <v>378</v>
      </c>
      <c r="U1052">
        <v>0</v>
      </c>
      <c r="Z1052">
        <v>378</v>
      </c>
      <c r="AC1052">
        <v>0</v>
      </c>
      <c r="AF1052">
        <v>378</v>
      </c>
      <c r="AG1052">
        <v>0</v>
      </c>
      <c r="AP1052">
        <v>119</v>
      </c>
      <c r="AR1052">
        <v>176</v>
      </c>
      <c r="AV1052">
        <v>295</v>
      </c>
      <c r="AW1052">
        <v>0</v>
      </c>
    </row>
    <row r="1053" spans="1:49" x14ac:dyDescent="0.35">
      <c r="A1053" s="1" t="s">
        <v>59</v>
      </c>
      <c r="B1053" s="1" t="s">
        <v>1170</v>
      </c>
      <c r="C1053" s="1" t="s">
        <v>1652</v>
      </c>
      <c r="D1053" s="1" t="s">
        <v>4196</v>
      </c>
      <c r="E1053" s="2">
        <v>44439</v>
      </c>
      <c r="F1053" s="1" t="s">
        <v>40</v>
      </c>
      <c r="G1053" s="1" t="s">
        <v>40</v>
      </c>
      <c r="H1053" s="1" t="s">
        <v>1171</v>
      </c>
      <c r="I1053" s="1" t="s">
        <v>1653</v>
      </c>
      <c r="K1053">
        <v>5711</v>
      </c>
      <c r="N1053">
        <v>3795</v>
      </c>
      <c r="O1053">
        <v>1916</v>
      </c>
      <c r="R1053">
        <v>5711</v>
      </c>
      <c r="T1053">
        <v>5711</v>
      </c>
      <c r="U1053">
        <v>0</v>
      </c>
      <c r="Z1053">
        <v>5711</v>
      </c>
      <c r="AC1053">
        <v>0</v>
      </c>
      <c r="AF1053">
        <v>5711</v>
      </c>
      <c r="AG1053">
        <v>0</v>
      </c>
      <c r="AP1053">
        <v>610</v>
      </c>
      <c r="AR1053">
        <v>619</v>
      </c>
      <c r="AV1053">
        <v>1229</v>
      </c>
      <c r="AW1053">
        <v>0</v>
      </c>
    </row>
    <row r="1054" spans="1:49" x14ac:dyDescent="0.35">
      <c r="A1054" s="1" t="s">
        <v>59</v>
      </c>
      <c r="B1054" s="1" t="s">
        <v>1167</v>
      </c>
      <c r="C1054" s="1" t="s">
        <v>1650</v>
      </c>
      <c r="D1054" s="1" t="s">
        <v>4196</v>
      </c>
      <c r="E1054" s="2">
        <v>44439</v>
      </c>
      <c r="F1054" s="1" t="s">
        <v>5239</v>
      </c>
      <c r="G1054" s="1" t="s">
        <v>239</v>
      </c>
      <c r="H1054" s="1" t="s">
        <v>1168</v>
      </c>
      <c r="I1054" s="1" t="s">
        <v>1651</v>
      </c>
      <c r="K1054">
        <v>2325</v>
      </c>
      <c r="N1054">
        <v>1720</v>
      </c>
      <c r="O1054">
        <v>605</v>
      </c>
      <c r="R1054">
        <v>2325</v>
      </c>
      <c r="T1054">
        <v>2325</v>
      </c>
      <c r="U1054">
        <v>0</v>
      </c>
      <c r="Z1054">
        <v>2325</v>
      </c>
      <c r="AC1054">
        <v>0</v>
      </c>
      <c r="AF1054">
        <v>2325</v>
      </c>
      <c r="AG1054">
        <v>0</v>
      </c>
      <c r="AP1054">
        <v>1065</v>
      </c>
      <c r="AR1054">
        <v>1260</v>
      </c>
      <c r="AV1054">
        <v>2325</v>
      </c>
      <c r="AW1054">
        <v>0</v>
      </c>
    </row>
    <row r="1055" spans="1:49" x14ac:dyDescent="0.35">
      <c r="A1055" s="1" t="s">
        <v>59</v>
      </c>
      <c r="B1055" s="1" t="s">
        <v>1084</v>
      </c>
      <c r="C1055" s="1" t="s">
        <v>5270</v>
      </c>
      <c r="D1055" s="1" t="s">
        <v>4196</v>
      </c>
      <c r="E1055" s="2">
        <v>44439</v>
      </c>
      <c r="F1055" s="1" t="s">
        <v>670</v>
      </c>
      <c r="G1055" s="1" t="s">
        <v>166</v>
      </c>
      <c r="H1055" s="1" t="s">
        <v>1085</v>
      </c>
      <c r="I1055" s="1" t="s">
        <v>5271</v>
      </c>
      <c r="K1055">
        <v>1459</v>
      </c>
      <c r="N1055">
        <v>318</v>
      </c>
      <c r="O1055">
        <v>389</v>
      </c>
      <c r="Q1055">
        <v>752</v>
      </c>
      <c r="R1055">
        <v>1459</v>
      </c>
      <c r="T1055">
        <v>1459</v>
      </c>
      <c r="U1055">
        <v>0</v>
      </c>
      <c r="Z1055">
        <v>1459</v>
      </c>
      <c r="AC1055">
        <v>0</v>
      </c>
      <c r="AF1055">
        <v>1459</v>
      </c>
      <c r="AG1055">
        <v>0</v>
      </c>
      <c r="AP1055">
        <v>925</v>
      </c>
      <c r="AR1055">
        <v>534</v>
      </c>
      <c r="AV1055">
        <v>1459</v>
      </c>
      <c r="AW1055">
        <v>0</v>
      </c>
    </row>
    <row r="1056" spans="1:49" x14ac:dyDescent="0.35">
      <c r="A1056" s="1" t="s">
        <v>59</v>
      </c>
      <c r="B1056" s="1" t="s">
        <v>1077</v>
      </c>
      <c r="C1056" s="1" t="s">
        <v>5272</v>
      </c>
      <c r="D1056" s="1" t="s">
        <v>4196</v>
      </c>
      <c r="E1056" s="2">
        <v>44439</v>
      </c>
      <c r="F1056" s="1" t="s">
        <v>1079</v>
      </c>
      <c r="G1056" s="1" t="s">
        <v>353</v>
      </c>
      <c r="H1056" s="1" t="s">
        <v>1078</v>
      </c>
      <c r="I1056" s="1" t="s">
        <v>5273</v>
      </c>
      <c r="K1056">
        <v>4727</v>
      </c>
      <c r="N1056">
        <v>2476</v>
      </c>
      <c r="O1056">
        <v>2031</v>
      </c>
      <c r="P1056">
        <v>220</v>
      </c>
      <c r="R1056">
        <v>4727</v>
      </c>
      <c r="T1056">
        <v>4727</v>
      </c>
      <c r="U1056">
        <v>0</v>
      </c>
      <c r="Z1056">
        <v>4727</v>
      </c>
      <c r="AC1056">
        <v>0</v>
      </c>
      <c r="AF1056">
        <v>4727</v>
      </c>
      <c r="AG1056">
        <v>0</v>
      </c>
      <c r="AP1056">
        <v>2209</v>
      </c>
      <c r="AR1056">
        <v>2333</v>
      </c>
      <c r="AV1056">
        <v>4542</v>
      </c>
      <c r="AW1056">
        <v>0</v>
      </c>
    </row>
    <row r="1057" spans="1:49" x14ac:dyDescent="0.35">
      <c r="A1057" s="1" t="s">
        <v>59</v>
      </c>
      <c r="B1057" s="1" t="s">
        <v>1081</v>
      </c>
      <c r="C1057" s="1" t="s">
        <v>5280</v>
      </c>
      <c r="D1057" s="1" t="s">
        <v>4196</v>
      </c>
      <c r="E1057" s="2">
        <v>44439</v>
      </c>
      <c r="F1057" s="1" t="s">
        <v>135</v>
      </c>
      <c r="G1057" s="1" t="s">
        <v>136</v>
      </c>
      <c r="H1057" s="1" t="s">
        <v>1082</v>
      </c>
      <c r="I1057" s="1" t="s">
        <v>5281</v>
      </c>
      <c r="K1057">
        <v>760</v>
      </c>
      <c r="N1057">
        <v>290</v>
      </c>
      <c r="O1057">
        <v>470</v>
      </c>
      <c r="R1057">
        <v>760</v>
      </c>
      <c r="T1057">
        <v>760</v>
      </c>
      <c r="U1057">
        <v>0</v>
      </c>
      <c r="Z1057">
        <v>760</v>
      </c>
      <c r="AC1057">
        <v>0</v>
      </c>
      <c r="AF1057">
        <v>760</v>
      </c>
      <c r="AG1057">
        <v>0</v>
      </c>
      <c r="AP1057">
        <v>102</v>
      </c>
      <c r="AR1057">
        <v>658</v>
      </c>
      <c r="AV1057">
        <v>760</v>
      </c>
      <c r="AW1057">
        <v>0</v>
      </c>
    </row>
    <row r="1058" spans="1:49" x14ac:dyDescent="0.35">
      <c r="A1058" s="1" t="s">
        <v>59</v>
      </c>
      <c r="B1058" s="1" t="s">
        <v>1073</v>
      </c>
      <c r="C1058" s="1" t="s">
        <v>5274</v>
      </c>
      <c r="D1058" s="1" t="s">
        <v>4196</v>
      </c>
      <c r="E1058" s="2">
        <v>44439</v>
      </c>
      <c r="F1058" s="1" t="s">
        <v>1075</v>
      </c>
      <c r="G1058" s="1" t="s">
        <v>166</v>
      </c>
      <c r="H1058" s="1" t="s">
        <v>1074</v>
      </c>
      <c r="I1058" s="1" t="s">
        <v>5275</v>
      </c>
      <c r="K1058">
        <v>622</v>
      </c>
      <c r="N1058">
        <v>224</v>
      </c>
      <c r="O1058">
        <v>398</v>
      </c>
      <c r="R1058">
        <v>622</v>
      </c>
      <c r="T1058">
        <v>622</v>
      </c>
      <c r="U1058">
        <v>0</v>
      </c>
      <c r="Z1058">
        <v>622</v>
      </c>
      <c r="AC1058">
        <v>0</v>
      </c>
      <c r="AF1058">
        <v>622</v>
      </c>
      <c r="AG1058">
        <v>0</v>
      </c>
      <c r="AP1058">
        <v>398</v>
      </c>
      <c r="AR1058">
        <v>224</v>
      </c>
      <c r="AV1058">
        <v>622</v>
      </c>
      <c r="AW1058">
        <v>0</v>
      </c>
    </row>
    <row r="1059" spans="1:49" x14ac:dyDescent="0.35">
      <c r="A1059" s="1" t="s">
        <v>59</v>
      </c>
      <c r="B1059" s="1" t="s">
        <v>1155</v>
      </c>
      <c r="C1059" s="1" t="s">
        <v>1644</v>
      </c>
      <c r="D1059" s="1" t="s">
        <v>4196</v>
      </c>
      <c r="E1059" s="2">
        <v>44439</v>
      </c>
      <c r="F1059" s="1" t="s">
        <v>1158</v>
      </c>
      <c r="G1059" s="1" t="s">
        <v>145</v>
      </c>
      <c r="H1059" s="1" t="s">
        <v>1156</v>
      </c>
      <c r="I1059" s="1" t="s">
        <v>1645</v>
      </c>
      <c r="J1059">
        <v>0</v>
      </c>
      <c r="K1059">
        <v>49</v>
      </c>
      <c r="L1059">
        <v>0</v>
      </c>
      <c r="M1059">
        <v>0</v>
      </c>
      <c r="N1059">
        <v>16</v>
      </c>
      <c r="O1059">
        <v>33</v>
      </c>
      <c r="P1059">
        <v>0</v>
      </c>
      <c r="Q1059">
        <v>0</v>
      </c>
      <c r="R1059">
        <v>49</v>
      </c>
      <c r="T1059">
        <v>49</v>
      </c>
      <c r="U1059">
        <v>0</v>
      </c>
      <c r="Z1059">
        <v>49</v>
      </c>
      <c r="AC1059">
        <v>0</v>
      </c>
      <c r="AF1059">
        <v>49</v>
      </c>
      <c r="AG1059">
        <v>0</v>
      </c>
      <c r="AP1059">
        <v>4</v>
      </c>
      <c r="AR1059">
        <v>18</v>
      </c>
      <c r="AV1059">
        <v>22</v>
      </c>
      <c r="AW1059">
        <v>0</v>
      </c>
    </row>
    <row r="1060" spans="1:49" x14ac:dyDescent="0.35">
      <c r="A1060" s="1" t="s">
        <v>59</v>
      </c>
      <c r="B1060" s="1" t="s">
        <v>1160</v>
      </c>
      <c r="C1060" s="1" t="s">
        <v>1646</v>
      </c>
      <c r="D1060" s="1" t="s">
        <v>4196</v>
      </c>
      <c r="E1060" s="2">
        <v>44439</v>
      </c>
      <c r="F1060" s="1" t="s">
        <v>1162</v>
      </c>
      <c r="G1060" s="1" t="s">
        <v>353</v>
      </c>
      <c r="H1060" s="1" t="s">
        <v>1161</v>
      </c>
      <c r="I1060" s="1" t="s">
        <v>1647</v>
      </c>
      <c r="T1060">
        <v>0</v>
      </c>
      <c r="U1060">
        <v>0</v>
      </c>
      <c r="AC1060">
        <v>0</v>
      </c>
      <c r="AF1060">
        <v>0</v>
      </c>
      <c r="AG1060">
        <v>0</v>
      </c>
      <c r="AV1060">
        <v>0</v>
      </c>
      <c r="AW1060">
        <v>0</v>
      </c>
    </row>
    <row r="1061" spans="1:49" x14ac:dyDescent="0.35">
      <c r="A1061" s="1" t="s">
        <v>59</v>
      </c>
      <c r="B1061" s="1" t="s">
        <v>1164</v>
      </c>
      <c r="C1061" s="1" t="s">
        <v>1648</v>
      </c>
      <c r="D1061" s="1" t="s">
        <v>4196</v>
      </c>
      <c r="E1061" s="2">
        <v>44439</v>
      </c>
      <c r="F1061" s="1" t="s">
        <v>998</v>
      </c>
      <c r="G1061" s="1" t="s">
        <v>145</v>
      </c>
      <c r="H1061" s="1" t="s">
        <v>1165</v>
      </c>
      <c r="I1061" s="1" t="s">
        <v>1649</v>
      </c>
      <c r="K1061">
        <v>363</v>
      </c>
      <c r="N1061">
        <v>35</v>
      </c>
      <c r="O1061">
        <v>328</v>
      </c>
      <c r="R1061">
        <v>363</v>
      </c>
      <c r="T1061">
        <v>363</v>
      </c>
      <c r="U1061">
        <v>0</v>
      </c>
      <c r="Z1061">
        <v>363</v>
      </c>
      <c r="AC1061">
        <v>0</v>
      </c>
      <c r="AF1061">
        <v>363</v>
      </c>
      <c r="AG1061">
        <v>0</v>
      </c>
      <c r="AP1061">
        <v>88</v>
      </c>
      <c r="AR1061">
        <v>275</v>
      </c>
      <c r="AV1061">
        <v>363</v>
      </c>
      <c r="AW1061">
        <v>0</v>
      </c>
    </row>
    <row r="1062" spans="1:49" x14ac:dyDescent="0.35">
      <c r="A1062" s="1" t="s">
        <v>59</v>
      </c>
      <c r="B1062" s="1" t="s">
        <v>1133</v>
      </c>
      <c r="C1062" s="1" t="s">
        <v>1632</v>
      </c>
      <c r="D1062" s="1" t="s">
        <v>4196</v>
      </c>
      <c r="E1062" s="2">
        <v>44439</v>
      </c>
      <c r="F1062" s="1" t="s">
        <v>165</v>
      </c>
      <c r="G1062" s="1" t="s">
        <v>166</v>
      </c>
      <c r="H1062" s="1" t="s">
        <v>1134</v>
      </c>
      <c r="I1062" s="1" t="s">
        <v>1633</v>
      </c>
      <c r="K1062">
        <v>2292</v>
      </c>
      <c r="N1062">
        <v>1017</v>
      </c>
      <c r="O1062">
        <v>1275</v>
      </c>
      <c r="R1062">
        <v>2292</v>
      </c>
      <c r="T1062">
        <v>2292</v>
      </c>
      <c r="U1062">
        <v>0</v>
      </c>
      <c r="Z1062">
        <v>2292</v>
      </c>
      <c r="AC1062">
        <v>0</v>
      </c>
      <c r="AF1062">
        <v>2292</v>
      </c>
      <c r="AG1062">
        <v>0</v>
      </c>
      <c r="AP1062">
        <v>965</v>
      </c>
      <c r="AR1062">
        <v>352</v>
      </c>
      <c r="AV1062">
        <v>1317</v>
      </c>
      <c r="AW1062">
        <v>0</v>
      </c>
    </row>
    <row r="1063" spans="1:49" x14ac:dyDescent="0.35">
      <c r="A1063" s="1" t="s">
        <v>59</v>
      </c>
      <c r="B1063" s="1" t="s">
        <v>1130</v>
      </c>
      <c r="C1063" s="1" t="s">
        <v>1630</v>
      </c>
      <c r="D1063" s="1" t="s">
        <v>4196</v>
      </c>
      <c r="E1063" s="2">
        <v>44439</v>
      </c>
      <c r="F1063" s="1" t="s">
        <v>386</v>
      </c>
      <c r="G1063" s="1" t="s">
        <v>387</v>
      </c>
      <c r="H1063" s="1" t="s">
        <v>1131</v>
      </c>
      <c r="I1063" s="1" t="s">
        <v>1631</v>
      </c>
      <c r="K1063">
        <v>976</v>
      </c>
      <c r="N1063">
        <v>625</v>
      </c>
      <c r="O1063">
        <v>351</v>
      </c>
      <c r="R1063">
        <v>976</v>
      </c>
      <c r="T1063">
        <v>976</v>
      </c>
      <c r="U1063">
        <v>0</v>
      </c>
      <c r="Z1063">
        <v>976</v>
      </c>
      <c r="AC1063">
        <v>0</v>
      </c>
      <c r="AF1063">
        <v>976</v>
      </c>
      <c r="AG1063">
        <v>0</v>
      </c>
      <c r="AP1063">
        <v>294</v>
      </c>
      <c r="AR1063">
        <v>682</v>
      </c>
      <c r="AV1063">
        <v>976</v>
      </c>
      <c r="AW1063">
        <v>0</v>
      </c>
    </row>
    <row r="1064" spans="1:49" x14ac:dyDescent="0.35">
      <c r="A1064" s="1" t="s">
        <v>59</v>
      </c>
      <c r="B1064" s="1" t="s">
        <v>1136</v>
      </c>
      <c r="C1064" s="1" t="s">
        <v>1634</v>
      </c>
      <c r="D1064" s="1" t="s">
        <v>4196</v>
      </c>
      <c r="E1064" s="2">
        <v>44439</v>
      </c>
      <c r="F1064" s="1" t="s">
        <v>1138</v>
      </c>
      <c r="G1064" s="1" t="s">
        <v>136</v>
      </c>
      <c r="H1064" s="1" t="s">
        <v>1137</v>
      </c>
      <c r="I1064" s="1" t="s">
        <v>1635</v>
      </c>
      <c r="K1064">
        <v>1061</v>
      </c>
      <c r="N1064">
        <v>72</v>
      </c>
      <c r="O1064">
        <v>72</v>
      </c>
      <c r="Q1064">
        <v>917</v>
      </c>
      <c r="R1064">
        <v>1061</v>
      </c>
      <c r="T1064">
        <v>1061</v>
      </c>
      <c r="U1064">
        <v>0</v>
      </c>
      <c r="Z1064">
        <v>1061</v>
      </c>
      <c r="AC1064">
        <v>0</v>
      </c>
      <c r="AF1064">
        <v>1061</v>
      </c>
      <c r="AG1064">
        <v>0</v>
      </c>
      <c r="AP1064">
        <v>470</v>
      </c>
      <c r="AR1064">
        <v>591</v>
      </c>
      <c r="AV1064">
        <v>1061</v>
      </c>
      <c r="AW1064">
        <v>0</v>
      </c>
    </row>
    <row r="1065" spans="1:49" x14ac:dyDescent="0.35">
      <c r="A1065" s="1" t="s">
        <v>59</v>
      </c>
      <c r="B1065" s="1" t="s">
        <v>1143</v>
      </c>
      <c r="C1065" s="1" t="s">
        <v>1638</v>
      </c>
      <c r="D1065" s="1" t="s">
        <v>4196</v>
      </c>
      <c r="E1065" s="2">
        <v>44439</v>
      </c>
      <c r="F1065" s="1" t="s">
        <v>1145</v>
      </c>
      <c r="G1065" s="1" t="s">
        <v>73</v>
      </c>
      <c r="H1065" s="1" t="s">
        <v>1144</v>
      </c>
      <c r="I1065" s="1" t="s">
        <v>1639</v>
      </c>
      <c r="J1065">
        <v>0</v>
      </c>
      <c r="K1065">
        <v>0</v>
      </c>
      <c r="L1065">
        <v>0</v>
      </c>
      <c r="M1065">
        <v>0</v>
      </c>
      <c r="N1065">
        <v>0</v>
      </c>
      <c r="O1065">
        <v>0</v>
      </c>
      <c r="P1065">
        <v>0</v>
      </c>
      <c r="Q1065">
        <v>0</v>
      </c>
      <c r="R1065">
        <v>0</v>
      </c>
      <c r="T1065">
        <v>0</v>
      </c>
      <c r="U1065">
        <v>0</v>
      </c>
      <c r="Z1065">
        <v>0</v>
      </c>
      <c r="AC1065">
        <v>0</v>
      </c>
      <c r="AF1065">
        <v>0</v>
      </c>
      <c r="AG1065">
        <v>0</v>
      </c>
      <c r="AV1065">
        <v>0</v>
      </c>
      <c r="AW1065">
        <v>0</v>
      </c>
    </row>
    <row r="1066" spans="1:49" x14ac:dyDescent="0.35">
      <c r="A1066" s="1" t="s">
        <v>59</v>
      </c>
      <c r="B1066" s="1" t="s">
        <v>1140</v>
      </c>
      <c r="C1066" s="1" t="s">
        <v>1636</v>
      </c>
      <c r="D1066" s="1" t="s">
        <v>4196</v>
      </c>
      <c r="E1066" s="2">
        <v>44439</v>
      </c>
      <c r="F1066" s="1" t="s">
        <v>74</v>
      </c>
      <c r="G1066" s="1" t="s">
        <v>82</v>
      </c>
      <c r="H1066" s="1" t="s">
        <v>1141</v>
      </c>
      <c r="I1066" s="1" t="s">
        <v>1637</v>
      </c>
      <c r="J1066">
        <v>0</v>
      </c>
      <c r="K1066">
        <v>0</v>
      </c>
      <c r="L1066">
        <v>0</v>
      </c>
      <c r="M1066">
        <v>0</v>
      </c>
      <c r="N1066">
        <v>0</v>
      </c>
      <c r="O1066">
        <v>0</v>
      </c>
      <c r="P1066">
        <v>0</v>
      </c>
      <c r="Q1066">
        <v>0</v>
      </c>
      <c r="R1066">
        <v>0</v>
      </c>
      <c r="T1066">
        <v>0</v>
      </c>
      <c r="U1066">
        <v>0</v>
      </c>
      <c r="Z1066">
        <v>0</v>
      </c>
      <c r="AC1066">
        <v>0</v>
      </c>
      <c r="AF1066">
        <v>0</v>
      </c>
      <c r="AG1066">
        <v>0</v>
      </c>
      <c r="AV1066">
        <v>0</v>
      </c>
      <c r="AW1066">
        <v>0</v>
      </c>
    </row>
    <row r="1067" spans="1:49" x14ac:dyDescent="0.35">
      <c r="A1067" s="1" t="s">
        <v>59</v>
      </c>
      <c r="B1067" s="1" t="s">
        <v>1201</v>
      </c>
      <c r="C1067" s="1" t="s">
        <v>1670</v>
      </c>
      <c r="D1067" s="1" t="s">
        <v>4196</v>
      </c>
      <c r="E1067" s="2">
        <v>44439</v>
      </c>
      <c r="F1067" s="1" t="s">
        <v>352</v>
      </c>
      <c r="G1067" s="1" t="s">
        <v>353</v>
      </c>
      <c r="H1067" s="1" t="s">
        <v>1202</v>
      </c>
      <c r="I1067" s="1" t="s">
        <v>1671</v>
      </c>
      <c r="K1067">
        <v>4784</v>
      </c>
      <c r="N1067">
        <v>2219</v>
      </c>
      <c r="O1067">
        <v>2565</v>
      </c>
      <c r="R1067">
        <v>4784</v>
      </c>
      <c r="T1067">
        <v>4784</v>
      </c>
      <c r="U1067">
        <v>0</v>
      </c>
      <c r="Z1067">
        <v>4784</v>
      </c>
      <c r="AC1067">
        <v>0</v>
      </c>
      <c r="AF1067">
        <v>4784</v>
      </c>
      <c r="AG1067">
        <v>0</v>
      </c>
      <c r="AP1067">
        <v>789</v>
      </c>
      <c r="AR1067">
        <v>1461</v>
      </c>
      <c r="AV1067">
        <v>2250</v>
      </c>
      <c r="AW1067">
        <v>0</v>
      </c>
    </row>
    <row r="1068" spans="1:49" x14ac:dyDescent="0.35">
      <c r="A1068" s="1" t="s">
        <v>59</v>
      </c>
      <c r="B1068" s="1" t="s">
        <v>1148</v>
      </c>
      <c r="C1068" s="1" t="s">
        <v>1640</v>
      </c>
      <c r="D1068" s="1" t="s">
        <v>4196</v>
      </c>
      <c r="E1068" s="2">
        <v>44439</v>
      </c>
      <c r="F1068" s="1" t="s">
        <v>854</v>
      </c>
      <c r="G1068" s="1" t="s">
        <v>40</v>
      </c>
      <c r="H1068" s="1" t="s">
        <v>1149</v>
      </c>
      <c r="I1068" s="1" t="s">
        <v>1641</v>
      </c>
      <c r="J1068">
        <v>0</v>
      </c>
      <c r="K1068">
        <v>432</v>
      </c>
      <c r="L1068">
        <v>0</v>
      </c>
      <c r="M1068">
        <v>0</v>
      </c>
      <c r="N1068">
        <v>154</v>
      </c>
      <c r="O1068">
        <v>278</v>
      </c>
      <c r="P1068">
        <v>0</v>
      </c>
      <c r="Q1068">
        <v>0</v>
      </c>
      <c r="R1068">
        <v>432</v>
      </c>
      <c r="T1068">
        <v>432</v>
      </c>
      <c r="U1068">
        <v>0</v>
      </c>
      <c r="Z1068">
        <v>432</v>
      </c>
      <c r="AC1068">
        <v>0</v>
      </c>
      <c r="AF1068">
        <v>432</v>
      </c>
      <c r="AG1068">
        <v>0</v>
      </c>
      <c r="AP1068">
        <v>157</v>
      </c>
      <c r="AR1068">
        <v>275</v>
      </c>
      <c r="AV1068">
        <v>432</v>
      </c>
      <c r="AW1068">
        <v>0</v>
      </c>
    </row>
    <row r="1069" spans="1:49" x14ac:dyDescent="0.35">
      <c r="A1069" s="1" t="s">
        <v>59</v>
      </c>
      <c r="B1069" s="1" t="s">
        <v>1204</v>
      </c>
      <c r="C1069" s="1" t="s">
        <v>1674</v>
      </c>
      <c r="D1069" s="1" t="s">
        <v>4196</v>
      </c>
      <c r="E1069" s="2">
        <v>44439</v>
      </c>
      <c r="F1069" s="1" t="s">
        <v>1206</v>
      </c>
      <c r="G1069" s="1" t="s">
        <v>31</v>
      </c>
      <c r="H1069" s="1" t="s">
        <v>1205</v>
      </c>
      <c r="I1069" s="1" t="s">
        <v>1675</v>
      </c>
      <c r="T1069">
        <v>0</v>
      </c>
      <c r="U1069">
        <v>0</v>
      </c>
      <c r="AC1069">
        <v>0</v>
      </c>
      <c r="AF1069">
        <v>0</v>
      </c>
      <c r="AG1069">
        <v>0</v>
      </c>
      <c r="AV1069">
        <v>0</v>
      </c>
      <c r="AW1069">
        <v>0</v>
      </c>
    </row>
    <row r="1070" spans="1:49" x14ac:dyDescent="0.35">
      <c r="A1070" s="1" t="s">
        <v>59</v>
      </c>
      <c r="B1070" s="1" t="s">
        <v>1208</v>
      </c>
      <c r="C1070" s="1" t="s">
        <v>1672</v>
      </c>
      <c r="D1070" s="1" t="s">
        <v>4196</v>
      </c>
      <c r="E1070" s="2">
        <v>44439</v>
      </c>
      <c r="F1070" s="1" t="s">
        <v>1210</v>
      </c>
      <c r="G1070" s="1" t="s">
        <v>387</v>
      </c>
      <c r="H1070" s="1" t="s">
        <v>1209</v>
      </c>
      <c r="I1070" s="1" t="s">
        <v>1673</v>
      </c>
      <c r="K1070">
        <v>800</v>
      </c>
      <c r="N1070">
        <v>369</v>
      </c>
      <c r="O1070">
        <v>431</v>
      </c>
      <c r="R1070">
        <v>800</v>
      </c>
      <c r="T1070">
        <v>800</v>
      </c>
      <c r="U1070">
        <v>0</v>
      </c>
      <c r="Z1070">
        <v>800</v>
      </c>
      <c r="AC1070">
        <v>0</v>
      </c>
      <c r="AF1070">
        <v>800</v>
      </c>
      <c r="AG1070">
        <v>0</v>
      </c>
      <c r="AP1070">
        <v>4</v>
      </c>
      <c r="AR1070">
        <v>48</v>
      </c>
      <c r="AV1070">
        <v>52</v>
      </c>
      <c r="AW1070">
        <v>0</v>
      </c>
    </row>
    <row r="1071" spans="1:49" x14ac:dyDescent="0.35">
      <c r="A1071" s="1" t="s">
        <v>59</v>
      </c>
      <c r="B1071" s="1" t="s">
        <v>1045</v>
      </c>
      <c r="C1071" s="1" t="s">
        <v>1601</v>
      </c>
      <c r="D1071" s="1" t="s">
        <v>4196</v>
      </c>
      <c r="E1071" s="2">
        <v>44439</v>
      </c>
      <c r="F1071" s="1" t="s">
        <v>1047</v>
      </c>
      <c r="G1071" s="1" t="s">
        <v>387</v>
      </c>
      <c r="H1071" s="1" t="s">
        <v>1046</v>
      </c>
      <c r="I1071" s="1" t="s">
        <v>1602</v>
      </c>
      <c r="T1071">
        <v>0</v>
      </c>
      <c r="U1071">
        <v>0</v>
      </c>
      <c r="AC1071">
        <v>0</v>
      </c>
      <c r="AF1071">
        <v>0</v>
      </c>
      <c r="AG1071">
        <v>0</v>
      </c>
      <c r="AV1071">
        <v>0</v>
      </c>
      <c r="AW1071">
        <v>0</v>
      </c>
    </row>
    <row r="1072" spans="1:49" x14ac:dyDescent="0.35">
      <c r="A1072" s="1" t="s">
        <v>59</v>
      </c>
      <c r="B1072" s="1" t="s">
        <v>1049</v>
      </c>
      <c r="C1072" s="1" t="s">
        <v>5290</v>
      </c>
      <c r="D1072" s="1" t="s">
        <v>4196</v>
      </c>
      <c r="E1072" s="2">
        <v>44439</v>
      </c>
      <c r="F1072" s="1" t="s">
        <v>1051</v>
      </c>
      <c r="G1072" s="1" t="s">
        <v>387</v>
      </c>
      <c r="H1072" s="1" t="s">
        <v>1050</v>
      </c>
      <c r="I1072" s="1" t="s">
        <v>5291</v>
      </c>
      <c r="K1072">
        <v>20688</v>
      </c>
      <c r="N1072">
        <v>3914</v>
      </c>
      <c r="O1072">
        <v>16773</v>
      </c>
      <c r="P1072">
        <v>1</v>
      </c>
      <c r="R1072">
        <v>20688</v>
      </c>
      <c r="T1072">
        <v>20688</v>
      </c>
      <c r="U1072">
        <v>0</v>
      </c>
      <c r="Z1072">
        <v>20688</v>
      </c>
      <c r="AC1072">
        <v>0</v>
      </c>
      <c r="AF1072">
        <v>20688</v>
      </c>
      <c r="AG1072">
        <v>0</v>
      </c>
      <c r="AP1072">
        <v>7</v>
      </c>
      <c r="AR1072">
        <v>400</v>
      </c>
      <c r="AV1072">
        <v>407</v>
      </c>
      <c r="AW1072">
        <v>0</v>
      </c>
    </row>
    <row r="1073" spans="1:49" x14ac:dyDescent="0.35">
      <c r="A1073" s="1" t="s">
        <v>59</v>
      </c>
      <c r="B1073" s="1" t="s">
        <v>1057</v>
      </c>
      <c r="C1073" s="1" t="s">
        <v>5288</v>
      </c>
      <c r="D1073" s="1" t="s">
        <v>4196</v>
      </c>
      <c r="E1073" s="2">
        <v>44439</v>
      </c>
      <c r="F1073" s="1" t="s">
        <v>1059</v>
      </c>
      <c r="G1073" s="1" t="s">
        <v>73</v>
      </c>
      <c r="H1073" s="1" t="s">
        <v>1058</v>
      </c>
      <c r="I1073" s="1" t="s">
        <v>5289</v>
      </c>
      <c r="K1073">
        <v>3457</v>
      </c>
      <c r="N1073">
        <v>1117</v>
      </c>
      <c r="O1073">
        <v>2340</v>
      </c>
      <c r="R1073">
        <v>3457</v>
      </c>
      <c r="T1073">
        <v>3457</v>
      </c>
      <c r="U1073">
        <v>0</v>
      </c>
      <c r="Z1073">
        <v>3457</v>
      </c>
      <c r="AC1073">
        <v>0</v>
      </c>
      <c r="AF1073">
        <v>3457</v>
      </c>
      <c r="AG1073">
        <v>0</v>
      </c>
      <c r="AP1073">
        <v>38</v>
      </c>
      <c r="AR1073">
        <v>295</v>
      </c>
      <c r="AV1073">
        <v>333</v>
      </c>
      <c r="AW1073">
        <v>0</v>
      </c>
    </row>
    <row r="1074" spans="1:49" x14ac:dyDescent="0.35">
      <c r="A1074" s="1" t="s">
        <v>59</v>
      </c>
      <c r="B1074" s="1" t="s">
        <v>1053</v>
      </c>
      <c r="C1074" s="1" t="s">
        <v>5276</v>
      </c>
      <c r="D1074" s="1" t="s">
        <v>4196</v>
      </c>
      <c r="E1074" s="2">
        <v>44439</v>
      </c>
      <c r="F1074" s="1" t="s">
        <v>1055</v>
      </c>
      <c r="G1074" s="1" t="s">
        <v>145</v>
      </c>
      <c r="H1074" s="1" t="s">
        <v>1054</v>
      </c>
      <c r="I1074" s="1" t="s">
        <v>5277</v>
      </c>
      <c r="K1074">
        <v>60</v>
      </c>
      <c r="N1074">
        <v>18</v>
      </c>
      <c r="O1074">
        <v>42</v>
      </c>
      <c r="R1074">
        <v>60</v>
      </c>
      <c r="T1074">
        <v>60</v>
      </c>
      <c r="U1074">
        <v>0</v>
      </c>
      <c r="Z1074">
        <v>60</v>
      </c>
      <c r="AC1074">
        <v>0</v>
      </c>
      <c r="AF1074">
        <v>60</v>
      </c>
      <c r="AG1074">
        <v>0</v>
      </c>
      <c r="AP1074">
        <v>3</v>
      </c>
      <c r="AR1074">
        <v>4</v>
      </c>
      <c r="AV1074">
        <v>7</v>
      </c>
      <c r="AW1074">
        <v>0</v>
      </c>
    </row>
    <row r="1075" spans="1:49" x14ac:dyDescent="0.35">
      <c r="A1075" s="1" t="s">
        <v>59</v>
      </c>
      <c r="B1075" s="1" t="s">
        <v>1065</v>
      </c>
      <c r="C1075" s="1" t="s">
        <v>5282</v>
      </c>
      <c r="D1075" s="1" t="s">
        <v>4196</v>
      </c>
      <c r="E1075" s="2">
        <v>44439</v>
      </c>
      <c r="F1075" s="1" t="s">
        <v>1067</v>
      </c>
      <c r="G1075" s="1" t="s">
        <v>353</v>
      </c>
      <c r="H1075" s="1" t="s">
        <v>1066</v>
      </c>
      <c r="I1075" s="1" t="s">
        <v>5283</v>
      </c>
      <c r="K1075">
        <v>969</v>
      </c>
      <c r="N1075">
        <v>495</v>
      </c>
      <c r="O1075">
        <v>474</v>
      </c>
      <c r="R1075">
        <v>969</v>
      </c>
      <c r="T1075">
        <v>969</v>
      </c>
      <c r="U1075">
        <v>0</v>
      </c>
      <c r="Z1075">
        <v>969</v>
      </c>
      <c r="AC1075">
        <v>0</v>
      </c>
      <c r="AF1075">
        <v>969</v>
      </c>
      <c r="AG1075">
        <v>0</v>
      </c>
      <c r="AP1075">
        <v>9</v>
      </c>
      <c r="AR1075">
        <v>960</v>
      </c>
      <c r="AV1075">
        <v>969</v>
      </c>
      <c r="AW1075">
        <v>0</v>
      </c>
    </row>
    <row r="1076" spans="1:49" x14ac:dyDescent="0.35">
      <c r="A1076" s="1" t="s">
        <v>59</v>
      </c>
      <c r="B1076" s="1" t="s">
        <v>1061</v>
      </c>
      <c r="C1076" s="1" t="s">
        <v>1603</v>
      </c>
      <c r="D1076" s="1" t="s">
        <v>4196</v>
      </c>
      <c r="E1076" s="2">
        <v>44439</v>
      </c>
      <c r="F1076" s="1" t="s">
        <v>1063</v>
      </c>
      <c r="G1076" s="1" t="s">
        <v>40</v>
      </c>
      <c r="H1076" s="1" t="s">
        <v>1062</v>
      </c>
      <c r="I1076" s="1" t="s">
        <v>1604</v>
      </c>
      <c r="T1076">
        <v>0</v>
      </c>
      <c r="U1076">
        <v>0</v>
      </c>
      <c r="AC1076">
        <v>0</v>
      </c>
      <c r="AF1076">
        <v>0</v>
      </c>
      <c r="AG1076">
        <v>0</v>
      </c>
      <c r="AV1076">
        <v>0</v>
      </c>
      <c r="AW1076">
        <v>0</v>
      </c>
    </row>
    <row r="1077" spans="1:49" x14ac:dyDescent="0.35">
      <c r="A1077" s="1" t="s">
        <v>59</v>
      </c>
      <c r="B1077" s="1" t="s">
        <v>1069</v>
      </c>
      <c r="C1077" s="1" t="s">
        <v>5278</v>
      </c>
      <c r="D1077" s="1" t="s">
        <v>4196</v>
      </c>
      <c r="E1077" s="2">
        <v>44439</v>
      </c>
      <c r="F1077" s="1" t="s">
        <v>1071</v>
      </c>
      <c r="G1077" s="1" t="s">
        <v>210</v>
      </c>
      <c r="H1077" s="1" t="s">
        <v>1070</v>
      </c>
      <c r="I1077" s="1" t="s">
        <v>5279</v>
      </c>
      <c r="K1077">
        <v>5030</v>
      </c>
      <c r="N1077">
        <v>2640</v>
      </c>
      <c r="O1077">
        <v>2390</v>
      </c>
      <c r="R1077">
        <v>5030</v>
      </c>
      <c r="T1077">
        <v>5030</v>
      </c>
      <c r="U1077">
        <v>0</v>
      </c>
      <c r="Z1077">
        <v>5030</v>
      </c>
      <c r="AC1077">
        <v>0</v>
      </c>
      <c r="AF1077">
        <v>5030</v>
      </c>
      <c r="AG1077">
        <v>0</v>
      </c>
      <c r="AP1077">
        <v>1336</v>
      </c>
      <c r="AR1077">
        <v>924</v>
      </c>
      <c r="AV1077">
        <v>2260</v>
      </c>
      <c r="AW1077">
        <v>0</v>
      </c>
    </row>
    <row r="1078" spans="1:49" x14ac:dyDescent="0.35">
      <c r="A1078" s="1" t="s">
        <v>59</v>
      </c>
      <c r="B1078" s="1" t="s">
        <v>1122</v>
      </c>
      <c r="C1078" s="1" t="s">
        <v>1626</v>
      </c>
      <c r="D1078" s="1" t="s">
        <v>4196</v>
      </c>
      <c r="E1078" s="2">
        <v>44439</v>
      </c>
      <c r="F1078" s="1" t="s">
        <v>1124</v>
      </c>
      <c r="G1078" s="1" t="s">
        <v>145</v>
      </c>
      <c r="H1078" s="1" t="s">
        <v>1123</v>
      </c>
      <c r="I1078" s="1" t="s">
        <v>1627</v>
      </c>
      <c r="J1078">
        <v>0</v>
      </c>
      <c r="K1078">
        <v>654</v>
      </c>
      <c r="L1078">
        <v>0</v>
      </c>
      <c r="M1078">
        <v>0</v>
      </c>
      <c r="N1078">
        <v>306</v>
      </c>
      <c r="O1078">
        <v>348</v>
      </c>
      <c r="P1078">
        <v>0</v>
      </c>
      <c r="Q1078">
        <v>0</v>
      </c>
      <c r="R1078">
        <v>654</v>
      </c>
      <c r="T1078">
        <v>654</v>
      </c>
      <c r="U1078">
        <v>0</v>
      </c>
      <c r="Z1078">
        <v>654</v>
      </c>
      <c r="AC1078">
        <v>0</v>
      </c>
      <c r="AF1078">
        <v>654</v>
      </c>
      <c r="AG1078">
        <v>0</v>
      </c>
      <c r="AP1078">
        <v>41</v>
      </c>
      <c r="AR1078">
        <v>46</v>
      </c>
      <c r="AV1078">
        <v>87</v>
      </c>
      <c r="AW1078">
        <v>0</v>
      </c>
    </row>
    <row r="1079" spans="1:49" x14ac:dyDescent="0.35">
      <c r="A1079" s="1" t="s">
        <v>59</v>
      </c>
      <c r="B1079" s="1" t="s">
        <v>1151</v>
      </c>
      <c r="C1079" s="1" t="s">
        <v>1642</v>
      </c>
      <c r="D1079" s="1" t="s">
        <v>4196</v>
      </c>
      <c r="E1079" s="2">
        <v>44439</v>
      </c>
      <c r="F1079" s="1" t="s">
        <v>1153</v>
      </c>
      <c r="G1079" s="1" t="s">
        <v>31</v>
      </c>
      <c r="H1079" s="1" t="s">
        <v>1152</v>
      </c>
      <c r="I1079" s="1" t="s">
        <v>1643</v>
      </c>
      <c r="T1079">
        <v>0</v>
      </c>
      <c r="U1079">
        <v>0</v>
      </c>
      <c r="AC1079">
        <v>0</v>
      </c>
      <c r="AF1079">
        <v>0</v>
      </c>
      <c r="AG1079">
        <v>0</v>
      </c>
      <c r="AV1079">
        <v>0</v>
      </c>
      <c r="AW1079">
        <v>0</v>
      </c>
    </row>
    <row r="1080" spans="1:49" x14ac:dyDescent="0.35">
      <c r="A1080" s="1" t="s">
        <v>59</v>
      </c>
      <c r="B1080" s="1" t="s">
        <v>1090</v>
      </c>
      <c r="C1080" s="1" t="s">
        <v>1560</v>
      </c>
      <c r="D1080" s="1" t="s">
        <v>4195</v>
      </c>
      <c r="E1080" s="2">
        <v>44255</v>
      </c>
      <c r="F1080" s="1" t="s">
        <v>146</v>
      </c>
      <c r="G1080" s="1" t="s">
        <v>145</v>
      </c>
      <c r="H1080" s="1" t="s">
        <v>1091</v>
      </c>
      <c r="I1080" s="1" t="s">
        <v>29</v>
      </c>
      <c r="T1080">
        <v>0</v>
      </c>
      <c r="U1080">
        <v>0</v>
      </c>
      <c r="AC1080">
        <v>0</v>
      </c>
      <c r="AF1080">
        <v>0</v>
      </c>
      <c r="AG1080">
        <v>0</v>
      </c>
      <c r="AV1080">
        <v>0</v>
      </c>
      <c r="AW1080">
        <v>0</v>
      </c>
    </row>
    <row r="1081" spans="1:49" x14ac:dyDescent="0.35">
      <c r="A1081" s="1" t="s">
        <v>59</v>
      </c>
      <c r="B1081" s="1" t="s">
        <v>1034</v>
      </c>
      <c r="C1081" s="1" t="s">
        <v>1545</v>
      </c>
      <c r="D1081" s="1" t="s">
        <v>4195</v>
      </c>
      <c r="E1081" s="2">
        <v>44255</v>
      </c>
      <c r="F1081" s="1" t="s">
        <v>1036</v>
      </c>
      <c r="G1081" s="1" t="s">
        <v>387</v>
      </c>
      <c r="H1081" s="1" t="s">
        <v>1035</v>
      </c>
      <c r="I1081" s="1" t="s">
        <v>29</v>
      </c>
      <c r="T1081">
        <v>0</v>
      </c>
      <c r="U1081">
        <v>0</v>
      </c>
      <c r="AC1081">
        <v>0</v>
      </c>
      <c r="AF1081">
        <v>0</v>
      </c>
      <c r="AG1081">
        <v>0</v>
      </c>
      <c r="AV1081">
        <v>0</v>
      </c>
      <c r="AW1081">
        <v>0</v>
      </c>
    </row>
    <row r="1082" spans="1:49" x14ac:dyDescent="0.35">
      <c r="A1082" s="1" t="s">
        <v>59</v>
      </c>
      <c r="B1082" s="1" t="s">
        <v>1038</v>
      </c>
      <c r="C1082" s="1" t="s">
        <v>1546</v>
      </c>
      <c r="D1082" s="1" t="s">
        <v>4195</v>
      </c>
      <c r="E1082" s="2">
        <v>44255</v>
      </c>
      <c r="F1082" s="1" t="s">
        <v>993</v>
      </c>
      <c r="G1082" s="1" t="s">
        <v>145</v>
      </c>
      <c r="H1082" s="1" t="s">
        <v>1039</v>
      </c>
      <c r="I1082" s="1" t="s">
        <v>29</v>
      </c>
      <c r="T1082">
        <v>0</v>
      </c>
      <c r="U1082">
        <v>0</v>
      </c>
      <c r="AC1082">
        <v>0</v>
      </c>
      <c r="AF1082">
        <v>0</v>
      </c>
      <c r="AG1082">
        <v>0</v>
      </c>
      <c r="AV1082">
        <v>0</v>
      </c>
      <c r="AW1082">
        <v>0</v>
      </c>
    </row>
    <row r="1083" spans="1:49" x14ac:dyDescent="0.35">
      <c r="A1083" s="1" t="s">
        <v>59</v>
      </c>
      <c r="B1083" s="1" t="s">
        <v>1018</v>
      </c>
      <c r="C1083" s="1" t="s">
        <v>1541</v>
      </c>
      <c r="D1083" s="1" t="s">
        <v>4195</v>
      </c>
      <c r="E1083" s="2">
        <v>44255</v>
      </c>
      <c r="F1083" s="1" t="s">
        <v>1020</v>
      </c>
      <c r="G1083" s="1" t="s">
        <v>145</v>
      </c>
      <c r="H1083" s="1" t="s">
        <v>1019</v>
      </c>
      <c r="I1083" s="1" t="s">
        <v>29</v>
      </c>
      <c r="T1083">
        <v>0</v>
      </c>
      <c r="U1083">
        <v>0</v>
      </c>
      <c r="AC1083">
        <v>0</v>
      </c>
      <c r="AF1083">
        <v>0</v>
      </c>
      <c r="AG1083">
        <v>0</v>
      </c>
      <c r="AV1083">
        <v>0</v>
      </c>
      <c r="AW1083">
        <v>0</v>
      </c>
    </row>
    <row r="1084" spans="1:49" x14ac:dyDescent="0.35">
      <c r="A1084" s="1" t="s">
        <v>59</v>
      </c>
      <c r="B1084" s="1" t="s">
        <v>1028</v>
      </c>
      <c r="C1084" s="1" t="s">
        <v>1543</v>
      </c>
      <c r="D1084" s="1" t="s">
        <v>4195</v>
      </c>
      <c r="E1084" s="2">
        <v>44255</v>
      </c>
      <c r="F1084" s="1" t="s">
        <v>576</v>
      </c>
      <c r="G1084" s="1" t="s">
        <v>353</v>
      </c>
      <c r="H1084" s="1" t="s">
        <v>1029</v>
      </c>
      <c r="I1084" s="1" t="s">
        <v>29</v>
      </c>
      <c r="T1084">
        <v>0</v>
      </c>
      <c r="U1084">
        <v>0</v>
      </c>
      <c r="AC1084">
        <v>0</v>
      </c>
      <c r="AF1084">
        <v>0</v>
      </c>
      <c r="AG1084">
        <v>0</v>
      </c>
      <c r="AV1084">
        <v>0</v>
      </c>
      <c r="AW1084">
        <v>0</v>
      </c>
    </row>
    <row r="1085" spans="1:49" x14ac:dyDescent="0.35">
      <c r="A1085" s="1" t="s">
        <v>59</v>
      </c>
      <c r="B1085" s="1" t="s">
        <v>1024</v>
      </c>
      <c r="C1085" s="1" t="s">
        <v>1542</v>
      </c>
      <c r="D1085" s="1" t="s">
        <v>4195</v>
      </c>
      <c r="E1085" s="2">
        <v>44255</v>
      </c>
      <c r="F1085" s="1" t="s">
        <v>1026</v>
      </c>
      <c r="G1085" s="1" t="s">
        <v>353</v>
      </c>
      <c r="H1085" s="1" t="s">
        <v>1025</v>
      </c>
      <c r="I1085" s="1" t="s">
        <v>29</v>
      </c>
      <c r="T1085">
        <v>0</v>
      </c>
      <c r="U1085">
        <v>0</v>
      </c>
      <c r="AC1085">
        <v>0</v>
      </c>
      <c r="AF1085">
        <v>0</v>
      </c>
      <c r="AG1085">
        <v>0</v>
      </c>
      <c r="AV1085">
        <v>0</v>
      </c>
      <c r="AW1085">
        <v>0</v>
      </c>
    </row>
    <row r="1086" spans="1:49" x14ac:dyDescent="0.35">
      <c r="A1086" s="1" t="s">
        <v>59</v>
      </c>
      <c r="B1086" s="1" t="s">
        <v>1031</v>
      </c>
      <c r="C1086" s="1" t="s">
        <v>1544</v>
      </c>
      <c r="D1086" s="1" t="s">
        <v>4195</v>
      </c>
      <c r="E1086" s="2">
        <v>44255</v>
      </c>
      <c r="F1086" s="1" t="s">
        <v>43</v>
      </c>
      <c r="G1086" s="1" t="s">
        <v>48</v>
      </c>
      <c r="H1086" s="1" t="s">
        <v>1032</v>
      </c>
      <c r="I1086" s="1" t="s">
        <v>29</v>
      </c>
      <c r="T1086">
        <v>0</v>
      </c>
      <c r="U1086">
        <v>0</v>
      </c>
      <c r="AC1086">
        <v>0</v>
      </c>
      <c r="AF1086">
        <v>0</v>
      </c>
      <c r="AG1086">
        <v>0</v>
      </c>
      <c r="AV1086">
        <v>0</v>
      </c>
      <c r="AW1086">
        <v>0</v>
      </c>
    </row>
    <row r="1087" spans="1:49" x14ac:dyDescent="0.35">
      <c r="A1087" s="1" t="s">
        <v>59</v>
      </c>
      <c r="B1087" s="1" t="s">
        <v>1119</v>
      </c>
      <c r="C1087" s="1" t="s">
        <v>1568</v>
      </c>
      <c r="D1087" s="1" t="s">
        <v>4195</v>
      </c>
      <c r="E1087" s="2">
        <v>44255</v>
      </c>
      <c r="F1087" s="1" t="s">
        <v>54</v>
      </c>
      <c r="G1087" s="1" t="s">
        <v>190</v>
      </c>
      <c r="H1087" s="1" t="s">
        <v>1120</v>
      </c>
      <c r="I1087" s="1" t="s">
        <v>29</v>
      </c>
      <c r="T1087">
        <v>0</v>
      </c>
      <c r="U1087">
        <v>0</v>
      </c>
      <c r="AC1087">
        <v>0</v>
      </c>
      <c r="AF1087">
        <v>0</v>
      </c>
      <c r="AG1087">
        <v>0</v>
      </c>
      <c r="AV1087">
        <v>0</v>
      </c>
      <c r="AW1087">
        <v>0</v>
      </c>
    </row>
    <row r="1088" spans="1:49" x14ac:dyDescent="0.35">
      <c r="A1088" s="1" t="s">
        <v>59</v>
      </c>
      <c r="B1088" s="1" t="s">
        <v>1197</v>
      </c>
      <c r="C1088" s="1" t="s">
        <v>1591</v>
      </c>
      <c r="D1088" s="1" t="s">
        <v>4195</v>
      </c>
      <c r="E1088" s="2">
        <v>44255</v>
      </c>
      <c r="F1088" s="1" t="s">
        <v>1199</v>
      </c>
      <c r="G1088" s="1" t="s">
        <v>387</v>
      </c>
      <c r="H1088" s="1" t="s">
        <v>1198</v>
      </c>
      <c r="I1088" s="1" t="s">
        <v>29</v>
      </c>
      <c r="T1088">
        <v>0</v>
      </c>
      <c r="U1088">
        <v>0</v>
      </c>
      <c r="AC1088">
        <v>0</v>
      </c>
      <c r="AF1088">
        <v>0</v>
      </c>
      <c r="AG1088">
        <v>0</v>
      </c>
      <c r="AV1088">
        <v>0</v>
      </c>
      <c r="AW1088">
        <v>0</v>
      </c>
    </row>
    <row r="1089" spans="1:49" x14ac:dyDescent="0.35">
      <c r="A1089" s="1" t="s">
        <v>59</v>
      </c>
      <c r="B1089" s="1" t="s">
        <v>1097</v>
      </c>
      <c r="C1089" s="1" t="s">
        <v>1562</v>
      </c>
      <c r="D1089" s="1" t="s">
        <v>4195</v>
      </c>
      <c r="E1089" s="2">
        <v>44255</v>
      </c>
      <c r="F1089" s="1" t="s">
        <v>1099</v>
      </c>
      <c r="G1089" s="1" t="s">
        <v>845</v>
      </c>
      <c r="H1089" s="1" t="s">
        <v>1098</v>
      </c>
      <c r="I1089" s="1" t="s">
        <v>29</v>
      </c>
      <c r="T1089">
        <v>0</v>
      </c>
      <c r="U1089">
        <v>0</v>
      </c>
      <c r="AC1089">
        <v>0</v>
      </c>
      <c r="AF1089">
        <v>0</v>
      </c>
      <c r="AG1089">
        <v>0</v>
      </c>
      <c r="AV1089">
        <v>0</v>
      </c>
      <c r="AW1089">
        <v>0</v>
      </c>
    </row>
    <row r="1090" spans="1:49" x14ac:dyDescent="0.35">
      <c r="A1090" s="1" t="s">
        <v>59</v>
      </c>
      <c r="B1090" s="1" t="s">
        <v>1101</v>
      </c>
      <c r="C1090" s="1" t="s">
        <v>1563</v>
      </c>
      <c r="D1090" s="1" t="s">
        <v>4195</v>
      </c>
      <c r="E1090" s="2">
        <v>44255</v>
      </c>
      <c r="F1090" s="1" t="s">
        <v>596</v>
      </c>
      <c r="G1090" s="1" t="s">
        <v>353</v>
      </c>
      <c r="H1090" s="1" t="s">
        <v>1102</v>
      </c>
      <c r="I1090" s="1" t="s">
        <v>29</v>
      </c>
      <c r="T1090">
        <v>0</v>
      </c>
      <c r="U1090">
        <v>0</v>
      </c>
      <c r="AC1090">
        <v>0</v>
      </c>
      <c r="AF1090">
        <v>0</v>
      </c>
      <c r="AG1090">
        <v>0</v>
      </c>
      <c r="AV1090">
        <v>0</v>
      </c>
      <c r="AW1090">
        <v>0</v>
      </c>
    </row>
    <row r="1091" spans="1:49" x14ac:dyDescent="0.35">
      <c r="A1091" s="1" t="s">
        <v>59</v>
      </c>
      <c r="B1091" s="1" t="s">
        <v>1104</v>
      </c>
      <c r="C1091" s="1" t="s">
        <v>1564</v>
      </c>
      <c r="D1091" s="1" t="s">
        <v>4195</v>
      </c>
      <c r="E1091" s="2">
        <v>44255</v>
      </c>
      <c r="F1091" s="1" t="s">
        <v>1106</v>
      </c>
      <c r="G1091" s="1" t="s">
        <v>845</v>
      </c>
      <c r="H1091" s="1" t="s">
        <v>1105</v>
      </c>
      <c r="I1091" s="1" t="s">
        <v>29</v>
      </c>
      <c r="T1091">
        <v>0</v>
      </c>
      <c r="U1091">
        <v>0</v>
      </c>
      <c r="AC1091">
        <v>0</v>
      </c>
      <c r="AF1091">
        <v>0</v>
      </c>
      <c r="AG1091">
        <v>0</v>
      </c>
      <c r="AV1091">
        <v>0</v>
      </c>
      <c r="AW1091">
        <v>0</v>
      </c>
    </row>
    <row r="1092" spans="1:49" x14ac:dyDescent="0.35">
      <c r="A1092" s="1" t="s">
        <v>59</v>
      </c>
      <c r="B1092" s="1" t="s">
        <v>1108</v>
      </c>
      <c r="C1092" s="1" t="s">
        <v>1565</v>
      </c>
      <c r="D1092" s="1" t="s">
        <v>4195</v>
      </c>
      <c r="E1092" s="2">
        <v>44255</v>
      </c>
      <c r="F1092" s="1" t="s">
        <v>1110</v>
      </c>
      <c r="G1092" s="1" t="s">
        <v>145</v>
      </c>
      <c r="H1092" s="1" t="s">
        <v>1109</v>
      </c>
      <c r="I1092" s="1" t="s">
        <v>29</v>
      </c>
      <c r="T1092">
        <v>0</v>
      </c>
      <c r="U1092">
        <v>0</v>
      </c>
      <c r="AC1092">
        <v>0</v>
      </c>
      <c r="AF1092">
        <v>0</v>
      </c>
      <c r="AG1092">
        <v>0</v>
      </c>
      <c r="AV1092">
        <v>0</v>
      </c>
      <c r="AW1092">
        <v>0</v>
      </c>
    </row>
    <row r="1093" spans="1:49" x14ac:dyDescent="0.35">
      <c r="A1093" s="1" t="s">
        <v>59</v>
      </c>
      <c r="B1093" s="1" t="s">
        <v>1112</v>
      </c>
      <c r="C1093" s="1" t="s">
        <v>1566</v>
      </c>
      <c r="D1093" s="1" t="s">
        <v>4195</v>
      </c>
      <c r="E1093" s="2">
        <v>44255</v>
      </c>
      <c r="F1093" s="1" t="s">
        <v>151</v>
      </c>
      <c r="G1093" s="1" t="s">
        <v>145</v>
      </c>
      <c r="H1093" s="1" t="s">
        <v>1113</v>
      </c>
      <c r="I1093" s="1" t="s">
        <v>29</v>
      </c>
      <c r="T1093">
        <v>0</v>
      </c>
      <c r="U1093">
        <v>0</v>
      </c>
      <c r="AC1093">
        <v>0</v>
      </c>
      <c r="AF1093">
        <v>0</v>
      </c>
      <c r="AG1093">
        <v>0</v>
      </c>
      <c r="AV1093">
        <v>0</v>
      </c>
      <c r="AW1093">
        <v>0</v>
      </c>
    </row>
    <row r="1094" spans="1:49" x14ac:dyDescent="0.35">
      <c r="A1094" s="1" t="s">
        <v>59</v>
      </c>
      <c r="B1094" s="1" t="s">
        <v>1115</v>
      </c>
      <c r="C1094" s="1" t="s">
        <v>1567</v>
      </c>
      <c r="D1094" s="1" t="s">
        <v>4195</v>
      </c>
      <c r="E1094" s="2">
        <v>44255</v>
      </c>
      <c r="F1094" s="1" t="s">
        <v>1117</v>
      </c>
      <c r="G1094" s="1" t="s">
        <v>353</v>
      </c>
      <c r="H1094" s="1" t="s">
        <v>1116</v>
      </c>
      <c r="I1094" s="1" t="s">
        <v>29</v>
      </c>
      <c r="T1094">
        <v>0</v>
      </c>
      <c r="U1094">
        <v>0</v>
      </c>
      <c r="AC1094">
        <v>0</v>
      </c>
      <c r="AF1094">
        <v>0</v>
      </c>
      <c r="AG1094">
        <v>0</v>
      </c>
      <c r="AV1094">
        <v>0</v>
      </c>
      <c r="AW1094">
        <v>0</v>
      </c>
    </row>
    <row r="1095" spans="1:49" x14ac:dyDescent="0.35">
      <c r="A1095" s="1" t="s">
        <v>59</v>
      </c>
      <c r="B1095" s="1" t="s">
        <v>1176</v>
      </c>
      <c r="C1095" s="1" t="s">
        <v>1585</v>
      </c>
      <c r="D1095" s="1" t="s">
        <v>4195</v>
      </c>
      <c r="E1095" s="2">
        <v>44255</v>
      </c>
      <c r="F1095" s="1" t="s">
        <v>321</v>
      </c>
      <c r="G1095" s="1" t="s">
        <v>190</v>
      </c>
      <c r="H1095" s="1" t="s">
        <v>1177</v>
      </c>
      <c r="I1095" s="1" t="s">
        <v>29</v>
      </c>
      <c r="T1095">
        <v>0</v>
      </c>
      <c r="U1095">
        <v>0</v>
      </c>
      <c r="AC1095">
        <v>0</v>
      </c>
      <c r="AF1095">
        <v>0</v>
      </c>
      <c r="AG1095">
        <v>0</v>
      </c>
      <c r="AV1095">
        <v>0</v>
      </c>
      <c r="AW1095">
        <v>0</v>
      </c>
    </row>
    <row r="1096" spans="1:49" x14ac:dyDescent="0.35">
      <c r="A1096" s="1" t="s">
        <v>59</v>
      </c>
      <c r="B1096" s="1" t="s">
        <v>1193</v>
      </c>
      <c r="C1096" s="1" t="s">
        <v>1590</v>
      </c>
      <c r="D1096" s="1" t="s">
        <v>4195</v>
      </c>
      <c r="E1096" s="2">
        <v>44255</v>
      </c>
      <c r="F1096" s="1" t="s">
        <v>1195</v>
      </c>
      <c r="G1096" s="1" t="s">
        <v>145</v>
      </c>
      <c r="H1096" s="1" t="s">
        <v>1194</v>
      </c>
      <c r="I1096" s="1" t="s">
        <v>29</v>
      </c>
      <c r="T1096">
        <v>0</v>
      </c>
      <c r="U1096">
        <v>0</v>
      </c>
      <c r="AC1096">
        <v>0</v>
      </c>
      <c r="AF1096">
        <v>0</v>
      </c>
      <c r="AG1096">
        <v>0</v>
      </c>
      <c r="AV1096">
        <v>0</v>
      </c>
      <c r="AW1096">
        <v>0</v>
      </c>
    </row>
    <row r="1097" spans="1:49" x14ac:dyDescent="0.35">
      <c r="A1097" s="1" t="s">
        <v>59</v>
      </c>
      <c r="B1097" s="1" t="s">
        <v>1179</v>
      </c>
      <c r="C1097" s="1" t="s">
        <v>1587</v>
      </c>
      <c r="D1097" s="1" t="s">
        <v>4195</v>
      </c>
      <c r="E1097" s="2">
        <v>44255</v>
      </c>
      <c r="F1097" s="1" t="s">
        <v>125</v>
      </c>
      <c r="G1097" s="1" t="s">
        <v>125</v>
      </c>
      <c r="H1097" s="1" t="s">
        <v>1180</v>
      </c>
      <c r="I1097" s="1" t="s">
        <v>29</v>
      </c>
      <c r="T1097">
        <v>0</v>
      </c>
      <c r="U1097">
        <v>0</v>
      </c>
      <c r="AC1097">
        <v>0</v>
      </c>
      <c r="AF1097">
        <v>0</v>
      </c>
      <c r="AG1097">
        <v>0</v>
      </c>
      <c r="AV1097">
        <v>0</v>
      </c>
      <c r="AW1097">
        <v>0</v>
      </c>
    </row>
    <row r="1098" spans="1:49" x14ac:dyDescent="0.35">
      <c r="A1098" s="1" t="s">
        <v>59</v>
      </c>
      <c r="B1098" s="1" t="s">
        <v>1186</v>
      </c>
      <c r="C1098" s="1" t="s">
        <v>1588</v>
      </c>
      <c r="D1098" s="1" t="s">
        <v>4195</v>
      </c>
      <c r="E1098" s="2">
        <v>44255</v>
      </c>
      <c r="F1098" s="1" t="s">
        <v>1188</v>
      </c>
      <c r="G1098" s="1" t="s">
        <v>845</v>
      </c>
      <c r="H1098" s="1" t="s">
        <v>1187</v>
      </c>
      <c r="I1098" s="1" t="s">
        <v>29</v>
      </c>
      <c r="T1098">
        <v>0</v>
      </c>
      <c r="U1098">
        <v>0</v>
      </c>
      <c r="AC1098">
        <v>0</v>
      </c>
      <c r="AF1098">
        <v>0</v>
      </c>
      <c r="AG1098">
        <v>0</v>
      </c>
      <c r="AV1098">
        <v>0</v>
      </c>
      <c r="AW1098">
        <v>0</v>
      </c>
    </row>
    <row r="1099" spans="1:49" x14ac:dyDescent="0.35">
      <c r="A1099" s="1" t="s">
        <v>59</v>
      </c>
      <c r="B1099" s="1" t="s">
        <v>1182</v>
      </c>
      <c r="C1099" s="1" t="s">
        <v>1586</v>
      </c>
      <c r="D1099" s="1" t="s">
        <v>4195</v>
      </c>
      <c r="E1099" s="2">
        <v>44255</v>
      </c>
      <c r="F1099" s="1" t="s">
        <v>1184</v>
      </c>
      <c r="G1099" s="1" t="s">
        <v>48</v>
      </c>
      <c r="H1099" s="1" t="s">
        <v>1183</v>
      </c>
      <c r="I1099" s="1" t="s">
        <v>29</v>
      </c>
      <c r="T1099">
        <v>0</v>
      </c>
      <c r="U1099">
        <v>0</v>
      </c>
      <c r="AC1099">
        <v>0</v>
      </c>
      <c r="AF1099">
        <v>0</v>
      </c>
      <c r="AG1099">
        <v>0</v>
      </c>
      <c r="AV1099">
        <v>0</v>
      </c>
      <c r="AW1099">
        <v>0</v>
      </c>
    </row>
    <row r="1100" spans="1:49" x14ac:dyDescent="0.35">
      <c r="A1100" s="1" t="s">
        <v>59</v>
      </c>
      <c r="B1100" s="1" t="s">
        <v>1190</v>
      </c>
      <c r="C1100" s="1" t="s">
        <v>1589</v>
      </c>
      <c r="D1100" s="1" t="s">
        <v>4195</v>
      </c>
      <c r="E1100" s="2">
        <v>44255</v>
      </c>
      <c r="F1100" s="1" t="s">
        <v>402</v>
      </c>
      <c r="G1100" s="1" t="s">
        <v>145</v>
      </c>
      <c r="H1100" s="1" t="s">
        <v>1191</v>
      </c>
      <c r="I1100" s="1" t="s">
        <v>29</v>
      </c>
      <c r="T1100">
        <v>0</v>
      </c>
      <c r="U1100">
        <v>0</v>
      </c>
      <c r="AC1100">
        <v>0</v>
      </c>
      <c r="AF1100">
        <v>0</v>
      </c>
      <c r="AG1100">
        <v>0</v>
      </c>
      <c r="AV1100">
        <v>0</v>
      </c>
      <c r="AW1100">
        <v>0</v>
      </c>
    </row>
    <row r="1101" spans="1:49" x14ac:dyDescent="0.35">
      <c r="A1101" s="1" t="s">
        <v>59</v>
      </c>
      <c r="B1101" s="1" t="s">
        <v>1093</v>
      </c>
      <c r="C1101" s="1" t="s">
        <v>1561</v>
      </c>
      <c r="D1101" s="1" t="s">
        <v>4195</v>
      </c>
      <c r="E1101" s="2">
        <v>44255</v>
      </c>
      <c r="F1101" s="1" t="s">
        <v>1095</v>
      </c>
      <c r="G1101" s="1" t="s">
        <v>387</v>
      </c>
      <c r="H1101" s="1" t="s">
        <v>1094</v>
      </c>
      <c r="I1101" s="1" t="s">
        <v>29</v>
      </c>
      <c r="T1101">
        <v>0</v>
      </c>
      <c r="U1101">
        <v>0</v>
      </c>
      <c r="AC1101">
        <v>0</v>
      </c>
      <c r="AF1101">
        <v>0</v>
      </c>
      <c r="AG1101">
        <v>0</v>
      </c>
      <c r="AV1101">
        <v>0</v>
      </c>
      <c r="AW1101">
        <v>0</v>
      </c>
    </row>
    <row r="1102" spans="1:49" x14ac:dyDescent="0.35">
      <c r="A1102" s="1" t="s">
        <v>59</v>
      </c>
      <c r="B1102" s="1" t="s">
        <v>1041</v>
      </c>
      <c r="C1102" s="1" t="s">
        <v>1547</v>
      </c>
      <c r="D1102" s="1" t="s">
        <v>4195</v>
      </c>
      <c r="E1102" s="2">
        <v>44255</v>
      </c>
      <c r="F1102" s="1" t="s">
        <v>1043</v>
      </c>
      <c r="G1102" s="1" t="s">
        <v>145</v>
      </c>
      <c r="H1102" s="1" t="s">
        <v>1042</v>
      </c>
      <c r="I1102" s="1" t="s">
        <v>29</v>
      </c>
      <c r="T1102">
        <v>0</v>
      </c>
      <c r="U1102">
        <v>0</v>
      </c>
      <c r="AC1102">
        <v>0</v>
      </c>
      <c r="AF1102">
        <v>0</v>
      </c>
      <c r="AG1102">
        <v>0</v>
      </c>
      <c r="AV1102">
        <v>0</v>
      </c>
      <c r="AW1102">
        <v>0</v>
      </c>
    </row>
    <row r="1103" spans="1:49" x14ac:dyDescent="0.35">
      <c r="A1103" s="1" t="s">
        <v>59</v>
      </c>
      <c r="B1103" s="1" t="s">
        <v>1087</v>
      </c>
      <c r="C1103" s="1" t="s">
        <v>1559</v>
      </c>
      <c r="D1103" s="1" t="s">
        <v>4195</v>
      </c>
      <c r="E1103" s="2">
        <v>44255</v>
      </c>
      <c r="F1103" s="1" t="s">
        <v>844</v>
      </c>
      <c r="G1103" s="1" t="s">
        <v>845</v>
      </c>
      <c r="H1103" s="1" t="s">
        <v>1088</v>
      </c>
      <c r="I1103" s="1" t="s">
        <v>29</v>
      </c>
      <c r="T1103">
        <v>0</v>
      </c>
      <c r="U1103">
        <v>0</v>
      </c>
      <c r="AC1103">
        <v>0</v>
      </c>
      <c r="AF1103">
        <v>0</v>
      </c>
      <c r="AG1103">
        <v>0</v>
      </c>
      <c r="AV1103">
        <v>0</v>
      </c>
      <c r="AW1103">
        <v>0</v>
      </c>
    </row>
    <row r="1104" spans="1:49" x14ac:dyDescent="0.35">
      <c r="A1104" s="1" t="s">
        <v>59</v>
      </c>
      <c r="B1104" s="1" t="s">
        <v>1126</v>
      </c>
      <c r="C1104" s="1" t="s">
        <v>1570</v>
      </c>
      <c r="D1104" s="1" t="s">
        <v>4195</v>
      </c>
      <c r="E1104" s="2">
        <v>44255</v>
      </c>
      <c r="F1104" s="1" t="s">
        <v>1128</v>
      </c>
      <c r="G1104" s="1" t="s">
        <v>166</v>
      </c>
      <c r="H1104" s="1" t="s">
        <v>1127</v>
      </c>
      <c r="I1104" s="1" t="s">
        <v>29</v>
      </c>
      <c r="T1104">
        <v>0</v>
      </c>
      <c r="U1104">
        <v>0</v>
      </c>
      <c r="AC1104">
        <v>0</v>
      </c>
      <c r="AF1104">
        <v>0</v>
      </c>
      <c r="AG1104">
        <v>0</v>
      </c>
      <c r="AV1104">
        <v>0</v>
      </c>
      <c r="AW1104">
        <v>0</v>
      </c>
    </row>
    <row r="1105" spans="1:49" x14ac:dyDescent="0.35">
      <c r="A1105" s="1" t="s">
        <v>59</v>
      </c>
      <c r="B1105" s="1" t="s">
        <v>1173</v>
      </c>
      <c r="C1105" s="1" t="s">
        <v>1584</v>
      </c>
      <c r="D1105" s="1" t="s">
        <v>4195</v>
      </c>
      <c r="E1105" s="2">
        <v>44255</v>
      </c>
      <c r="F1105" s="1" t="s">
        <v>155</v>
      </c>
      <c r="G1105" s="1" t="s">
        <v>145</v>
      </c>
      <c r="H1105" s="1" t="s">
        <v>1174</v>
      </c>
      <c r="I1105" s="1" t="s">
        <v>29</v>
      </c>
      <c r="T1105">
        <v>0</v>
      </c>
      <c r="U1105">
        <v>0</v>
      </c>
      <c r="AC1105">
        <v>0</v>
      </c>
      <c r="AF1105">
        <v>0</v>
      </c>
      <c r="AG1105">
        <v>0</v>
      </c>
      <c r="AV1105">
        <v>0</v>
      </c>
      <c r="AW1105">
        <v>0</v>
      </c>
    </row>
    <row r="1106" spans="1:49" x14ac:dyDescent="0.35">
      <c r="A1106" s="1" t="s">
        <v>59</v>
      </c>
      <c r="B1106" s="1" t="s">
        <v>1170</v>
      </c>
      <c r="C1106" s="1" t="s">
        <v>1583</v>
      </c>
      <c r="D1106" s="1" t="s">
        <v>4195</v>
      </c>
      <c r="E1106" s="2">
        <v>44255</v>
      </c>
      <c r="F1106" s="1" t="s">
        <v>40</v>
      </c>
      <c r="G1106" s="1" t="s">
        <v>40</v>
      </c>
      <c r="H1106" s="1" t="s">
        <v>1171</v>
      </c>
      <c r="I1106" s="1" t="s">
        <v>29</v>
      </c>
      <c r="T1106">
        <v>0</v>
      </c>
      <c r="U1106">
        <v>0</v>
      </c>
      <c r="AC1106">
        <v>0</v>
      </c>
      <c r="AF1106">
        <v>0</v>
      </c>
      <c r="AG1106">
        <v>0</v>
      </c>
      <c r="AV1106">
        <v>0</v>
      </c>
      <c r="AW1106">
        <v>0</v>
      </c>
    </row>
    <row r="1107" spans="1:49" x14ac:dyDescent="0.35">
      <c r="A1107" s="1" t="s">
        <v>59</v>
      </c>
      <c r="B1107" s="1" t="s">
        <v>1167</v>
      </c>
      <c r="C1107" s="1" t="s">
        <v>1582</v>
      </c>
      <c r="D1107" s="1" t="s">
        <v>4195</v>
      </c>
      <c r="E1107" s="2">
        <v>44255</v>
      </c>
      <c r="F1107" s="1" t="s">
        <v>5239</v>
      </c>
      <c r="G1107" s="1" t="s">
        <v>239</v>
      </c>
      <c r="H1107" s="1" t="s">
        <v>1168</v>
      </c>
      <c r="I1107" s="1" t="s">
        <v>29</v>
      </c>
      <c r="T1107">
        <v>0</v>
      </c>
      <c r="U1107">
        <v>0</v>
      </c>
      <c r="AC1107">
        <v>0</v>
      </c>
      <c r="AF1107">
        <v>0</v>
      </c>
      <c r="AG1107">
        <v>0</v>
      </c>
      <c r="AV1107">
        <v>0</v>
      </c>
      <c r="AW1107">
        <v>0</v>
      </c>
    </row>
    <row r="1108" spans="1:49" x14ac:dyDescent="0.35">
      <c r="A1108" s="1" t="s">
        <v>59</v>
      </c>
      <c r="B1108" s="1" t="s">
        <v>1084</v>
      </c>
      <c r="C1108" s="1" t="s">
        <v>1558</v>
      </c>
      <c r="D1108" s="1" t="s">
        <v>4195</v>
      </c>
      <c r="E1108" s="2">
        <v>44255</v>
      </c>
      <c r="F1108" s="1" t="s">
        <v>670</v>
      </c>
      <c r="G1108" s="1" t="s">
        <v>166</v>
      </c>
      <c r="H1108" s="1" t="s">
        <v>1085</v>
      </c>
      <c r="I1108" s="1" t="s">
        <v>29</v>
      </c>
      <c r="T1108">
        <v>0</v>
      </c>
      <c r="U1108">
        <v>0</v>
      </c>
      <c r="AC1108">
        <v>0</v>
      </c>
      <c r="AF1108">
        <v>0</v>
      </c>
      <c r="AG1108">
        <v>0</v>
      </c>
      <c r="AV1108">
        <v>0</v>
      </c>
      <c r="AW1108">
        <v>0</v>
      </c>
    </row>
    <row r="1109" spans="1:49" x14ac:dyDescent="0.35">
      <c r="A1109" s="1" t="s">
        <v>59</v>
      </c>
      <c r="B1109" s="1" t="s">
        <v>1077</v>
      </c>
      <c r="C1109" s="1" t="s">
        <v>1556</v>
      </c>
      <c r="D1109" s="1" t="s">
        <v>4195</v>
      </c>
      <c r="E1109" s="2">
        <v>44255</v>
      </c>
      <c r="F1109" s="1" t="s">
        <v>1079</v>
      </c>
      <c r="G1109" s="1" t="s">
        <v>353</v>
      </c>
      <c r="H1109" s="1" t="s">
        <v>1078</v>
      </c>
      <c r="I1109" s="1" t="s">
        <v>29</v>
      </c>
      <c r="T1109">
        <v>0</v>
      </c>
      <c r="U1109">
        <v>0</v>
      </c>
      <c r="AC1109">
        <v>0</v>
      </c>
      <c r="AF1109">
        <v>0</v>
      </c>
      <c r="AG1109">
        <v>0</v>
      </c>
      <c r="AV1109">
        <v>0</v>
      </c>
      <c r="AW1109">
        <v>0</v>
      </c>
    </row>
    <row r="1110" spans="1:49" x14ac:dyDescent="0.35">
      <c r="A1110" s="1" t="s">
        <v>59</v>
      </c>
      <c r="B1110" s="1" t="s">
        <v>1081</v>
      </c>
      <c r="C1110" s="1" t="s">
        <v>1557</v>
      </c>
      <c r="D1110" s="1" t="s">
        <v>4195</v>
      </c>
      <c r="E1110" s="2">
        <v>44255</v>
      </c>
      <c r="F1110" s="1" t="s">
        <v>135</v>
      </c>
      <c r="G1110" s="1" t="s">
        <v>136</v>
      </c>
      <c r="H1110" s="1" t="s">
        <v>1082</v>
      </c>
      <c r="I1110" s="1" t="s">
        <v>29</v>
      </c>
      <c r="T1110">
        <v>0</v>
      </c>
      <c r="U1110">
        <v>0</v>
      </c>
      <c r="AC1110">
        <v>0</v>
      </c>
      <c r="AF1110">
        <v>0</v>
      </c>
      <c r="AG1110">
        <v>0</v>
      </c>
      <c r="AV1110">
        <v>0</v>
      </c>
      <c r="AW1110">
        <v>0</v>
      </c>
    </row>
    <row r="1111" spans="1:49" x14ac:dyDescent="0.35">
      <c r="A1111" s="1" t="s">
        <v>59</v>
      </c>
      <c r="B1111" s="1" t="s">
        <v>1073</v>
      </c>
      <c r="C1111" s="1" t="s">
        <v>1555</v>
      </c>
      <c r="D1111" s="1" t="s">
        <v>4195</v>
      </c>
      <c r="E1111" s="2">
        <v>44255</v>
      </c>
      <c r="F1111" s="1" t="s">
        <v>1075</v>
      </c>
      <c r="G1111" s="1" t="s">
        <v>166</v>
      </c>
      <c r="H1111" s="1" t="s">
        <v>1074</v>
      </c>
      <c r="I1111" s="1" t="s">
        <v>29</v>
      </c>
      <c r="T1111">
        <v>0</v>
      </c>
      <c r="U1111">
        <v>0</v>
      </c>
      <c r="AC1111">
        <v>0</v>
      </c>
      <c r="AF1111">
        <v>0</v>
      </c>
      <c r="AG1111">
        <v>0</v>
      </c>
      <c r="AV1111">
        <v>0</v>
      </c>
      <c r="AW1111">
        <v>0</v>
      </c>
    </row>
    <row r="1112" spans="1:49" x14ac:dyDescent="0.35">
      <c r="A1112" s="1" t="s">
        <v>59</v>
      </c>
      <c r="B1112" s="1" t="s">
        <v>1155</v>
      </c>
      <c r="C1112" s="1" t="s">
        <v>1578</v>
      </c>
      <c r="D1112" s="1" t="s">
        <v>4195</v>
      </c>
      <c r="E1112" s="2">
        <v>44255</v>
      </c>
      <c r="F1112" s="1" t="s">
        <v>1158</v>
      </c>
      <c r="G1112" s="1" t="s">
        <v>145</v>
      </c>
      <c r="H1112" s="1" t="s">
        <v>1156</v>
      </c>
      <c r="I1112" s="1" t="s">
        <v>1579</v>
      </c>
      <c r="T1112">
        <v>0</v>
      </c>
      <c r="U1112">
        <v>0</v>
      </c>
      <c r="AC1112">
        <v>0</v>
      </c>
      <c r="AF1112">
        <v>0</v>
      </c>
      <c r="AG1112">
        <v>0</v>
      </c>
      <c r="AV1112">
        <v>0</v>
      </c>
      <c r="AW1112">
        <v>0</v>
      </c>
    </row>
    <row r="1113" spans="1:49" x14ac:dyDescent="0.35">
      <c r="A1113" s="1" t="s">
        <v>59</v>
      </c>
      <c r="B1113" s="1" t="s">
        <v>1160</v>
      </c>
      <c r="C1113" s="1" t="s">
        <v>1580</v>
      </c>
      <c r="D1113" s="1" t="s">
        <v>4195</v>
      </c>
      <c r="E1113" s="2">
        <v>44255</v>
      </c>
      <c r="F1113" s="1" t="s">
        <v>1162</v>
      </c>
      <c r="G1113" s="1" t="s">
        <v>353</v>
      </c>
      <c r="H1113" s="1" t="s">
        <v>1161</v>
      </c>
      <c r="I1113" s="1" t="s">
        <v>29</v>
      </c>
      <c r="T1113">
        <v>0</v>
      </c>
      <c r="U1113">
        <v>0</v>
      </c>
      <c r="AC1113">
        <v>0</v>
      </c>
      <c r="AF1113">
        <v>0</v>
      </c>
      <c r="AG1113">
        <v>0</v>
      </c>
      <c r="AV1113">
        <v>0</v>
      </c>
      <c r="AW1113">
        <v>0</v>
      </c>
    </row>
    <row r="1114" spans="1:49" x14ac:dyDescent="0.35">
      <c r="A1114" s="1" t="s">
        <v>59</v>
      </c>
      <c r="B1114" s="1" t="s">
        <v>1164</v>
      </c>
      <c r="C1114" s="1" t="s">
        <v>1581</v>
      </c>
      <c r="D1114" s="1" t="s">
        <v>4195</v>
      </c>
      <c r="E1114" s="2">
        <v>44255</v>
      </c>
      <c r="F1114" s="1" t="s">
        <v>998</v>
      </c>
      <c r="G1114" s="1" t="s">
        <v>145</v>
      </c>
      <c r="H1114" s="1" t="s">
        <v>1165</v>
      </c>
      <c r="I1114" s="1" t="s">
        <v>29</v>
      </c>
      <c r="T1114">
        <v>0</v>
      </c>
      <c r="U1114">
        <v>0</v>
      </c>
      <c r="AC1114">
        <v>0</v>
      </c>
      <c r="AF1114">
        <v>0</v>
      </c>
      <c r="AG1114">
        <v>0</v>
      </c>
      <c r="AV1114">
        <v>0</v>
      </c>
      <c r="AW1114">
        <v>0</v>
      </c>
    </row>
    <row r="1115" spans="1:49" x14ac:dyDescent="0.35">
      <c r="A1115" s="1" t="s">
        <v>59</v>
      </c>
      <c r="B1115" s="1" t="s">
        <v>1133</v>
      </c>
      <c r="C1115" s="1" t="s">
        <v>1572</v>
      </c>
      <c r="D1115" s="1" t="s">
        <v>4195</v>
      </c>
      <c r="E1115" s="2">
        <v>44255</v>
      </c>
      <c r="F1115" s="1" t="s">
        <v>165</v>
      </c>
      <c r="G1115" s="1" t="s">
        <v>166</v>
      </c>
      <c r="H1115" s="1" t="s">
        <v>1134</v>
      </c>
      <c r="I1115" s="1" t="s">
        <v>29</v>
      </c>
      <c r="T1115">
        <v>0</v>
      </c>
      <c r="U1115">
        <v>0</v>
      </c>
      <c r="AC1115">
        <v>0</v>
      </c>
      <c r="AF1115">
        <v>0</v>
      </c>
      <c r="AG1115">
        <v>0</v>
      </c>
      <c r="AV1115">
        <v>0</v>
      </c>
      <c r="AW1115">
        <v>0</v>
      </c>
    </row>
    <row r="1116" spans="1:49" x14ac:dyDescent="0.35">
      <c r="A1116" s="1" t="s">
        <v>59</v>
      </c>
      <c r="B1116" s="1" t="s">
        <v>1130</v>
      </c>
      <c r="C1116" s="1" t="s">
        <v>1571</v>
      </c>
      <c r="D1116" s="1" t="s">
        <v>4195</v>
      </c>
      <c r="E1116" s="2">
        <v>44255</v>
      </c>
      <c r="F1116" s="1" t="s">
        <v>386</v>
      </c>
      <c r="G1116" s="1" t="s">
        <v>387</v>
      </c>
      <c r="H1116" s="1" t="s">
        <v>1131</v>
      </c>
      <c r="I1116" s="1" t="s">
        <v>29</v>
      </c>
      <c r="T1116">
        <v>0</v>
      </c>
      <c r="U1116">
        <v>0</v>
      </c>
      <c r="AC1116">
        <v>0</v>
      </c>
      <c r="AF1116">
        <v>0</v>
      </c>
      <c r="AG1116">
        <v>0</v>
      </c>
      <c r="AV1116">
        <v>0</v>
      </c>
      <c r="AW1116">
        <v>0</v>
      </c>
    </row>
    <row r="1117" spans="1:49" x14ac:dyDescent="0.35">
      <c r="A1117" s="1" t="s">
        <v>59</v>
      </c>
      <c r="B1117" s="1" t="s">
        <v>1136</v>
      </c>
      <c r="C1117" s="1" t="s">
        <v>1573</v>
      </c>
      <c r="D1117" s="1" t="s">
        <v>4195</v>
      </c>
      <c r="E1117" s="2">
        <v>44255</v>
      </c>
      <c r="F1117" s="1" t="s">
        <v>1138</v>
      </c>
      <c r="G1117" s="1" t="s">
        <v>136</v>
      </c>
      <c r="H1117" s="1" t="s">
        <v>1137</v>
      </c>
      <c r="I1117" s="1" t="s">
        <v>29</v>
      </c>
      <c r="T1117">
        <v>0</v>
      </c>
      <c r="U1117">
        <v>0</v>
      </c>
      <c r="AC1117">
        <v>0</v>
      </c>
      <c r="AF1117">
        <v>0</v>
      </c>
      <c r="AG1117">
        <v>0</v>
      </c>
      <c r="AV1117">
        <v>0</v>
      </c>
      <c r="AW1117">
        <v>0</v>
      </c>
    </row>
    <row r="1118" spans="1:49" x14ac:dyDescent="0.35">
      <c r="A1118" s="1" t="s">
        <v>59</v>
      </c>
      <c r="B1118" s="1" t="s">
        <v>1143</v>
      </c>
      <c r="C1118" s="1" t="s">
        <v>1575</v>
      </c>
      <c r="D1118" s="1" t="s">
        <v>4195</v>
      </c>
      <c r="E1118" s="2">
        <v>44255</v>
      </c>
      <c r="F1118" s="1" t="s">
        <v>1145</v>
      </c>
      <c r="G1118" s="1" t="s">
        <v>73</v>
      </c>
      <c r="H1118" s="1" t="s">
        <v>1144</v>
      </c>
      <c r="I1118" s="1" t="s">
        <v>29</v>
      </c>
      <c r="T1118">
        <v>0</v>
      </c>
      <c r="U1118">
        <v>0</v>
      </c>
      <c r="AC1118">
        <v>0</v>
      </c>
      <c r="AF1118">
        <v>0</v>
      </c>
      <c r="AG1118">
        <v>0</v>
      </c>
      <c r="AV1118">
        <v>0</v>
      </c>
      <c r="AW1118">
        <v>0</v>
      </c>
    </row>
    <row r="1119" spans="1:49" x14ac:dyDescent="0.35">
      <c r="A1119" s="1" t="s">
        <v>59</v>
      </c>
      <c r="B1119" s="1" t="s">
        <v>1140</v>
      </c>
      <c r="C1119" s="1" t="s">
        <v>1574</v>
      </c>
      <c r="D1119" s="1" t="s">
        <v>4195</v>
      </c>
      <c r="E1119" s="2">
        <v>44255</v>
      </c>
      <c r="F1119" s="1" t="s">
        <v>74</v>
      </c>
      <c r="G1119" s="1" t="s">
        <v>82</v>
      </c>
      <c r="H1119" s="1" t="s">
        <v>1141</v>
      </c>
      <c r="I1119" s="1" t="s">
        <v>29</v>
      </c>
      <c r="T1119">
        <v>0</v>
      </c>
      <c r="U1119">
        <v>0</v>
      </c>
      <c r="AC1119">
        <v>0</v>
      </c>
      <c r="AF1119">
        <v>0</v>
      </c>
      <c r="AG1119">
        <v>0</v>
      </c>
      <c r="AV1119">
        <v>0</v>
      </c>
      <c r="AW1119">
        <v>0</v>
      </c>
    </row>
    <row r="1120" spans="1:49" x14ac:dyDescent="0.35">
      <c r="A1120" s="1" t="s">
        <v>59</v>
      </c>
      <c r="B1120" s="1" t="s">
        <v>1201</v>
      </c>
      <c r="C1120" s="1" t="s">
        <v>1592</v>
      </c>
      <c r="D1120" s="1" t="s">
        <v>4195</v>
      </c>
      <c r="E1120" s="2">
        <v>44255</v>
      </c>
      <c r="F1120" s="1" t="s">
        <v>352</v>
      </c>
      <c r="G1120" s="1" t="s">
        <v>353</v>
      </c>
      <c r="H1120" s="1" t="s">
        <v>1202</v>
      </c>
      <c r="I1120" s="1" t="s">
        <v>29</v>
      </c>
      <c r="T1120">
        <v>0</v>
      </c>
      <c r="U1120">
        <v>0</v>
      </c>
      <c r="AC1120">
        <v>0</v>
      </c>
      <c r="AF1120">
        <v>0</v>
      </c>
      <c r="AG1120">
        <v>0</v>
      </c>
      <c r="AV1120">
        <v>0</v>
      </c>
      <c r="AW1120">
        <v>0</v>
      </c>
    </row>
    <row r="1121" spans="1:49" x14ac:dyDescent="0.35">
      <c r="A1121" s="1" t="s">
        <v>59</v>
      </c>
      <c r="B1121" s="1" t="s">
        <v>1148</v>
      </c>
      <c r="C1121" s="1" t="s">
        <v>1576</v>
      </c>
      <c r="D1121" s="1" t="s">
        <v>4195</v>
      </c>
      <c r="E1121" s="2">
        <v>44255</v>
      </c>
      <c r="F1121" s="1" t="s">
        <v>854</v>
      </c>
      <c r="G1121" s="1" t="s">
        <v>40</v>
      </c>
      <c r="H1121" s="1" t="s">
        <v>1149</v>
      </c>
      <c r="I1121" s="1" t="s">
        <v>29</v>
      </c>
      <c r="T1121">
        <v>0</v>
      </c>
      <c r="U1121">
        <v>0</v>
      </c>
      <c r="AC1121">
        <v>0</v>
      </c>
      <c r="AF1121">
        <v>0</v>
      </c>
      <c r="AG1121">
        <v>0</v>
      </c>
      <c r="AV1121">
        <v>0</v>
      </c>
      <c r="AW1121">
        <v>0</v>
      </c>
    </row>
    <row r="1122" spans="1:49" x14ac:dyDescent="0.35">
      <c r="A1122" s="1" t="s">
        <v>59</v>
      </c>
      <c r="B1122" s="1" t="s">
        <v>1204</v>
      </c>
      <c r="C1122" s="1" t="s">
        <v>1594</v>
      </c>
      <c r="D1122" s="1" t="s">
        <v>4195</v>
      </c>
      <c r="E1122" s="2">
        <v>44255</v>
      </c>
      <c r="F1122" s="1" t="s">
        <v>1206</v>
      </c>
      <c r="G1122" s="1" t="s">
        <v>31</v>
      </c>
      <c r="H1122" s="1" t="s">
        <v>1205</v>
      </c>
      <c r="I1122" s="1" t="s">
        <v>29</v>
      </c>
      <c r="T1122">
        <v>0</v>
      </c>
      <c r="U1122">
        <v>0</v>
      </c>
      <c r="AC1122">
        <v>0</v>
      </c>
      <c r="AF1122">
        <v>0</v>
      </c>
      <c r="AG1122">
        <v>0</v>
      </c>
      <c r="AV1122">
        <v>0</v>
      </c>
      <c r="AW1122">
        <v>0</v>
      </c>
    </row>
    <row r="1123" spans="1:49" x14ac:dyDescent="0.35">
      <c r="A1123" s="1" t="s">
        <v>59</v>
      </c>
      <c r="B1123" s="1" t="s">
        <v>1208</v>
      </c>
      <c r="C1123" s="1" t="s">
        <v>1593</v>
      </c>
      <c r="D1123" s="1" t="s">
        <v>4195</v>
      </c>
      <c r="E1123" s="2">
        <v>44255</v>
      </c>
      <c r="F1123" s="1" t="s">
        <v>1210</v>
      </c>
      <c r="G1123" s="1" t="s">
        <v>387</v>
      </c>
      <c r="H1123" s="1" t="s">
        <v>1209</v>
      </c>
      <c r="I1123" s="1" t="s">
        <v>29</v>
      </c>
      <c r="T1123">
        <v>0</v>
      </c>
      <c r="U1123">
        <v>0</v>
      </c>
      <c r="AC1123">
        <v>0</v>
      </c>
      <c r="AF1123">
        <v>0</v>
      </c>
      <c r="AG1123">
        <v>0</v>
      </c>
      <c r="AV1123">
        <v>0</v>
      </c>
      <c r="AW1123">
        <v>0</v>
      </c>
    </row>
    <row r="1124" spans="1:49" x14ac:dyDescent="0.35">
      <c r="A1124" s="1" t="s">
        <v>59</v>
      </c>
      <c r="B1124" s="1" t="s">
        <v>1045</v>
      </c>
      <c r="C1124" s="1" t="s">
        <v>1548</v>
      </c>
      <c r="D1124" s="1" t="s">
        <v>4195</v>
      </c>
      <c r="E1124" s="2">
        <v>44255</v>
      </c>
      <c r="F1124" s="1" t="s">
        <v>1047</v>
      </c>
      <c r="G1124" s="1" t="s">
        <v>387</v>
      </c>
      <c r="H1124" s="1" t="s">
        <v>1046</v>
      </c>
      <c r="I1124" s="1" t="s">
        <v>29</v>
      </c>
      <c r="T1124">
        <v>0</v>
      </c>
      <c r="U1124">
        <v>0</v>
      </c>
      <c r="AC1124">
        <v>0</v>
      </c>
      <c r="AF1124">
        <v>0</v>
      </c>
      <c r="AG1124">
        <v>0</v>
      </c>
      <c r="AV1124">
        <v>0</v>
      </c>
      <c r="AW1124">
        <v>0</v>
      </c>
    </row>
    <row r="1125" spans="1:49" x14ac:dyDescent="0.35">
      <c r="A1125" s="1" t="s">
        <v>59</v>
      </c>
      <c r="B1125" s="1" t="s">
        <v>1049</v>
      </c>
      <c r="C1125" s="1" t="s">
        <v>1549</v>
      </c>
      <c r="D1125" s="1" t="s">
        <v>4195</v>
      </c>
      <c r="E1125" s="2">
        <v>44255</v>
      </c>
      <c r="F1125" s="1" t="s">
        <v>1051</v>
      </c>
      <c r="G1125" s="1" t="s">
        <v>387</v>
      </c>
      <c r="H1125" s="1" t="s">
        <v>1050</v>
      </c>
      <c r="I1125" s="1" t="s">
        <v>29</v>
      </c>
      <c r="T1125">
        <v>0</v>
      </c>
      <c r="U1125">
        <v>0</v>
      </c>
      <c r="AC1125">
        <v>0</v>
      </c>
      <c r="AF1125">
        <v>0</v>
      </c>
      <c r="AG1125">
        <v>0</v>
      </c>
      <c r="AV1125">
        <v>0</v>
      </c>
      <c r="AW1125">
        <v>0</v>
      </c>
    </row>
    <row r="1126" spans="1:49" x14ac:dyDescent="0.35">
      <c r="A1126" s="1" t="s">
        <v>59</v>
      </c>
      <c r="B1126" s="1" t="s">
        <v>1057</v>
      </c>
      <c r="C1126" s="1" t="s">
        <v>1551</v>
      </c>
      <c r="D1126" s="1" t="s">
        <v>4195</v>
      </c>
      <c r="E1126" s="2">
        <v>44255</v>
      </c>
      <c r="F1126" s="1" t="s">
        <v>1059</v>
      </c>
      <c r="G1126" s="1" t="s">
        <v>73</v>
      </c>
      <c r="H1126" s="1" t="s">
        <v>1058</v>
      </c>
      <c r="I1126" s="1" t="s">
        <v>29</v>
      </c>
      <c r="T1126">
        <v>0</v>
      </c>
      <c r="U1126">
        <v>0</v>
      </c>
      <c r="AC1126">
        <v>0</v>
      </c>
      <c r="AF1126">
        <v>0</v>
      </c>
      <c r="AG1126">
        <v>0</v>
      </c>
      <c r="AV1126">
        <v>0</v>
      </c>
      <c r="AW1126">
        <v>0</v>
      </c>
    </row>
    <row r="1127" spans="1:49" x14ac:dyDescent="0.35">
      <c r="A1127" s="1" t="s">
        <v>59</v>
      </c>
      <c r="B1127" s="1" t="s">
        <v>1053</v>
      </c>
      <c r="C1127" s="1" t="s">
        <v>1550</v>
      </c>
      <c r="D1127" s="1" t="s">
        <v>4195</v>
      </c>
      <c r="E1127" s="2">
        <v>44255</v>
      </c>
      <c r="F1127" s="1" t="s">
        <v>1055</v>
      </c>
      <c r="G1127" s="1" t="s">
        <v>145</v>
      </c>
      <c r="H1127" s="1" t="s">
        <v>1054</v>
      </c>
      <c r="I1127" s="1" t="s">
        <v>29</v>
      </c>
      <c r="T1127">
        <v>0</v>
      </c>
      <c r="U1127">
        <v>0</v>
      </c>
      <c r="AC1127">
        <v>0</v>
      </c>
      <c r="AF1127">
        <v>0</v>
      </c>
      <c r="AG1127">
        <v>0</v>
      </c>
      <c r="AV1127">
        <v>0</v>
      </c>
      <c r="AW1127">
        <v>0</v>
      </c>
    </row>
    <row r="1128" spans="1:49" x14ac:dyDescent="0.35">
      <c r="A1128" s="1" t="s">
        <v>59</v>
      </c>
      <c r="B1128" s="1" t="s">
        <v>1065</v>
      </c>
      <c r="C1128" s="1" t="s">
        <v>1553</v>
      </c>
      <c r="D1128" s="1" t="s">
        <v>4195</v>
      </c>
      <c r="E1128" s="2">
        <v>44255</v>
      </c>
      <c r="F1128" s="1" t="s">
        <v>1067</v>
      </c>
      <c r="G1128" s="1" t="s">
        <v>353</v>
      </c>
      <c r="H1128" s="1" t="s">
        <v>1066</v>
      </c>
      <c r="I1128" s="1" t="s">
        <v>29</v>
      </c>
      <c r="T1128">
        <v>0</v>
      </c>
      <c r="U1128">
        <v>0</v>
      </c>
      <c r="AC1128">
        <v>0</v>
      </c>
      <c r="AF1128">
        <v>0</v>
      </c>
      <c r="AG1128">
        <v>0</v>
      </c>
      <c r="AV1128">
        <v>0</v>
      </c>
      <c r="AW1128">
        <v>0</v>
      </c>
    </row>
    <row r="1129" spans="1:49" x14ac:dyDescent="0.35">
      <c r="A1129" s="1" t="s">
        <v>59</v>
      </c>
      <c r="B1129" s="1" t="s">
        <v>1061</v>
      </c>
      <c r="C1129" s="1" t="s">
        <v>1552</v>
      </c>
      <c r="D1129" s="1" t="s">
        <v>4195</v>
      </c>
      <c r="E1129" s="2">
        <v>44255</v>
      </c>
      <c r="F1129" s="1" t="s">
        <v>1063</v>
      </c>
      <c r="G1129" s="1" t="s">
        <v>40</v>
      </c>
      <c r="H1129" s="1" t="s">
        <v>1062</v>
      </c>
      <c r="I1129" s="1" t="s">
        <v>29</v>
      </c>
      <c r="T1129">
        <v>0</v>
      </c>
      <c r="U1129">
        <v>0</v>
      </c>
      <c r="AC1129">
        <v>0</v>
      </c>
      <c r="AF1129">
        <v>0</v>
      </c>
      <c r="AG1129">
        <v>0</v>
      </c>
      <c r="AV1129">
        <v>0</v>
      </c>
      <c r="AW1129">
        <v>0</v>
      </c>
    </row>
    <row r="1130" spans="1:49" x14ac:dyDescent="0.35">
      <c r="A1130" s="1" t="s">
        <v>59</v>
      </c>
      <c r="B1130" s="1" t="s">
        <v>1069</v>
      </c>
      <c r="C1130" s="1" t="s">
        <v>1554</v>
      </c>
      <c r="D1130" s="1" t="s">
        <v>4195</v>
      </c>
      <c r="E1130" s="2">
        <v>44255</v>
      </c>
      <c r="F1130" s="1" t="s">
        <v>1071</v>
      </c>
      <c r="G1130" s="1" t="s">
        <v>210</v>
      </c>
      <c r="H1130" s="1" t="s">
        <v>1070</v>
      </c>
      <c r="I1130" s="1" t="s">
        <v>29</v>
      </c>
      <c r="T1130">
        <v>0</v>
      </c>
      <c r="U1130">
        <v>0</v>
      </c>
      <c r="AC1130">
        <v>0</v>
      </c>
      <c r="AF1130">
        <v>0</v>
      </c>
      <c r="AG1130">
        <v>0</v>
      </c>
      <c r="AV1130">
        <v>0</v>
      </c>
      <c r="AW1130">
        <v>0</v>
      </c>
    </row>
    <row r="1131" spans="1:49" x14ac:dyDescent="0.35">
      <c r="A1131" s="1" t="s">
        <v>59</v>
      </c>
      <c r="B1131" s="1" t="s">
        <v>1122</v>
      </c>
      <c r="C1131" s="1" t="s">
        <v>1569</v>
      </c>
      <c r="D1131" s="1" t="s">
        <v>4195</v>
      </c>
      <c r="E1131" s="2">
        <v>44255</v>
      </c>
      <c r="F1131" s="1" t="s">
        <v>1124</v>
      </c>
      <c r="G1131" s="1" t="s">
        <v>145</v>
      </c>
      <c r="H1131" s="1" t="s">
        <v>1123</v>
      </c>
      <c r="I1131" s="1" t="s">
        <v>29</v>
      </c>
      <c r="T1131">
        <v>0</v>
      </c>
      <c r="U1131">
        <v>0</v>
      </c>
      <c r="AC1131">
        <v>0</v>
      </c>
      <c r="AF1131">
        <v>0</v>
      </c>
      <c r="AG1131">
        <v>0</v>
      </c>
      <c r="AV1131">
        <v>0</v>
      </c>
      <c r="AW1131">
        <v>0</v>
      </c>
    </row>
    <row r="1132" spans="1:49" x14ac:dyDescent="0.35">
      <c r="A1132" s="1" t="s">
        <v>59</v>
      </c>
      <c r="B1132" s="1" t="s">
        <v>1151</v>
      </c>
      <c r="C1132" s="1" t="s">
        <v>1577</v>
      </c>
      <c r="D1132" s="1" t="s">
        <v>4195</v>
      </c>
      <c r="E1132" s="2">
        <v>44255</v>
      </c>
      <c r="F1132" s="1" t="s">
        <v>1153</v>
      </c>
      <c r="G1132" s="1" t="s">
        <v>31</v>
      </c>
      <c r="H1132" s="1" t="s">
        <v>1152</v>
      </c>
      <c r="I1132" s="1" t="s">
        <v>29</v>
      </c>
      <c r="T1132">
        <v>0</v>
      </c>
      <c r="U1132">
        <v>0</v>
      </c>
      <c r="AC1132">
        <v>0</v>
      </c>
      <c r="AF1132">
        <v>0</v>
      </c>
      <c r="AG1132">
        <v>0</v>
      </c>
      <c r="AV1132">
        <v>0</v>
      </c>
      <c r="AW1132">
        <v>0</v>
      </c>
    </row>
    <row r="1133" spans="1:49" x14ac:dyDescent="0.35">
      <c r="A1133" s="1" t="s">
        <v>59</v>
      </c>
      <c r="B1133" s="1" t="s">
        <v>1445</v>
      </c>
      <c r="C1133" s="1" t="s">
        <v>1444</v>
      </c>
      <c r="D1133" s="1" t="s">
        <v>4194</v>
      </c>
      <c r="E1133" s="2">
        <v>44074</v>
      </c>
      <c r="F1133" s="1" t="s">
        <v>1448</v>
      </c>
      <c r="G1133" s="1" t="s">
        <v>31</v>
      </c>
      <c r="H1133" s="1" t="s">
        <v>1446</v>
      </c>
      <c r="I1133" s="1" t="s">
        <v>1447</v>
      </c>
      <c r="K1133">
        <v>20</v>
      </c>
      <c r="N1133">
        <v>10</v>
      </c>
      <c r="O1133">
        <v>10</v>
      </c>
      <c r="R1133">
        <v>20</v>
      </c>
      <c r="T1133">
        <v>20</v>
      </c>
      <c r="U1133">
        <v>0</v>
      </c>
      <c r="Z1133">
        <v>20</v>
      </c>
      <c r="AF1133">
        <v>20</v>
      </c>
      <c r="AG1133">
        <v>0</v>
      </c>
      <c r="AV1133">
        <v>0</v>
      </c>
      <c r="AW1133">
        <v>0</v>
      </c>
    </row>
    <row r="1134" spans="1:49" x14ac:dyDescent="0.35">
      <c r="A1134" s="1" t="s">
        <v>59</v>
      </c>
      <c r="B1134" s="1" t="s">
        <v>1090</v>
      </c>
      <c r="C1134" s="1" t="s">
        <v>1539</v>
      </c>
      <c r="D1134" s="1" t="s">
        <v>4194</v>
      </c>
      <c r="E1134" s="2">
        <v>44074</v>
      </c>
      <c r="F1134" s="1" t="s">
        <v>146</v>
      </c>
      <c r="G1134" s="1" t="s">
        <v>145</v>
      </c>
      <c r="H1134" s="1" t="s">
        <v>1091</v>
      </c>
      <c r="I1134" s="1" t="s">
        <v>1540</v>
      </c>
      <c r="K1134">
        <v>5739</v>
      </c>
      <c r="N1134">
        <v>606</v>
      </c>
      <c r="O1134">
        <v>5121</v>
      </c>
      <c r="P1134">
        <v>12</v>
      </c>
      <c r="R1134">
        <v>5739</v>
      </c>
      <c r="T1134">
        <v>5739</v>
      </c>
      <c r="U1134">
        <v>0</v>
      </c>
      <c r="Z1134">
        <v>5739</v>
      </c>
      <c r="AC1134">
        <v>0</v>
      </c>
      <c r="AF1134">
        <v>5739</v>
      </c>
      <c r="AG1134">
        <v>0</v>
      </c>
      <c r="AP1134">
        <v>960</v>
      </c>
      <c r="AR1134">
        <v>3270</v>
      </c>
      <c r="AV1134">
        <v>4230</v>
      </c>
      <c r="AW1134">
        <v>0</v>
      </c>
    </row>
    <row r="1135" spans="1:49" x14ac:dyDescent="0.35">
      <c r="A1135" s="1" t="s">
        <v>59</v>
      </c>
      <c r="B1135" s="1" t="s">
        <v>1034</v>
      </c>
      <c r="C1135" s="1" t="s">
        <v>1523</v>
      </c>
      <c r="D1135" s="1" t="s">
        <v>4194</v>
      </c>
      <c r="E1135" s="2">
        <v>44074</v>
      </c>
      <c r="F1135" s="1" t="s">
        <v>1036</v>
      </c>
      <c r="G1135" s="1" t="s">
        <v>387</v>
      </c>
      <c r="H1135" s="1" t="s">
        <v>1035</v>
      </c>
      <c r="I1135" s="1" t="s">
        <v>1524</v>
      </c>
      <c r="K1135">
        <v>2392</v>
      </c>
      <c r="N1135">
        <v>1177</v>
      </c>
      <c r="O1135">
        <v>1215</v>
      </c>
      <c r="R1135">
        <v>2392</v>
      </c>
      <c r="T1135">
        <v>2392</v>
      </c>
      <c r="U1135">
        <v>0</v>
      </c>
      <c r="Z1135">
        <v>2392</v>
      </c>
      <c r="AC1135">
        <v>0</v>
      </c>
      <c r="AF1135">
        <v>2392</v>
      </c>
      <c r="AG1135">
        <v>0</v>
      </c>
      <c r="AP1135">
        <v>492</v>
      </c>
      <c r="AR1135">
        <v>1090</v>
      </c>
      <c r="AV1135">
        <v>1582</v>
      </c>
      <c r="AW1135">
        <v>0</v>
      </c>
    </row>
    <row r="1136" spans="1:49" x14ac:dyDescent="0.35">
      <c r="A1136" s="1" t="s">
        <v>59</v>
      </c>
      <c r="B1136" s="1" t="s">
        <v>1038</v>
      </c>
      <c r="C1136" s="1" t="s">
        <v>1429</v>
      </c>
      <c r="D1136" s="1" t="s">
        <v>4194</v>
      </c>
      <c r="E1136" s="2">
        <v>44074</v>
      </c>
      <c r="F1136" s="1" t="s">
        <v>993</v>
      </c>
      <c r="G1136" s="1" t="s">
        <v>145</v>
      </c>
      <c r="H1136" s="1" t="s">
        <v>1039</v>
      </c>
      <c r="I1136" s="1" t="s">
        <v>1430</v>
      </c>
      <c r="T1136">
        <v>0</v>
      </c>
      <c r="U1136">
        <v>0</v>
      </c>
      <c r="AC1136">
        <v>0</v>
      </c>
      <c r="AF1136">
        <v>0</v>
      </c>
      <c r="AG1136">
        <v>0</v>
      </c>
      <c r="AV1136">
        <v>0</v>
      </c>
      <c r="AW1136">
        <v>0</v>
      </c>
    </row>
    <row r="1137" spans="1:49" x14ac:dyDescent="0.35">
      <c r="A1137" s="1" t="s">
        <v>59</v>
      </c>
      <c r="B1137" s="1" t="s">
        <v>1018</v>
      </c>
      <c r="C1137" s="1" t="s">
        <v>1525</v>
      </c>
      <c r="D1137" s="1" t="s">
        <v>4194</v>
      </c>
      <c r="E1137" s="2">
        <v>44074</v>
      </c>
      <c r="F1137" s="1" t="s">
        <v>1020</v>
      </c>
      <c r="G1137" s="1" t="s">
        <v>145</v>
      </c>
      <c r="H1137" s="1" t="s">
        <v>1019</v>
      </c>
      <c r="I1137" s="1" t="s">
        <v>1526</v>
      </c>
      <c r="K1137">
        <v>1150</v>
      </c>
      <c r="N1137">
        <v>385</v>
      </c>
      <c r="O1137">
        <v>765</v>
      </c>
      <c r="R1137">
        <v>1150</v>
      </c>
      <c r="T1137">
        <v>1150</v>
      </c>
      <c r="U1137">
        <v>0</v>
      </c>
      <c r="Z1137">
        <v>1150</v>
      </c>
      <c r="AC1137">
        <v>0</v>
      </c>
      <c r="AF1137">
        <v>1150</v>
      </c>
      <c r="AG1137">
        <v>0</v>
      </c>
      <c r="AP1137">
        <v>652</v>
      </c>
      <c r="AR1137">
        <v>498</v>
      </c>
      <c r="AV1137">
        <v>1150</v>
      </c>
      <c r="AW1137">
        <v>0</v>
      </c>
    </row>
    <row r="1138" spans="1:49" x14ac:dyDescent="0.35">
      <c r="A1138" s="1" t="s">
        <v>59</v>
      </c>
      <c r="B1138" s="1" t="s">
        <v>1028</v>
      </c>
      <c r="C1138" s="1" t="s">
        <v>1529</v>
      </c>
      <c r="D1138" s="1" t="s">
        <v>4194</v>
      </c>
      <c r="E1138" s="2">
        <v>44074</v>
      </c>
      <c r="F1138" s="1" t="s">
        <v>576</v>
      </c>
      <c r="G1138" s="1" t="s">
        <v>353</v>
      </c>
      <c r="H1138" s="1" t="s">
        <v>1029</v>
      </c>
      <c r="I1138" s="1" t="s">
        <v>1530</v>
      </c>
      <c r="K1138">
        <v>687</v>
      </c>
      <c r="N1138">
        <v>282</v>
      </c>
      <c r="O1138">
        <v>405</v>
      </c>
      <c r="R1138">
        <v>687</v>
      </c>
      <c r="T1138">
        <v>687</v>
      </c>
      <c r="U1138">
        <v>0</v>
      </c>
      <c r="Z1138">
        <v>687</v>
      </c>
      <c r="AC1138">
        <v>0</v>
      </c>
      <c r="AF1138">
        <v>687</v>
      </c>
      <c r="AG1138">
        <v>0</v>
      </c>
      <c r="AR1138">
        <v>335</v>
      </c>
      <c r="AV1138">
        <v>335</v>
      </c>
      <c r="AW1138">
        <v>0</v>
      </c>
    </row>
    <row r="1139" spans="1:49" x14ac:dyDescent="0.35">
      <c r="A1139" s="1" t="s">
        <v>59</v>
      </c>
      <c r="B1139" s="1" t="s">
        <v>1024</v>
      </c>
      <c r="C1139" s="1" t="s">
        <v>1487</v>
      </c>
      <c r="D1139" s="1" t="s">
        <v>4194</v>
      </c>
      <c r="E1139" s="2">
        <v>44074</v>
      </c>
      <c r="F1139" s="1" t="s">
        <v>1026</v>
      </c>
      <c r="G1139" s="1" t="s">
        <v>353</v>
      </c>
      <c r="H1139" s="1" t="s">
        <v>1025</v>
      </c>
      <c r="I1139" s="1" t="s">
        <v>1488</v>
      </c>
      <c r="K1139">
        <v>124</v>
      </c>
      <c r="N1139">
        <v>66</v>
      </c>
      <c r="O1139">
        <v>58</v>
      </c>
      <c r="R1139">
        <v>124</v>
      </c>
      <c r="T1139">
        <v>124</v>
      </c>
      <c r="U1139">
        <v>0</v>
      </c>
      <c r="Z1139">
        <v>124</v>
      </c>
      <c r="AC1139">
        <v>0</v>
      </c>
      <c r="AF1139">
        <v>124</v>
      </c>
      <c r="AG1139">
        <v>0</v>
      </c>
      <c r="AP1139">
        <v>56</v>
      </c>
      <c r="AR1139">
        <v>68</v>
      </c>
      <c r="AV1139">
        <v>124</v>
      </c>
      <c r="AW1139">
        <v>0</v>
      </c>
    </row>
    <row r="1140" spans="1:49" x14ac:dyDescent="0.35">
      <c r="A1140" s="1" t="s">
        <v>59</v>
      </c>
      <c r="B1140" s="1" t="s">
        <v>1031</v>
      </c>
      <c r="C1140" s="1" t="s">
        <v>1427</v>
      </c>
      <c r="D1140" s="1" t="s">
        <v>4194</v>
      </c>
      <c r="E1140" s="2">
        <v>44074</v>
      </c>
      <c r="F1140" s="1" t="s">
        <v>43</v>
      </c>
      <c r="G1140" s="1" t="s">
        <v>48</v>
      </c>
      <c r="H1140" s="1" t="s">
        <v>1032</v>
      </c>
      <c r="I1140" s="1" t="s">
        <v>1428</v>
      </c>
      <c r="T1140">
        <v>0</v>
      </c>
      <c r="U1140">
        <v>0</v>
      </c>
      <c r="AC1140">
        <v>0</v>
      </c>
      <c r="AF1140">
        <v>0</v>
      </c>
      <c r="AG1140">
        <v>0</v>
      </c>
      <c r="AV1140">
        <v>0</v>
      </c>
      <c r="AW1140">
        <v>0</v>
      </c>
    </row>
    <row r="1141" spans="1:49" x14ac:dyDescent="0.35">
      <c r="A1141" s="1" t="s">
        <v>59</v>
      </c>
      <c r="B1141" s="1" t="s">
        <v>1119</v>
      </c>
      <c r="C1141" s="1" t="s">
        <v>1463</v>
      </c>
      <c r="D1141" s="1" t="s">
        <v>4194</v>
      </c>
      <c r="E1141" s="2">
        <v>44074</v>
      </c>
      <c r="F1141" s="1" t="s">
        <v>54</v>
      </c>
      <c r="G1141" s="1" t="s">
        <v>190</v>
      </c>
      <c r="H1141" s="1" t="s">
        <v>1120</v>
      </c>
      <c r="I1141" s="1" t="s">
        <v>1464</v>
      </c>
      <c r="T1141">
        <v>0</v>
      </c>
      <c r="U1141">
        <v>0</v>
      </c>
      <c r="AC1141">
        <v>0</v>
      </c>
      <c r="AF1141">
        <v>0</v>
      </c>
      <c r="AG1141">
        <v>0</v>
      </c>
      <c r="AV1141">
        <v>0</v>
      </c>
      <c r="AW1141">
        <v>0</v>
      </c>
    </row>
    <row r="1142" spans="1:49" x14ac:dyDescent="0.35">
      <c r="A1142" s="1" t="s">
        <v>59</v>
      </c>
      <c r="B1142" s="1" t="s">
        <v>1197</v>
      </c>
      <c r="C1142" s="1" t="s">
        <v>1527</v>
      </c>
      <c r="D1142" s="1" t="s">
        <v>4194</v>
      </c>
      <c r="E1142" s="2">
        <v>44074</v>
      </c>
      <c r="F1142" s="1" t="s">
        <v>1199</v>
      </c>
      <c r="G1142" s="1" t="s">
        <v>387</v>
      </c>
      <c r="H1142" s="1" t="s">
        <v>1198</v>
      </c>
      <c r="I1142" s="1" t="s">
        <v>1528</v>
      </c>
      <c r="T1142">
        <v>0</v>
      </c>
      <c r="U1142">
        <v>0</v>
      </c>
      <c r="AC1142">
        <v>0</v>
      </c>
      <c r="AF1142">
        <v>0</v>
      </c>
      <c r="AG1142">
        <v>0</v>
      </c>
      <c r="AV1142">
        <v>0</v>
      </c>
      <c r="AW1142">
        <v>0</v>
      </c>
    </row>
    <row r="1143" spans="1:49" x14ac:dyDescent="0.35">
      <c r="A1143" s="1" t="s">
        <v>59</v>
      </c>
      <c r="B1143" s="1" t="s">
        <v>1097</v>
      </c>
      <c r="C1143" s="1" t="s">
        <v>1451</v>
      </c>
      <c r="D1143" s="1" t="s">
        <v>4194</v>
      </c>
      <c r="E1143" s="2">
        <v>44074</v>
      </c>
      <c r="F1143" s="1" t="s">
        <v>1099</v>
      </c>
      <c r="G1143" s="1" t="s">
        <v>845</v>
      </c>
      <c r="H1143" s="1" t="s">
        <v>1098</v>
      </c>
      <c r="I1143" s="1" t="s">
        <v>1452</v>
      </c>
      <c r="K1143">
        <v>735</v>
      </c>
      <c r="N1143">
        <v>379</v>
      </c>
      <c r="O1143">
        <v>356</v>
      </c>
      <c r="R1143">
        <v>735</v>
      </c>
      <c r="T1143">
        <v>735</v>
      </c>
      <c r="U1143">
        <v>0</v>
      </c>
      <c r="Z1143">
        <v>735</v>
      </c>
      <c r="AC1143">
        <v>0</v>
      </c>
      <c r="AF1143">
        <v>735</v>
      </c>
      <c r="AG1143">
        <v>0</v>
      </c>
      <c r="AP1143">
        <v>8</v>
      </c>
      <c r="AR1143">
        <v>22</v>
      </c>
      <c r="AV1143">
        <v>30</v>
      </c>
      <c r="AW1143">
        <v>0</v>
      </c>
    </row>
    <row r="1144" spans="1:49" x14ac:dyDescent="0.35">
      <c r="A1144" s="1" t="s">
        <v>59</v>
      </c>
      <c r="B1144" s="1" t="s">
        <v>1101</v>
      </c>
      <c r="C1144" s="1" t="s">
        <v>1453</v>
      </c>
      <c r="D1144" s="1" t="s">
        <v>4194</v>
      </c>
      <c r="E1144" s="2">
        <v>44074</v>
      </c>
      <c r="F1144" s="1" t="s">
        <v>596</v>
      </c>
      <c r="G1144" s="1" t="s">
        <v>353</v>
      </c>
      <c r="H1144" s="1" t="s">
        <v>1102</v>
      </c>
      <c r="I1144" s="1" t="s">
        <v>1454</v>
      </c>
      <c r="K1144">
        <v>94</v>
      </c>
      <c r="N1144">
        <v>55</v>
      </c>
      <c r="O1144">
        <v>39</v>
      </c>
      <c r="R1144">
        <v>94</v>
      </c>
      <c r="T1144">
        <v>94</v>
      </c>
      <c r="U1144">
        <v>0</v>
      </c>
      <c r="Z1144">
        <v>94</v>
      </c>
      <c r="AC1144">
        <v>0</v>
      </c>
      <c r="AF1144">
        <v>94</v>
      </c>
      <c r="AG1144">
        <v>0</v>
      </c>
      <c r="AV1144">
        <v>0</v>
      </c>
      <c r="AW1144">
        <v>0</v>
      </c>
    </row>
    <row r="1145" spans="1:49" x14ac:dyDescent="0.35">
      <c r="A1145" s="1" t="s">
        <v>59</v>
      </c>
      <c r="B1145" s="1" t="s">
        <v>1104</v>
      </c>
      <c r="C1145" s="1" t="s">
        <v>1455</v>
      </c>
      <c r="D1145" s="1" t="s">
        <v>4194</v>
      </c>
      <c r="E1145" s="2">
        <v>44074</v>
      </c>
      <c r="F1145" s="1" t="s">
        <v>1106</v>
      </c>
      <c r="G1145" s="1" t="s">
        <v>845</v>
      </c>
      <c r="H1145" s="1" t="s">
        <v>1105</v>
      </c>
      <c r="I1145" s="1" t="s">
        <v>1456</v>
      </c>
      <c r="K1145">
        <v>8</v>
      </c>
      <c r="N1145">
        <v>2</v>
      </c>
      <c r="O1145">
        <v>6</v>
      </c>
      <c r="R1145">
        <v>8</v>
      </c>
      <c r="T1145">
        <v>8</v>
      </c>
      <c r="U1145">
        <v>0</v>
      </c>
      <c r="Z1145">
        <v>8</v>
      </c>
      <c r="AC1145">
        <v>0</v>
      </c>
      <c r="AF1145">
        <v>8</v>
      </c>
      <c r="AG1145">
        <v>0</v>
      </c>
      <c r="AP1145">
        <v>1</v>
      </c>
      <c r="AR1145">
        <v>7</v>
      </c>
      <c r="AV1145">
        <v>8</v>
      </c>
      <c r="AW1145">
        <v>0</v>
      </c>
    </row>
    <row r="1146" spans="1:49" x14ac:dyDescent="0.35">
      <c r="A1146" s="1" t="s">
        <v>59</v>
      </c>
      <c r="B1146" s="1" t="s">
        <v>1108</v>
      </c>
      <c r="C1146" s="1" t="s">
        <v>1457</v>
      </c>
      <c r="D1146" s="1" t="s">
        <v>4194</v>
      </c>
      <c r="E1146" s="2">
        <v>44074</v>
      </c>
      <c r="F1146" s="1" t="s">
        <v>1110</v>
      </c>
      <c r="G1146" s="1" t="s">
        <v>145</v>
      </c>
      <c r="H1146" s="1" t="s">
        <v>1109</v>
      </c>
      <c r="I1146" s="1" t="s">
        <v>1458</v>
      </c>
      <c r="K1146">
        <v>1123</v>
      </c>
      <c r="N1146">
        <v>102</v>
      </c>
      <c r="O1146">
        <v>1021</v>
      </c>
      <c r="R1146">
        <v>1123</v>
      </c>
      <c r="T1146">
        <v>1123</v>
      </c>
      <c r="U1146">
        <v>0</v>
      </c>
      <c r="Z1146">
        <v>1123</v>
      </c>
      <c r="AC1146">
        <v>0</v>
      </c>
      <c r="AF1146">
        <v>1123</v>
      </c>
      <c r="AG1146">
        <v>0</v>
      </c>
      <c r="AV1146">
        <v>0</v>
      </c>
      <c r="AW1146">
        <v>0</v>
      </c>
    </row>
    <row r="1147" spans="1:49" x14ac:dyDescent="0.35">
      <c r="A1147" s="1" t="s">
        <v>59</v>
      </c>
      <c r="B1147" s="1" t="s">
        <v>1112</v>
      </c>
      <c r="C1147" s="1" t="s">
        <v>1459</v>
      </c>
      <c r="D1147" s="1" t="s">
        <v>4194</v>
      </c>
      <c r="E1147" s="2">
        <v>44074</v>
      </c>
      <c r="F1147" s="1" t="s">
        <v>151</v>
      </c>
      <c r="G1147" s="1" t="s">
        <v>145</v>
      </c>
      <c r="H1147" s="1" t="s">
        <v>1113</v>
      </c>
      <c r="I1147" s="1" t="s">
        <v>1460</v>
      </c>
      <c r="K1147">
        <v>59</v>
      </c>
      <c r="N1147">
        <v>23</v>
      </c>
      <c r="O1147">
        <v>36</v>
      </c>
      <c r="R1147">
        <v>59</v>
      </c>
      <c r="T1147">
        <v>59</v>
      </c>
      <c r="U1147">
        <v>0</v>
      </c>
      <c r="Z1147">
        <v>59</v>
      </c>
      <c r="AC1147">
        <v>0</v>
      </c>
      <c r="AF1147">
        <v>59</v>
      </c>
      <c r="AG1147">
        <v>0</v>
      </c>
      <c r="AP1147">
        <v>19</v>
      </c>
      <c r="AR1147">
        <v>40</v>
      </c>
      <c r="AV1147">
        <v>59</v>
      </c>
      <c r="AW1147">
        <v>0</v>
      </c>
    </row>
    <row r="1148" spans="1:49" x14ac:dyDescent="0.35">
      <c r="A1148" s="1" t="s">
        <v>59</v>
      </c>
      <c r="B1148" s="1" t="s">
        <v>1115</v>
      </c>
      <c r="C1148" s="1" t="s">
        <v>1461</v>
      </c>
      <c r="D1148" s="1" t="s">
        <v>4194</v>
      </c>
      <c r="E1148" s="2">
        <v>44074</v>
      </c>
      <c r="F1148" s="1" t="s">
        <v>1117</v>
      </c>
      <c r="G1148" s="1" t="s">
        <v>353</v>
      </c>
      <c r="H1148" s="1" t="s">
        <v>1116</v>
      </c>
      <c r="I1148" s="1" t="s">
        <v>1462</v>
      </c>
      <c r="K1148">
        <v>376</v>
      </c>
      <c r="N1148">
        <v>212</v>
      </c>
      <c r="O1148">
        <v>164</v>
      </c>
      <c r="R1148">
        <v>376</v>
      </c>
      <c r="T1148">
        <v>376</v>
      </c>
      <c r="U1148">
        <v>0</v>
      </c>
      <c r="Z1148">
        <v>376</v>
      </c>
      <c r="AC1148">
        <v>0</v>
      </c>
      <c r="AF1148">
        <v>376</v>
      </c>
      <c r="AG1148">
        <v>0</v>
      </c>
      <c r="AP1148">
        <v>14</v>
      </c>
      <c r="AR1148">
        <v>38</v>
      </c>
      <c r="AV1148">
        <v>52</v>
      </c>
      <c r="AW1148">
        <v>0</v>
      </c>
    </row>
    <row r="1149" spans="1:49" x14ac:dyDescent="0.35">
      <c r="A1149" s="1" t="s">
        <v>59</v>
      </c>
      <c r="B1149" s="1" t="s">
        <v>1176</v>
      </c>
      <c r="C1149" s="1" t="s">
        <v>1509</v>
      </c>
      <c r="D1149" s="1" t="s">
        <v>4194</v>
      </c>
      <c r="E1149" s="2">
        <v>44074</v>
      </c>
      <c r="F1149" s="1" t="s">
        <v>321</v>
      </c>
      <c r="G1149" s="1" t="s">
        <v>190</v>
      </c>
      <c r="H1149" s="1" t="s">
        <v>1177</v>
      </c>
      <c r="I1149" s="1" t="s">
        <v>1510</v>
      </c>
      <c r="K1149">
        <v>66</v>
      </c>
      <c r="N1149">
        <v>24</v>
      </c>
      <c r="O1149">
        <v>42</v>
      </c>
      <c r="R1149">
        <v>66</v>
      </c>
      <c r="T1149">
        <v>66</v>
      </c>
      <c r="U1149">
        <v>0</v>
      </c>
      <c r="Z1149">
        <v>66</v>
      </c>
      <c r="AC1149">
        <v>0</v>
      </c>
      <c r="AF1149">
        <v>66</v>
      </c>
      <c r="AG1149">
        <v>0</v>
      </c>
      <c r="AP1149">
        <v>11</v>
      </c>
      <c r="AR1149">
        <v>4</v>
      </c>
      <c r="AV1149">
        <v>15</v>
      </c>
      <c r="AW1149">
        <v>0</v>
      </c>
    </row>
    <row r="1150" spans="1:49" x14ac:dyDescent="0.35">
      <c r="A1150" s="1" t="s">
        <v>59</v>
      </c>
      <c r="B1150" s="1" t="s">
        <v>1193</v>
      </c>
      <c r="C1150" s="1" t="s">
        <v>1519</v>
      </c>
      <c r="D1150" s="1" t="s">
        <v>4194</v>
      </c>
      <c r="E1150" s="2">
        <v>44074</v>
      </c>
      <c r="F1150" s="1" t="s">
        <v>1195</v>
      </c>
      <c r="G1150" s="1" t="s">
        <v>145</v>
      </c>
      <c r="H1150" s="1" t="s">
        <v>1194</v>
      </c>
      <c r="I1150" s="1" t="s">
        <v>1520</v>
      </c>
      <c r="K1150">
        <v>263</v>
      </c>
      <c r="N1150">
        <v>107</v>
      </c>
      <c r="O1150">
        <v>156</v>
      </c>
      <c r="R1150">
        <v>263</v>
      </c>
      <c r="T1150">
        <v>263</v>
      </c>
      <c r="U1150">
        <v>0</v>
      </c>
      <c r="Z1150">
        <v>263</v>
      </c>
      <c r="AC1150">
        <v>0</v>
      </c>
      <c r="AF1150">
        <v>263</v>
      </c>
      <c r="AG1150">
        <v>0</v>
      </c>
      <c r="AP1150">
        <v>35</v>
      </c>
      <c r="AR1150">
        <v>124</v>
      </c>
      <c r="AV1150">
        <v>159</v>
      </c>
      <c r="AW1150">
        <v>0</v>
      </c>
    </row>
    <row r="1151" spans="1:49" x14ac:dyDescent="0.35">
      <c r="A1151" s="1" t="s">
        <v>59</v>
      </c>
      <c r="B1151" s="1" t="s">
        <v>1179</v>
      </c>
      <c r="C1151" s="1" t="s">
        <v>1513</v>
      </c>
      <c r="D1151" s="1" t="s">
        <v>4194</v>
      </c>
      <c r="E1151" s="2">
        <v>44074</v>
      </c>
      <c r="F1151" s="1" t="s">
        <v>125</v>
      </c>
      <c r="G1151" s="1" t="s">
        <v>125</v>
      </c>
      <c r="H1151" s="1" t="s">
        <v>1180</v>
      </c>
      <c r="I1151" s="1" t="s">
        <v>1514</v>
      </c>
      <c r="K1151">
        <v>482</v>
      </c>
      <c r="N1151">
        <v>296</v>
      </c>
      <c r="O1151">
        <v>183</v>
      </c>
      <c r="P1151">
        <v>2</v>
      </c>
      <c r="Q1151">
        <v>1</v>
      </c>
      <c r="R1151">
        <v>482</v>
      </c>
      <c r="T1151">
        <v>482</v>
      </c>
      <c r="U1151">
        <v>0</v>
      </c>
      <c r="Z1151">
        <v>482</v>
      </c>
      <c r="AC1151">
        <v>0</v>
      </c>
      <c r="AF1151">
        <v>482</v>
      </c>
      <c r="AG1151">
        <v>0</v>
      </c>
      <c r="AV1151">
        <v>0</v>
      </c>
      <c r="AW1151">
        <v>0</v>
      </c>
    </row>
    <row r="1152" spans="1:49" x14ac:dyDescent="0.35">
      <c r="A1152" s="1" t="s">
        <v>59</v>
      </c>
      <c r="B1152" s="1" t="s">
        <v>1186</v>
      </c>
      <c r="C1152" s="1" t="s">
        <v>1515</v>
      </c>
      <c r="D1152" s="1" t="s">
        <v>4194</v>
      </c>
      <c r="E1152" s="2">
        <v>44074</v>
      </c>
      <c r="F1152" s="1" t="s">
        <v>1188</v>
      </c>
      <c r="G1152" s="1" t="s">
        <v>845</v>
      </c>
      <c r="H1152" s="1" t="s">
        <v>1187</v>
      </c>
      <c r="I1152" s="1" t="s">
        <v>1516</v>
      </c>
      <c r="K1152">
        <v>94</v>
      </c>
      <c r="N1152">
        <v>41</v>
      </c>
      <c r="O1152">
        <v>53</v>
      </c>
      <c r="R1152">
        <v>94</v>
      </c>
      <c r="T1152">
        <v>94</v>
      </c>
      <c r="U1152">
        <v>0</v>
      </c>
      <c r="Z1152">
        <v>94</v>
      </c>
      <c r="AC1152">
        <v>0</v>
      </c>
      <c r="AF1152">
        <v>94</v>
      </c>
      <c r="AG1152">
        <v>0</v>
      </c>
      <c r="AV1152">
        <v>0</v>
      </c>
      <c r="AW1152">
        <v>0</v>
      </c>
    </row>
    <row r="1153" spans="1:49" x14ac:dyDescent="0.35">
      <c r="A1153" s="1" t="s">
        <v>59</v>
      </c>
      <c r="B1153" s="1" t="s">
        <v>1182</v>
      </c>
      <c r="C1153" s="1" t="s">
        <v>1511</v>
      </c>
      <c r="D1153" s="1" t="s">
        <v>4194</v>
      </c>
      <c r="E1153" s="2">
        <v>44074</v>
      </c>
      <c r="F1153" s="1" t="s">
        <v>1184</v>
      </c>
      <c r="G1153" s="1" t="s">
        <v>48</v>
      </c>
      <c r="H1153" s="1" t="s">
        <v>1183</v>
      </c>
      <c r="I1153" s="1" t="s">
        <v>1512</v>
      </c>
      <c r="T1153">
        <v>0</v>
      </c>
      <c r="U1153">
        <v>0</v>
      </c>
      <c r="AC1153">
        <v>0</v>
      </c>
      <c r="AF1153">
        <v>0</v>
      </c>
      <c r="AG1153">
        <v>0</v>
      </c>
      <c r="AV1153">
        <v>0</v>
      </c>
      <c r="AW1153">
        <v>0</v>
      </c>
    </row>
    <row r="1154" spans="1:49" x14ac:dyDescent="0.35">
      <c r="A1154" s="1" t="s">
        <v>59</v>
      </c>
      <c r="B1154" s="1" t="s">
        <v>1190</v>
      </c>
      <c r="C1154" s="1" t="s">
        <v>1517</v>
      </c>
      <c r="D1154" s="1" t="s">
        <v>4194</v>
      </c>
      <c r="E1154" s="2">
        <v>44074</v>
      </c>
      <c r="F1154" s="1" t="s">
        <v>402</v>
      </c>
      <c r="G1154" s="1" t="s">
        <v>145</v>
      </c>
      <c r="H1154" s="1" t="s">
        <v>1191</v>
      </c>
      <c r="I1154" s="1" t="s">
        <v>1518</v>
      </c>
      <c r="T1154">
        <v>0</v>
      </c>
      <c r="U1154">
        <v>0</v>
      </c>
      <c r="AC1154">
        <v>0</v>
      </c>
      <c r="AF1154">
        <v>0</v>
      </c>
      <c r="AG1154">
        <v>0</v>
      </c>
      <c r="AV1154">
        <v>0</v>
      </c>
      <c r="AW1154">
        <v>0</v>
      </c>
    </row>
    <row r="1155" spans="1:49" x14ac:dyDescent="0.35">
      <c r="A1155" s="1" t="s">
        <v>59</v>
      </c>
      <c r="B1155" s="1" t="s">
        <v>1093</v>
      </c>
      <c r="C1155" s="1" t="s">
        <v>1449</v>
      </c>
      <c r="D1155" s="1" t="s">
        <v>4194</v>
      </c>
      <c r="E1155" s="2">
        <v>44074</v>
      </c>
      <c r="F1155" s="1" t="s">
        <v>1095</v>
      </c>
      <c r="G1155" s="1" t="s">
        <v>387</v>
      </c>
      <c r="H1155" s="1" t="s">
        <v>1094</v>
      </c>
      <c r="I1155" s="1" t="s">
        <v>1450</v>
      </c>
      <c r="T1155">
        <v>0</v>
      </c>
      <c r="U1155">
        <v>0</v>
      </c>
      <c r="AC1155">
        <v>0</v>
      </c>
      <c r="AF1155">
        <v>0</v>
      </c>
      <c r="AG1155">
        <v>0</v>
      </c>
      <c r="AV1155">
        <v>0</v>
      </c>
      <c r="AW1155">
        <v>0</v>
      </c>
    </row>
    <row r="1156" spans="1:49" x14ac:dyDescent="0.35">
      <c r="A1156" s="1" t="s">
        <v>59</v>
      </c>
      <c r="B1156" s="1" t="s">
        <v>1041</v>
      </c>
      <c r="C1156" s="1" t="s">
        <v>1431</v>
      </c>
      <c r="D1156" s="1" t="s">
        <v>4194</v>
      </c>
      <c r="E1156" s="2">
        <v>44074</v>
      </c>
      <c r="F1156" s="1" t="s">
        <v>1043</v>
      </c>
      <c r="G1156" s="1" t="s">
        <v>145</v>
      </c>
      <c r="H1156" s="1" t="s">
        <v>1042</v>
      </c>
      <c r="I1156" s="1" t="s">
        <v>1432</v>
      </c>
      <c r="T1156">
        <v>0</v>
      </c>
      <c r="U1156">
        <v>0</v>
      </c>
      <c r="AC1156">
        <v>0</v>
      </c>
      <c r="AF1156">
        <v>0</v>
      </c>
      <c r="AG1156">
        <v>0</v>
      </c>
      <c r="AV1156">
        <v>0</v>
      </c>
      <c r="AW1156">
        <v>0</v>
      </c>
    </row>
    <row r="1157" spans="1:49" x14ac:dyDescent="0.35">
      <c r="A1157" s="1" t="s">
        <v>59</v>
      </c>
      <c r="B1157" s="1" t="s">
        <v>1087</v>
      </c>
      <c r="C1157" s="1" t="s">
        <v>1481</v>
      </c>
      <c r="D1157" s="1" t="s">
        <v>4194</v>
      </c>
      <c r="E1157" s="2">
        <v>44074</v>
      </c>
      <c r="F1157" s="1" t="s">
        <v>844</v>
      </c>
      <c r="G1157" s="1" t="s">
        <v>845</v>
      </c>
      <c r="H1157" s="1" t="s">
        <v>1088</v>
      </c>
      <c r="I1157" s="1" t="s">
        <v>1482</v>
      </c>
      <c r="K1157">
        <v>1005</v>
      </c>
      <c r="N1157">
        <v>405</v>
      </c>
      <c r="O1157">
        <v>600</v>
      </c>
      <c r="R1157">
        <v>1005</v>
      </c>
      <c r="T1157">
        <v>1005</v>
      </c>
      <c r="U1157">
        <v>0</v>
      </c>
      <c r="Z1157">
        <v>1005</v>
      </c>
      <c r="AC1157">
        <v>0</v>
      </c>
      <c r="AF1157">
        <v>1005</v>
      </c>
      <c r="AG1157">
        <v>0</v>
      </c>
      <c r="AP1157">
        <v>87</v>
      </c>
      <c r="AR1157">
        <v>35</v>
      </c>
      <c r="AV1157">
        <v>122</v>
      </c>
      <c r="AW1157">
        <v>0</v>
      </c>
    </row>
    <row r="1158" spans="1:49" x14ac:dyDescent="0.35">
      <c r="A1158" s="1" t="s">
        <v>59</v>
      </c>
      <c r="B1158" s="1" t="s">
        <v>1126</v>
      </c>
      <c r="C1158" s="1" t="s">
        <v>1467</v>
      </c>
      <c r="D1158" s="1" t="s">
        <v>4194</v>
      </c>
      <c r="E1158" s="2">
        <v>44074</v>
      </c>
      <c r="F1158" s="1" t="s">
        <v>1128</v>
      </c>
      <c r="G1158" s="1" t="s">
        <v>166</v>
      </c>
      <c r="H1158" s="1" t="s">
        <v>1127</v>
      </c>
      <c r="I1158" s="1" t="s">
        <v>1468</v>
      </c>
      <c r="K1158">
        <v>1132</v>
      </c>
      <c r="N1158">
        <v>773</v>
      </c>
      <c r="O1158">
        <v>359</v>
      </c>
      <c r="R1158">
        <v>1132</v>
      </c>
      <c r="T1158">
        <v>1132</v>
      </c>
      <c r="U1158">
        <v>0</v>
      </c>
      <c r="Z1158">
        <v>1132</v>
      </c>
      <c r="AC1158">
        <v>0</v>
      </c>
      <c r="AF1158">
        <v>1132</v>
      </c>
      <c r="AG1158">
        <v>0</v>
      </c>
      <c r="AP1158">
        <v>85</v>
      </c>
      <c r="AR1158">
        <v>200</v>
      </c>
      <c r="AV1158">
        <v>285</v>
      </c>
      <c r="AW1158">
        <v>0</v>
      </c>
    </row>
    <row r="1159" spans="1:49" x14ac:dyDescent="0.35">
      <c r="A1159" s="1" t="s">
        <v>59</v>
      </c>
      <c r="B1159" s="1" t="s">
        <v>1173</v>
      </c>
      <c r="C1159" s="1" t="s">
        <v>1507</v>
      </c>
      <c r="D1159" s="1" t="s">
        <v>4194</v>
      </c>
      <c r="E1159" s="2">
        <v>44074</v>
      </c>
      <c r="F1159" s="1" t="s">
        <v>155</v>
      </c>
      <c r="G1159" s="1" t="s">
        <v>145</v>
      </c>
      <c r="H1159" s="1" t="s">
        <v>1174</v>
      </c>
      <c r="I1159" s="1" t="s">
        <v>1508</v>
      </c>
      <c r="K1159">
        <v>525</v>
      </c>
      <c r="N1159">
        <v>137</v>
      </c>
      <c r="O1159">
        <v>387</v>
      </c>
      <c r="P1159">
        <v>1</v>
      </c>
      <c r="R1159">
        <v>525</v>
      </c>
      <c r="T1159">
        <v>525</v>
      </c>
      <c r="U1159">
        <v>0</v>
      </c>
      <c r="Z1159">
        <v>525</v>
      </c>
      <c r="AC1159">
        <v>0</v>
      </c>
      <c r="AF1159">
        <v>525</v>
      </c>
      <c r="AG1159">
        <v>0</v>
      </c>
      <c r="AP1159">
        <v>267</v>
      </c>
      <c r="AR1159">
        <v>248</v>
      </c>
      <c r="AV1159">
        <v>515</v>
      </c>
      <c r="AW1159">
        <v>0</v>
      </c>
    </row>
    <row r="1160" spans="1:49" x14ac:dyDescent="0.35">
      <c r="A1160" s="1" t="s">
        <v>59</v>
      </c>
      <c r="B1160" s="1" t="s">
        <v>1170</v>
      </c>
      <c r="C1160" s="1" t="s">
        <v>1505</v>
      </c>
      <c r="D1160" s="1" t="s">
        <v>4194</v>
      </c>
      <c r="E1160" s="2">
        <v>44074</v>
      </c>
      <c r="F1160" s="1" t="s">
        <v>40</v>
      </c>
      <c r="G1160" s="1" t="s">
        <v>40</v>
      </c>
      <c r="H1160" s="1" t="s">
        <v>1171</v>
      </c>
      <c r="I1160" s="1" t="s">
        <v>1506</v>
      </c>
      <c r="K1160">
        <v>10487</v>
      </c>
      <c r="N1160">
        <v>7341</v>
      </c>
      <c r="O1160">
        <v>3146</v>
      </c>
      <c r="R1160">
        <v>10487</v>
      </c>
      <c r="T1160">
        <v>10487</v>
      </c>
      <c r="U1160">
        <v>0</v>
      </c>
      <c r="Z1160">
        <v>10487</v>
      </c>
      <c r="AC1160">
        <v>0</v>
      </c>
      <c r="AF1160">
        <v>10487</v>
      </c>
      <c r="AG1160">
        <v>0</v>
      </c>
      <c r="AP1160">
        <v>530</v>
      </c>
      <c r="AR1160">
        <v>536</v>
      </c>
      <c r="AV1160">
        <v>1066</v>
      </c>
      <c r="AW1160">
        <v>0</v>
      </c>
    </row>
    <row r="1161" spans="1:49" x14ac:dyDescent="0.35">
      <c r="A1161" s="1" t="s">
        <v>59</v>
      </c>
      <c r="B1161" s="1" t="s">
        <v>1167</v>
      </c>
      <c r="C1161" s="1" t="s">
        <v>1503</v>
      </c>
      <c r="D1161" s="1" t="s">
        <v>4194</v>
      </c>
      <c r="E1161" s="2">
        <v>44074</v>
      </c>
      <c r="F1161" s="1" t="s">
        <v>5239</v>
      </c>
      <c r="G1161" s="1" t="s">
        <v>239</v>
      </c>
      <c r="H1161" s="1" t="s">
        <v>1168</v>
      </c>
      <c r="I1161" s="1" t="s">
        <v>1504</v>
      </c>
      <c r="K1161">
        <v>181</v>
      </c>
      <c r="N1161">
        <v>116</v>
      </c>
      <c r="O1161">
        <v>65</v>
      </c>
      <c r="R1161">
        <v>181</v>
      </c>
      <c r="T1161">
        <v>181</v>
      </c>
      <c r="U1161">
        <v>0</v>
      </c>
      <c r="Z1161">
        <v>181</v>
      </c>
      <c r="AC1161">
        <v>0</v>
      </c>
      <c r="AF1161">
        <v>181</v>
      </c>
      <c r="AG1161">
        <v>0</v>
      </c>
      <c r="AP1161">
        <v>5</v>
      </c>
      <c r="AR1161">
        <v>4</v>
      </c>
      <c r="AV1161">
        <v>9</v>
      </c>
      <c r="AW1161">
        <v>0</v>
      </c>
    </row>
    <row r="1162" spans="1:49" x14ac:dyDescent="0.35">
      <c r="A1162" s="1" t="s">
        <v>59</v>
      </c>
      <c r="B1162" s="1" t="s">
        <v>1084</v>
      </c>
      <c r="C1162" s="1" t="s">
        <v>1493</v>
      </c>
      <c r="D1162" s="1" t="s">
        <v>4194</v>
      </c>
      <c r="E1162" s="2">
        <v>44074</v>
      </c>
      <c r="F1162" s="1" t="s">
        <v>670</v>
      </c>
      <c r="G1162" s="1" t="s">
        <v>166</v>
      </c>
      <c r="H1162" s="1" t="s">
        <v>1085</v>
      </c>
      <c r="I1162" s="1" t="s">
        <v>1494</v>
      </c>
      <c r="K1162">
        <v>4245</v>
      </c>
      <c r="N1162">
        <v>1273</v>
      </c>
      <c r="O1162">
        <v>1116</v>
      </c>
      <c r="Q1162">
        <v>1856</v>
      </c>
      <c r="R1162">
        <v>4245</v>
      </c>
      <c r="T1162">
        <v>4245</v>
      </c>
      <c r="U1162">
        <v>0</v>
      </c>
      <c r="Z1162">
        <v>4245</v>
      </c>
      <c r="AC1162">
        <v>0</v>
      </c>
      <c r="AF1162">
        <v>4245</v>
      </c>
      <c r="AG1162">
        <v>0</v>
      </c>
      <c r="AP1162">
        <v>166</v>
      </c>
      <c r="AV1162">
        <v>166</v>
      </c>
      <c r="AW1162">
        <v>0</v>
      </c>
    </row>
    <row r="1163" spans="1:49" x14ac:dyDescent="0.35">
      <c r="A1163" s="1" t="s">
        <v>59</v>
      </c>
      <c r="B1163" s="1" t="s">
        <v>1077</v>
      </c>
      <c r="C1163" s="1" t="s">
        <v>1535</v>
      </c>
      <c r="D1163" s="1" t="s">
        <v>4194</v>
      </c>
      <c r="E1163" s="2">
        <v>44074</v>
      </c>
      <c r="F1163" s="1" t="s">
        <v>1079</v>
      </c>
      <c r="G1163" s="1" t="s">
        <v>353</v>
      </c>
      <c r="H1163" s="1" t="s">
        <v>1078</v>
      </c>
      <c r="I1163" s="1" t="s">
        <v>1536</v>
      </c>
      <c r="K1163">
        <v>3232</v>
      </c>
      <c r="N1163">
        <v>1510</v>
      </c>
      <c r="O1163">
        <v>1722</v>
      </c>
      <c r="R1163">
        <v>3232</v>
      </c>
      <c r="T1163">
        <v>3232</v>
      </c>
      <c r="U1163">
        <v>0</v>
      </c>
      <c r="Z1163">
        <v>3232</v>
      </c>
      <c r="AC1163">
        <v>0</v>
      </c>
      <c r="AF1163">
        <v>3232</v>
      </c>
      <c r="AG1163">
        <v>0</v>
      </c>
      <c r="AP1163">
        <v>1543</v>
      </c>
      <c r="AR1163">
        <v>1596</v>
      </c>
      <c r="AV1163">
        <v>3139</v>
      </c>
      <c r="AW1163">
        <v>0</v>
      </c>
    </row>
    <row r="1164" spans="1:49" x14ac:dyDescent="0.35">
      <c r="A1164" s="1" t="s">
        <v>59</v>
      </c>
      <c r="B1164" s="1" t="s">
        <v>1081</v>
      </c>
      <c r="C1164" s="1" t="s">
        <v>1489</v>
      </c>
      <c r="D1164" s="1" t="s">
        <v>4194</v>
      </c>
      <c r="E1164" s="2">
        <v>44074</v>
      </c>
      <c r="F1164" s="1" t="s">
        <v>135</v>
      </c>
      <c r="G1164" s="1" t="s">
        <v>136</v>
      </c>
      <c r="H1164" s="1" t="s">
        <v>1082</v>
      </c>
      <c r="I1164" s="1" t="s">
        <v>1490</v>
      </c>
      <c r="K1164">
        <v>2872</v>
      </c>
      <c r="N1164">
        <v>1380</v>
      </c>
      <c r="O1164">
        <v>1492</v>
      </c>
      <c r="R1164">
        <v>2872</v>
      </c>
      <c r="T1164">
        <v>2872</v>
      </c>
      <c r="U1164">
        <v>0</v>
      </c>
      <c r="Z1164">
        <v>2872</v>
      </c>
      <c r="AC1164">
        <v>0</v>
      </c>
      <c r="AF1164">
        <v>2872</v>
      </c>
      <c r="AG1164">
        <v>0</v>
      </c>
      <c r="AP1164">
        <v>902</v>
      </c>
      <c r="AR1164">
        <v>1170</v>
      </c>
      <c r="AV1164">
        <v>2072</v>
      </c>
      <c r="AW1164">
        <v>0</v>
      </c>
    </row>
    <row r="1165" spans="1:49" x14ac:dyDescent="0.35">
      <c r="A1165" s="1" t="s">
        <v>59</v>
      </c>
      <c r="B1165" s="1" t="s">
        <v>1073</v>
      </c>
      <c r="C1165" s="1" t="s">
        <v>1483</v>
      </c>
      <c r="D1165" s="1" t="s">
        <v>4194</v>
      </c>
      <c r="E1165" s="2">
        <v>44074</v>
      </c>
      <c r="F1165" s="1" t="s">
        <v>1075</v>
      </c>
      <c r="G1165" s="1" t="s">
        <v>166</v>
      </c>
      <c r="H1165" s="1" t="s">
        <v>1074</v>
      </c>
      <c r="I1165" s="1" t="s">
        <v>1484</v>
      </c>
      <c r="K1165">
        <v>539</v>
      </c>
      <c r="N1165">
        <v>175</v>
      </c>
      <c r="O1165">
        <v>364</v>
      </c>
      <c r="R1165">
        <v>539</v>
      </c>
      <c r="T1165">
        <v>539</v>
      </c>
      <c r="U1165">
        <v>0</v>
      </c>
      <c r="Z1165">
        <v>539</v>
      </c>
      <c r="AC1165">
        <v>0</v>
      </c>
      <c r="AF1165">
        <v>539</v>
      </c>
      <c r="AG1165">
        <v>0</v>
      </c>
      <c r="AP1165">
        <v>242</v>
      </c>
      <c r="AR1165">
        <v>170</v>
      </c>
      <c r="AV1165">
        <v>412</v>
      </c>
      <c r="AW1165">
        <v>0</v>
      </c>
    </row>
    <row r="1166" spans="1:49" x14ac:dyDescent="0.35">
      <c r="A1166" s="1" t="s">
        <v>59</v>
      </c>
      <c r="B1166" s="1" t="s">
        <v>1155</v>
      </c>
      <c r="C1166" s="1" t="s">
        <v>1497</v>
      </c>
      <c r="D1166" s="1" t="s">
        <v>4194</v>
      </c>
      <c r="E1166" s="2">
        <v>44074</v>
      </c>
      <c r="F1166" s="1" t="s">
        <v>1158</v>
      </c>
      <c r="G1166" s="1" t="s">
        <v>145</v>
      </c>
      <c r="H1166" s="1" t="s">
        <v>1156</v>
      </c>
      <c r="I1166" s="1" t="s">
        <v>1498</v>
      </c>
      <c r="K1166">
        <v>30</v>
      </c>
      <c r="N1166">
        <v>12</v>
      </c>
      <c r="O1166">
        <v>18</v>
      </c>
      <c r="R1166">
        <v>30</v>
      </c>
      <c r="T1166">
        <v>30</v>
      </c>
      <c r="U1166">
        <v>0</v>
      </c>
      <c r="Z1166">
        <v>30</v>
      </c>
      <c r="AC1166">
        <v>0</v>
      </c>
      <c r="AF1166">
        <v>30</v>
      </c>
      <c r="AG1166">
        <v>0</v>
      </c>
      <c r="AP1166">
        <v>4</v>
      </c>
      <c r="AR1166">
        <v>8</v>
      </c>
      <c r="AV1166">
        <v>12</v>
      </c>
      <c r="AW1166">
        <v>0</v>
      </c>
    </row>
    <row r="1167" spans="1:49" x14ac:dyDescent="0.35">
      <c r="A1167" s="1" t="s">
        <v>59</v>
      </c>
      <c r="B1167" s="1" t="s">
        <v>1160</v>
      </c>
      <c r="C1167" s="1" t="s">
        <v>1499</v>
      </c>
      <c r="D1167" s="1" t="s">
        <v>4194</v>
      </c>
      <c r="E1167" s="2">
        <v>44074</v>
      </c>
      <c r="F1167" s="1" t="s">
        <v>1162</v>
      </c>
      <c r="G1167" s="1" t="s">
        <v>353</v>
      </c>
      <c r="H1167" s="1" t="s">
        <v>1161</v>
      </c>
      <c r="I1167" s="1" t="s">
        <v>1500</v>
      </c>
      <c r="T1167">
        <v>0</v>
      </c>
      <c r="U1167">
        <v>0</v>
      </c>
      <c r="AC1167">
        <v>0</v>
      </c>
      <c r="AF1167">
        <v>0</v>
      </c>
      <c r="AG1167">
        <v>0</v>
      </c>
      <c r="AV1167">
        <v>0</v>
      </c>
      <c r="AW1167">
        <v>0</v>
      </c>
    </row>
    <row r="1168" spans="1:49" x14ac:dyDescent="0.35">
      <c r="A1168" s="1" t="s">
        <v>59</v>
      </c>
      <c r="B1168" s="1" t="s">
        <v>1164</v>
      </c>
      <c r="C1168" s="1" t="s">
        <v>1501</v>
      </c>
      <c r="D1168" s="1" t="s">
        <v>4194</v>
      </c>
      <c r="E1168" s="2">
        <v>44074</v>
      </c>
      <c r="F1168" s="1" t="s">
        <v>998</v>
      </c>
      <c r="G1168" s="1" t="s">
        <v>145</v>
      </c>
      <c r="H1168" s="1" t="s">
        <v>1165</v>
      </c>
      <c r="I1168" s="1" t="s">
        <v>1502</v>
      </c>
      <c r="K1168">
        <v>382</v>
      </c>
      <c r="N1168">
        <v>97</v>
      </c>
      <c r="O1168">
        <v>285</v>
      </c>
      <c r="R1168">
        <v>382</v>
      </c>
      <c r="T1168">
        <v>382</v>
      </c>
      <c r="U1168">
        <v>0</v>
      </c>
      <c r="Z1168">
        <v>382</v>
      </c>
      <c r="AC1168">
        <v>0</v>
      </c>
      <c r="AF1168">
        <v>382</v>
      </c>
      <c r="AG1168">
        <v>0</v>
      </c>
      <c r="AP1168">
        <v>17</v>
      </c>
      <c r="AR1168">
        <v>44</v>
      </c>
      <c r="AV1168">
        <v>61</v>
      </c>
      <c r="AW1168">
        <v>0</v>
      </c>
    </row>
    <row r="1169" spans="1:49" x14ac:dyDescent="0.35">
      <c r="A1169" s="1" t="s">
        <v>59</v>
      </c>
      <c r="B1169" s="1" t="s">
        <v>1133</v>
      </c>
      <c r="C1169" s="1" t="s">
        <v>1471</v>
      </c>
      <c r="D1169" s="1" t="s">
        <v>4194</v>
      </c>
      <c r="E1169" s="2">
        <v>44074</v>
      </c>
      <c r="F1169" s="1" t="s">
        <v>165</v>
      </c>
      <c r="G1169" s="1" t="s">
        <v>166</v>
      </c>
      <c r="H1169" s="1" t="s">
        <v>1134</v>
      </c>
      <c r="I1169" s="1" t="s">
        <v>1472</v>
      </c>
      <c r="K1169">
        <v>1912</v>
      </c>
      <c r="N1169">
        <v>840</v>
      </c>
      <c r="O1169">
        <v>1072</v>
      </c>
      <c r="R1169">
        <v>1912</v>
      </c>
      <c r="T1169">
        <v>1912</v>
      </c>
      <c r="U1169">
        <v>0</v>
      </c>
      <c r="Z1169">
        <v>1912</v>
      </c>
      <c r="AC1169">
        <v>0</v>
      </c>
      <c r="AF1169">
        <v>1912</v>
      </c>
      <c r="AG1169">
        <v>0</v>
      </c>
      <c r="AP1169">
        <v>944</v>
      </c>
      <c r="AR1169">
        <v>569</v>
      </c>
      <c r="AV1169">
        <v>1513</v>
      </c>
      <c r="AW1169">
        <v>0</v>
      </c>
    </row>
    <row r="1170" spans="1:49" x14ac:dyDescent="0.35">
      <c r="A1170" s="1" t="s">
        <v>59</v>
      </c>
      <c r="B1170" s="1" t="s">
        <v>1130</v>
      </c>
      <c r="C1170" s="1" t="s">
        <v>1469</v>
      </c>
      <c r="D1170" s="1" t="s">
        <v>4194</v>
      </c>
      <c r="E1170" s="2">
        <v>44074</v>
      </c>
      <c r="F1170" s="1" t="s">
        <v>386</v>
      </c>
      <c r="G1170" s="1" t="s">
        <v>387</v>
      </c>
      <c r="H1170" s="1" t="s">
        <v>1131</v>
      </c>
      <c r="I1170" s="1" t="s">
        <v>1470</v>
      </c>
      <c r="K1170">
        <v>1054</v>
      </c>
      <c r="N1170">
        <v>677</v>
      </c>
      <c r="O1170">
        <v>377</v>
      </c>
      <c r="R1170">
        <v>1054</v>
      </c>
      <c r="T1170">
        <v>1054</v>
      </c>
      <c r="U1170">
        <v>0</v>
      </c>
      <c r="Z1170">
        <v>1054</v>
      </c>
      <c r="AC1170">
        <v>0</v>
      </c>
      <c r="AF1170">
        <v>1054</v>
      </c>
      <c r="AG1170">
        <v>0</v>
      </c>
      <c r="AP1170">
        <v>300</v>
      </c>
      <c r="AR1170">
        <v>190</v>
      </c>
      <c r="AV1170">
        <v>490</v>
      </c>
      <c r="AW1170">
        <v>0</v>
      </c>
    </row>
    <row r="1171" spans="1:49" x14ac:dyDescent="0.35">
      <c r="A1171" s="1" t="s">
        <v>59</v>
      </c>
      <c r="B1171" s="1" t="s">
        <v>1136</v>
      </c>
      <c r="C1171" s="1" t="s">
        <v>1473</v>
      </c>
      <c r="D1171" s="1" t="s">
        <v>4194</v>
      </c>
      <c r="E1171" s="2">
        <v>44074</v>
      </c>
      <c r="F1171" s="1" t="s">
        <v>1138</v>
      </c>
      <c r="G1171" s="1" t="s">
        <v>136</v>
      </c>
      <c r="H1171" s="1" t="s">
        <v>1137</v>
      </c>
      <c r="I1171" s="1" t="s">
        <v>1474</v>
      </c>
      <c r="K1171">
        <v>465</v>
      </c>
      <c r="N1171">
        <v>217</v>
      </c>
      <c r="O1171">
        <v>248</v>
      </c>
      <c r="R1171">
        <v>465</v>
      </c>
      <c r="T1171">
        <v>465</v>
      </c>
      <c r="U1171">
        <v>0</v>
      </c>
      <c r="Z1171">
        <v>465</v>
      </c>
      <c r="AC1171">
        <v>0</v>
      </c>
      <c r="AF1171">
        <v>465</v>
      </c>
      <c r="AG1171">
        <v>0</v>
      </c>
      <c r="AP1171">
        <v>196</v>
      </c>
      <c r="AR1171">
        <v>197</v>
      </c>
      <c r="AV1171">
        <v>393</v>
      </c>
      <c r="AW1171">
        <v>0</v>
      </c>
    </row>
    <row r="1172" spans="1:49" x14ac:dyDescent="0.35">
      <c r="A1172" s="1" t="s">
        <v>59</v>
      </c>
      <c r="B1172" s="1" t="s">
        <v>1143</v>
      </c>
      <c r="C1172" s="1" t="s">
        <v>1477</v>
      </c>
      <c r="D1172" s="1" t="s">
        <v>4194</v>
      </c>
      <c r="E1172" s="2">
        <v>44074</v>
      </c>
      <c r="F1172" s="1" t="s">
        <v>1145</v>
      </c>
      <c r="G1172" s="1" t="s">
        <v>73</v>
      </c>
      <c r="H1172" s="1" t="s">
        <v>1144</v>
      </c>
      <c r="I1172" s="1" t="s">
        <v>1478</v>
      </c>
      <c r="T1172">
        <v>0</v>
      </c>
      <c r="U1172">
        <v>0</v>
      </c>
      <c r="AC1172">
        <v>0</v>
      </c>
      <c r="AF1172">
        <v>0</v>
      </c>
      <c r="AG1172">
        <v>0</v>
      </c>
      <c r="AV1172">
        <v>0</v>
      </c>
      <c r="AW1172">
        <v>0</v>
      </c>
    </row>
    <row r="1173" spans="1:49" x14ac:dyDescent="0.35">
      <c r="A1173" s="1" t="s">
        <v>59</v>
      </c>
      <c r="B1173" s="1" t="s">
        <v>1140</v>
      </c>
      <c r="C1173" s="1" t="s">
        <v>1475</v>
      </c>
      <c r="D1173" s="1" t="s">
        <v>4194</v>
      </c>
      <c r="E1173" s="2">
        <v>44074</v>
      </c>
      <c r="F1173" s="1" t="s">
        <v>74</v>
      </c>
      <c r="G1173" s="1" t="s">
        <v>82</v>
      </c>
      <c r="H1173" s="1" t="s">
        <v>1141</v>
      </c>
      <c r="I1173" s="1" t="s">
        <v>1476</v>
      </c>
      <c r="T1173">
        <v>0</v>
      </c>
      <c r="U1173">
        <v>0</v>
      </c>
      <c r="AC1173">
        <v>0</v>
      </c>
      <c r="AF1173">
        <v>0</v>
      </c>
      <c r="AG1173">
        <v>0</v>
      </c>
      <c r="AV1173">
        <v>0</v>
      </c>
      <c r="AW1173">
        <v>0</v>
      </c>
    </row>
    <row r="1174" spans="1:49" x14ac:dyDescent="0.35">
      <c r="A1174" s="1" t="s">
        <v>59</v>
      </c>
      <c r="B1174" s="1" t="s">
        <v>1201</v>
      </c>
      <c r="C1174" s="1" t="s">
        <v>1531</v>
      </c>
      <c r="D1174" s="1" t="s">
        <v>4194</v>
      </c>
      <c r="E1174" s="2">
        <v>44074</v>
      </c>
      <c r="F1174" s="1" t="s">
        <v>352</v>
      </c>
      <c r="G1174" s="1" t="s">
        <v>353</v>
      </c>
      <c r="H1174" s="1" t="s">
        <v>1202</v>
      </c>
      <c r="I1174" s="1" t="s">
        <v>1532</v>
      </c>
      <c r="K1174">
        <v>2039</v>
      </c>
      <c r="N1174">
        <v>878</v>
      </c>
      <c r="O1174">
        <v>1161</v>
      </c>
      <c r="R1174">
        <v>2039</v>
      </c>
      <c r="T1174">
        <v>2039</v>
      </c>
      <c r="U1174">
        <v>0</v>
      </c>
      <c r="Z1174">
        <v>2039</v>
      </c>
      <c r="AC1174">
        <v>0</v>
      </c>
      <c r="AF1174">
        <v>2039</v>
      </c>
      <c r="AG1174">
        <v>0</v>
      </c>
      <c r="AV1174">
        <v>0</v>
      </c>
      <c r="AW1174">
        <v>0</v>
      </c>
    </row>
    <row r="1175" spans="1:49" x14ac:dyDescent="0.35">
      <c r="A1175" s="1" t="s">
        <v>59</v>
      </c>
      <c r="B1175" s="1" t="s">
        <v>1148</v>
      </c>
      <c r="C1175" s="1" t="s">
        <v>1479</v>
      </c>
      <c r="D1175" s="1" t="s">
        <v>4194</v>
      </c>
      <c r="E1175" s="2">
        <v>44074</v>
      </c>
      <c r="F1175" s="1" t="s">
        <v>854</v>
      </c>
      <c r="G1175" s="1" t="s">
        <v>40</v>
      </c>
      <c r="H1175" s="1" t="s">
        <v>1149</v>
      </c>
      <c r="I1175" s="1" t="s">
        <v>1480</v>
      </c>
      <c r="K1175">
        <v>124</v>
      </c>
      <c r="N1175">
        <v>58</v>
      </c>
      <c r="O1175">
        <v>66</v>
      </c>
      <c r="R1175">
        <v>124</v>
      </c>
      <c r="T1175">
        <v>124</v>
      </c>
      <c r="U1175">
        <v>0</v>
      </c>
      <c r="Z1175">
        <v>124</v>
      </c>
      <c r="AC1175">
        <v>0</v>
      </c>
      <c r="AF1175">
        <v>124</v>
      </c>
      <c r="AG1175">
        <v>0</v>
      </c>
      <c r="AP1175">
        <v>46</v>
      </c>
      <c r="AR1175">
        <v>28</v>
      </c>
      <c r="AV1175">
        <v>74</v>
      </c>
      <c r="AW1175">
        <v>0</v>
      </c>
    </row>
    <row r="1176" spans="1:49" x14ac:dyDescent="0.35">
      <c r="A1176" s="1" t="s">
        <v>59</v>
      </c>
      <c r="B1176" s="1" t="s">
        <v>1204</v>
      </c>
      <c r="C1176" s="1" t="s">
        <v>1537</v>
      </c>
      <c r="D1176" s="1" t="s">
        <v>4194</v>
      </c>
      <c r="E1176" s="2">
        <v>44074</v>
      </c>
      <c r="F1176" s="1" t="s">
        <v>1206</v>
      </c>
      <c r="G1176" s="1" t="s">
        <v>31</v>
      </c>
      <c r="H1176" s="1" t="s">
        <v>1205</v>
      </c>
      <c r="I1176" s="1" t="s">
        <v>1538</v>
      </c>
      <c r="T1176">
        <v>0</v>
      </c>
      <c r="U1176">
        <v>0</v>
      </c>
      <c r="AC1176">
        <v>0</v>
      </c>
      <c r="AF1176">
        <v>0</v>
      </c>
      <c r="AG1176">
        <v>0</v>
      </c>
      <c r="AV1176">
        <v>0</v>
      </c>
      <c r="AW1176">
        <v>0</v>
      </c>
    </row>
    <row r="1177" spans="1:49" x14ac:dyDescent="0.35">
      <c r="A1177" s="1" t="s">
        <v>59</v>
      </c>
      <c r="B1177" s="1" t="s">
        <v>1208</v>
      </c>
      <c r="C1177" s="1" t="s">
        <v>1533</v>
      </c>
      <c r="D1177" s="1" t="s">
        <v>4194</v>
      </c>
      <c r="E1177" s="2">
        <v>44074</v>
      </c>
      <c r="F1177" s="1" t="s">
        <v>1210</v>
      </c>
      <c r="G1177" s="1" t="s">
        <v>387</v>
      </c>
      <c r="H1177" s="1" t="s">
        <v>1209</v>
      </c>
      <c r="I1177" s="1" t="s">
        <v>1534</v>
      </c>
      <c r="K1177">
        <v>1925</v>
      </c>
      <c r="Q1177">
        <v>1925</v>
      </c>
      <c r="R1177">
        <v>1925</v>
      </c>
      <c r="T1177">
        <v>1925</v>
      </c>
      <c r="U1177">
        <v>0</v>
      </c>
      <c r="Z1177">
        <v>1925</v>
      </c>
      <c r="AC1177">
        <v>0</v>
      </c>
      <c r="AF1177">
        <v>1925</v>
      </c>
      <c r="AG1177">
        <v>0</v>
      </c>
      <c r="AP1177">
        <v>8</v>
      </c>
      <c r="AR1177">
        <v>26</v>
      </c>
      <c r="AV1177">
        <v>34</v>
      </c>
      <c r="AW1177">
        <v>0</v>
      </c>
    </row>
    <row r="1178" spans="1:49" x14ac:dyDescent="0.35">
      <c r="A1178" s="1" t="s">
        <v>59</v>
      </c>
      <c r="B1178" s="1" t="s">
        <v>1045</v>
      </c>
      <c r="C1178" s="1" t="s">
        <v>1433</v>
      </c>
      <c r="D1178" s="1" t="s">
        <v>4194</v>
      </c>
      <c r="E1178" s="2">
        <v>44074</v>
      </c>
      <c r="F1178" s="1" t="s">
        <v>1047</v>
      </c>
      <c r="G1178" s="1" t="s">
        <v>387</v>
      </c>
      <c r="H1178" s="1" t="s">
        <v>1046</v>
      </c>
      <c r="I1178" s="1" t="s">
        <v>1434</v>
      </c>
      <c r="T1178">
        <v>0</v>
      </c>
      <c r="U1178">
        <v>0</v>
      </c>
      <c r="AC1178">
        <v>0</v>
      </c>
      <c r="AF1178">
        <v>0</v>
      </c>
      <c r="AG1178">
        <v>0</v>
      </c>
      <c r="AV1178">
        <v>0</v>
      </c>
      <c r="AW1178">
        <v>0</v>
      </c>
    </row>
    <row r="1179" spans="1:49" x14ac:dyDescent="0.35">
      <c r="A1179" s="1" t="s">
        <v>59</v>
      </c>
      <c r="B1179" s="1" t="s">
        <v>1049</v>
      </c>
      <c r="C1179" s="1" t="s">
        <v>1521</v>
      </c>
      <c r="D1179" s="1" t="s">
        <v>4194</v>
      </c>
      <c r="E1179" s="2">
        <v>44074</v>
      </c>
      <c r="F1179" s="1" t="s">
        <v>1051</v>
      </c>
      <c r="G1179" s="1" t="s">
        <v>387</v>
      </c>
      <c r="H1179" s="1" t="s">
        <v>1050</v>
      </c>
      <c r="I1179" s="1" t="s">
        <v>1522</v>
      </c>
      <c r="K1179">
        <v>12231</v>
      </c>
      <c r="N1179">
        <v>3661</v>
      </c>
      <c r="O1179">
        <v>8570</v>
      </c>
      <c r="R1179">
        <v>12231</v>
      </c>
      <c r="T1179">
        <v>12231</v>
      </c>
      <c r="U1179">
        <v>0</v>
      </c>
      <c r="Z1179">
        <v>12231</v>
      </c>
      <c r="AC1179">
        <v>0</v>
      </c>
      <c r="AF1179">
        <v>12231</v>
      </c>
      <c r="AG1179">
        <v>0</v>
      </c>
      <c r="AP1179">
        <v>356</v>
      </c>
      <c r="AV1179">
        <v>356</v>
      </c>
      <c r="AW1179">
        <v>0</v>
      </c>
    </row>
    <row r="1180" spans="1:49" x14ac:dyDescent="0.35">
      <c r="A1180" s="1" t="s">
        <v>59</v>
      </c>
      <c r="B1180" s="1" t="s">
        <v>1057</v>
      </c>
      <c r="C1180" s="1" t="s">
        <v>1491</v>
      </c>
      <c r="D1180" s="1" t="s">
        <v>4194</v>
      </c>
      <c r="E1180" s="2">
        <v>44074</v>
      </c>
      <c r="F1180" s="1" t="s">
        <v>1059</v>
      </c>
      <c r="G1180" s="1" t="s">
        <v>73</v>
      </c>
      <c r="H1180" s="1" t="s">
        <v>1058</v>
      </c>
      <c r="I1180" s="1" t="s">
        <v>1492</v>
      </c>
      <c r="K1180">
        <v>1112</v>
      </c>
      <c r="N1180">
        <v>177</v>
      </c>
      <c r="O1180">
        <v>935</v>
      </c>
      <c r="R1180">
        <v>1112</v>
      </c>
      <c r="T1180">
        <v>1112</v>
      </c>
      <c r="U1180">
        <v>0</v>
      </c>
      <c r="Z1180">
        <v>1112</v>
      </c>
      <c r="AC1180">
        <v>0</v>
      </c>
      <c r="AF1180">
        <v>1112</v>
      </c>
      <c r="AG1180">
        <v>0</v>
      </c>
      <c r="AP1180">
        <v>57</v>
      </c>
      <c r="AR1180">
        <v>268</v>
      </c>
      <c r="AV1180">
        <v>325</v>
      </c>
      <c r="AW1180">
        <v>0</v>
      </c>
    </row>
    <row r="1181" spans="1:49" x14ac:dyDescent="0.35">
      <c r="A1181" s="1" t="s">
        <v>59</v>
      </c>
      <c r="B1181" s="1" t="s">
        <v>1053</v>
      </c>
      <c r="C1181" s="1" t="s">
        <v>1435</v>
      </c>
      <c r="D1181" s="1" t="s">
        <v>4194</v>
      </c>
      <c r="E1181" s="2">
        <v>44074</v>
      </c>
      <c r="F1181" s="1" t="s">
        <v>1055</v>
      </c>
      <c r="G1181" s="1" t="s">
        <v>145</v>
      </c>
      <c r="H1181" s="1" t="s">
        <v>1054</v>
      </c>
      <c r="I1181" s="1" t="s">
        <v>1436</v>
      </c>
      <c r="T1181">
        <v>0</v>
      </c>
      <c r="U1181">
        <v>0</v>
      </c>
      <c r="AC1181">
        <v>0</v>
      </c>
      <c r="AF1181">
        <v>0</v>
      </c>
      <c r="AG1181">
        <v>0</v>
      </c>
      <c r="AV1181">
        <v>0</v>
      </c>
      <c r="AW1181">
        <v>0</v>
      </c>
    </row>
    <row r="1182" spans="1:49" x14ac:dyDescent="0.35">
      <c r="A1182" s="1" t="s">
        <v>59</v>
      </c>
      <c r="B1182" s="1" t="s">
        <v>1065</v>
      </c>
      <c r="C1182" s="1" t="s">
        <v>1439</v>
      </c>
      <c r="D1182" s="1" t="s">
        <v>4194</v>
      </c>
      <c r="E1182" s="2">
        <v>44074</v>
      </c>
      <c r="F1182" s="1" t="s">
        <v>1067</v>
      </c>
      <c r="G1182" s="1" t="s">
        <v>353</v>
      </c>
      <c r="H1182" s="1" t="s">
        <v>1066</v>
      </c>
      <c r="I1182" s="1" t="s">
        <v>1440</v>
      </c>
      <c r="T1182">
        <v>0</v>
      </c>
      <c r="U1182">
        <v>0</v>
      </c>
      <c r="AC1182">
        <v>0</v>
      </c>
      <c r="AF1182">
        <v>0</v>
      </c>
      <c r="AG1182">
        <v>0</v>
      </c>
      <c r="AV1182">
        <v>0</v>
      </c>
      <c r="AW1182">
        <v>0</v>
      </c>
    </row>
    <row r="1183" spans="1:49" x14ac:dyDescent="0.35">
      <c r="A1183" s="1" t="s">
        <v>59</v>
      </c>
      <c r="B1183" s="1" t="s">
        <v>1061</v>
      </c>
      <c r="C1183" s="1" t="s">
        <v>1437</v>
      </c>
      <c r="D1183" s="1" t="s">
        <v>4194</v>
      </c>
      <c r="E1183" s="2">
        <v>44074</v>
      </c>
      <c r="F1183" s="1" t="s">
        <v>1063</v>
      </c>
      <c r="G1183" s="1" t="s">
        <v>40</v>
      </c>
      <c r="H1183" s="1" t="s">
        <v>1062</v>
      </c>
      <c r="I1183" s="1" t="s">
        <v>1438</v>
      </c>
      <c r="T1183">
        <v>0</v>
      </c>
      <c r="U1183">
        <v>0</v>
      </c>
      <c r="AC1183">
        <v>0</v>
      </c>
      <c r="AF1183">
        <v>0</v>
      </c>
      <c r="AG1183">
        <v>0</v>
      </c>
      <c r="AV1183">
        <v>0</v>
      </c>
      <c r="AW1183">
        <v>0</v>
      </c>
    </row>
    <row r="1184" spans="1:49" x14ac:dyDescent="0.35">
      <c r="A1184" s="1" t="s">
        <v>59</v>
      </c>
      <c r="B1184" s="1" t="s">
        <v>1069</v>
      </c>
      <c r="C1184" s="1" t="s">
        <v>1485</v>
      </c>
      <c r="D1184" s="1" t="s">
        <v>4194</v>
      </c>
      <c r="E1184" s="2">
        <v>44074</v>
      </c>
      <c r="F1184" s="1" t="s">
        <v>1071</v>
      </c>
      <c r="G1184" s="1" t="s">
        <v>210</v>
      </c>
      <c r="H1184" s="1" t="s">
        <v>1070</v>
      </c>
      <c r="I1184" s="1" t="s">
        <v>1486</v>
      </c>
      <c r="K1184">
        <v>1072</v>
      </c>
      <c r="N1184">
        <v>552</v>
      </c>
      <c r="O1184">
        <v>520</v>
      </c>
      <c r="R1184">
        <v>1072</v>
      </c>
      <c r="T1184">
        <v>1072</v>
      </c>
      <c r="U1184">
        <v>0</v>
      </c>
      <c r="Z1184">
        <v>1072</v>
      </c>
      <c r="AC1184">
        <v>0</v>
      </c>
      <c r="AF1184">
        <v>1072</v>
      </c>
      <c r="AG1184">
        <v>0</v>
      </c>
      <c r="AP1184">
        <v>416</v>
      </c>
      <c r="AR1184">
        <v>656</v>
      </c>
      <c r="AV1184">
        <v>1072</v>
      </c>
      <c r="AW1184">
        <v>0</v>
      </c>
    </row>
    <row r="1185" spans="1:49" x14ac:dyDescent="0.35">
      <c r="A1185" s="1" t="s">
        <v>59</v>
      </c>
      <c r="B1185" s="1" t="s">
        <v>1122</v>
      </c>
      <c r="C1185" s="1" t="s">
        <v>1465</v>
      </c>
      <c r="D1185" s="1" t="s">
        <v>4194</v>
      </c>
      <c r="E1185" s="2">
        <v>44074</v>
      </c>
      <c r="F1185" s="1" t="s">
        <v>1124</v>
      </c>
      <c r="G1185" s="1" t="s">
        <v>145</v>
      </c>
      <c r="H1185" s="1" t="s">
        <v>1123</v>
      </c>
      <c r="I1185" s="1" t="s">
        <v>1466</v>
      </c>
      <c r="K1185">
        <v>524</v>
      </c>
      <c r="N1185">
        <v>184</v>
      </c>
      <c r="O1185">
        <v>340</v>
      </c>
      <c r="R1185">
        <v>524</v>
      </c>
      <c r="T1185">
        <v>524</v>
      </c>
      <c r="U1185">
        <v>0</v>
      </c>
      <c r="Z1185">
        <v>524</v>
      </c>
      <c r="AC1185">
        <v>0</v>
      </c>
      <c r="AF1185">
        <v>524</v>
      </c>
      <c r="AG1185">
        <v>0</v>
      </c>
      <c r="AP1185">
        <v>58</v>
      </c>
      <c r="AR1185">
        <v>169</v>
      </c>
      <c r="AV1185">
        <v>227</v>
      </c>
      <c r="AW1185">
        <v>0</v>
      </c>
    </row>
    <row r="1186" spans="1:49" x14ac:dyDescent="0.35">
      <c r="A1186" s="1" t="s">
        <v>59</v>
      </c>
      <c r="B1186" s="1" t="s">
        <v>1151</v>
      </c>
      <c r="C1186" s="1" t="s">
        <v>1495</v>
      </c>
      <c r="D1186" s="1" t="s">
        <v>4194</v>
      </c>
      <c r="E1186" s="2">
        <v>44074</v>
      </c>
      <c r="F1186" s="1" t="s">
        <v>1153</v>
      </c>
      <c r="G1186" s="1" t="s">
        <v>31</v>
      </c>
      <c r="H1186" s="1" t="s">
        <v>1152</v>
      </c>
      <c r="I1186" s="1" t="s">
        <v>1496</v>
      </c>
      <c r="T1186">
        <v>0</v>
      </c>
      <c r="U1186">
        <v>0</v>
      </c>
      <c r="AC1186">
        <v>0</v>
      </c>
      <c r="AF1186">
        <v>0</v>
      </c>
      <c r="AG1186">
        <v>0</v>
      </c>
      <c r="AV1186">
        <v>0</v>
      </c>
      <c r="AW1186">
        <v>0</v>
      </c>
    </row>
    <row r="1187" spans="1:49" x14ac:dyDescent="0.35">
      <c r="A1187" s="1" t="s">
        <v>59</v>
      </c>
      <c r="B1187" s="1" t="s">
        <v>1090</v>
      </c>
      <c r="C1187" s="1" t="s">
        <v>1392</v>
      </c>
      <c r="D1187" s="1" t="s">
        <v>4193</v>
      </c>
      <c r="E1187" s="2">
        <v>43889</v>
      </c>
      <c r="F1187" s="1" t="s">
        <v>146</v>
      </c>
      <c r="G1187" s="1" t="s">
        <v>145</v>
      </c>
      <c r="H1187" s="1" t="s">
        <v>1091</v>
      </c>
      <c r="I1187" s="1" t="s">
        <v>29</v>
      </c>
      <c r="T1187">
        <v>0</v>
      </c>
      <c r="U1187">
        <v>0</v>
      </c>
      <c r="AC1187">
        <v>0</v>
      </c>
      <c r="AF1187">
        <v>0</v>
      </c>
      <c r="AG1187">
        <v>0</v>
      </c>
      <c r="AV1187">
        <v>0</v>
      </c>
      <c r="AW1187">
        <v>0</v>
      </c>
    </row>
    <row r="1188" spans="1:49" x14ac:dyDescent="0.35">
      <c r="A1188" s="1" t="s">
        <v>59</v>
      </c>
      <c r="B1188" s="1" t="s">
        <v>1034</v>
      </c>
      <c r="C1188" s="1" t="s">
        <v>1377</v>
      </c>
      <c r="D1188" s="1" t="s">
        <v>4193</v>
      </c>
      <c r="E1188" s="2">
        <v>43889</v>
      </c>
      <c r="F1188" s="1" t="s">
        <v>1036</v>
      </c>
      <c r="G1188" s="1" t="s">
        <v>387</v>
      </c>
      <c r="H1188" s="1" t="s">
        <v>1035</v>
      </c>
      <c r="I1188" s="1" t="s">
        <v>29</v>
      </c>
      <c r="T1188">
        <v>0</v>
      </c>
      <c r="U1188">
        <v>0</v>
      </c>
      <c r="AC1188">
        <v>0</v>
      </c>
      <c r="AF1188">
        <v>0</v>
      </c>
      <c r="AG1188">
        <v>0</v>
      </c>
      <c r="AV1188">
        <v>0</v>
      </c>
      <c r="AW1188">
        <v>0</v>
      </c>
    </row>
    <row r="1189" spans="1:49" x14ac:dyDescent="0.35">
      <c r="A1189" s="1" t="s">
        <v>59</v>
      </c>
      <c r="B1189" s="1" t="s">
        <v>1038</v>
      </c>
      <c r="C1189" s="1" t="s">
        <v>1378</v>
      </c>
      <c r="D1189" s="1" t="s">
        <v>4193</v>
      </c>
      <c r="E1189" s="2">
        <v>43889</v>
      </c>
      <c r="F1189" s="1" t="s">
        <v>993</v>
      </c>
      <c r="G1189" s="1" t="s">
        <v>145</v>
      </c>
      <c r="H1189" s="1" t="s">
        <v>1039</v>
      </c>
      <c r="I1189" s="1" t="s">
        <v>29</v>
      </c>
      <c r="T1189">
        <v>0</v>
      </c>
      <c r="U1189">
        <v>0</v>
      </c>
      <c r="AC1189">
        <v>0</v>
      </c>
      <c r="AF1189">
        <v>0</v>
      </c>
      <c r="AG1189">
        <v>0</v>
      </c>
      <c r="AV1189">
        <v>0</v>
      </c>
      <c r="AW1189">
        <v>0</v>
      </c>
    </row>
    <row r="1190" spans="1:49" x14ac:dyDescent="0.35">
      <c r="A1190" s="1" t="s">
        <v>59</v>
      </c>
      <c r="B1190" s="1" t="s">
        <v>1018</v>
      </c>
      <c r="C1190" s="1" t="s">
        <v>1373</v>
      </c>
      <c r="D1190" s="1" t="s">
        <v>4193</v>
      </c>
      <c r="E1190" s="2">
        <v>43889</v>
      </c>
      <c r="F1190" s="1" t="s">
        <v>1020</v>
      </c>
      <c r="G1190" s="1" t="s">
        <v>145</v>
      </c>
      <c r="H1190" s="1" t="s">
        <v>1019</v>
      </c>
      <c r="I1190" s="1" t="s">
        <v>29</v>
      </c>
      <c r="T1190">
        <v>0</v>
      </c>
      <c r="U1190">
        <v>0</v>
      </c>
      <c r="AC1190">
        <v>0</v>
      </c>
      <c r="AF1190">
        <v>0</v>
      </c>
      <c r="AG1190">
        <v>0</v>
      </c>
      <c r="AV1190">
        <v>0</v>
      </c>
      <c r="AW1190">
        <v>0</v>
      </c>
    </row>
    <row r="1191" spans="1:49" x14ac:dyDescent="0.35">
      <c r="A1191" s="1" t="s">
        <v>59</v>
      </c>
      <c r="B1191" s="1" t="s">
        <v>1028</v>
      </c>
      <c r="C1191" s="1" t="s">
        <v>1375</v>
      </c>
      <c r="D1191" s="1" t="s">
        <v>4193</v>
      </c>
      <c r="E1191" s="2">
        <v>43889</v>
      </c>
      <c r="F1191" s="1" t="s">
        <v>576</v>
      </c>
      <c r="G1191" s="1" t="s">
        <v>353</v>
      </c>
      <c r="H1191" s="1" t="s">
        <v>1029</v>
      </c>
      <c r="I1191" s="1" t="s">
        <v>29</v>
      </c>
      <c r="T1191">
        <v>0</v>
      </c>
      <c r="U1191">
        <v>0</v>
      </c>
      <c r="AC1191">
        <v>0</v>
      </c>
      <c r="AF1191">
        <v>0</v>
      </c>
      <c r="AG1191">
        <v>0</v>
      </c>
      <c r="AV1191">
        <v>0</v>
      </c>
      <c r="AW1191">
        <v>0</v>
      </c>
    </row>
    <row r="1192" spans="1:49" x14ac:dyDescent="0.35">
      <c r="A1192" s="1" t="s">
        <v>59</v>
      </c>
      <c r="B1192" s="1" t="s">
        <v>1024</v>
      </c>
      <c r="C1192" s="1" t="s">
        <v>1374</v>
      </c>
      <c r="D1192" s="1" t="s">
        <v>4193</v>
      </c>
      <c r="E1192" s="2">
        <v>43889</v>
      </c>
      <c r="F1192" s="1" t="s">
        <v>1026</v>
      </c>
      <c r="G1192" s="1" t="s">
        <v>353</v>
      </c>
      <c r="H1192" s="1" t="s">
        <v>1025</v>
      </c>
      <c r="I1192" s="1" t="s">
        <v>29</v>
      </c>
      <c r="T1192">
        <v>0</v>
      </c>
      <c r="U1192">
        <v>0</v>
      </c>
      <c r="AC1192">
        <v>0</v>
      </c>
      <c r="AF1192">
        <v>0</v>
      </c>
      <c r="AG1192">
        <v>0</v>
      </c>
      <c r="AV1192">
        <v>0</v>
      </c>
      <c r="AW1192">
        <v>0</v>
      </c>
    </row>
    <row r="1193" spans="1:49" x14ac:dyDescent="0.35">
      <c r="A1193" s="1" t="s">
        <v>59</v>
      </c>
      <c r="B1193" s="1" t="s">
        <v>1031</v>
      </c>
      <c r="C1193" s="1" t="s">
        <v>1376</v>
      </c>
      <c r="D1193" s="1" t="s">
        <v>4193</v>
      </c>
      <c r="E1193" s="2">
        <v>43889</v>
      </c>
      <c r="F1193" s="1" t="s">
        <v>43</v>
      </c>
      <c r="G1193" s="1" t="s">
        <v>48</v>
      </c>
      <c r="H1193" s="1" t="s">
        <v>1032</v>
      </c>
      <c r="I1193" s="1" t="s">
        <v>29</v>
      </c>
      <c r="T1193">
        <v>0</v>
      </c>
      <c r="U1193">
        <v>0</v>
      </c>
      <c r="AC1193">
        <v>0</v>
      </c>
      <c r="AF1193">
        <v>0</v>
      </c>
      <c r="AG1193">
        <v>0</v>
      </c>
      <c r="AV1193">
        <v>0</v>
      </c>
      <c r="AW1193">
        <v>0</v>
      </c>
    </row>
    <row r="1194" spans="1:49" x14ac:dyDescent="0.35">
      <c r="A1194" s="1" t="s">
        <v>59</v>
      </c>
      <c r="B1194" s="1" t="s">
        <v>1119</v>
      </c>
      <c r="C1194" s="1" t="s">
        <v>1400</v>
      </c>
      <c r="D1194" s="1" t="s">
        <v>4193</v>
      </c>
      <c r="E1194" s="2">
        <v>43889</v>
      </c>
      <c r="F1194" s="1" t="s">
        <v>54</v>
      </c>
      <c r="G1194" s="1" t="s">
        <v>190</v>
      </c>
      <c r="H1194" s="1" t="s">
        <v>1120</v>
      </c>
      <c r="I1194" s="1" t="s">
        <v>29</v>
      </c>
      <c r="T1194">
        <v>0</v>
      </c>
      <c r="U1194">
        <v>0</v>
      </c>
      <c r="AC1194">
        <v>0</v>
      </c>
      <c r="AF1194">
        <v>0</v>
      </c>
      <c r="AG1194">
        <v>0</v>
      </c>
      <c r="AV1194">
        <v>0</v>
      </c>
      <c r="AW1194">
        <v>0</v>
      </c>
    </row>
    <row r="1195" spans="1:49" x14ac:dyDescent="0.35">
      <c r="A1195" s="1" t="s">
        <v>59</v>
      </c>
      <c r="B1195" s="1" t="s">
        <v>1197</v>
      </c>
      <c r="C1195" s="1" t="s">
        <v>1423</v>
      </c>
      <c r="D1195" s="1" t="s">
        <v>4193</v>
      </c>
      <c r="E1195" s="2">
        <v>43889</v>
      </c>
      <c r="F1195" s="1" t="s">
        <v>1199</v>
      </c>
      <c r="G1195" s="1" t="s">
        <v>387</v>
      </c>
      <c r="H1195" s="1" t="s">
        <v>1198</v>
      </c>
      <c r="I1195" s="1" t="s">
        <v>29</v>
      </c>
      <c r="T1195">
        <v>0</v>
      </c>
      <c r="U1195">
        <v>0</v>
      </c>
      <c r="AC1195">
        <v>0</v>
      </c>
      <c r="AF1195">
        <v>0</v>
      </c>
      <c r="AG1195">
        <v>0</v>
      </c>
      <c r="AV1195">
        <v>0</v>
      </c>
      <c r="AW1195">
        <v>0</v>
      </c>
    </row>
    <row r="1196" spans="1:49" x14ac:dyDescent="0.35">
      <c r="A1196" s="1" t="s">
        <v>59</v>
      </c>
      <c r="B1196" s="1" t="s">
        <v>1097</v>
      </c>
      <c r="C1196" s="1" t="s">
        <v>1394</v>
      </c>
      <c r="D1196" s="1" t="s">
        <v>4193</v>
      </c>
      <c r="E1196" s="2">
        <v>43889</v>
      </c>
      <c r="F1196" s="1" t="s">
        <v>1099</v>
      </c>
      <c r="G1196" s="1" t="s">
        <v>845</v>
      </c>
      <c r="H1196" s="1" t="s">
        <v>1098</v>
      </c>
      <c r="I1196" s="1" t="s">
        <v>29</v>
      </c>
      <c r="T1196">
        <v>0</v>
      </c>
      <c r="U1196">
        <v>0</v>
      </c>
      <c r="AC1196">
        <v>0</v>
      </c>
      <c r="AF1196">
        <v>0</v>
      </c>
      <c r="AG1196">
        <v>0</v>
      </c>
      <c r="AV1196">
        <v>0</v>
      </c>
      <c r="AW1196">
        <v>0</v>
      </c>
    </row>
    <row r="1197" spans="1:49" x14ac:dyDescent="0.35">
      <c r="A1197" s="1" t="s">
        <v>59</v>
      </c>
      <c r="B1197" s="1" t="s">
        <v>1101</v>
      </c>
      <c r="C1197" s="1" t="s">
        <v>1395</v>
      </c>
      <c r="D1197" s="1" t="s">
        <v>4193</v>
      </c>
      <c r="E1197" s="2">
        <v>43889</v>
      </c>
      <c r="F1197" s="1" t="s">
        <v>596</v>
      </c>
      <c r="G1197" s="1" t="s">
        <v>353</v>
      </c>
      <c r="H1197" s="1" t="s">
        <v>1102</v>
      </c>
      <c r="I1197" s="1" t="s">
        <v>29</v>
      </c>
      <c r="T1197">
        <v>0</v>
      </c>
      <c r="U1197">
        <v>0</v>
      </c>
      <c r="AC1197">
        <v>0</v>
      </c>
      <c r="AF1197">
        <v>0</v>
      </c>
      <c r="AG1197">
        <v>0</v>
      </c>
      <c r="AV1197">
        <v>0</v>
      </c>
      <c r="AW1197">
        <v>0</v>
      </c>
    </row>
    <row r="1198" spans="1:49" x14ac:dyDescent="0.35">
      <c r="A1198" s="1" t="s">
        <v>59</v>
      </c>
      <c r="B1198" s="1" t="s">
        <v>1104</v>
      </c>
      <c r="C1198" s="1" t="s">
        <v>1396</v>
      </c>
      <c r="D1198" s="1" t="s">
        <v>4193</v>
      </c>
      <c r="E1198" s="2">
        <v>43889</v>
      </c>
      <c r="F1198" s="1" t="s">
        <v>1106</v>
      </c>
      <c r="G1198" s="1" t="s">
        <v>845</v>
      </c>
      <c r="H1198" s="1" t="s">
        <v>1105</v>
      </c>
      <c r="I1198" s="1" t="s">
        <v>29</v>
      </c>
      <c r="T1198">
        <v>0</v>
      </c>
      <c r="U1198">
        <v>0</v>
      </c>
      <c r="AC1198">
        <v>0</v>
      </c>
      <c r="AF1198">
        <v>0</v>
      </c>
      <c r="AG1198">
        <v>0</v>
      </c>
      <c r="AV1198">
        <v>0</v>
      </c>
      <c r="AW1198">
        <v>0</v>
      </c>
    </row>
    <row r="1199" spans="1:49" x14ac:dyDescent="0.35">
      <c r="A1199" s="1" t="s">
        <v>59</v>
      </c>
      <c r="B1199" s="1" t="s">
        <v>1108</v>
      </c>
      <c r="C1199" s="1" t="s">
        <v>1397</v>
      </c>
      <c r="D1199" s="1" t="s">
        <v>4193</v>
      </c>
      <c r="E1199" s="2">
        <v>43889</v>
      </c>
      <c r="F1199" s="1" t="s">
        <v>1110</v>
      </c>
      <c r="G1199" s="1" t="s">
        <v>145</v>
      </c>
      <c r="H1199" s="1" t="s">
        <v>1109</v>
      </c>
      <c r="I1199" s="1" t="s">
        <v>29</v>
      </c>
      <c r="T1199">
        <v>0</v>
      </c>
      <c r="U1199">
        <v>0</v>
      </c>
      <c r="AC1199">
        <v>0</v>
      </c>
      <c r="AF1199">
        <v>0</v>
      </c>
      <c r="AG1199">
        <v>0</v>
      </c>
      <c r="AV1199">
        <v>0</v>
      </c>
      <c r="AW1199">
        <v>0</v>
      </c>
    </row>
    <row r="1200" spans="1:49" x14ac:dyDescent="0.35">
      <c r="A1200" s="1" t="s">
        <v>59</v>
      </c>
      <c r="B1200" s="1" t="s">
        <v>1112</v>
      </c>
      <c r="C1200" s="1" t="s">
        <v>1398</v>
      </c>
      <c r="D1200" s="1" t="s">
        <v>4193</v>
      </c>
      <c r="E1200" s="2">
        <v>43889</v>
      </c>
      <c r="F1200" s="1" t="s">
        <v>151</v>
      </c>
      <c r="G1200" s="1" t="s">
        <v>145</v>
      </c>
      <c r="H1200" s="1" t="s">
        <v>1113</v>
      </c>
      <c r="I1200" s="1" t="s">
        <v>29</v>
      </c>
      <c r="T1200">
        <v>0</v>
      </c>
      <c r="U1200">
        <v>0</v>
      </c>
      <c r="AC1200">
        <v>0</v>
      </c>
      <c r="AF1200">
        <v>0</v>
      </c>
      <c r="AG1200">
        <v>0</v>
      </c>
      <c r="AV1200">
        <v>0</v>
      </c>
      <c r="AW1200">
        <v>0</v>
      </c>
    </row>
    <row r="1201" spans="1:49" x14ac:dyDescent="0.35">
      <c r="A1201" s="1" t="s">
        <v>59</v>
      </c>
      <c r="B1201" s="1" t="s">
        <v>1115</v>
      </c>
      <c r="C1201" s="1" t="s">
        <v>1399</v>
      </c>
      <c r="D1201" s="1" t="s">
        <v>4193</v>
      </c>
      <c r="E1201" s="2">
        <v>43889</v>
      </c>
      <c r="F1201" s="1" t="s">
        <v>1117</v>
      </c>
      <c r="G1201" s="1" t="s">
        <v>353</v>
      </c>
      <c r="H1201" s="1" t="s">
        <v>1116</v>
      </c>
      <c r="I1201" s="1" t="s">
        <v>29</v>
      </c>
      <c r="T1201">
        <v>0</v>
      </c>
      <c r="U1201">
        <v>0</v>
      </c>
      <c r="AC1201">
        <v>0</v>
      </c>
      <c r="AF1201">
        <v>0</v>
      </c>
      <c r="AG1201">
        <v>0</v>
      </c>
      <c r="AV1201">
        <v>0</v>
      </c>
      <c r="AW1201">
        <v>0</v>
      </c>
    </row>
    <row r="1202" spans="1:49" x14ac:dyDescent="0.35">
      <c r="A1202" s="1" t="s">
        <v>59</v>
      </c>
      <c r="B1202" s="1" t="s">
        <v>1176</v>
      </c>
      <c r="C1202" s="1" t="s">
        <v>1417</v>
      </c>
      <c r="D1202" s="1" t="s">
        <v>4193</v>
      </c>
      <c r="E1202" s="2">
        <v>43889</v>
      </c>
      <c r="F1202" s="1" t="s">
        <v>321</v>
      </c>
      <c r="G1202" s="1" t="s">
        <v>190</v>
      </c>
      <c r="H1202" s="1" t="s">
        <v>1177</v>
      </c>
      <c r="I1202" s="1" t="s">
        <v>29</v>
      </c>
      <c r="T1202">
        <v>0</v>
      </c>
      <c r="U1202">
        <v>0</v>
      </c>
      <c r="AC1202">
        <v>0</v>
      </c>
      <c r="AF1202">
        <v>0</v>
      </c>
      <c r="AG1202">
        <v>0</v>
      </c>
      <c r="AV1202">
        <v>0</v>
      </c>
      <c r="AW1202">
        <v>0</v>
      </c>
    </row>
    <row r="1203" spans="1:49" x14ac:dyDescent="0.35">
      <c r="A1203" s="1" t="s">
        <v>59</v>
      </c>
      <c r="B1203" s="1" t="s">
        <v>1193</v>
      </c>
      <c r="C1203" s="1" t="s">
        <v>1422</v>
      </c>
      <c r="D1203" s="1" t="s">
        <v>4193</v>
      </c>
      <c r="E1203" s="2">
        <v>43889</v>
      </c>
      <c r="F1203" s="1" t="s">
        <v>1195</v>
      </c>
      <c r="G1203" s="1" t="s">
        <v>145</v>
      </c>
      <c r="H1203" s="1" t="s">
        <v>1194</v>
      </c>
      <c r="I1203" s="1" t="s">
        <v>29</v>
      </c>
      <c r="T1203">
        <v>0</v>
      </c>
      <c r="U1203">
        <v>0</v>
      </c>
      <c r="AC1203">
        <v>0</v>
      </c>
      <c r="AF1203">
        <v>0</v>
      </c>
      <c r="AG1203">
        <v>0</v>
      </c>
      <c r="AV1203">
        <v>0</v>
      </c>
      <c r="AW1203">
        <v>0</v>
      </c>
    </row>
    <row r="1204" spans="1:49" x14ac:dyDescent="0.35">
      <c r="A1204" s="1" t="s">
        <v>59</v>
      </c>
      <c r="B1204" s="1" t="s">
        <v>1179</v>
      </c>
      <c r="C1204" s="1" t="s">
        <v>1418</v>
      </c>
      <c r="D1204" s="1" t="s">
        <v>4193</v>
      </c>
      <c r="E1204" s="2">
        <v>43889</v>
      </c>
      <c r="F1204" s="1" t="s">
        <v>125</v>
      </c>
      <c r="G1204" s="1" t="s">
        <v>125</v>
      </c>
      <c r="H1204" s="1" t="s">
        <v>1180</v>
      </c>
      <c r="I1204" s="1" t="s">
        <v>29</v>
      </c>
      <c r="T1204">
        <v>0</v>
      </c>
      <c r="U1204">
        <v>0</v>
      </c>
      <c r="AC1204">
        <v>0</v>
      </c>
      <c r="AF1204">
        <v>0</v>
      </c>
      <c r="AG1204">
        <v>0</v>
      </c>
      <c r="AV1204">
        <v>0</v>
      </c>
      <c r="AW1204">
        <v>0</v>
      </c>
    </row>
    <row r="1205" spans="1:49" x14ac:dyDescent="0.35">
      <c r="A1205" s="1" t="s">
        <v>59</v>
      </c>
      <c r="B1205" s="1" t="s">
        <v>1186</v>
      </c>
      <c r="C1205" s="1" t="s">
        <v>1420</v>
      </c>
      <c r="D1205" s="1" t="s">
        <v>4193</v>
      </c>
      <c r="E1205" s="2">
        <v>43889</v>
      </c>
      <c r="F1205" s="1" t="s">
        <v>1188</v>
      </c>
      <c r="G1205" s="1" t="s">
        <v>845</v>
      </c>
      <c r="H1205" s="1" t="s">
        <v>1187</v>
      </c>
      <c r="I1205" s="1" t="s">
        <v>29</v>
      </c>
      <c r="T1205">
        <v>0</v>
      </c>
      <c r="U1205">
        <v>0</v>
      </c>
      <c r="AC1205">
        <v>0</v>
      </c>
      <c r="AF1205">
        <v>0</v>
      </c>
      <c r="AG1205">
        <v>0</v>
      </c>
      <c r="AV1205">
        <v>0</v>
      </c>
      <c r="AW1205">
        <v>0</v>
      </c>
    </row>
    <row r="1206" spans="1:49" x14ac:dyDescent="0.35">
      <c r="A1206" s="1" t="s">
        <v>59</v>
      </c>
      <c r="B1206" s="1" t="s">
        <v>1182</v>
      </c>
      <c r="C1206" s="1" t="s">
        <v>1419</v>
      </c>
      <c r="D1206" s="1" t="s">
        <v>4193</v>
      </c>
      <c r="E1206" s="2">
        <v>43889</v>
      </c>
      <c r="F1206" s="1" t="s">
        <v>1184</v>
      </c>
      <c r="G1206" s="1" t="s">
        <v>48</v>
      </c>
      <c r="H1206" s="1" t="s">
        <v>1183</v>
      </c>
      <c r="I1206" s="1" t="s">
        <v>29</v>
      </c>
      <c r="T1206">
        <v>0</v>
      </c>
      <c r="U1206">
        <v>0</v>
      </c>
      <c r="AC1206">
        <v>0</v>
      </c>
      <c r="AF1206">
        <v>0</v>
      </c>
      <c r="AG1206">
        <v>0</v>
      </c>
      <c r="AV1206">
        <v>0</v>
      </c>
      <c r="AW1206">
        <v>0</v>
      </c>
    </row>
    <row r="1207" spans="1:49" x14ac:dyDescent="0.35">
      <c r="A1207" s="1" t="s">
        <v>59</v>
      </c>
      <c r="B1207" s="1" t="s">
        <v>1190</v>
      </c>
      <c r="C1207" s="1" t="s">
        <v>1421</v>
      </c>
      <c r="D1207" s="1" t="s">
        <v>4193</v>
      </c>
      <c r="E1207" s="2">
        <v>43889</v>
      </c>
      <c r="F1207" s="1" t="s">
        <v>402</v>
      </c>
      <c r="G1207" s="1" t="s">
        <v>145</v>
      </c>
      <c r="H1207" s="1" t="s">
        <v>1191</v>
      </c>
      <c r="I1207" s="1" t="s">
        <v>29</v>
      </c>
      <c r="T1207">
        <v>0</v>
      </c>
      <c r="U1207">
        <v>0</v>
      </c>
      <c r="AC1207">
        <v>0</v>
      </c>
      <c r="AF1207">
        <v>0</v>
      </c>
      <c r="AG1207">
        <v>0</v>
      </c>
      <c r="AV1207">
        <v>0</v>
      </c>
      <c r="AW1207">
        <v>0</v>
      </c>
    </row>
    <row r="1208" spans="1:49" x14ac:dyDescent="0.35">
      <c r="A1208" s="1" t="s">
        <v>59</v>
      </c>
      <c r="B1208" s="1" t="s">
        <v>1093</v>
      </c>
      <c r="C1208" s="1" t="s">
        <v>1393</v>
      </c>
      <c r="D1208" s="1" t="s">
        <v>4193</v>
      </c>
      <c r="E1208" s="2">
        <v>43889</v>
      </c>
      <c r="F1208" s="1" t="s">
        <v>1095</v>
      </c>
      <c r="G1208" s="1" t="s">
        <v>387</v>
      </c>
      <c r="H1208" s="1" t="s">
        <v>1094</v>
      </c>
      <c r="I1208" s="1" t="s">
        <v>29</v>
      </c>
      <c r="T1208">
        <v>0</v>
      </c>
      <c r="U1208">
        <v>0</v>
      </c>
      <c r="AC1208">
        <v>0</v>
      </c>
      <c r="AF1208">
        <v>0</v>
      </c>
      <c r="AG1208">
        <v>0</v>
      </c>
      <c r="AV1208">
        <v>0</v>
      </c>
      <c r="AW1208">
        <v>0</v>
      </c>
    </row>
    <row r="1209" spans="1:49" x14ac:dyDescent="0.35">
      <c r="A1209" s="1" t="s">
        <v>59</v>
      </c>
      <c r="B1209" s="1" t="s">
        <v>1041</v>
      </c>
      <c r="C1209" s="1" t="s">
        <v>1379</v>
      </c>
      <c r="D1209" s="1" t="s">
        <v>4193</v>
      </c>
      <c r="E1209" s="2">
        <v>43889</v>
      </c>
      <c r="F1209" s="1" t="s">
        <v>1043</v>
      </c>
      <c r="G1209" s="1" t="s">
        <v>145</v>
      </c>
      <c r="H1209" s="1" t="s">
        <v>1042</v>
      </c>
      <c r="I1209" s="1" t="s">
        <v>29</v>
      </c>
      <c r="T1209">
        <v>0</v>
      </c>
      <c r="U1209">
        <v>0</v>
      </c>
      <c r="AC1209">
        <v>0</v>
      </c>
      <c r="AF1209">
        <v>0</v>
      </c>
      <c r="AG1209">
        <v>0</v>
      </c>
      <c r="AV1209">
        <v>0</v>
      </c>
      <c r="AW1209">
        <v>0</v>
      </c>
    </row>
    <row r="1210" spans="1:49" x14ac:dyDescent="0.35">
      <c r="A1210" s="1" t="s">
        <v>59</v>
      </c>
      <c r="B1210" s="1" t="s">
        <v>1087</v>
      </c>
      <c r="C1210" s="1" t="s">
        <v>1391</v>
      </c>
      <c r="D1210" s="1" t="s">
        <v>4193</v>
      </c>
      <c r="E1210" s="2">
        <v>43889</v>
      </c>
      <c r="F1210" s="1" t="s">
        <v>844</v>
      </c>
      <c r="G1210" s="1" t="s">
        <v>845</v>
      </c>
      <c r="H1210" s="1" t="s">
        <v>1088</v>
      </c>
      <c r="I1210" s="1" t="s">
        <v>29</v>
      </c>
      <c r="T1210">
        <v>0</v>
      </c>
      <c r="U1210">
        <v>0</v>
      </c>
      <c r="AC1210">
        <v>0</v>
      </c>
      <c r="AF1210">
        <v>0</v>
      </c>
      <c r="AG1210">
        <v>0</v>
      </c>
      <c r="AV1210">
        <v>0</v>
      </c>
      <c r="AW1210">
        <v>0</v>
      </c>
    </row>
    <row r="1211" spans="1:49" x14ac:dyDescent="0.35">
      <c r="A1211" s="1" t="s">
        <v>59</v>
      </c>
      <c r="B1211" s="1" t="s">
        <v>1126</v>
      </c>
      <c r="C1211" s="1" t="s">
        <v>1402</v>
      </c>
      <c r="D1211" s="1" t="s">
        <v>4193</v>
      </c>
      <c r="E1211" s="2">
        <v>43889</v>
      </c>
      <c r="F1211" s="1" t="s">
        <v>1128</v>
      </c>
      <c r="G1211" s="1" t="s">
        <v>166</v>
      </c>
      <c r="H1211" s="1" t="s">
        <v>1127</v>
      </c>
      <c r="I1211" s="1" t="s">
        <v>29</v>
      </c>
      <c r="T1211">
        <v>0</v>
      </c>
      <c r="U1211">
        <v>0</v>
      </c>
      <c r="AC1211">
        <v>0</v>
      </c>
      <c r="AF1211">
        <v>0</v>
      </c>
      <c r="AG1211">
        <v>0</v>
      </c>
      <c r="AV1211">
        <v>0</v>
      </c>
      <c r="AW1211">
        <v>0</v>
      </c>
    </row>
    <row r="1212" spans="1:49" x14ac:dyDescent="0.35">
      <c r="A1212" s="1" t="s">
        <v>59</v>
      </c>
      <c r="B1212" s="1" t="s">
        <v>1173</v>
      </c>
      <c r="C1212" s="1" t="s">
        <v>1416</v>
      </c>
      <c r="D1212" s="1" t="s">
        <v>4193</v>
      </c>
      <c r="E1212" s="2">
        <v>43889</v>
      </c>
      <c r="F1212" s="1" t="s">
        <v>155</v>
      </c>
      <c r="G1212" s="1" t="s">
        <v>145</v>
      </c>
      <c r="H1212" s="1" t="s">
        <v>1174</v>
      </c>
      <c r="I1212" s="1" t="s">
        <v>29</v>
      </c>
      <c r="T1212">
        <v>0</v>
      </c>
      <c r="U1212">
        <v>0</v>
      </c>
      <c r="AC1212">
        <v>0</v>
      </c>
      <c r="AF1212">
        <v>0</v>
      </c>
      <c r="AG1212">
        <v>0</v>
      </c>
      <c r="AV1212">
        <v>0</v>
      </c>
      <c r="AW1212">
        <v>0</v>
      </c>
    </row>
    <row r="1213" spans="1:49" x14ac:dyDescent="0.35">
      <c r="A1213" s="1" t="s">
        <v>59</v>
      </c>
      <c r="B1213" s="1" t="s">
        <v>1170</v>
      </c>
      <c r="C1213" s="1" t="s">
        <v>1415</v>
      </c>
      <c r="D1213" s="1" t="s">
        <v>4193</v>
      </c>
      <c r="E1213" s="2">
        <v>43889</v>
      </c>
      <c r="F1213" s="1" t="s">
        <v>40</v>
      </c>
      <c r="G1213" s="1" t="s">
        <v>40</v>
      </c>
      <c r="H1213" s="1" t="s">
        <v>1171</v>
      </c>
      <c r="I1213" s="1" t="s">
        <v>29</v>
      </c>
      <c r="T1213">
        <v>0</v>
      </c>
      <c r="U1213">
        <v>0</v>
      </c>
      <c r="AC1213">
        <v>0</v>
      </c>
      <c r="AF1213">
        <v>0</v>
      </c>
      <c r="AG1213">
        <v>0</v>
      </c>
      <c r="AV1213">
        <v>0</v>
      </c>
      <c r="AW1213">
        <v>0</v>
      </c>
    </row>
    <row r="1214" spans="1:49" x14ac:dyDescent="0.35">
      <c r="A1214" s="1" t="s">
        <v>59</v>
      </c>
      <c r="B1214" s="1" t="s">
        <v>1167</v>
      </c>
      <c r="C1214" s="1" t="s">
        <v>1414</v>
      </c>
      <c r="D1214" s="1" t="s">
        <v>4193</v>
      </c>
      <c r="E1214" s="2">
        <v>43889</v>
      </c>
      <c r="F1214" s="1" t="s">
        <v>5239</v>
      </c>
      <c r="G1214" s="1" t="s">
        <v>239</v>
      </c>
      <c r="H1214" s="1" t="s">
        <v>1168</v>
      </c>
      <c r="I1214" s="1" t="s">
        <v>29</v>
      </c>
      <c r="T1214">
        <v>0</v>
      </c>
      <c r="U1214">
        <v>0</v>
      </c>
      <c r="AC1214">
        <v>0</v>
      </c>
      <c r="AF1214">
        <v>0</v>
      </c>
      <c r="AG1214">
        <v>0</v>
      </c>
      <c r="AV1214">
        <v>0</v>
      </c>
      <c r="AW1214">
        <v>0</v>
      </c>
    </row>
    <row r="1215" spans="1:49" x14ac:dyDescent="0.35">
      <c r="A1215" s="1" t="s">
        <v>59</v>
      </c>
      <c r="B1215" s="1" t="s">
        <v>1084</v>
      </c>
      <c r="C1215" s="1" t="s">
        <v>1390</v>
      </c>
      <c r="D1215" s="1" t="s">
        <v>4193</v>
      </c>
      <c r="E1215" s="2">
        <v>43889</v>
      </c>
      <c r="F1215" s="1" t="s">
        <v>670</v>
      </c>
      <c r="G1215" s="1" t="s">
        <v>166</v>
      </c>
      <c r="H1215" s="1" t="s">
        <v>1085</v>
      </c>
      <c r="I1215" s="1" t="s">
        <v>29</v>
      </c>
      <c r="T1215">
        <v>0</v>
      </c>
      <c r="U1215">
        <v>0</v>
      </c>
      <c r="AC1215">
        <v>0</v>
      </c>
      <c r="AF1215">
        <v>0</v>
      </c>
      <c r="AG1215">
        <v>0</v>
      </c>
      <c r="AV1215">
        <v>0</v>
      </c>
      <c r="AW1215">
        <v>0</v>
      </c>
    </row>
    <row r="1216" spans="1:49" x14ac:dyDescent="0.35">
      <c r="A1216" s="1" t="s">
        <v>59</v>
      </c>
      <c r="B1216" s="1" t="s">
        <v>1077</v>
      </c>
      <c r="C1216" s="1" t="s">
        <v>1388</v>
      </c>
      <c r="D1216" s="1" t="s">
        <v>4193</v>
      </c>
      <c r="E1216" s="2">
        <v>43889</v>
      </c>
      <c r="F1216" s="1" t="s">
        <v>1079</v>
      </c>
      <c r="G1216" s="1" t="s">
        <v>353</v>
      </c>
      <c r="H1216" s="1" t="s">
        <v>1078</v>
      </c>
      <c r="I1216" s="1" t="s">
        <v>29</v>
      </c>
      <c r="T1216">
        <v>0</v>
      </c>
      <c r="U1216">
        <v>0</v>
      </c>
      <c r="AC1216">
        <v>0</v>
      </c>
      <c r="AF1216">
        <v>0</v>
      </c>
      <c r="AG1216">
        <v>0</v>
      </c>
      <c r="AV1216">
        <v>0</v>
      </c>
      <c r="AW1216">
        <v>0</v>
      </c>
    </row>
    <row r="1217" spans="1:49" x14ac:dyDescent="0.35">
      <c r="A1217" s="1" t="s">
        <v>59</v>
      </c>
      <c r="B1217" s="1" t="s">
        <v>1081</v>
      </c>
      <c r="C1217" s="1" t="s">
        <v>1389</v>
      </c>
      <c r="D1217" s="1" t="s">
        <v>4193</v>
      </c>
      <c r="E1217" s="2">
        <v>43889</v>
      </c>
      <c r="F1217" s="1" t="s">
        <v>135</v>
      </c>
      <c r="G1217" s="1" t="s">
        <v>136</v>
      </c>
      <c r="H1217" s="1" t="s">
        <v>1082</v>
      </c>
      <c r="I1217" s="1" t="s">
        <v>29</v>
      </c>
      <c r="T1217">
        <v>0</v>
      </c>
      <c r="U1217">
        <v>0</v>
      </c>
      <c r="AC1217">
        <v>0</v>
      </c>
      <c r="AF1217">
        <v>0</v>
      </c>
      <c r="AG1217">
        <v>0</v>
      </c>
      <c r="AV1217">
        <v>0</v>
      </c>
      <c r="AW1217">
        <v>0</v>
      </c>
    </row>
    <row r="1218" spans="1:49" x14ac:dyDescent="0.35">
      <c r="A1218" s="1" t="s">
        <v>59</v>
      </c>
      <c r="B1218" s="1" t="s">
        <v>1073</v>
      </c>
      <c r="C1218" s="1" t="s">
        <v>1387</v>
      </c>
      <c r="D1218" s="1" t="s">
        <v>4193</v>
      </c>
      <c r="E1218" s="2">
        <v>43889</v>
      </c>
      <c r="F1218" s="1" t="s">
        <v>1075</v>
      </c>
      <c r="G1218" s="1" t="s">
        <v>166</v>
      </c>
      <c r="H1218" s="1" t="s">
        <v>1074</v>
      </c>
      <c r="I1218" s="1" t="s">
        <v>29</v>
      </c>
      <c r="T1218">
        <v>0</v>
      </c>
      <c r="U1218">
        <v>0</v>
      </c>
      <c r="AC1218">
        <v>0</v>
      </c>
      <c r="AF1218">
        <v>0</v>
      </c>
      <c r="AG1218">
        <v>0</v>
      </c>
      <c r="AV1218">
        <v>0</v>
      </c>
      <c r="AW1218">
        <v>0</v>
      </c>
    </row>
    <row r="1219" spans="1:49" x14ac:dyDescent="0.35">
      <c r="A1219" s="1" t="s">
        <v>59</v>
      </c>
      <c r="B1219" s="1" t="s">
        <v>1155</v>
      </c>
      <c r="C1219" s="1" t="s">
        <v>1410</v>
      </c>
      <c r="D1219" s="1" t="s">
        <v>4193</v>
      </c>
      <c r="E1219" s="2">
        <v>43889</v>
      </c>
      <c r="F1219" s="1" t="s">
        <v>1158</v>
      </c>
      <c r="G1219" s="1" t="s">
        <v>145</v>
      </c>
      <c r="H1219" s="1" t="s">
        <v>1156</v>
      </c>
      <c r="I1219" s="1" t="s">
        <v>1411</v>
      </c>
      <c r="T1219">
        <v>0</v>
      </c>
      <c r="U1219">
        <v>0</v>
      </c>
      <c r="AC1219">
        <v>0</v>
      </c>
      <c r="AF1219">
        <v>0</v>
      </c>
      <c r="AG1219">
        <v>0</v>
      </c>
      <c r="AV1219">
        <v>0</v>
      </c>
      <c r="AW1219">
        <v>0</v>
      </c>
    </row>
    <row r="1220" spans="1:49" x14ac:dyDescent="0.35">
      <c r="A1220" s="1" t="s">
        <v>59</v>
      </c>
      <c r="B1220" s="1" t="s">
        <v>1160</v>
      </c>
      <c r="C1220" s="1" t="s">
        <v>1412</v>
      </c>
      <c r="D1220" s="1" t="s">
        <v>4193</v>
      </c>
      <c r="E1220" s="2">
        <v>43889</v>
      </c>
      <c r="F1220" s="1" t="s">
        <v>1162</v>
      </c>
      <c r="G1220" s="1" t="s">
        <v>353</v>
      </c>
      <c r="H1220" s="1" t="s">
        <v>1161</v>
      </c>
      <c r="I1220" s="1" t="s">
        <v>29</v>
      </c>
      <c r="T1220">
        <v>0</v>
      </c>
      <c r="U1220">
        <v>0</v>
      </c>
      <c r="AC1220">
        <v>0</v>
      </c>
      <c r="AF1220">
        <v>0</v>
      </c>
      <c r="AG1220">
        <v>0</v>
      </c>
      <c r="AV1220">
        <v>0</v>
      </c>
      <c r="AW1220">
        <v>0</v>
      </c>
    </row>
    <row r="1221" spans="1:49" x14ac:dyDescent="0.35">
      <c r="A1221" s="1" t="s">
        <v>59</v>
      </c>
      <c r="B1221" s="1" t="s">
        <v>1164</v>
      </c>
      <c r="C1221" s="1" t="s">
        <v>1413</v>
      </c>
      <c r="D1221" s="1" t="s">
        <v>4193</v>
      </c>
      <c r="E1221" s="2">
        <v>43889</v>
      </c>
      <c r="F1221" s="1" t="s">
        <v>998</v>
      </c>
      <c r="G1221" s="1" t="s">
        <v>145</v>
      </c>
      <c r="H1221" s="1" t="s">
        <v>1165</v>
      </c>
      <c r="I1221" s="1" t="s">
        <v>29</v>
      </c>
      <c r="T1221">
        <v>0</v>
      </c>
      <c r="U1221">
        <v>0</v>
      </c>
      <c r="AC1221">
        <v>0</v>
      </c>
      <c r="AF1221">
        <v>0</v>
      </c>
      <c r="AG1221">
        <v>0</v>
      </c>
      <c r="AV1221">
        <v>0</v>
      </c>
      <c r="AW1221">
        <v>0</v>
      </c>
    </row>
    <row r="1222" spans="1:49" x14ac:dyDescent="0.35">
      <c r="A1222" s="1" t="s">
        <v>59</v>
      </c>
      <c r="B1222" s="1" t="s">
        <v>1133</v>
      </c>
      <c r="C1222" s="1" t="s">
        <v>1404</v>
      </c>
      <c r="D1222" s="1" t="s">
        <v>4193</v>
      </c>
      <c r="E1222" s="2">
        <v>43889</v>
      </c>
      <c r="F1222" s="1" t="s">
        <v>165</v>
      </c>
      <c r="G1222" s="1" t="s">
        <v>166</v>
      </c>
      <c r="H1222" s="1" t="s">
        <v>1134</v>
      </c>
      <c r="I1222" s="1" t="s">
        <v>29</v>
      </c>
      <c r="T1222">
        <v>0</v>
      </c>
      <c r="U1222">
        <v>0</v>
      </c>
      <c r="AC1222">
        <v>0</v>
      </c>
      <c r="AF1222">
        <v>0</v>
      </c>
      <c r="AG1222">
        <v>0</v>
      </c>
      <c r="AV1222">
        <v>0</v>
      </c>
      <c r="AW1222">
        <v>0</v>
      </c>
    </row>
    <row r="1223" spans="1:49" x14ac:dyDescent="0.35">
      <c r="A1223" s="1" t="s">
        <v>59</v>
      </c>
      <c r="B1223" s="1" t="s">
        <v>1130</v>
      </c>
      <c r="C1223" s="1" t="s">
        <v>1403</v>
      </c>
      <c r="D1223" s="1" t="s">
        <v>4193</v>
      </c>
      <c r="E1223" s="2">
        <v>43889</v>
      </c>
      <c r="F1223" s="1" t="s">
        <v>386</v>
      </c>
      <c r="G1223" s="1" t="s">
        <v>387</v>
      </c>
      <c r="H1223" s="1" t="s">
        <v>1131</v>
      </c>
      <c r="I1223" s="1" t="s">
        <v>29</v>
      </c>
      <c r="T1223">
        <v>0</v>
      </c>
      <c r="U1223">
        <v>0</v>
      </c>
      <c r="AC1223">
        <v>0</v>
      </c>
      <c r="AF1223">
        <v>0</v>
      </c>
      <c r="AG1223">
        <v>0</v>
      </c>
      <c r="AV1223">
        <v>0</v>
      </c>
      <c r="AW1223">
        <v>0</v>
      </c>
    </row>
    <row r="1224" spans="1:49" x14ac:dyDescent="0.35">
      <c r="A1224" s="1" t="s">
        <v>59</v>
      </c>
      <c r="B1224" s="1" t="s">
        <v>1136</v>
      </c>
      <c r="C1224" s="1" t="s">
        <v>1405</v>
      </c>
      <c r="D1224" s="1" t="s">
        <v>4193</v>
      </c>
      <c r="E1224" s="2">
        <v>43889</v>
      </c>
      <c r="F1224" s="1" t="s">
        <v>1138</v>
      </c>
      <c r="G1224" s="1" t="s">
        <v>136</v>
      </c>
      <c r="H1224" s="1" t="s">
        <v>1137</v>
      </c>
      <c r="I1224" s="1" t="s">
        <v>29</v>
      </c>
      <c r="T1224">
        <v>0</v>
      </c>
      <c r="U1224">
        <v>0</v>
      </c>
      <c r="AC1224">
        <v>0</v>
      </c>
      <c r="AF1224">
        <v>0</v>
      </c>
      <c r="AG1224">
        <v>0</v>
      </c>
      <c r="AV1224">
        <v>0</v>
      </c>
      <c r="AW1224">
        <v>0</v>
      </c>
    </row>
    <row r="1225" spans="1:49" x14ac:dyDescent="0.35">
      <c r="A1225" s="1" t="s">
        <v>59</v>
      </c>
      <c r="B1225" s="1" t="s">
        <v>1143</v>
      </c>
      <c r="C1225" s="1" t="s">
        <v>1407</v>
      </c>
      <c r="D1225" s="1" t="s">
        <v>4193</v>
      </c>
      <c r="E1225" s="2">
        <v>43889</v>
      </c>
      <c r="F1225" s="1" t="s">
        <v>1145</v>
      </c>
      <c r="G1225" s="1" t="s">
        <v>73</v>
      </c>
      <c r="H1225" s="1" t="s">
        <v>1144</v>
      </c>
      <c r="I1225" s="1" t="s">
        <v>29</v>
      </c>
      <c r="T1225">
        <v>0</v>
      </c>
      <c r="U1225">
        <v>0</v>
      </c>
      <c r="AC1225">
        <v>0</v>
      </c>
      <c r="AF1225">
        <v>0</v>
      </c>
      <c r="AG1225">
        <v>0</v>
      </c>
      <c r="AV1225">
        <v>0</v>
      </c>
      <c r="AW1225">
        <v>0</v>
      </c>
    </row>
    <row r="1226" spans="1:49" x14ac:dyDescent="0.35">
      <c r="A1226" s="1" t="s">
        <v>59</v>
      </c>
      <c r="B1226" s="1" t="s">
        <v>1140</v>
      </c>
      <c r="C1226" s="1" t="s">
        <v>1406</v>
      </c>
      <c r="D1226" s="1" t="s">
        <v>4193</v>
      </c>
      <c r="E1226" s="2">
        <v>43889</v>
      </c>
      <c r="F1226" s="1" t="s">
        <v>74</v>
      </c>
      <c r="G1226" s="1" t="s">
        <v>82</v>
      </c>
      <c r="H1226" s="1" t="s">
        <v>1141</v>
      </c>
      <c r="I1226" s="1" t="s">
        <v>29</v>
      </c>
      <c r="T1226">
        <v>0</v>
      </c>
      <c r="U1226">
        <v>0</v>
      </c>
      <c r="AC1226">
        <v>0</v>
      </c>
      <c r="AF1226">
        <v>0</v>
      </c>
      <c r="AG1226">
        <v>0</v>
      </c>
      <c r="AV1226">
        <v>0</v>
      </c>
      <c r="AW1226">
        <v>0</v>
      </c>
    </row>
    <row r="1227" spans="1:49" x14ac:dyDescent="0.35">
      <c r="A1227" s="1" t="s">
        <v>59</v>
      </c>
      <c r="B1227" s="1" t="s">
        <v>1201</v>
      </c>
      <c r="C1227" s="1" t="s">
        <v>1424</v>
      </c>
      <c r="D1227" s="1" t="s">
        <v>4193</v>
      </c>
      <c r="E1227" s="2">
        <v>43889</v>
      </c>
      <c r="F1227" s="1" t="s">
        <v>352</v>
      </c>
      <c r="G1227" s="1" t="s">
        <v>353</v>
      </c>
      <c r="H1227" s="1" t="s">
        <v>1202</v>
      </c>
      <c r="I1227" s="1" t="s">
        <v>29</v>
      </c>
      <c r="T1227">
        <v>0</v>
      </c>
      <c r="U1227">
        <v>0</v>
      </c>
      <c r="AC1227">
        <v>0</v>
      </c>
      <c r="AF1227">
        <v>0</v>
      </c>
      <c r="AG1227">
        <v>0</v>
      </c>
      <c r="AV1227">
        <v>0</v>
      </c>
      <c r="AW1227">
        <v>0</v>
      </c>
    </row>
    <row r="1228" spans="1:49" x14ac:dyDescent="0.35">
      <c r="A1228" s="1" t="s">
        <v>59</v>
      </c>
      <c r="B1228" s="1" t="s">
        <v>1148</v>
      </c>
      <c r="C1228" s="1" t="s">
        <v>1408</v>
      </c>
      <c r="D1228" s="1" t="s">
        <v>4193</v>
      </c>
      <c r="E1228" s="2">
        <v>43889</v>
      </c>
      <c r="F1228" s="1" t="s">
        <v>854</v>
      </c>
      <c r="G1228" s="1" t="s">
        <v>40</v>
      </c>
      <c r="H1228" s="1" t="s">
        <v>1149</v>
      </c>
      <c r="I1228" s="1" t="s">
        <v>29</v>
      </c>
      <c r="T1228">
        <v>0</v>
      </c>
      <c r="U1228">
        <v>0</v>
      </c>
      <c r="AC1228">
        <v>0</v>
      </c>
      <c r="AF1228">
        <v>0</v>
      </c>
      <c r="AG1228">
        <v>0</v>
      </c>
      <c r="AV1228">
        <v>0</v>
      </c>
      <c r="AW1228">
        <v>0</v>
      </c>
    </row>
    <row r="1229" spans="1:49" x14ac:dyDescent="0.35">
      <c r="A1229" s="1" t="s">
        <v>59</v>
      </c>
      <c r="B1229" s="1" t="s">
        <v>1204</v>
      </c>
      <c r="C1229" s="1" t="s">
        <v>1426</v>
      </c>
      <c r="D1229" s="1" t="s">
        <v>4193</v>
      </c>
      <c r="E1229" s="2">
        <v>43889</v>
      </c>
      <c r="F1229" s="1" t="s">
        <v>1206</v>
      </c>
      <c r="G1229" s="1" t="s">
        <v>31</v>
      </c>
      <c r="H1229" s="1" t="s">
        <v>1205</v>
      </c>
      <c r="I1229" s="1" t="s">
        <v>29</v>
      </c>
      <c r="T1229">
        <v>0</v>
      </c>
      <c r="U1229">
        <v>0</v>
      </c>
      <c r="AC1229">
        <v>0</v>
      </c>
      <c r="AF1229">
        <v>0</v>
      </c>
      <c r="AG1229">
        <v>0</v>
      </c>
      <c r="AV1229">
        <v>0</v>
      </c>
      <c r="AW1229">
        <v>0</v>
      </c>
    </row>
    <row r="1230" spans="1:49" x14ac:dyDescent="0.35">
      <c r="A1230" s="1" t="s">
        <v>59</v>
      </c>
      <c r="B1230" s="1" t="s">
        <v>1208</v>
      </c>
      <c r="C1230" s="1" t="s">
        <v>1425</v>
      </c>
      <c r="D1230" s="1" t="s">
        <v>4193</v>
      </c>
      <c r="E1230" s="2">
        <v>43889</v>
      </c>
      <c r="F1230" s="1" t="s">
        <v>1210</v>
      </c>
      <c r="G1230" s="1" t="s">
        <v>387</v>
      </c>
      <c r="H1230" s="1" t="s">
        <v>1209</v>
      </c>
      <c r="I1230" s="1" t="s">
        <v>29</v>
      </c>
      <c r="T1230">
        <v>0</v>
      </c>
      <c r="U1230">
        <v>0</v>
      </c>
      <c r="AC1230">
        <v>0</v>
      </c>
      <c r="AF1230">
        <v>0</v>
      </c>
      <c r="AG1230">
        <v>0</v>
      </c>
      <c r="AV1230">
        <v>0</v>
      </c>
      <c r="AW1230">
        <v>0</v>
      </c>
    </row>
    <row r="1231" spans="1:49" x14ac:dyDescent="0.35">
      <c r="A1231" s="1" t="s">
        <v>59</v>
      </c>
      <c r="B1231" s="1" t="s">
        <v>1045</v>
      </c>
      <c r="C1231" s="1" t="s">
        <v>1380</v>
      </c>
      <c r="D1231" s="1" t="s">
        <v>4193</v>
      </c>
      <c r="E1231" s="2">
        <v>43889</v>
      </c>
      <c r="F1231" s="1" t="s">
        <v>1047</v>
      </c>
      <c r="G1231" s="1" t="s">
        <v>387</v>
      </c>
      <c r="H1231" s="1" t="s">
        <v>1046</v>
      </c>
      <c r="I1231" s="1" t="s">
        <v>29</v>
      </c>
      <c r="T1231">
        <v>0</v>
      </c>
      <c r="U1231">
        <v>0</v>
      </c>
      <c r="AC1231">
        <v>0</v>
      </c>
      <c r="AF1231">
        <v>0</v>
      </c>
      <c r="AG1231">
        <v>0</v>
      </c>
      <c r="AV1231">
        <v>0</v>
      </c>
      <c r="AW1231">
        <v>0</v>
      </c>
    </row>
    <row r="1232" spans="1:49" x14ac:dyDescent="0.35">
      <c r="A1232" s="1" t="s">
        <v>59</v>
      </c>
      <c r="B1232" s="1" t="s">
        <v>1049</v>
      </c>
      <c r="C1232" s="1" t="s">
        <v>1381</v>
      </c>
      <c r="D1232" s="1" t="s">
        <v>4193</v>
      </c>
      <c r="E1232" s="2">
        <v>43889</v>
      </c>
      <c r="F1232" s="1" t="s">
        <v>1051</v>
      </c>
      <c r="G1232" s="1" t="s">
        <v>387</v>
      </c>
      <c r="H1232" s="1" t="s">
        <v>1050</v>
      </c>
      <c r="I1232" s="1" t="s">
        <v>29</v>
      </c>
      <c r="T1232">
        <v>0</v>
      </c>
      <c r="U1232">
        <v>0</v>
      </c>
      <c r="AC1232">
        <v>0</v>
      </c>
      <c r="AF1232">
        <v>0</v>
      </c>
      <c r="AG1232">
        <v>0</v>
      </c>
      <c r="AV1232">
        <v>0</v>
      </c>
      <c r="AW1232">
        <v>0</v>
      </c>
    </row>
    <row r="1233" spans="1:49" x14ac:dyDescent="0.35">
      <c r="A1233" s="1" t="s">
        <v>59</v>
      </c>
      <c r="B1233" s="1" t="s">
        <v>1057</v>
      </c>
      <c r="C1233" s="1" t="s">
        <v>1383</v>
      </c>
      <c r="D1233" s="1" t="s">
        <v>4193</v>
      </c>
      <c r="E1233" s="2">
        <v>43889</v>
      </c>
      <c r="F1233" s="1" t="s">
        <v>1059</v>
      </c>
      <c r="G1233" s="1" t="s">
        <v>73</v>
      </c>
      <c r="H1233" s="1" t="s">
        <v>1058</v>
      </c>
      <c r="I1233" s="1" t="s">
        <v>29</v>
      </c>
      <c r="T1233">
        <v>0</v>
      </c>
      <c r="U1233">
        <v>0</v>
      </c>
      <c r="AC1233">
        <v>0</v>
      </c>
      <c r="AF1233">
        <v>0</v>
      </c>
      <c r="AG1233">
        <v>0</v>
      </c>
      <c r="AV1233">
        <v>0</v>
      </c>
      <c r="AW1233">
        <v>0</v>
      </c>
    </row>
    <row r="1234" spans="1:49" x14ac:dyDescent="0.35">
      <c r="A1234" s="1" t="s">
        <v>59</v>
      </c>
      <c r="B1234" s="1" t="s">
        <v>1053</v>
      </c>
      <c r="C1234" s="1" t="s">
        <v>1382</v>
      </c>
      <c r="D1234" s="1" t="s">
        <v>4193</v>
      </c>
      <c r="E1234" s="2">
        <v>43889</v>
      </c>
      <c r="F1234" s="1" t="s">
        <v>1055</v>
      </c>
      <c r="G1234" s="1" t="s">
        <v>145</v>
      </c>
      <c r="H1234" s="1" t="s">
        <v>1054</v>
      </c>
      <c r="I1234" s="1" t="s">
        <v>29</v>
      </c>
      <c r="T1234">
        <v>0</v>
      </c>
      <c r="U1234">
        <v>0</v>
      </c>
      <c r="AC1234">
        <v>0</v>
      </c>
      <c r="AF1234">
        <v>0</v>
      </c>
      <c r="AG1234">
        <v>0</v>
      </c>
      <c r="AV1234">
        <v>0</v>
      </c>
      <c r="AW1234">
        <v>0</v>
      </c>
    </row>
    <row r="1235" spans="1:49" x14ac:dyDescent="0.35">
      <c r="A1235" s="1" t="s">
        <v>59</v>
      </c>
      <c r="B1235" s="1" t="s">
        <v>1065</v>
      </c>
      <c r="C1235" s="1" t="s">
        <v>1385</v>
      </c>
      <c r="D1235" s="1" t="s">
        <v>4193</v>
      </c>
      <c r="E1235" s="2">
        <v>43889</v>
      </c>
      <c r="F1235" s="1" t="s">
        <v>1067</v>
      </c>
      <c r="G1235" s="1" t="s">
        <v>353</v>
      </c>
      <c r="H1235" s="1" t="s">
        <v>1066</v>
      </c>
      <c r="I1235" s="1" t="s">
        <v>29</v>
      </c>
      <c r="T1235">
        <v>0</v>
      </c>
      <c r="U1235">
        <v>0</v>
      </c>
      <c r="AC1235">
        <v>0</v>
      </c>
      <c r="AF1235">
        <v>0</v>
      </c>
      <c r="AG1235">
        <v>0</v>
      </c>
      <c r="AV1235">
        <v>0</v>
      </c>
      <c r="AW1235">
        <v>0</v>
      </c>
    </row>
    <row r="1236" spans="1:49" x14ac:dyDescent="0.35">
      <c r="A1236" s="1" t="s">
        <v>59</v>
      </c>
      <c r="B1236" s="1" t="s">
        <v>1061</v>
      </c>
      <c r="C1236" s="1" t="s">
        <v>1384</v>
      </c>
      <c r="D1236" s="1" t="s">
        <v>4193</v>
      </c>
      <c r="E1236" s="2">
        <v>43889</v>
      </c>
      <c r="F1236" s="1" t="s">
        <v>1063</v>
      </c>
      <c r="G1236" s="1" t="s">
        <v>40</v>
      </c>
      <c r="H1236" s="1" t="s">
        <v>1062</v>
      </c>
      <c r="I1236" s="1" t="s">
        <v>29</v>
      </c>
      <c r="T1236">
        <v>0</v>
      </c>
      <c r="U1236">
        <v>0</v>
      </c>
      <c r="AC1236">
        <v>0</v>
      </c>
      <c r="AF1236">
        <v>0</v>
      </c>
      <c r="AG1236">
        <v>0</v>
      </c>
      <c r="AV1236">
        <v>0</v>
      </c>
      <c r="AW1236">
        <v>0</v>
      </c>
    </row>
    <row r="1237" spans="1:49" x14ac:dyDescent="0.35">
      <c r="A1237" s="1" t="s">
        <v>59</v>
      </c>
      <c r="B1237" s="1" t="s">
        <v>1069</v>
      </c>
      <c r="C1237" s="1" t="s">
        <v>1386</v>
      </c>
      <c r="D1237" s="1" t="s">
        <v>4193</v>
      </c>
      <c r="E1237" s="2">
        <v>43889</v>
      </c>
      <c r="F1237" s="1" t="s">
        <v>1071</v>
      </c>
      <c r="G1237" s="1" t="s">
        <v>210</v>
      </c>
      <c r="H1237" s="1" t="s">
        <v>1070</v>
      </c>
      <c r="I1237" s="1" t="s">
        <v>29</v>
      </c>
      <c r="T1237">
        <v>0</v>
      </c>
      <c r="U1237">
        <v>0</v>
      </c>
      <c r="AC1237">
        <v>0</v>
      </c>
      <c r="AF1237">
        <v>0</v>
      </c>
      <c r="AG1237">
        <v>0</v>
      </c>
      <c r="AV1237">
        <v>0</v>
      </c>
      <c r="AW1237">
        <v>0</v>
      </c>
    </row>
    <row r="1238" spans="1:49" x14ac:dyDescent="0.35">
      <c r="A1238" s="1" t="s">
        <v>59</v>
      </c>
      <c r="B1238" s="1" t="s">
        <v>1122</v>
      </c>
      <c r="C1238" s="1" t="s">
        <v>1401</v>
      </c>
      <c r="D1238" s="1" t="s">
        <v>4193</v>
      </c>
      <c r="E1238" s="2">
        <v>43889</v>
      </c>
      <c r="F1238" s="1" t="s">
        <v>1124</v>
      </c>
      <c r="G1238" s="1" t="s">
        <v>145</v>
      </c>
      <c r="H1238" s="1" t="s">
        <v>1123</v>
      </c>
      <c r="I1238" s="1" t="s">
        <v>29</v>
      </c>
      <c r="T1238">
        <v>0</v>
      </c>
      <c r="U1238">
        <v>0</v>
      </c>
      <c r="AC1238">
        <v>0</v>
      </c>
      <c r="AF1238">
        <v>0</v>
      </c>
      <c r="AG1238">
        <v>0</v>
      </c>
      <c r="AV1238">
        <v>0</v>
      </c>
      <c r="AW1238">
        <v>0</v>
      </c>
    </row>
    <row r="1239" spans="1:49" x14ac:dyDescent="0.35">
      <c r="A1239" s="1" t="s">
        <v>59</v>
      </c>
      <c r="B1239" s="1" t="s">
        <v>1151</v>
      </c>
      <c r="C1239" s="1" t="s">
        <v>1409</v>
      </c>
      <c r="D1239" s="1" t="s">
        <v>4193</v>
      </c>
      <c r="E1239" s="2">
        <v>43889</v>
      </c>
      <c r="F1239" s="1" t="s">
        <v>1153</v>
      </c>
      <c r="G1239" s="1" t="s">
        <v>31</v>
      </c>
      <c r="H1239" s="1" t="s">
        <v>1152</v>
      </c>
      <c r="I1239" s="1" t="s">
        <v>29</v>
      </c>
      <c r="T1239">
        <v>0</v>
      </c>
      <c r="U1239">
        <v>0</v>
      </c>
      <c r="AC1239">
        <v>0</v>
      </c>
      <c r="AF1239">
        <v>0</v>
      </c>
      <c r="AG1239">
        <v>0</v>
      </c>
      <c r="AV1239">
        <v>0</v>
      </c>
      <c r="AW1239">
        <v>0</v>
      </c>
    </row>
    <row r="1240" spans="1:49" x14ac:dyDescent="0.35">
      <c r="A1240" s="1" t="s">
        <v>59</v>
      </c>
      <c r="B1240" s="1" t="s">
        <v>1305</v>
      </c>
      <c r="C1240" s="1" t="s">
        <v>1304</v>
      </c>
      <c r="D1240" s="1" t="s">
        <v>4192</v>
      </c>
      <c r="E1240" s="2">
        <v>43708</v>
      </c>
      <c r="F1240" s="1" t="s">
        <v>30</v>
      </c>
      <c r="G1240" s="1" t="s">
        <v>751</v>
      </c>
      <c r="H1240" s="1" t="s">
        <v>1306</v>
      </c>
      <c r="I1240" s="1" t="s">
        <v>1306</v>
      </c>
      <c r="M1240">
        <v>0</v>
      </c>
      <c r="N1240">
        <v>0</v>
      </c>
      <c r="O1240">
        <v>0</v>
      </c>
      <c r="R1240">
        <v>0</v>
      </c>
      <c r="S1240">
        <v>57824</v>
      </c>
      <c r="T1240">
        <v>0</v>
      </c>
      <c r="U1240">
        <v>57824</v>
      </c>
      <c r="Z1240">
        <v>0</v>
      </c>
      <c r="AA1240">
        <v>57824</v>
      </c>
      <c r="AF1240">
        <v>0</v>
      </c>
      <c r="AG1240">
        <v>57824</v>
      </c>
      <c r="AP1240">
        <v>0</v>
      </c>
      <c r="AQ1240">
        <v>5759</v>
      </c>
      <c r="AR1240">
        <v>0</v>
      </c>
      <c r="AS1240">
        <v>1503</v>
      </c>
      <c r="AV1240">
        <v>0</v>
      </c>
      <c r="AW1240">
        <v>7262</v>
      </c>
    </row>
    <row r="1241" spans="1:49" x14ac:dyDescent="0.35">
      <c r="A1241" s="1" t="s">
        <v>59</v>
      </c>
      <c r="B1241" s="1" t="s">
        <v>1442</v>
      </c>
      <c r="C1241" s="1" t="s">
        <v>1441</v>
      </c>
      <c r="D1241" s="1" t="s">
        <v>4194</v>
      </c>
      <c r="E1241" s="2">
        <v>44074</v>
      </c>
      <c r="F1241" s="1" t="s">
        <v>30</v>
      </c>
      <c r="G1241" s="1" t="s">
        <v>751</v>
      </c>
      <c r="H1241" s="1" t="s">
        <v>1443</v>
      </c>
      <c r="I1241" s="1" t="s">
        <v>1443</v>
      </c>
      <c r="S1241">
        <v>60500</v>
      </c>
      <c r="T1241">
        <v>0</v>
      </c>
      <c r="U1241">
        <v>60500</v>
      </c>
      <c r="AA1241">
        <v>60500</v>
      </c>
      <c r="AF1241">
        <v>0</v>
      </c>
      <c r="AG1241">
        <v>60500</v>
      </c>
      <c r="AQ1241">
        <v>8477</v>
      </c>
      <c r="AS1241">
        <v>11610</v>
      </c>
      <c r="AV1241">
        <v>0</v>
      </c>
      <c r="AW1241">
        <v>20087</v>
      </c>
    </row>
    <row r="1242" spans="1:49" x14ac:dyDescent="0.35">
      <c r="A1242" s="1" t="s">
        <v>59</v>
      </c>
      <c r="B1242" s="1" t="s">
        <v>1606</v>
      </c>
      <c r="C1242" s="1" t="s">
        <v>1605</v>
      </c>
      <c r="D1242" s="1" t="s">
        <v>4196</v>
      </c>
      <c r="E1242" s="2">
        <v>44439</v>
      </c>
      <c r="F1242" s="1" t="s">
        <v>30</v>
      </c>
      <c r="G1242" s="1" t="s">
        <v>751</v>
      </c>
      <c r="H1242" s="1" t="s">
        <v>1607</v>
      </c>
      <c r="I1242" s="1" t="s">
        <v>1607</v>
      </c>
      <c r="K1242">
        <v>0</v>
      </c>
      <c r="L1242">
        <v>0</v>
      </c>
      <c r="S1242">
        <v>71676</v>
      </c>
      <c r="T1242">
        <v>0</v>
      </c>
      <c r="U1242">
        <v>71676</v>
      </c>
      <c r="AA1242">
        <v>71676</v>
      </c>
      <c r="AF1242">
        <v>0</v>
      </c>
      <c r="AG1242">
        <v>71676</v>
      </c>
      <c r="AQ1242">
        <v>8971</v>
      </c>
      <c r="AS1242">
        <v>14560</v>
      </c>
      <c r="AV1242">
        <v>0</v>
      </c>
      <c r="AW1242">
        <v>23531</v>
      </c>
    </row>
    <row r="1243" spans="1:49" x14ac:dyDescent="0.35">
      <c r="A1243" s="1" t="s">
        <v>181</v>
      </c>
      <c r="B1243" s="1" t="s">
        <v>1873</v>
      </c>
      <c r="C1243" s="1" t="s">
        <v>1872</v>
      </c>
      <c r="D1243" s="1" t="s">
        <v>4247</v>
      </c>
      <c r="E1243" s="2">
        <v>44804</v>
      </c>
      <c r="F1243" s="1" t="s">
        <v>30</v>
      </c>
      <c r="G1243" s="1" t="s">
        <v>751</v>
      </c>
      <c r="H1243" s="1" t="s">
        <v>1874</v>
      </c>
      <c r="I1243" s="1" t="s">
        <v>1875</v>
      </c>
      <c r="S1243">
        <v>77103</v>
      </c>
      <c r="T1243">
        <v>0</v>
      </c>
      <c r="U1243">
        <v>77103</v>
      </c>
      <c r="AA1243">
        <v>77103</v>
      </c>
      <c r="AC1243">
        <v>0</v>
      </c>
      <c r="AF1243">
        <v>0</v>
      </c>
      <c r="AG1243">
        <v>77103</v>
      </c>
      <c r="AQ1243">
        <v>7710</v>
      </c>
      <c r="AS1243">
        <v>11566</v>
      </c>
      <c r="AV1243">
        <v>0</v>
      </c>
      <c r="AW1243">
        <v>19276</v>
      </c>
    </row>
    <row r="1244" spans="1:49" x14ac:dyDescent="0.35">
      <c r="A1244" s="1" t="s">
        <v>302</v>
      </c>
      <c r="B1244" s="1" t="s">
        <v>782</v>
      </c>
      <c r="C1244" s="1" t="s">
        <v>2997</v>
      </c>
      <c r="D1244" s="1" t="s">
        <v>4212</v>
      </c>
      <c r="E1244" s="2">
        <v>44074</v>
      </c>
      <c r="F1244" s="1" t="s">
        <v>43</v>
      </c>
      <c r="G1244" s="1" t="s">
        <v>48</v>
      </c>
      <c r="H1244" s="1" t="s">
        <v>783</v>
      </c>
      <c r="I1244" s="1" t="s">
        <v>2998</v>
      </c>
      <c r="M1244">
        <v>1530</v>
      </c>
      <c r="N1244">
        <v>408</v>
      </c>
      <c r="O1244">
        <v>666</v>
      </c>
      <c r="Q1244">
        <v>456</v>
      </c>
      <c r="R1244">
        <v>1530</v>
      </c>
      <c r="T1244">
        <v>1530</v>
      </c>
      <c r="U1244">
        <v>0</v>
      </c>
      <c r="Z1244">
        <v>1163</v>
      </c>
      <c r="AA1244">
        <v>690</v>
      </c>
      <c r="AC1244">
        <v>0</v>
      </c>
      <c r="AF1244">
        <v>1163</v>
      </c>
      <c r="AG1244">
        <v>690</v>
      </c>
      <c r="AJ1244">
        <v>113</v>
      </c>
      <c r="AK1244">
        <v>216</v>
      </c>
      <c r="AV1244">
        <v>113</v>
      </c>
      <c r="AW1244">
        <v>216</v>
      </c>
    </row>
    <row r="1245" spans="1:49" x14ac:dyDescent="0.35">
      <c r="A1245" s="1" t="s">
        <v>302</v>
      </c>
      <c r="B1245" s="1" t="s">
        <v>782</v>
      </c>
      <c r="C1245" s="1" t="s">
        <v>781</v>
      </c>
      <c r="D1245" s="1" t="s">
        <v>4190</v>
      </c>
      <c r="E1245" s="2">
        <v>43708</v>
      </c>
      <c r="F1245" s="1" t="s">
        <v>43</v>
      </c>
      <c r="G1245" s="1" t="s">
        <v>48</v>
      </c>
      <c r="H1245" s="1" t="s">
        <v>783</v>
      </c>
      <c r="I1245" s="1" t="s">
        <v>784</v>
      </c>
      <c r="M1245">
        <v>1637</v>
      </c>
      <c r="N1245">
        <v>169</v>
      </c>
      <c r="O1245">
        <v>244</v>
      </c>
      <c r="Q1245">
        <v>1224</v>
      </c>
      <c r="R1245">
        <v>1637</v>
      </c>
      <c r="S1245">
        <v>1637</v>
      </c>
      <c r="T1245">
        <v>1637</v>
      </c>
      <c r="U1245">
        <v>1637</v>
      </c>
      <c r="Z1245">
        <v>703</v>
      </c>
      <c r="AA1245">
        <v>703</v>
      </c>
      <c r="AC1245">
        <v>0</v>
      </c>
      <c r="AF1245">
        <v>703</v>
      </c>
      <c r="AG1245">
        <v>703</v>
      </c>
      <c r="AJ1245">
        <v>71</v>
      </c>
      <c r="AK1245">
        <v>71</v>
      </c>
      <c r="AV1245">
        <v>71</v>
      </c>
      <c r="AW1245">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45"/>
  <sheetViews>
    <sheetView workbookViewId="0">
      <selection sqref="A1:BE1234"/>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4.6328125" bestFit="1" customWidth="1"/>
    <col min="54" max="54" width="8.81640625" bestFit="1" customWidth="1"/>
    <col min="55" max="55" width="6.81640625" bestFit="1" customWidth="1"/>
    <col min="56" max="56" width="9.7265625" bestFit="1" customWidth="1"/>
    <col min="57" max="57"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746</v>
      </c>
      <c r="BB1" t="s">
        <v>3981</v>
      </c>
      <c r="BC1" t="s">
        <v>3982</v>
      </c>
      <c r="BD1" t="s">
        <v>3983</v>
      </c>
      <c r="BE1" t="s">
        <v>3984</v>
      </c>
    </row>
    <row r="2" spans="1:57" x14ac:dyDescent="0.35">
      <c r="A2" s="1" t="s">
        <v>302</v>
      </c>
      <c r="B2" s="1" t="s">
        <v>781</v>
      </c>
      <c r="C2" s="1" t="s">
        <v>782</v>
      </c>
      <c r="D2" s="1" t="s">
        <v>783</v>
      </c>
      <c r="E2" s="1" t="s">
        <v>784</v>
      </c>
      <c r="F2" s="1" t="s">
        <v>751</v>
      </c>
      <c r="G2" s="2">
        <v>43708</v>
      </c>
      <c r="H2" s="1" t="s">
        <v>43</v>
      </c>
      <c r="I2" s="1" t="s">
        <v>48</v>
      </c>
      <c r="J2" s="1" t="s">
        <v>751</v>
      </c>
      <c r="K2" t="s">
        <v>785</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3985</v>
      </c>
      <c r="BE2">
        <v>2019</v>
      </c>
    </row>
    <row r="3" spans="1:57" x14ac:dyDescent="0.35">
      <c r="A3" s="1" t="s">
        <v>570</v>
      </c>
      <c r="B3" s="1" t="s">
        <v>1787</v>
      </c>
      <c r="C3" s="1" t="s">
        <v>1788</v>
      </c>
      <c r="D3" s="1" t="s">
        <v>1789</v>
      </c>
      <c r="E3" s="1" t="s">
        <v>1789</v>
      </c>
      <c r="F3" s="1" t="s">
        <v>751</v>
      </c>
      <c r="G3" s="2">
        <v>43524</v>
      </c>
      <c r="H3" s="1" t="s">
        <v>1790</v>
      </c>
      <c r="I3" s="1" t="s">
        <v>145</v>
      </c>
      <c r="J3" s="1" t="s">
        <v>1775</v>
      </c>
      <c r="K3" t="s">
        <v>1776</v>
      </c>
      <c r="L3" t="b">
        <v>1</v>
      </c>
      <c r="U3">
        <v>0</v>
      </c>
      <c r="AJ3">
        <v>0</v>
      </c>
      <c r="AZ3">
        <v>0</v>
      </c>
      <c r="BB3">
        <v>2</v>
      </c>
      <c r="BC3">
        <v>2019</v>
      </c>
      <c r="BD3" t="s">
        <v>3987</v>
      </c>
      <c r="BE3">
        <v>2019</v>
      </c>
    </row>
    <row r="4" spans="1:57" x14ac:dyDescent="0.35">
      <c r="A4" s="1" t="s">
        <v>570</v>
      </c>
      <c r="B4" s="1" t="s">
        <v>1848</v>
      </c>
      <c r="C4" s="1" t="s">
        <v>1849</v>
      </c>
      <c r="D4" s="1" t="s">
        <v>1850</v>
      </c>
      <c r="E4" s="1" t="s">
        <v>1850</v>
      </c>
      <c r="F4" s="1" t="s">
        <v>751</v>
      </c>
      <c r="G4" s="2">
        <v>43524</v>
      </c>
      <c r="H4" s="1" t="s">
        <v>155</v>
      </c>
      <c r="I4" s="1" t="s">
        <v>145</v>
      </c>
      <c r="J4" s="1" t="s">
        <v>1775</v>
      </c>
      <c r="K4" t="s">
        <v>1776</v>
      </c>
      <c r="L4" t="b">
        <v>1</v>
      </c>
      <c r="Q4">
        <v>0</v>
      </c>
      <c r="R4">
        <v>0</v>
      </c>
      <c r="U4">
        <v>0</v>
      </c>
      <c r="Z4">
        <v>0</v>
      </c>
      <c r="AA4">
        <v>0</v>
      </c>
      <c r="AB4">
        <v>0</v>
      </c>
      <c r="AD4">
        <v>0</v>
      </c>
      <c r="AJ4">
        <v>0</v>
      </c>
      <c r="AN4">
        <v>0</v>
      </c>
      <c r="AO4">
        <v>0</v>
      </c>
      <c r="AP4">
        <v>0</v>
      </c>
      <c r="AR4">
        <v>0</v>
      </c>
      <c r="AZ4">
        <v>0</v>
      </c>
      <c r="BB4">
        <v>2</v>
      </c>
      <c r="BC4">
        <v>2019</v>
      </c>
      <c r="BD4" t="s">
        <v>3987</v>
      </c>
      <c r="BE4">
        <v>2019</v>
      </c>
    </row>
    <row r="5" spans="1:57" x14ac:dyDescent="0.35">
      <c r="A5" s="1" t="s">
        <v>570</v>
      </c>
      <c r="B5" s="1" t="s">
        <v>1829</v>
      </c>
      <c r="C5" s="1" t="s">
        <v>1830</v>
      </c>
      <c r="D5" s="1" t="s">
        <v>1831</v>
      </c>
      <c r="E5" s="1" t="s">
        <v>1831</v>
      </c>
      <c r="F5" s="1" t="s">
        <v>751</v>
      </c>
      <c r="G5" s="2">
        <v>43524</v>
      </c>
      <c r="H5" s="1" t="s">
        <v>146</v>
      </c>
      <c r="I5" s="1" t="s">
        <v>145</v>
      </c>
      <c r="J5" s="1" t="s">
        <v>1775</v>
      </c>
      <c r="K5" t="s">
        <v>1776</v>
      </c>
      <c r="L5" t="b">
        <v>1</v>
      </c>
      <c r="Q5">
        <v>0</v>
      </c>
      <c r="R5">
        <v>0</v>
      </c>
      <c r="U5">
        <v>0</v>
      </c>
      <c r="Z5">
        <v>0</v>
      </c>
      <c r="AA5">
        <v>0</v>
      </c>
      <c r="AB5">
        <v>0</v>
      </c>
      <c r="AD5">
        <v>0</v>
      </c>
      <c r="AJ5">
        <v>0</v>
      </c>
      <c r="AN5">
        <v>0</v>
      </c>
      <c r="AO5">
        <v>0</v>
      </c>
      <c r="AP5">
        <v>0</v>
      </c>
      <c r="AR5">
        <v>0</v>
      </c>
      <c r="AZ5">
        <v>0</v>
      </c>
      <c r="BB5">
        <v>2</v>
      </c>
      <c r="BC5">
        <v>2019</v>
      </c>
      <c r="BD5" t="s">
        <v>3987</v>
      </c>
      <c r="BE5">
        <v>2019</v>
      </c>
    </row>
    <row r="6" spans="1:57" x14ac:dyDescent="0.35">
      <c r="A6" s="1" t="s">
        <v>570</v>
      </c>
      <c r="B6" s="1" t="s">
        <v>1832</v>
      </c>
      <c r="C6" s="1" t="s">
        <v>1833</v>
      </c>
      <c r="D6" s="1" t="s">
        <v>1834</v>
      </c>
      <c r="E6" s="1" t="s">
        <v>1834</v>
      </c>
      <c r="F6" s="1" t="s">
        <v>751</v>
      </c>
      <c r="G6" s="2">
        <v>43524</v>
      </c>
      <c r="H6" s="1" t="s">
        <v>402</v>
      </c>
      <c r="I6" s="1" t="s">
        <v>145</v>
      </c>
      <c r="J6" s="1" t="s">
        <v>1775</v>
      </c>
      <c r="K6" t="s">
        <v>1776</v>
      </c>
      <c r="L6" t="b">
        <v>1</v>
      </c>
      <c r="Q6">
        <v>0</v>
      </c>
      <c r="R6">
        <v>0</v>
      </c>
      <c r="U6">
        <v>0</v>
      </c>
      <c r="Z6">
        <v>0</v>
      </c>
      <c r="AA6">
        <v>0</v>
      </c>
      <c r="AB6">
        <v>0</v>
      </c>
      <c r="AD6">
        <v>0</v>
      </c>
      <c r="AJ6">
        <v>0</v>
      </c>
      <c r="AN6">
        <v>0</v>
      </c>
      <c r="AO6">
        <v>0</v>
      </c>
      <c r="AP6">
        <v>0</v>
      </c>
      <c r="AR6">
        <v>0</v>
      </c>
      <c r="AZ6">
        <v>0</v>
      </c>
      <c r="BB6">
        <v>2</v>
      </c>
      <c r="BC6">
        <v>2019</v>
      </c>
      <c r="BD6" t="s">
        <v>3987</v>
      </c>
      <c r="BE6">
        <v>2019</v>
      </c>
    </row>
    <row r="7" spans="1:57" x14ac:dyDescent="0.35">
      <c r="A7" s="1" t="s">
        <v>570</v>
      </c>
      <c r="B7" s="1" t="s">
        <v>1784</v>
      </c>
      <c r="C7" s="1" t="s">
        <v>1785</v>
      </c>
      <c r="D7" s="1" t="s">
        <v>1786</v>
      </c>
      <c r="E7" s="1" t="s">
        <v>1786</v>
      </c>
      <c r="F7" s="1" t="s">
        <v>751</v>
      </c>
      <c r="G7" s="2">
        <v>43524</v>
      </c>
      <c r="H7" s="1" t="s">
        <v>135</v>
      </c>
      <c r="I7" s="1" t="s">
        <v>136</v>
      </c>
      <c r="J7" s="1" t="s">
        <v>1775</v>
      </c>
      <c r="K7" t="s">
        <v>1776</v>
      </c>
      <c r="L7" t="b">
        <v>1</v>
      </c>
      <c r="U7">
        <v>0</v>
      </c>
      <c r="AJ7">
        <v>0</v>
      </c>
      <c r="AZ7">
        <v>0</v>
      </c>
      <c r="BB7">
        <v>2</v>
      </c>
      <c r="BC7">
        <v>2019</v>
      </c>
      <c r="BD7" t="s">
        <v>3987</v>
      </c>
      <c r="BE7">
        <v>2019</v>
      </c>
    </row>
    <row r="8" spans="1:57" x14ac:dyDescent="0.35">
      <c r="A8" s="1" t="s">
        <v>570</v>
      </c>
      <c r="B8" s="1" t="s">
        <v>1780</v>
      </c>
      <c r="C8" s="1" t="s">
        <v>1781</v>
      </c>
      <c r="D8" s="1" t="s">
        <v>1782</v>
      </c>
      <c r="E8" s="1" t="s">
        <v>1782</v>
      </c>
      <c r="F8" s="1" t="s">
        <v>751</v>
      </c>
      <c r="G8" s="2">
        <v>43524</v>
      </c>
      <c r="H8" s="1" t="s">
        <v>1783</v>
      </c>
      <c r="I8" s="1" t="s">
        <v>145</v>
      </c>
      <c r="J8" s="1" t="s">
        <v>1775</v>
      </c>
      <c r="K8" t="s">
        <v>1776</v>
      </c>
      <c r="L8" t="b">
        <v>1</v>
      </c>
      <c r="Q8">
        <v>0</v>
      </c>
      <c r="R8">
        <v>0</v>
      </c>
      <c r="U8">
        <v>0</v>
      </c>
      <c r="Z8">
        <v>0</v>
      </c>
      <c r="AA8">
        <v>0</v>
      </c>
      <c r="AB8">
        <v>0</v>
      </c>
      <c r="AD8">
        <v>0</v>
      </c>
      <c r="AJ8">
        <v>0</v>
      </c>
      <c r="AN8">
        <v>0</v>
      </c>
      <c r="AO8">
        <v>0</v>
      </c>
      <c r="AP8">
        <v>0</v>
      </c>
      <c r="AR8">
        <v>0</v>
      </c>
      <c r="AZ8">
        <v>0</v>
      </c>
      <c r="BB8">
        <v>2</v>
      </c>
      <c r="BC8">
        <v>2019</v>
      </c>
      <c r="BD8" t="s">
        <v>3987</v>
      </c>
      <c r="BE8">
        <v>2019</v>
      </c>
    </row>
    <row r="9" spans="1:57" x14ac:dyDescent="0.35">
      <c r="A9" s="1" t="s">
        <v>570</v>
      </c>
      <c r="B9" s="1" t="s">
        <v>1800</v>
      </c>
      <c r="C9" s="1" t="s">
        <v>1801</v>
      </c>
      <c r="D9" s="1" t="s">
        <v>1802</v>
      </c>
      <c r="E9" s="1" t="s">
        <v>1802</v>
      </c>
      <c r="F9" s="1" t="s">
        <v>751</v>
      </c>
      <c r="G9" s="2">
        <v>43524</v>
      </c>
      <c r="H9" s="1" t="s">
        <v>1020</v>
      </c>
      <c r="I9" s="1" t="s">
        <v>145</v>
      </c>
      <c r="J9" s="1" t="s">
        <v>1775</v>
      </c>
      <c r="K9" t="s">
        <v>1776</v>
      </c>
      <c r="L9" t="b">
        <v>1</v>
      </c>
      <c r="Q9">
        <v>0</v>
      </c>
      <c r="R9">
        <v>0</v>
      </c>
      <c r="U9">
        <v>0</v>
      </c>
      <c r="Z9">
        <v>0</v>
      </c>
      <c r="AA9">
        <v>0</v>
      </c>
      <c r="AB9">
        <v>0</v>
      </c>
      <c r="AD9">
        <v>0</v>
      </c>
      <c r="AJ9">
        <v>0</v>
      </c>
      <c r="AN9">
        <v>0</v>
      </c>
      <c r="AO9">
        <v>0</v>
      </c>
      <c r="AP9">
        <v>0</v>
      </c>
      <c r="AR9">
        <v>0</v>
      </c>
      <c r="AZ9">
        <v>0</v>
      </c>
      <c r="BB9">
        <v>2</v>
      </c>
      <c r="BC9">
        <v>2019</v>
      </c>
      <c r="BD9" t="s">
        <v>3987</v>
      </c>
      <c r="BE9">
        <v>2019</v>
      </c>
    </row>
    <row r="10" spans="1:57" x14ac:dyDescent="0.35">
      <c r="A10" s="1" t="s">
        <v>570</v>
      </c>
      <c r="B10" s="1" t="s">
        <v>1791</v>
      </c>
      <c r="C10" s="1" t="s">
        <v>1792</v>
      </c>
      <c r="D10" s="1" t="s">
        <v>1793</v>
      </c>
      <c r="E10" s="1" t="s">
        <v>1794</v>
      </c>
      <c r="F10" s="1" t="s">
        <v>751</v>
      </c>
      <c r="G10" s="2">
        <v>43524</v>
      </c>
      <c r="H10" s="1" t="s">
        <v>1795</v>
      </c>
      <c r="I10" s="1" t="s">
        <v>145</v>
      </c>
      <c r="J10" s="1" t="s">
        <v>1775</v>
      </c>
      <c r="K10" t="s">
        <v>1776</v>
      </c>
      <c r="L10" t="b">
        <v>1</v>
      </c>
      <c r="U10">
        <v>0</v>
      </c>
      <c r="AJ10">
        <v>0</v>
      </c>
      <c r="AZ10">
        <v>0</v>
      </c>
      <c r="BB10">
        <v>2</v>
      </c>
      <c r="BC10">
        <v>2019</v>
      </c>
      <c r="BD10" t="s">
        <v>3987</v>
      </c>
      <c r="BE10">
        <v>2019</v>
      </c>
    </row>
    <row r="11" spans="1:57" x14ac:dyDescent="0.35">
      <c r="A11" s="1" t="s">
        <v>570</v>
      </c>
      <c r="B11" s="1" t="s">
        <v>1796</v>
      </c>
      <c r="C11" s="1" t="s">
        <v>1797</v>
      </c>
      <c r="D11" s="1" t="s">
        <v>1798</v>
      </c>
      <c r="E11" s="1" t="s">
        <v>1798</v>
      </c>
      <c r="F11" s="1" t="s">
        <v>751</v>
      </c>
      <c r="G11" s="2">
        <v>43524</v>
      </c>
      <c r="H11" s="1" t="s">
        <v>1799</v>
      </c>
      <c r="I11" s="1" t="s">
        <v>145</v>
      </c>
      <c r="J11" s="1" t="s">
        <v>1775</v>
      </c>
      <c r="K11" t="s">
        <v>1776</v>
      </c>
      <c r="L11" t="b">
        <v>1</v>
      </c>
      <c r="Q11">
        <v>0</v>
      </c>
      <c r="R11">
        <v>0</v>
      </c>
      <c r="U11">
        <v>0</v>
      </c>
      <c r="Z11">
        <v>0</v>
      </c>
      <c r="AA11">
        <v>0</v>
      </c>
      <c r="AB11">
        <v>0</v>
      </c>
      <c r="AD11">
        <v>0</v>
      </c>
      <c r="AJ11">
        <v>0</v>
      </c>
      <c r="AN11">
        <v>0</v>
      </c>
      <c r="AO11">
        <v>0</v>
      </c>
      <c r="AP11">
        <v>0</v>
      </c>
      <c r="AR11">
        <v>0</v>
      </c>
      <c r="AZ11">
        <v>0</v>
      </c>
      <c r="BB11">
        <v>2</v>
      </c>
      <c r="BC11">
        <v>2019</v>
      </c>
      <c r="BD11" t="s">
        <v>3987</v>
      </c>
      <c r="BE11">
        <v>2019</v>
      </c>
    </row>
    <row r="12" spans="1:57" x14ac:dyDescent="0.35">
      <c r="A12" s="1" t="s">
        <v>570</v>
      </c>
      <c r="B12" s="1" t="s">
        <v>1803</v>
      </c>
      <c r="C12" s="1" t="s">
        <v>1804</v>
      </c>
      <c r="D12" s="1" t="s">
        <v>1805</v>
      </c>
      <c r="E12" s="1" t="s">
        <v>1805</v>
      </c>
      <c r="F12" s="1" t="s">
        <v>751</v>
      </c>
      <c r="G12" s="2">
        <v>43524</v>
      </c>
      <c r="H12" s="1" t="s">
        <v>1110</v>
      </c>
      <c r="I12" s="1" t="s">
        <v>145</v>
      </c>
      <c r="J12" s="1" t="s">
        <v>1775</v>
      </c>
      <c r="K12" t="s">
        <v>1776</v>
      </c>
      <c r="L12" t="b">
        <v>1</v>
      </c>
      <c r="U12">
        <v>0</v>
      </c>
      <c r="AJ12">
        <v>0</v>
      </c>
      <c r="AZ12">
        <v>0</v>
      </c>
      <c r="BB12">
        <v>2</v>
      </c>
      <c r="BC12">
        <v>2019</v>
      </c>
      <c r="BD12" t="s">
        <v>3987</v>
      </c>
      <c r="BE12">
        <v>2019</v>
      </c>
    </row>
    <row r="13" spans="1:57" x14ac:dyDescent="0.35">
      <c r="A13" s="1" t="s">
        <v>570</v>
      </c>
      <c r="B13" s="1" t="s">
        <v>1825</v>
      </c>
      <c r="C13" s="1" t="s">
        <v>1826</v>
      </c>
      <c r="D13" s="1" t="s">
        <v>1827</v>
      </c>
      <c r="E13" s="1" t="s">
        <v>1827</v>
      </c>
      <c r="F13" s="1" t="s">
        <v>751</v>
      </c>
      <c r="G13" s="2">
        <v>43524</v>
      </c>
      <c r="H13" s="1" t="s">
        <v>1828</v>
      </c>
      <c r="I13" s="1" t="s">
        <v>145</v>
      </c>
      <c r="J13" s="1" t="s">
        <v>1775</v>
      </c>
      <c r="K13" t="s">
        <v>1776</v>
      </c>
      <c r="L13" t="b">
        <v>1</v>
      </c>
      <c r="Q13">
        <v>0</v>
      </c>
      <c r="R13">
        <v>0</v>
      </c>
      <c r="U13">
        <v>0</v>
      </c>
      <c r="Z13">
        <v>0</v>
      </c>
      <c r="AA13">
        <v>0</v>
      </c>
      <c r="AB13">
        <v>0</v>
      </c>
      <c r="AD13">
        <v>0</v>
      </c>
      <c r="AJ13">
        <v>0</v>
      </c>
      <c r="AN13">
        <v>0</v>
      </c>
      <c r="AO13">
        <v>0</v>
      </c>
      <c r="AP13">
        <v>0</v>
      </c>
      <c r="AR13">
        <v>0</v>
      </c>
      <c r="AZ13">
        <v>0</v>
      </c>
      <c r="BB13">
        <v>2</v>
      </c>
      <c r="BC13">
        <v>2019</v>
      </c>
      <c r="BD13" t="s">
        <v>3987</v>
      </c>
      <c r="BE13">
        <v>2019</v>
      </c>
    </row>
    <row r="14" spans="1:57" x14ac:dyDescent="0.35">
      <c r="A14" s="1" t="s">
        <v>570</v>
      </c>
      <c r="B14" s="1" t="s">
        <v>1821</v>
      </c>
      <c r="C14" s="1" t="s">
        <v>1822</v>
      </c>
      <c r="D14" s="1" t="s">
        <v>1823</v>
      </c>
      <c r="E14" s="1" t="s">
        <v>1823</v>
      </c>
      <c r="F14" s="1" t="s">
        <v>751</v>
      </c>
      <c r="G14" s="2">
        <v>43524</v>
      </c>
      <c r="H14" s="1" t="s">
        <v>1824</v>
      </c>
      <c r="I14" s="1" t="s">
        <v>145</v>
      </c>
      <c r="J14" s="1" t="s">
        <v>1775</v>
      </c>
      <c r="K14" t="s">
        <v>1776</v>
      </c>
      <c r="L14" t="b">
        <v>1</v>
      </c>
      <c r="Q14">
        <v>0</v>
      </c>
      <c r="R14">
        <v>0</v>
      </c>
      <c r="U14">
        <v>0</v>
      </c>
      <c r="Z14">
        <v>0</v>
      </c>
      <c r="AA14">
        <v>0</v>
      </c>
      <c r="AB14">
        <v>0</v>
      </c>
      <c r="AD14">
        <v>0</v>
      </c>
      <c r="AJ14">
        <v>0</v>
      </c>
      <c r="AN14">
        <v>0</v>
      </c>
      <c r="AO14">
        <v>0</v>
      </c>
      <c r="AP14">
        <v>0</v>
      </c>
      <c r="AR14">
        <v>0</v>
      </c>
      <c r="AZ14">
        <v>0</v>
      </c>
      <c r="BB14">
        <v>2</v>
      </c>
      <c r="BC14">
        <v>2019</v>
      </c>
      <c r="BD14" t="s">
        <v>3987</v>
      </c>
      <c r="BE14">
        <v>2019</v>
      </c>
    </row>
    <row r="15" spans="1:57" x14ac:dyDescent="0.35">
      <c r="A15" s="1" t="s">
        <v>570</v>
      </c>
      <c r="B15" s="1" t="s">
        <v>1840</v>
      </c>
      <c r="C15" s="1" t="s">
        <v>1841</v>
      </c>
      <c r="D15" s="1" t="s">
        <v>1842</v>
      </c>
      <c r="E15" s="1" t="s">
        <v>1843</v>
      </c>
      <c r="F15" s="1" t="s">
        <v>751</v>
      </c>
      <c r="G15" s="2">
        <v>43524</v>
      </c>
      <c r="H15" s="1" t="s">
        <v>1124</v>
      </c>
      <c r="I15" s="1" t="s">
        <v>145</v>
      </c>
      <c r="J15" s="1" t="s">
        <v>1775</v>
      </c>
      <c r="K15" t="s">
        <v>1776</v>
      </c>
      <c r="L15" t="b">
        <v>1</v>
      </c>
      <c r="Q15">
        <v>0</v>
      </c>
      <c r="R15">
        <v>0</v>
      </c>
      <c r="U15">
        <v>0</v>
      </c>
      <c r="Z15">
        <v>0</v>
      </c>
      <c r="AA15">
        <v>0</v>
      </c>
      <c r="AB15">
        <v>0</v>
      </c>
      <c r="AD15">
        <v>0</v>
      </c>
      <c r="AJ15">
        <v>0</v>
      </c>
      <c r="AN15">
        <v>0</v>
      </c>
      <c r="AO15">
        <v>0</v>
      </c>
      <c r="AP15">
        <v>0</v>
      </c>
      <c r="AR15">
        <v>0</v>
      </c>
      <c r="AZ15">
        <v>0</v>
      </c>
      <c r="BB15">
        <v>2</v>
      </c>
      <c r="BC15">
        <v>2019</v>
      </c>
      <c r="BD15" t="s">
        <v>3987</v>
      </c>
      <c r="BE15">
        <v>2019</v>
      </c>
    </row>
    <row r="16" spans="1:57" x14ac:dyDescent="0.35">
      <c r="A16" s="1" t="s">
        <v>570</v>
      </c>
      <c r="B16" s="1" t="s">
        <v>1835</v>
      </c>
      <c r="C16" s="1" t="s">
        <v>1836</v>
      </c>
      <c r="D16" s="1" t="s">
        <v>1837</v>
      </c>
      <c r="E16" s="1" t="s">
        <v>1838</v>
      </c>
      <c r="F16" s="1" t="s">
        <v>751</v>
      </c>
      <c r="G16" s="2">
        <v>43524</v>
      </c>
      <c r="H16" s="1" t="s">
        <v>1839</v>
      </c>
      <c r="I16" s="1" t="s">
        <v>145</v>
      </c>
      <c r="J16" s="1" t="s">
        <v>1775</v>
      </c>
      <c r="K16" t="s">
        <v>1776</v>
      </c>
      <c r="L16" t="b">
        <v>1</v>
      </c>
      <c r="Q16">
        <v>0</v>
      </c>
      <c r="R16">
        <v>0</v>
      </c>
      <c r="U16">
        <v>0</v>
      </c>
      <c r="Z16">
        <v>0</v>
      </c>
      <c r="AA16">
        <v>0</v>
      </c>
      <c r="AB16">
        <v>0</v>
      </c>
      <c r="AD16">
        <v>0</v>
      </c>
      <c r="AJ16">
        <v>0</v>
      </c>
      <c r="AN16">
        <v>0</v>
      </c>
      <c r="AO16">
        <v>0</v>
      </c>
      <c r="AP16">
        <v>0</v>
      </c>
      <c r="AR16">
        <v>0</v>
      </c>
      <c r="AZ16">
        <v>0</v>
      </c>
      <c r="BB16">
        <v>2</v>
      </c>
      <c r="BC16">
        <v>2019</v>
      </c>
      <c r="BD16" t="s">
        <v>3987</v>
      </c>
      <c r="BE16">
        <v>2019</v>
      </c>
    </row>
    <row r="17" spans="1:57" x14ac:dyDescent="0.35">
      <c r="A17" s="1" t="s">
        <v>570</v>
      </c>
      <c r="B17" s="1" t="s">
        <v>1844</v>
      </c>
      <c r="C17" s="1" t="s">
        <v>1845</v>
      </c>
      <c r="D17" s="1" t="s">
        <v>1846</v>
      </c>
      <c r="E17" s="1" t="s">
        <v>1847</v>
      </c>
      <c r="F17" s="1" t="s">
        <v>751</v>
      </c>
      <c r="G17" s="2">
        <v>43524</v>
      </c>
      <c r="H17" s="1" t="s">
        <v>998</v>
      </c>
      <c r="I17" s="1" t="s">
        <v>145</v>
      </c>
      <c r="J17" s="1" t="s">
        <v>1775</v>
      </c>
      <c r="K17" t="s">
        <v>1776</v>
      </c>
      <c r="L17" t="b">
        <v>1</v>
      </c>
      <c r="Q17">
        <v>0</v>
      </c>
      <c r="R17">
        <v>0</v>
      </c>
      <c r="U17">
        <v>0</v>
      </c>
      <c r="Z17">
        <v>0</v>
      </c>
      <c r="AA17">
        <v>0</v>
      </c>
      <c r="AB17">
        <v>0</v>
      </c>
      <c r="AD17">
        <v>0</v>
      </c>
      <c r="AJ17">
        <v>0</v>
      </c>
      <c r="AN17">
        <v>0</v>
      </c>
      <c r="AO17">
        <v>0</v>
      </c>
      <c r="AP17">
        <v>0</v>
      </c>
      <c r="AR17">
        <v>0</v>
      </c>
      <c r="AZ17">
        <v>0</v>
      </c>
      <c r="BB17">
        <v>2</v>
      </c>
      <c r="BC17">
        <v>2019</v>
      </c>
      <c r="BD17" t="s">
        <v>3987</v>
      </c>
      <c r="BE17">
        <v>2019</v>
      </c>
    </row>
    <row r="18" spans="1:57" x14ac:dyDescent="0.35">
      <c r="A18" s="1" t="s">
        <v>570</v>
      </c>
      <c r="B18" s="1" t="s">
        <v>1777</v>
      </c>
      <c r="C18" s="1" t="s">
        <v>1778</v>
      </c>
      <c r="D18" s="1" t="s">
        <v>1779</v>
      </c>
      <c r="E18" s="1" t="s">
        <v>1779</v>
      </c>
      <c r="F18" s="1" t="s">
        <v>751</v>
      </c>
      <c r="G18" s="2">
        <v>43524</v>
      </c>
      <c r="H18" s="1" t="s">
        <v>1079</v>
      </c>
      <c r="I18" s="1" t="s">
        <v>353</v>
      </c>
      <c r="J18" s="1" t="s">
        <v>1775</v>
      </c>
      <c r="K18" t="s">
        <v>1776</v>
      </c>
      <c r="L18" t="b">
        <v>1</v>
      </c>
      <c r="U18">
        <v>0</v>
      </c>
      <c r="AJ18">
        <v>0</v>
      </c>
      <c r="AZ18">
        <v>0</v>
      </c>
      <c r="BB18">
        <v>2</v>
      </c>
      <c r="BC18">
        <v>2019</v>
      </c>
      <c r="BD18" t="s">
        <v>3987</v>
      </c>
      <c r="BE18">
        <v>2019</v>
      </c>
    </row>
    <row r="19" spans="1:57" x14ac:dyDescent="0.35">
      <c r="A19" s="1" t="s">
        <v>570</v>
      </c>
      <c r="B19" s="1" t="s">
        <v>1817</v>
      </c>
      <c r="C19" s="1" t="s">
        <v>1818</v>
      </c>
      <c r="D19" s="1" t="s">
        <v>1819</v>
      </c>
      <c r="E19" s="1" t="s">
        <v>1819</v>
      </c>
      <c r="F19" s="1" t="s">
        <v>751</v>
      </c>
      <c r="G19" s="2">
        <v>43524</v>
      </c>
      <c r="H19" s="1" t="s">
        <v>1820</v>
      </c>
      <c r="I19" s="1" t="s">
        <v>145</v>
      </c>
      <c r="J19" s="1" t="s">
        <v>1775</v>
      </c>
      <c r="K19" t="s">
        <v>1776</v>
      </c>
      <c r="L19" t="b">
        <v>1</v>
      </c>
      <c r="U19">
        <v>0</v>
      </c>
      <c r="AJ19">
        <v>0</v>
      </c>
      <c r="AZ19">
        <v>0</v>
      </c>
      <c r="BB19">
        <v>2</v>
      </c>
      <c r="BC19">
        <v>2019</v>
      </c>
      <c r="BD19" t="s">
        <v>3987</v>
      </c>
      <c r="BE19">
        <v>2019</v>
      </c>
    </row>
    <row r="20" spans="1:57" x14ac:dyDescent="0.35">
      <c r="A20" s="1" t="s">
        <v>570</v>
      </c>
      <c r="B20" s="1" t="s">
        <v>1813</v>
      </c>
      <c r="C20" s="1" t="s">
        <v>1814</v>
      </c>
      <c r="D20" s="1" t="s">
        <v>1815</v>
      </c>
      <c r="E20" s="1" t="s">
        <v>1815</v>
      </c>
      <c r="F20" s="1" t="s">
        <v>751</v>
      </c>
      <c r="G20" s="2">
        <v>43524</v>
      </c>
      <c r="H20" s="1" t="s">
        <v>1816</v>
      </c>
      <c r="I20" s="1" t="s">
        <v>145</v>
      </c>
      <c r="J20" s="1" t="s">
        <v>1775</v>
      </c>
      <c r="K20" t="s">
        <v>1776</v>
      </c>
      <c r="L20" t="b">
        <v>1</v>
      </c>
      <c r="Q20">
        <v>0</v>
      </c>
      <c r="R20">
        <v>0</v>
      </c>
      <c r="U20">
        <v>0</v>
      </c>
      <c r="Z20">
        <v>0</v>
      </c>
      <c r="AA20">
        <v>0</v>
      </c>
      <c r="AB20">
        <v>0</v>
      </c>
      <c r="AD20">
        <v>0</v>
      </c>
      <c r="AJ20">
        <v>0</v>
      </c>
      <c r="AN20">
        <v>0</v>
      </c>
      <c r="AO20">
        <v>0</v>
      </c>
      <c r="AP20">
        <v>0</v>
      </c>
      <c r="AR20">
        <v>0</v>
      </c>
      <c r="AZ20">
        <v>0</v>
      </c>
      <c r="BB20">
        <v>2</v>
      </c>
      <c r="BC20">
        <v>2019</v>
      </c>
      <c r="BD20" t="s">
        <v>3987</v>
      </c>
      <c r="BE20">
        <v>2019</v>
      </c>
    </row>
    <row r="21" spans="1:57" x14ac:dyDescent="0.35">
      <c r="A21" s="1" t="s">
        <v>570</v>
      </c>
      <c r="B21" s="1" t="s">
        <v>1771</v>
      </c>
      <c r="C21" s="1" t="s">
        <v>1772</v>
      </c>
      <c r="D21" s="1" t="s">
        <v>1773</v>
      </c>
      <c r="E21" s="1" t="s">
        <v>1773</v>
      </c>
      <c r="F21" s="1" t="s">
        <v>751</v>
      </c>
      <c r="G21" s="2">
        <v>43524</v>
      </c>
      <c r="H21" s="1" t="s">
        <v>1774</v>
      </c>
      <c r="I21" s="1" t="s">
        <v>353</v>
      </c>
      <c r="J21" s="1" t="s">
        <v>1775</v>
      </c>
      <c r="K21" t="s">
        <v>1776</v>
      </c>
      <c r="L21" t="b">
        <v>1</v>
      </c>
      <c r="U21">
        <v>0</v>
      </c>
      <c r="AJ21">
        <v>0</v>
      </c>
      <c r="AZ21">
        <v>0</v>
      </c>
      <c r="BB21">
        <v>2</v>
      </c>
      <c r="BC21">
        <v>2019</v>
      </c>
      <c r="BD21" t="s">
        <v>3987</v>
      </c>
      <c r="BE21">
        <v>2019</v>
      </c>
    </row>
    <row r="22" spans="1:57" x14ac:dyDescent="0.35">
      <c r="A22" s="1" t="s">
        <v>570</v>
      </c>
      <c r="B22" s="1" t="s">
        <v>1806</v>
      </c>
      <c r="C22" s="1" t="s">
        <v>1807</v>
      </c>
      <c r="D22" s="1" t="s">
        <v>1808</v>
      </c>
      <c r="E22" s="1" t="s">
        <v>1808</v>
      </c>
      <c r="F22" s="1" t="s">
        <v>751</v>
      </c>
      <c r="G22" s="2">
        <v>43524</v>
      </c>
      <c r="H22" s="1" t="s">
        <v>151</v>
      </c>
      <c r="I22" s="1" t="s">
        <v>145</v>
      </c>
      <c r="J22" s="1" t="s">
        <v>1775</v>
      </c>
      <c r="K22" t="s">
        <v>1776</v>
      </c>
      <c r="L22" t="b">
        <v>1</v>
      </c>
      <c r="U22">
        <v>0</v>
      </c>
      <c r="AJ22">
        <v>0</v>
      </c>
      <c r="AZ22">
        <v>0</v>
      </c>
      <c r="BB22">
        <v>2</v>
      </c>
      <c r="BC22">
        <v>2019</v>
      </c>
      <c r="BD22" t="s">
        <v>3987</v>
      </c>
      <c r="BE22">
        <v>2019</v>
      </c>
    </row>
    <row r="23" spans="1:57" x14ac:dyDescent="0.35">
      <c r="A23" s="1" t="s">
        <v>570</v>
      </c>
      <c r="B23" s="1" t="s">
        <v>1809</v>
      </c>
      <c r="C23" s="1" t="s">
        <v>1810</v>
      </c>
      <c r="D23" s="1" t="s">
        <v>1811</v>
      </c>
      <c r="E23" s="1" t="s">
        <v>1812</v>
      </c>
      <c r="F23" s="1" t="s">
        <v>751</v>
      </c>
      <c r="G23" s="2">
        <v>43524</v>
      </c>
      <c r="H23" s="1" t="s">
        <v>576</v>
      </c>
      <c r="I23" s="1" t="s">
        <v>353</v>
      </c>
      <c r="J23" s="1" t="s">
        <v>1775</v>
      </c>
      <c r="K23" t="s">
        <v>1776</v>
      </c>
      <c r="L23" t="b">
        <v>1</v>
      </c>
      <c r="U23">
        <v>0</v>
      </c>
      <c r="AJ23">
        <v>0</v>
      </c>
      <c r="AZ23">
        <v>0</v>
      </c>
      <c r="BB23">
        <v>2</v>
      </c>
      <c r="BC23">
        <v>2019</v>
      </c>
      <c r="BD23" t="s">
        <v>3987</v>
      </c>
      <c r="BE23">
        <v>2019</v>
      </c>
    </row>
    <row r="24" spans="1:57" x14ac:dyDescent="0.35">
      <c r="A24" s="1" t="s">
        <v>105</v>
      </c>
      <c r="B24" s="1" t="s">
        <v>3903</v>
      </c>
      <c r="C24" s="1" t="s">
        <v>1715</v>
      </c>
      <c r="D24" s="1" t="s">
        <v>177</v>
      </c>
      <c r="E24" s="1" t="s">
        <v>3904</v>
      </c>
      <c r="F24" s="1" t="s">
        <v>751</v>
      </c>
      <c r="G24" s="2">
        <v>46446</v>
      </c>
      <c r="H24" s="1" t="s">
        <v>177</v>
      </c>
      <c r="I24" s="1" t="s">
        <v>73</v>
      </c>
      <c r="J24" s="1" t="s">
        <v>751</v>
      </c>
      <c r="K24" t="s">
        <v>29</v>
      </c>
      <c r="L24" t="b">
        <v>1</v>
      </c>
      <c r="M24">
        <v>5175</v>
      </c>
      <c r="T24">
        <v>5175</v>
      </c>
      <c r="U24">
        <v>5175</v>
      </c>
      <c r="V24">
        <v>5175</v>
      </c>
      <c r="AJ24">
        <v>0</v>
      </c>
      <c r="AZ24">
        <v>0</v>
      </c>
      <c r="BB24">
        <v>2</v>
      </c>
      <c r="BC24">
        <v>2027</v>
      </c>
      <c r="BD24" t="s">
        <v>3987</v>
      </c>
      <c r="BE24">
        <v>2027</v>
      </c>
    </row>
    <row r="25" spans="1:57" x14ac:dyDescent="0.35">
      <c r="A25" s="1" t="s">
        <v>105</v>
      </c>
      <c r="B25" s="1" t="s">
        <v>3905</v>
      </c>
      <c r="C25" s="1" t="s">
        <v>1718</v>
      </c>
      <c r="D25" s="1" t="s">
        <v>1719</v>
      </c>
      <c r="E25" s="1" t="s">
        <v>3906</v>
      </c>
      <c r="F25" s="1" t="s">
        <v>751</v>
      </c>
      <c r="G25" s="2">
        <v>46446</v>
      </c>
      <c r="H25" s="1" t="s">
        <v>1719</v>
      </c>
      <c r="I25" s="1" t="s">
        <v>73</v>
      </c>
      <c r="J25" s="1" t="s">
        <v>751</v>
      </c>
      <c r="K25" t="s">
        <v>29</v>
      </c>
      <c r="L25" t="b">
        <v>1</v>
      </c>
      <c r="U25">
        <v>0</v>
      </c>
      <c r="AJ25">
        <v>0</v>
      </c>
      <c r="AZ25">
        <v>0</v>
      </c>
      <c r="BB25">
        <v>2</v>
      </c>
      <c r="BC25">
        <v>2027</v>
      </c>
      <c r="BD25" t="s">
        <v>3987</v>
      </c>
      <c r="BE25">
        <v>2027</v>
      </c>
    </row>
    <row r="26" spans="1:57" x14ac:dyDescent="0.35">
      <c r="A26" s="1" t="s">
        <v>105</v>
      </c>
      <c r="B26" s="1" t="s">
        <v>3919</v>
      </c>
      <c r="C26" s="1" t="s">
        <v>1693</v>
      </c>
      <c r="D26" s="1" t="s">
        <v>135</v>
      </c>
      <c r="E26" s="1" t="s">
        <v>3920</v>
      </c>
      <c r="F26" s="1" t="s">
        <v>751</v>
      </c>
      <c r="G26" s="2">
        <v>46446</v>
      </c>
      <c r="H26" s="1" t="s">
        <v>135</v>
      </c>
      <c r="I26" s="1" t="s">
        <v>136</v>
      </c>
      <c r="J26" s="1" t="s">
        <v>751</v>
      </c>
      <c r="K26" t="s">
        <v>29</v>
      </c>
      <c r="L26" t="b">
        <v>1</v>
      </c>
      <c r="M26">
        <v>140</v>
      </c>
      <c r="N26">
        <v>2160</v>
      </c>
      <c r="T26">
        <v>2300</v>
      </c>
      <c r="U26">
        <v>2300</v>
      </c>
      <c r="V26">
        <v>2300</v>
      </c>
      <c r="AJ26">
        <v>0</v>
      </c>
      <c r="AZ26">
        <v>0</v>
      </c>
      <c r="BB26">
        <v>2</v>
      </c>
      <c r="BC26">
        <v>2027</v>
      </c>
      <c r="BD26" t="s">
        <v>3987</v>
      </c>
      <c r="BE26">
        <v>2027</v>
      </c>
    </row>
    <row r="27" spans="1:57" x14ac:dyDescent="0.35">
      <c r="A27" s="1" t="s">
        <v>105</v>
      </c>
      <c r="B27" s="1" t="s">
        <v>3921</v>
      </c>
      <c r="C27" s="1" t="s">
        <v>1696</v>
      </c>
      <c r="D27" s="1" t="s">
        <v>1006</v>
      </c>
      <c r="E27" s="1" t="s">
        <v>3922</v>
      </c>
      <c r="F27" s="1" t="s">
        <v>751</v>
      </c>
      <c r="G27" s="2">
        <v>46446</v>
      </c>
      <c r="H27" s="1" t="s">
        <v>1006</v>
      </c>
      <c r="I27" s="1" t="s">
        <v>136</v>
      </c>
      <c r="J27" s="1" t="s">
        <v>751</v>
      </c>
      <c r="K27" t="s">
        <v>29</v>
      </c>
      <c r="L27" t="b">
        <v>1</v>
      </c>
      <c r="N27">
        <v>2080</v>
      </c>
      <c r="T27">
        <v>2080</v>
      </c>
      <c r="U27">
        <v>2080</v>
      </c>
      <c r="V27">
        <v>2080</v>
      </c>
      <c r="AJ27">
        <v>0</v>
      </c>
      <c r="AZ27">
        <v>0</v>
      </c>
      <c r="BB27">
        <v>2</v>
      </c>
      <c r="BC27">
        <v>2027</v>
      </c>
      <c r="BD27" t="s">
        <v>3987</v>
      </c>
      <c r="BE27">
        <v>2027</v>
      </c>
    </row>
    <row r="28" spans="1:57" x14ac:dyDescent="0.35">
      <c r="A28" s="1" t="s">
        <v>105</v>
      </c>
      <c r="B28" s="1" t="s">
        <v>3923</v>
      </c>
      <c r="C28" s="1" t="s">
        <v>1699</v>
      </c>
      <c r="D28" s="1" t="s">
        <v>1099</v>
      </c>
      <c r="E28" s="1" t="s">
        <v>3924</v>
      </c>
      <c r="F28" s="1" t="s">
        <v>751</v>
      </c>
      <c r="G28" s="2">
        <v>46446</v>
      </c>
      <c r="H28" s="1" t="s">
        <v>1099</v>
      </c>
      <c r="I28" s="1" t="s">
        <v>845</v>
      </c>
      <c r="J28" s="1" t="s">
        <v>751</v>
      </c>
      <c r="K28" t="s">
        <v>29</v>
      </c>
      <c r="L28" t="b">
        <v>1</v>
      </c>
      <c r="N28">
        <v>21300</v>
      </c>
      <c r="T28">
        <v>21300</v>
      </c>
      <c r="U28">
        <v>21300</v>
      </c>
      <c r="V28">
        <v>21300</v>
      </c>
      <c r="AJ28">
        <v>0</v>
      </c>
      <c r="AZ28">
        <v>0</v>
      </c>
      <c r="BB28">
        <v>2</v>
      </c>
      <c r="BC28">
        <v>2027</v>
      </c>
      <c r="BD28" t="s">
        <v>3987</v>
      </c>
      <c r="BE28">
        <v>2027</v>
      </c>
    </row>
    <row r="29" spans="1:57" x14ac:dyDescent="0.35">
      <c r="A29" s="1" t="s">
        <v>105</v>
      </c>
      <c r="B29" s="1" t="s">
        <v>3925</v>
      </c>
      <c r="C29" s="1" t="s">
        <v>1702</v>
      </c>
      <c r="D29" s="1" t="s">
        <v>844</v>
      </c>
      <c r="E29" s="1" t="s">
        <v>3926</v>
      </c>
      <c r="F29" s="1" t="s">
        <v>751</v>
      </c>
      <c r="G29" s="2">
        <v>46446</v>
      </c>
      <c r="H29" s="1" t="s">
        <v>844</v>
      </c>
      <c r="I29" s="1" t="s">
        <v>845</v>
      </c>
      <c r="J29" s="1" t="s">
        <v>751</v>
      </c>
      <c r="K29" t="s">
        <v>29</v>
      </c>
      <c r="L29" t="b">
        <v>1</v>
      </c>
      <c r="N29">
        <v>6400</v>
      </c>
      <c r="T29">
        <v>6400</v>
      </c>
      <c r="U29">
        <v>6400</v>
      </c>
      <c r="V29">
        <v>6400</v>
      </c>
      <c r="AJ29">
        <v>0</v>
      </c>
      <c r="AZ29">
        <v>0</v>
      </c>
      <c r="BB29">
        <v>2</v>
      </c>
      <c r="BC29">
        <v>2027</v>
      </c>
      <c r="BD29" t="s">
        <v>3987</v>
      </c>
      <c r="BE29">
        <v>2027</v>
      </c>
    </row>
    <row r="30" spans="1:57" x14ac:dyDescent="0.35">
      <c r="A30" s="1" t="s">
        <v>105</v>
      </c>
      <c r="B30" s="1" t="s">
        <v>3927</v>
      </c>
      <c r="C30" s="1" t="s">
        <v>1705</v>
      </c>
      <c r="D30" s="1" t="s">
        <v>321</v>
      </c>
      <c r="E30" s="1" t="s">
        <v>3928</v>
      </c>
      <c r="F30" s="1" t="s">
        <v>751</v>
      </c>
      <c r="G30" s="2">
        <v>46446</v>
      </c>
      <c r="H30" s="1" t="s">
        <v>321</v>
      </c>
      <c r="I30" s="1" t="s">
        <v>190</v>
      </c>
      <c r="J30" s="1" t="s">
        <v>751</v>
      </c>
      <c r="K30" t="s">
        <v>29</v>
      </c>
      <c r="L30" t="b">
        <v>1</v>
      </c>
      <c r="N30">
        <v>5800</v>
      </c>
      <c r="T30">
        <v>5800</v>
      </c>
      <c r="U30">
        <v>5800</v>
      </c>
      <c r="V30">
        <v>5800</v>
      </c>
      <c r="AJ30">
        <v>0</v>
      </c>
      <c r="AZ30">
        <v>0</v>
      </c>
      <c r="BB30">
        <v>2</v>
      </c>
      <c r="BC30">
        <v>2027</v>
      </c>
      <c r="BD30" t="s">
        <v>3987</v>
      </c>
      <c r="BE30">
        <v>2027</v>
      </c>
    </row>
    <row r="31" spans="1:57" x14ac:dyDescent="0.35">
      <c r="A31" s="1" t="s">
        <v>105</v>
      </c>
      <c r="B31" s="1" t="s">
        <v>3929</v>
      </c>
      <c r="C31" s="1" t="s">
        <v>1708</v>
      </c>
      <c r="D31" s="1" t="s">
        <v>1128</v>
      </c>
      <c r="E31" s="1" t="s">
        <v>3930</v>
      </c>
      <c r="F31" s="1" t="s">
        <v>751</v>
      </c>
      <c r="G31" s="2">
        <v>46446</v>
      </c>
      <c r="H31" s="1" t="s">
        <v>1128</v>
      </c>
      <c r="I31" s="1" t="s">
        <v>166</v>
      </c>
      <c r="J31" s="1" t="s">
        <v>751</v>
      </c>
      <c r="K31" t="s">
        <v>29</v>
      </c>
      <c r="L31" t="b">
        <v>1</v>
      </c>
      <c r="N31">
        <v>14500</v>
      </c>
      <c r="T31">
        <v>14500</v>
      </c>
      <c r="U31">
        <v>14500</v>
      </c>
      <c r="V31">
        <v>14500</v>
      </c>
      <c r="AJ31">
        <v>0</v>
      </c>
      <c r="AZ31">
        <v>0</v>
      </c>
      <c r="BB31">
        <v>2</v>
      </c>
      <c r="BC31">
        <v>2027</v>
      </c>
      <c r="BD31" t="s">
        <v>3987</v>
      </c>
      <c r="BE31">
        <v>2027</v>
      </c>
    </row>
    <row r="32" spans="1:57" x14ac:dyDescent="0.35">
      <c r="A32" s="1" t="s">
        <v>105</v>
      </c>
      <c r="B32" s="1" t="s">
        <v>3931</v>
      </c>
      <c r="C32" s="1" t="s">
        <v>1711</v>
      </c>
      <c r="D32" s="1" t="s">
        <v>1712</v>
      </c>
      <c r="E32" s="1" t="s">
        <v>3932</v>
      </c>
      <c r="F32" s="1" t="s">
        <v>751</v>
      </c>
      <c r="G32" s="2">
        <v>46446</v>
      </c>
      <c r="H32" s="1" t="s">
        <v>43</v>
      </c>
      <c r="I32" s="1" t="s">
        <v>48</v>
      </c>
      <c r="J32" s="1" t="s">
        <v>751</v>
      </c>
      <c r="K32" t="s">
        <v>29</v>
      </c>
      <c r="L32" t="b">
        <v>1</v>
      </c>
      <c r="M32">
        <v>9673</v>
      </c>
      <c r="N32">
        <v>571610</v>
      </c>
      <c r="T32">
        <v>581283</v>
      </c>
      <c r="U32">
        <v>581283</v>
      </c>
      <c r="V32">
        <v>581283</v>
      </c>
      <c r="AJ32">
        <v>0</v>
      </c>
      <c r="AZ32">
        <v>0</v>
      </c>
      <c r="BB32">
        <v>2</v>
      </c>
      <c r="BC32">
        <v>2027</v>
      </c>
      <c r="BD32" t="s">
        <v>3987</v>
      </c>
      <c r="BE32">
        <v>2027</v>
      </c>
    </row>
    <row r="33" spans="1:57" x14ac:dyDescent="0.35">
      <c r="A33" s="1" t="s">
        <v>105</v>
      </c>
      <c r="B33" s="1" t="s">
        <v>3907</v>
      </c>
      <c r="C33" s="1" t="s">
        <v>1722</v>
      </c>
      <c r="D33" s="1" t="s">
        <v>380</v>
      </c>
      <c r="E33" s="1" t="s">
        <v>3908</v>
      </c>
      <c r="F33" s="1" t="s">
        <v>751</v>
      </c>
      <c r="G33" s="2">
        <v>46446</v>
      </c>
      <c r="H33" s="1" t="s">
        <v>380</v>
      </c>
      <c r="I33" s="1" t="s">
        <v>380</v>
      </c>
      <c r="J33" s="1" t="s">
        <v>751</v>
      </c>
      <c r="K33" t="s">
        <v>29</v>
      </c>
      <c r="L33" t="b">
        <v>1</v>
      </c>
      <c r="N33">
        <v>1110</v>
      </c>
      <c r="T33">
        <v>1110</v>
      </c>
      <c r="U33">
        <v>1110</v>
      </c>
      <c r="V33">
        <v>1110</v>
      </c>
      <c r="AJ33">
        <v>0</v>
      </c>
      <c r="AZ33">
        <v>0</v>
      </c>
      <c r="BB33">
        <v>2</v>
      </c>
      <c r="BC33">
        <v>2027</v>
      </c>
      <c r="BD33" t="s">
        <v>3987</v>
      </c>
      <c r="BE33">
        <v>2027</v>
      </c>
    </row>
    <row r="34" spans="1:57" x14ac:dyDescent="0.35">
      <c r="A34" s="1" t="s">
        <v>105</v>
      </c>
      <c r="B34" s="1" t="s">
        <v>3909</v>
      </c>
      <c r="C34" s="1" t="s">
        <v>1677</v>
      </c>
      <c r="D34" s="1" t="s">
        <v>151</v>
      </c>
      <c r="E34" s="1" t="s">
        <v>3910</v>
      </c>
      <c r="F34" s="1" t="s">
        <v>751</v>
      </c>
      <c r="G34" s="2">
        <v>46446</v>
      </c>
      <c r="H34" s="1" t="s">
        <v>151</v>
      </c>
      <c r="I34" s="1" t="s">
        <v>145</v>
      </c>
      <c r="J34" s="1" t="s">
        <v>751</v>
      </c>
      <c r="K34" t="s">
        <v>29</v>
      </c>
      <c r="L34" t="b">
        <v>1</v>
      </c>
      <c r="N34">
        <v>4450</v>
      </c>
      <c r="T34">
        <v>4450</v>
      </c>
      <c r="U34">
        <v>4450</v>
      </c>
      <c r="V34">
        <v>4450</v>
      </c>
      <c r="AJ34">
        <v>0</v>
      </c>
      <c r="AZ34">
        <v>0</v>
      </c>
      <c r="BB34">
        <v>2</v>
      </c>
      <c r="BC34">
        <v>2027</v>
      </c>
      <c r="BD34" t="s">
        <v>3987</v>
      </c>
      <c r="BE34">
        <v>2027</v>
      </c>
    </row>
    <row r="35" spans="1:57" x14ac:dyDescent="0.35">
      <c r="A35" s="1" t="s">
        <v>105</v>
      </c>
      <c r="B35" s="1" t="s">
        <v>3911</v>
      </c>
      <c r="C35" s="1" t="s">
        <v>1680</v>
      </c>
      <c r="D35" s="1" t="s">
        <v>125</v>
      </c>
      <c r="E35" s="1" t="s">
        <v>3912</v>
      </c>
      <c r="F35" s="1" t="s">
        <v>751</v>
      </c>
      <c r="G35" s="2">
        <v>46446</v>
      </c>
      <c r="H35" s="1" t="s">
        <v>125</v>
      </c>
      <c r="I35" s="1" t="s">
        <v>125</v>
      </c>
      <c r="J35" s="1" t="s">
        <v>751</v>
      </c>
      <c r="K35" t="s">
        <v>29</v>
      </c>
      <c r="L35" t="b">
        <v>1</v>
      </c>
      <c r="M35">
        <v>19633</v>
      </c>
      <c r="N35">
        <v>3308</v>
      </c>
      <c r="T35">
        <v>22941</v>
      </c>
      <c r="U35">
        <v>22941</v>
      </c>
      <c r="V35">
        <v>22941</v>
      </c>
      <c r="AJ35">
        <v>0</v>
      </c>
      <c r="AZ35">
        <v>0</v>
      </c>
      <c r="BB35">
        <v>2</v>
      </c>
      <c r="BC35">
        <v>2027</v>
      </c>
      <c r="BD35" t="s">
        <v>3987</v>
      </c>
      <c r="BE35">
        <v>2027</v>
      </c>
    </row>
    <row r="36" spans="1:57" x14ac:dyDescent="0.35">
      <c r="A36" s="1" t="s">
        <v>105</v>
      </c>
      <c r="B36" s="1" t="s">
        <v>3913</v>
      </c>
      <c r="C36" s="1" t="s">
        <v>1683</v>
      </c>
      <c r="D36" s="1" t="s">
        <v>146</v>
      </c>
      <c r="E36" s="1" t="s">
        <v>3914</v>
      </c>
      <c r="F36" s="1" t="s">
        <v>751</v>
      </c>
      <c r="G36" s="2">
        <v>46446</v>
      </c>
      <c r="H36" s="1" t="s">
        <v>146</v>
      </c>
      <c r="I36" s="1" t="s">
        <v>145</v>
      </c>
      <c r="J36" s="1" t="s">
        <v>751</v>
      </c>
      <c r="K36" t="s">
        <v>29</v>
      </c>
      <c r="L36" t="b">
        <v>1</v>
      </c>
      <c r="N36">
        <v>2600</v>
      </c>
      <c r="T36">
        <v>2600</v>
      </c>
      <c r="U36">
        <v>2600</v>
      </c>
      <c r="V36">
        <v>2600</v>
      </c>
      <c r="AJ36">
        <v>0</v>
      </c>
      <c r="AZ36">
        <v>0</v>
      </c>
      <c r="BB36">
        <v>2</v>
      </c>
      <c r="BC36">
        <v>2027</v>
      </c>
      <c r="BD36" t="s">
        <v>3987</v>
      </c>
      <c r="BE36">
        <v>2027</v>
      </c>
    </row>
    <row r="37" spans="1:57" x14ac:dyDescent="0.35">
      <c r="A37" s="1" t="s">
        <v>105</v>
      </c>
      <c r="B37" s="1" t="s">
        <v>3915</v>
      </c>
      <c r="C37" s="1" t="s">
        <v>1686</v>
      </c>
      <c r="D37" s="1" t="s">
        <v>402</v>
      </c>
      <c r="E37" s="1" t="s">
        <v>3916</v>
      </c>
      <c r="F37" s="1" t="s">
        <v>751</v>
      </c>
      <c r="G37" s="2">
        <v>46446</v>
      </c>
      <c r="H37" s="1" t="s">
        <v>402</v>
      </c>
      <c r="I37" s="1" t="s">
        <v>145</v>
      </c>
      <c r="J37" s="1" t="s">
        <v>751</v>
      </c>
      <c r="K37" t="s">
        <v>29</v>
      </c>
      <c r="L37" t="b">
        <v>1</v>
      </c>
      <c r="U37">
        <v>0</v>
      </c>
      <c r="AJ37">
        <v>0</v>
      </c>
      <c r="AZ37">
        <v>0</v>
      </c>
      <c r="BB37">
        <v>2</v>
      </c>
      <c r="BC37">
        <v>2027</v>
      </c>
      <c r="BD37" t="s">
        <v>3987</v>
      </c>
      <c r="BE37">
        <v>2027</v>
      </c>
    </row>
    <row r="38" spans="1:57" x14ac:dyDescent="0.35">
      <c r="A38" s="1" t="s">
        <v>105</v>
      </c>
      <c r="B38" s="1" t="s">
        <v>3917</v>
      </c>
      <c r="C38" s="1" t="s">
        <v>1689</v>
      </c>
      <c r="D38" s="1" t="s">
        <v>1690</v>
      </c>
      <c r="E38" s="1" t="s">
        <v>3918</v>
      </c>
      <c r="F38" s="1" t="s">
        <v>751</v>
      </c>
      <c r="G38" s="2">
        <v>46446</v>
      </c>
      <c r="H38" s="1" t="s">
        <v>1690</v>
      </c>
      <c r="I38" s="1" t="s">
        <v>387</v>
      </c>
      <c r="J38" s="1" t="s">
        <v>751</v>
      </c>
      <c r="K38" t="s">
        <v>29</v>
      </c>
      <c r="L38" t="b">
        <v>1</v>
      </c>
      <c r="M38">
        <v>743</v>
      </c>
      <c r="N38">
        <v>2192</v>
      </c>
      <c r="T38">
        <v>2935</v>
      </c>
      <c r="U38">
        <v>2935</v>
      </c>
      <c r="V38">
        <v>2935</v>
      </c>
      <c r="AJ38">
        <v>0</v>
      </c>
      <c r="AZ38">
        <v>0</v>
      </c>
      <c r="BB38">
        <v>2</v>
      </c>
      <c r="BC38">
        <v>2027</v>
      </c>
      <c r="BD38" t="s">
        <v>3987</v>
      </c>
      <c r="BE38">
        <v>2027</v>
      </c>
    </row>
    <row r="39" spans="1:57" x14ac:dyDescent="0.35">
      <c r="A39" s="1" t="s">
        <v>5162</v>
      </c>
      <c r="B39" s="1" t="s">
        <v>5158</v>
      </c>
      <c r="C39" s="1" t="s">
        <v>5159</v>
      </c>
      <c r="D39" s="1" t="s">
        <v>5160</v>
      </c>
      <c r="E39" s="1" t="s">
        <v>5161</v>
      </c>
      <c r="F39" s="1" t="s">
        <v>751</v>
      </c>
      <c r="G39" s="2">
        <v>44834</v>
      </c>
      <c r="H39" s="1" t="s">
        <v>352</v>
      </c>
      <c r="I39" s="1" t="s">
        <v>353</v>
      </c>
      <c r="J39" s="1" t="s">
        <v>751</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3988</v>
      </c>
      <c r="BE39">
        <v>2023</v>
      </c>
    </row>
    <row r="40" spans="1:57" x14ac:dyDescent="0.35">
      <c r="A40" s="1" t="s">
        <v>159</v>
      </c>
      <c r="B40" s="1" t="s">
        <v>1759</v>
      </c>
      <c r="C40" s="1" t="s">
        <v>1760</v>
      </c>
      <c r="D40" s="1" t="s">
        <v>155</v>
      </c>
      <c r="E40" s="1" t="s">
        <v>1761</v>
      </c>
      <c r="F40" s="1" t="s">
        <v>751</v>
      </c>
      <c r="G40" s="2">
        <v>44316</v>
      </c>
      <c r="H40" s="1" t="s">
        <v>155</v>
      </c>
      <c r="I40" s="1" t="s">
        <v>145</v>
      </c>
      <c r="J40" s="1" t="s">
        <v>1757</v>
      </c>
      <c r="K40" t="s">
        <v>1758</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3986</v>
      </c>
      <c r="BE40">
        <v>2021</v>
      </c>
    </row>
    <row r="41" spans="1:57" x14ac:dyDescent="0.35">
      <c r="A41" s="1" t="s">
        <v>159</v>
      </c>
      <c r="B41" s="1" t="s">
        <v>1754</v>
      </c>
      <c r="C41" s="1" t="s">
        <v>1755</v>
      </c>
      <c r="D41" s="1" t="s">
        <v>402</v>
      </c>
      <c r="E41" s="1" t="s">
        <v>1756</v>
      </c>
      <c r="F41" s="1" t="s">
        <v>751</v>
      </c>
      <c r="G41" s="2">
        <v>44316</v>
      </c>
      <c r="H41" s="1" t="s">
        <v>402</v>
      </c>
      <c r="I41" s="1" t="s">
        <v>145</v>
      </c>
      <c r="J41" s="1" t="s">
        <v>1757</v>
      </c>
      <c r="K41" t="s">
        <v>1758</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3986</v>
      </c>
      <c r="BE41">
        <v>2021</v>
      </c>
    </row>
    <row r="42" spans="1:57" x14ac:dyDescent="0.35">
      <c r="A42" s="1" t="s">
        <v>159</v>
      </c>
      <c r="B42" s="1" t="s">
        <v>1762</v>
      </c>
      <c r="C42" s="1" t="s">
        <v>1763</v>
      </c>
      <c r="D42" s="1" t="s">
        <v>151</v>
      </c>
      <c r="E42" s="1" t="s">
        <v>1764</v>
      </c>
      <c r="F42" s="1" t="s">
        <v>751</v>
      </c>
      <c r="G42" s="2">
        <v>44316</v>
      </c>
      <c r="H42" s="1" t="s">
        <v>151</v>
      </c>
      <c r="I42" s="1" t="s">
        <v>145</v>
      </c>
      <c r="J42" s="1" t="s">
        <v>1757</v>
      </c>
      <c r="K42" t="s">
        <v>1758</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3986</v>
      </c>
      <c r="BE42">
        <v>2021</v>
      </c>
    </row>
    <row r="43" spans="1:57" x14ac:dyDescent="0.35">
      <c r="A43" s="1" t="s">
        <v>159</v>
      </c>
      <c r="B43" s="1" t="s">
        <v>1765</v>
      </c>
      <c r="C43" s="1" t="s">
        <v>1766</v>
      </c>
      <c r="D43" s="1" t="s">
        <v>998</v>
      </c>
      <c r="E43" s="1" t="s">
        <v>1767</v>
      </c>
      <c r="F43" s="1" t="s">
        <v>751</v>
      </c>
      <c r="G43" s="2">
        <v>44316</v>
      </c>
      <c r="H43" s="1" t="s">
        <v>998</v>
      </c>
      <c r="I43" s="1" t="s">
        <v>145</v>
      </c>
      <c r="J43" s="1" t="s">
        <v>1757</v>
      </c>
      <c r="K43" t="s">
        <v>1758</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3986</v>
      </c>
      <c r="BE43">
        <v>2021</v>
      </c>
    </row>
    <row r="44" spans="1:57" x14ac:dyDescent="0.35">
      <c r="A44" s="1" t="s">
        <v>159</v>
      </c>
      <c r="B44" s="1" t="s">
        <v>1768</v>
      </c>
      <c r="C44" s="1" t="s">
        <v>1769</v>
      </c>
      <c r="D44" s="1" t="s">
        <v>146</v>
      </c>
      <c r="E44" s="1" t="s">
        <v>1770</v>
      </c>
      <c r="F44" s="1" t="s">
        <v>751</v>
      </c>
      <c r="G44" s="2">
        <v>44316</v>
      </c>
      <c r="H44" s="1" t="s">
        <v>146</v>
      </c>
      <c r="I44" s="1" t="s">
        <v>145</v>
      </c>
      <c r="J44" s="1" t="s">
        <v>1757</v>
      </c>
      <c r="K44" t="s">
        <v>1758</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3986</v>
      </c>
      <c r="BE44">
        <v>2021</v>
      </c>
    </row>
    <row r="45" spans="1:57" x14ac:dyDescent="0.35">
      <c r="A45" s="1" t="s">
        <v>271</v>
      </c>
      <c r="B45" s="1" t="s">
        <v>3775</v>
      </c>
      <c r="C45" s="1" t="s">
        <v>2865</v>
      </c>
      <c r="D45" s="1" t="s">
        <v>2866</v>
      </c>
      <c r="E45" s="1" t="s">
        <v>3260</v>
      </c>
      <c r="F45" s="1" t="s">
        <v>751</v>
      </c>
      <c r="G45" s="2">
        <v>43251</v>
      </c>
      <c r="H45" s="1" t="s">
        <v>43</v>
      </c>
      <c r="I45" s="1" t="s">
        <v>48</v>
      </c>
      <c r="J45" s="1" t="s">
        <v>2867</v>
      </c>
      <c r="K45" t="s">
        <v>2868</v>
      </c>
      <c r="L45" t="b">
        <v>0</v>
      </c>
      <c r="U45">
        <v>0</v>
      </c>
      <c r="V45">
        <v>0</v>
      </c>
      <c r="AF45">
        <v>0</v>
      </c>
      <c r="AH45">
        <v>0</v>
      </c>
      <c r="AJ45">
        <v>0</v>
      </c>
      <c r="AT45">
        <v>0</v>
      </c>
      <c r="AU45">
        <v>0</v>
      </c>
      <c r="AX45">
        <v>0</v>
      </c>
      <c r="AY45">
        <v>0</v>
      </c>
      <c r="AZ45">
        <v>0</v>
      </c>
      <c r="BB45">
        <v>5</v>
      </c>
      <c r="BC45">
        <v>2018</v>
      </c>
      <c r="BD45" t="s">
        <v>3986</v>
      </c>
      <c r="BE45">
        <v>2018</v>
      </c>
    </row>
    <row r="46" spans="1:57" x14ac:dyDescent="0.35">
      <c r="A46" s="1" t="s">
        <v>174</v>
      </c>
      <c r="B46" s="1" t="s">
        <v>3776</v>
      </c>
      <c r="C46" s="1" t="s">
        <v>2823</v>
      </c>
      <c r="D46" s="1" t="s">
        <v>2824</v>
      </c>
      <c r="E46" s="1" t="s">
        <v>3777</v>
      </c>
      <c r="F46" s="1" t="s">
        <v>751</v>
      </c>
      <c r="G46" s="2">
        <v>43403</v>
      </c>
      <c r="H46" s="1" t="s">
        <v>1890</v>
      </c>
      <c r="I46" s="1" t="s">
        <v>73</v>
      </c>
      <c r="J46" s="1" t="s">
        <v>751</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3988</v>
      </c>
      <c r="BE46">
        <v>2019</v>
      </c>
    </row>
    <row r="47" spans="1:57" x14ac:dyDescent="0.35">
      <c r="A47" s="1" t="s">
        <v>174</v>
      </c>
      <c r="B47" s="1" t="s">
        <v>3778</v>
      </c>
      <c r="C47" s="1" t="s">
        <v>3779</v>
      </c>
      <c r="D47" s="1" t="s">
        <v>3780</v>
      </c>
      <c r="E47" s="1" t="s">
        <v>3781</v>
      </c>
      <c r="F47" s="1" t="s">
        <v>751</v>
      </c>
      <c r="G47" s="2">
        <v>43403</v>
      </c>
      <c r="H47" s="1" t="s">
        <v>835</v>
      </c>
      <c r="I47" s="1" t="s">
        <v>73</v>
      </c>
      <c r="J47" s="1" t="s">
        <v>751</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3988</v>
      </c>
      <c r="BE47">
        <v>2019</v>
      </c>
    </row>
    <row r="48" spans="1:57" x14ac:dyDescent="0.35">
      <c r="A48" s="1" t="s">
        <v>174</v>
      </c>
      <c r="B48" s="1" t="s">
        <v>3782</v>
      </c>
      <c r="C48" s="1" t="s">
        <v>2819</v>
      </c>
      <c r="D48" s="1" t="s">
        <v>2820</v>
      </c>
      <c r="E48" s="1" t="s">
        <v>3783</v>
      </c>
      <c r="F48" s="1" t="s">
        <v>751</v>
      </c>
      <c r="G48" s="2">
        <v>43403</v>
      </c>
      <c r="H48" s="1" t="s">
        <v>854</v>
      </c>
      <c r="I48" s="1" t="s">
        <v>40</v>
      </c>
      <c r="J48" s="1" t="s">
        <v>751</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3988</v>
      </c>
      <c r="BE48">
        <v>2019</v>
      </c>
    </row>
    <row r="49" spans="1:57" x14ac:dyDescent="0.35">
      <c r="A49" s="1" t="s">
        <v>174</v>
      </c>
      <c r="B49" s="1" t="s">
        <v>3784</v>
      </c>
      <c r="C49" s="1" t="s">
        <v>2823</v>
      </c>
      <c r="D49" s="1" t="s">
        <v>2824</v>
      </c>
      <c r="E49" s="1" t="s">
        <v>3785</v>
      </c>
      <c r="F49" s="1" t="s">
        <v>751</v>
      </c>
      <c r="G49" s="2">
        <v>43768</v>
      </c>
      <c r="H49" s="1" t="s">
        <v>1890</v>
      </c>
      <c r="I49" s="1" t="s">
        <v>73</v>
      </c>
      <c r="J49" s="1" t="s">
        <v>751</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3988</v>
      </c>
      <c r="BE49">
        <v>2020</v>
      </c>
    </row>
    <row r="50" spans="1:57" x14ac:dyDescent="0.35">
      <c r="A50" s="1" t="s">
        <v>174</v>
      </c>
      <c r="B50" s="1" t="s">
        <v>3786</v>
      </c>
      <c r="C50" s="1" t="s">
        <v>3779</v>
      </c>
      <c r="D50" s="1" t="s">
        <v>3780</v>
      </c>
      <c r="E50" s="1" t="s">
        <v>3787</v>
      </c>
      <c r="F50" s="1" t="s">
        <v>751</v>
      </c>
      <c r="G50" s="2">
        <v>43768</v>
      </c>
      <c r="H50" s="1" t="s">
        <v>835</v>
      </c>
      <c r="I50" s="1" t="s">
        <v>73</v>
      </c>
      <c r="J50" s="1" t="s">
        <v>751</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3988</v>
      </c>
      <c r="BE50">
        <v>2020</v>
      </c>
    </row>
    <row r="51" spans="1:57" x14ac:dyDescent="0.35">
      <c r="A51" s="1" t="s">
        <v>174</v>
      </c>
      <c r="B51" s="1" t="s">
        <v>3788</v>
      </c>
      <c r="C51" s="1" t="s">
        <v>2819</v>
      </c>
      <c r="D51" s="1" t="s">
        <v>2820</v>
      </c>
      <c r="E51" s="1" t="s">
        <v>3789</v>
      </c>
      <c r="F51" s="1" t="s">
        <v>751</v>
      </c>
      <c r="G51" s="2">
        <v>43768</v>
      </c>
      <c r="H51" s="1" t="s">
        <v>854</v>
      </c>
      <c r="I51" s="1" t="s">
        <v>40</v>
      </c>
      <c r="J51" s="1" t="s">
        <v>751</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3988</v>
      </c>
      <c r="BE51">
        <v>2020</v>
      </c>
    </row>
    <row r="52" spans="1:57" x14ac:dyDescent="0.35">
      <c r="A52" s="1" t="s">
        <v>575</v>
      </c>
      <c r="B52" s="1" t="s">
        <v>3800</v>
      </c>
      <c r="C52" s="1" t="s">
        <v>3801</v>
      </c>
      <c r="D52" s="1" t="s">
        <v>3802</v>
      </c>
      <c r="E52" s="1" t="s">
        <v>29</v>
      </c>
      <c r="F52" s="1" t="s">
        <v>751</v>
      </c>
      <c r="G52" s="2">
        <v>40421</v>
      </c>
      <c r="H52" s="1" t="s">
        <v>352</v>
      </c>
      <c r="I52" s="1" t="s">
        <v>353</v>
      </c>
      <c r="J52" s="1" t="s">
        <v>1775</v>
      </c>
      <c r="K52" t="s">
        <v>1776</v>
      </c>
      <c r="L52" t="b">
        <v>1</v>
      </c>
      <c r="Q52">
        <v>0</v>
      </c>
      <c r="R52">
        <v>0</v>
      </c>
      <c r="U52">
        <v>0</v>
      </c>
      <c r="Z52">
        <v>1190</v>
      </c>
      <c r="AA52">
        <v>0</v>
      </c>
      <c r="AB52">
        <v>0</v>
      </c>
      <c r="AD52">
        <v>1190</v>
      </c>
      <c r="AH52">
        <v>1190</v>
      </c>
      <c r="AJ52">
        <v>1190</v>
      </c>
      <c r="AN52">
        <v>0</v>
      </c>
      <c r="AO52">
        <v>0</v>
      </c>
      <c r="AP52">
        <v>0</v>
      </c>
      <c r="AR52">
        <v>0</v>
      </c>
      <c r="AZ52">
        <v>0</v>
      </c>
      <c r="BB52">
        <v>8</v>
      </c>
      <c r="BC52">
        <v>2010</v>
      </c>
      <c r="BD52" t="s">
        <v>3985</v>
      </c>
      <c r="BE52">
        <v>2010</v>
      </c>
    </row>
    <row r="53" spans="1:57" x14ac:dyDescent="0.35">
      <c r="A53" s="1" t="s">
        <v>351</v>
      </c>
      <c r="B53" s="1" t="s">
        <v>3803</v>
      </c>
      <c r="C53" s="1" t="s">
        <v>3804</v>
      </c>
      <c r="D53" s="1" t="s">
        <v>3805</v>
      </c>
      <c r="E53" s="1" t="s">
        <v>29</v>
      </c>
      <c r="F53" s="1" t="s">
        <v>751</v>
      </c>
      <c r="G53" s="2">
        <v>41882</v>
      </c>
      <c r="H53" s="1" t="s">
        <v>352</v>
      </c>
      <c r="I53" s="1" t="s">
        <v>353</v>
      </c>
      <c r="J53" s="1" t="s">
        <v>1775</v>
      </c>
      <c r="K53" t="s">
        <v>1776</v>
      </c>
      <c r="L53" t="b">
        <v>1</v>
      </c>
      <c r="Q53">
        <v>0</v>
      </c>
      <c r="R53">
        <v>0</v>
      </c>
      <c r="U53">
        <v>0</v>
      </c>
      <c r="Z53">
        <v>318</v>
      </c>
      <c r="AA53">
        <v>0</v>
      </c>
      <c r="AB53">
        <v>0</v>
      </c>
      <c r="AD53">
        <v>318</v>
      </c>
      <c r="AH53">
        <v>318</v>
      </c>
      <c r="AJ53">
        <v>318</v>
      </c>
      <c r="AN53">
        <v>0</v>
      </c>
      <c r="AO53">
        <v>0</v>
      </c>
      <c r="AP53">
        <v>0</v>
      </c>
      <c r="AR53">
        <v>0</v>
      </c>
      <c r="AZ53">
        <v>0</v>
      </c>
      <c r="BB53">
        <v>8</v>
      </c>
      <c r="BC53">
        <v>2014</v>
      </c>
      <c r="BD53" t="s">
        <v>3985</v>
      </c>
      <c r="BE53">
        <v>2014</v>
      </c>
    </row>
    <row r="54" spans="1:57" x14ac:dyDescent="0.35">
      <c r="A54" s="1" t="s">
        <v>688</v>
      </c>
      <c r="B54" s="1" t="s">
        <v>3806</v>
      </c>
      <c r="C54" s="1" t="s">
        <v>3807</v>
      </c>
      <c r="D54" s="1" t="s">
        <v>3808</v>
      </c>
      <c r="E54" s="1" t="s">
        <v>29</v>
      </c>
      <c r="F54" s="1" t="s">
        <v>751</v>
      </c>
      <c r="G54" s="2">
        <v>41151</v>
      </c>
      <c r="H54" s="1" t="s">
        <v>146</v>
      </c>
      <c r="I54" s="1" t="s">
        <v>145</v>
      </c>
      <c r="J54" s="1" t="s">
        <v>1775</v>
      </c>
      <c r="K54" t="s">
        <v>1776</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3985</v>
      </c>
      <c r="BE54">
        <v>2012</v>
      </c>
    </row>
    <row r="55" spans="1:57" x14ac:dyDescent="0.35">
      <c r="A55" s="1" t="s">
        <v>673</v>
      </c>
      <c r="B55" s="1" t="s">
        <v>3819</v>
      </c>
      <c r="C55" s="1" t="s">
        <v>3820</v>
      </c>
      <c r="D55" s="1" t="s">
        <v>3821</v>
      </c>
      <c r="E55" s="1" t="s">
        <v>29</v>
      </c>
      <c r="F55" s="1" t="s">
        <v>751</v>
      </c>
      <c r="G55" s="2">
        <v>41882</v>
      </c>
      <c r="H55" s="1" t="s">
        <v>165</v>
      </c>
      <c r="I55" s="1" t="s">
        <v>166</v>
      </c>
      <c r="J55" s="1" t="s">
        <v>1775</v>
      </c>
      <c r="K55" t="s">
        <v>1776</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3985</v>
      </c>
      <c r="BE55">
        <v>2014</v>
      </c>
    </row>
    <row r="56" spans="1:57" x14ac:dyDescent="0.35">
      <c r="A56" s="1" t="s">
        <v>673</v>
      </c>
      <c r="B56" s="1" t="s">
        <v>3809</v>
      </c>
      <c r="C56" s="1" t="s">
        <v>3810</v>
      </c>
      <c r="D56" s="1" t="s">
        <v>3811</v>
      </c>
      <c r="E56" s="1" t="s">
        <v>29</v>
      </c>
      <c r="F56" s="1" t="s">
        <v>751</v>
      </c>
      <c r="G56" s="2">
        <v>41882</v>
      </c>
      <c r="H56" s="1" t="s">
        <v>3812</v>
      </c>
      <c r="I56" s="1" t="s">
        <v>387</v>
      </c>
      <c r="J56" s="1" t="s">
        <v>1775</v>
      </c>
      <c r="K56" t="s">
        <v>1776</v>
      </c>
      <c r="L56" t="b">
        <v>1</v>
      </c>
      <c r="Q56">
        <v>0</v>
      </c>
      <c r="R56">
        <v>0</v>
      </c>
      <c r="U56">
        <v>0</v>
      </c>
      <c r="Z56">
        <v>209</v>
      </c>
      <c r="AA56">
        <v>0</v>
      </c>
      <c r="AB56">
        <v>0</v>
      </c>
      <c r="AD56">
        <v>209</v>
      </c>
      <c r="AH56">
        <v>209</v>
      </c>
      <c r="AJ56">
        <v>209</v>
      </c>
      <c r="AN56">
        <v>0</v>
      </c>
      <c r="AO56">
        <v>0</v>
      </c>
      <c r="AP56">
        <v>0</v>
      </c>
      <c r="AR56">
        <v>0</v>
      </c>
      <c r="AZ56">
        <v>0</v>
      </c>
      <c r="BB56">
        <v>8</v>
      </c>
      <c r="BC56">
        <v>2014</v>
      </c>
      <c r="BD56" t="s">
        <v>3985</v>
      </c>
      <c r="BE56">
        <v>2014</v>
      </c>
    </row>
    <row r="57" spans="1:57" x14ac:dyDescent="0.35">
      <c r="A57" s="1" t="s">
        <v>673</v>
      </c>
      <c r="B57" s="1" t="s">
        <v>3813</v>
      </c>
      <c r="C57" s="1" t="s">
        <v>3814</v>
      </c>
      <c r="D57" s="1" t="s">
        <v>3815</v>
      </c>
      <c r="E57" s="1" t="s">
        <v>29</v>
      </c>
      <c r="F57" s="1" t="s">
        <v>751</v>
      </c>
      <c r="G57" s="2">
        <v>41882</v>
      </c>
      <c r="H57" s="1" t="s">
        <v>1099</v>
      </c>
      <c r="I57" s="1" t="s">
        <v>845</v>
      </c>
      <c r="J57" s="1" t="s">
        <v>1775</v>
      </c>
      <c r="K57" t="s">
        <v>1776</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3985</v>
      </c>
      <c r="BE57">
        <v>2014</v>
      </c>
    </row>
    <row r="58" spans="1:57" x14ac:dyDescent="0.35">
      <c r="A58" s="1" t="s">
        <v>673</v>
      </c>
      <c r="B58" s="1" t="s">
        <v>3816</v>
      </c>
      <c r="C58" s="1" t="s">
        <v>3817</v>
      </c>
      <c r="D58" s="1" t="s">
        <v>3818</v>
      </c>
      <c r="E58" s="1" t="s">
        <v>29</v>
      </c>
      <c r="F58" s="1" t="s">
        <v>751</v>
      </c>
      <c r="G58" s="2">
        <v>41882</v>
      </c>
      <c r="H58" s="1" t="s">
        <v>209</v>
      </c>
      <c r="I58" s="1" t="s">
        <v>210</v>
      </c>
      <c r="J58" s="1" t="s">
        <v>1775</v>
      </c>
      <c r="K58" t="s">
        <v>1776</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3985</v>
      </c>
      <c r="BE58">
        <v>2014</v>
      </c>
    </row>
    <row r="59" spans="1:57" x14ac:dyDescent="0.35">
      <c r="A59" s="1" t="s">
        <v>673</v>
      </c>
      <c r="B59" s="1" t="s">
        <v>3822</v>
      </c>
      <c r="C59" s="1" t="s">
        <v>3823</v>
      </c>
      <c r="D59" s="1" t="s">
        <v>3824</v>
      </c>
      <c r="E59" s="1" t="s">
        <v>29</v>
      </c>
      <c r="F59" s="1" t="s">
        <v>751</v>
      </c>
      <c r="G59" s="2">
        <v>41517</v>
      </c>
      <c r="H59" s="1" t="s">
        <v>165</v>
      </c>
      <c r="I59" s="1" t="s">
        <v>166</v>
      </c>
      <c r="J59" s="1" t="s">
        <v>1775</v>
      </c>
      <c r="K59" t="s">
        <v>1776</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3985</v>
      </c>
      <c r="BE59">
        <v>2013</v>
      </c>
    </row>
    <row r="60" spans="1:57" x14ac:dyDescent="0.35">
      <c r="A60" s="1" t="s">
        <v>673</v>
      </c>
      <c r="B60" s="1" t="s">
        <v>3825</v>
      </c>
      <c r="C60" s="1" t="s">
        <v>3826</v>
      </c>
      <c r="D60" s="1" t="s">
        <v>3827</v>
      </c>
      <c r="E60" s="1" t="s">
        <v>29</v>
      </c>
      <c r="F60" s="1" t="s">
        <v>751</v>
      </c>
      <c r="G60" s="2">
        <v>42247</v>
      </c>
      <c r="H60" s="1" t="s">
        <v>1099</v>
      </c>
      <c r="I60" s="1" t="s">
        <v>845</v>
      </c>
      <c r="J60" s="1" t="s">
        <v>1775</v>
      </c>
      <c r="K60" t="s">
        <v>1776</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3985</v>
      </c>
      <c r="BE60">
        <v>2015</v>
      </c>
    </row>
    <row r="61" spans="1:57" x14ac:dyDescent="0.35">
      <c r="A61" s="1" t="s">
        <v>673</v>
      </c>
      <c r="B61" s="1" t="s">
        <v>3828</v>
      </c>
      <c r="C61" s="1" t="s">
        <v>3829</v>
      </c>
      <c r="D61" s="1" t="s">
        <v>3830</v>
      </c>
      <c r="E61" s="1" t="s">
        <v>29</v>
      </c>
      <c r="F61" s="1" t="s">
        <v>751</v>
      </c>
      <c r="G61" s="2">
        <v>42247</v>
      </c>
      <c r="H61" s="1" t="s">
        <v>3812</v>
      </c>
      <c r="I61" s="1" t="s">
        <v>387</v>
      </c>
      <c r="J61" s="1" t="s">
        <v>1775</v>
      </c>
      <c r="K61" t="s">
        <v>1776</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3985</v>
      </c>
      <c r="BE61">
        <v>2015</v>
      </c>
    </row>
    <row r="62" spans="1:57" x14ac:dyDescent="0.35">
      <c r="A62" s="1" t="s">
        <v>673</v>
      </c>
      <c r="B62" s="1" t="s">
        <v>3831</v>
      </c>
      <c r="C62" s="1" t="s">
        <v>3832</v>
      </c>
      <c r="D62" s="1" t="s">
        <v>3833</v>
      </c>
      <c r="E62" s="1" t="s">
        <v>29</v>
      </c>
      <c r="F62" s="1" t="s">
        <v>751</v>
      </c>
      <c r="G62" s="2">
        <v>42247</v>
      </c>
      <c r="H62" s="1" t="s">
        <v>165</v>
      </c>
      <c r="I62" s="1" t="s">
        <v>166</v>
      </c>
      <c r="J62" s="1" t="s">
        <v>1775</v>
      </c>
      <c r="K62" t="s">
        <v>1776</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3985</v>
      </c>
      <c r="BE62">
        <v>2015</v>
      </c>
    </row>
    <row r="63" spans="1:57" x14ac:dyDescent="0.35">
      <c r="A63" s="1" t="s">
        <v>673</v>
      </c>
      <c r="B63" s="1" t="s">
        <v>3834</v>
      </c>
      <c r="C63" s="1" t="s">
        <v>3835</v>
      </c>
      <c r="D63" s="1" t="s">
        <v>3836</v>
      </c>
      <c r="E63" s="1" t="s">
        <v>29</v>
      </c>
      <c r="F63" s="1" t="s">
        <v>751</v>
      </c>
      <c r="G63" s="2">
        <v>42247</v>
      </c>
      <c r="H63" s="1" t="s">
        <v>209</v>
      </c>
      <c r="I63" s="1" t="s">
        <v>210</v>
      </c>
      <c r="J63" s="1" t="s">
        <v>1775</v>
      </c>
      <c r="K63" t="s">
        <v>1776</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3985</v>
      </c>
      <c r="BE63">
        <v>2015</v>
      </c>
    </row>
    <row r="64" spans="1:57" x14ac:dyDescent="0.35">
      <c r="A64" s="1" t="s">
        <v>174</v>
      </c>
      <c r="B64" s="1" t="s">
        <v>3790</v>
      </c>
      <c r="C64" s="1" t="s">
        <v>2831</v>
      </c>
      <c r="D64" s="1" t="s">
        <v>2832</v>
      </c>
      <c r="E64" s="1" t="s">
        <v>3791</v>
      </c>
      <c r="F64" s="1" t="s">
        <v>751</v>
      </c>
      <c r="G64" s="2">
        <v>44255</v>
      </c>
      <c r="H64" s="1" t="s">
        <v>151</v>
      </c>
      <c r="I64" s="1" t="s">
        <v>145</v>
      </c>
      <c r="J64" s="1" t="s">
        <v>751</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3987</v>
      </c>
      <c r="BE64">
        <v>2021</v>
      </c>
    </row>
    <row r="65" spans="1:57" x14ac:dyDescent="0.35">
      <c r="A65" s="1" t="s">
        <v>174</v>
      </c>
      <c r="B65" s="1" t="s">
        <v>3792</v>
      </c>
      <c r="C65" s="1" t="s">
        <v>2823</v>
      </c>
      <c r="D65" s="1" t="s">
        <v>2824</v>
      </c>
      <c r="E65" s="1" t="s">
        <v>3793</v>
      </c>
      <c r="F65" s="1" t="s">
        <v>751</v>
      </c>
      <c r="G65" s="2">
        <v>44255</v>
      </c>
      <c r="H65" s="1" t="s">
        <v>1890</v>
      </c>
      <c r="I65" s="1" t="s">
        <v>73</v>
      </c>
      <c r="J65" s="1" t="s">
        <v>751</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3987</v>
      </c>
      <c r="BE65">
        <v>2021</v>
      </c>
    </row>
    <row r="66" spans="1:57" x14ac:dyDescent="0.35">
      <c r="A66" s="1" t="s">
        <v>174</v>
      </c>
      <c r="B66" s="1" t="s">
        <v>3794</v>
      </c>
      <c r="C66" s="1" t="s">
        <v>3779</v>
      </c>
      <c r="D66" s="1" t="s">
        <v>3780</v>
      </c>
      <c r="E66" s="1" t="s">
        <v>3795</v>
      </c>
      <c r="F66" s="1" t="s">
        <v>751</v>
      </c>
      <c r="G66" s="2">
        <v>44255</v>
      </c>
      <c r="H66" s="1" t="s">
        <v>835</v>
      </c>
      <c r="I66" s="1" t="s">
        <v>73</v>
      </c>
      <c r="J66" s="1" t="s">
        <v>751</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3987</v>
      </c>
      <c r="BE66">
        <v>2021</v>
      </c>
    </row>
    <row r="67" spans="1:57" x14ac:dyDescent="0.35">
      <c r="A67" s="1" t="s">
        <v>174</v>
      </c>
      <c r="B67" s="1" t="s">
        <v>3796</v>
      </c>
      <c r="C67" s="1" t="s">
        <v>2819</v>
      </c>
      <c r="D67" s="1" t="s">
        <v>2820</v>
      </c>
      <c r="E67" s="1" t="s">
        <v>3797</v>
      </c>
      <c r="F67" s="1" t="s">
        <v>751</v>
      </c>
      <c r="G67" s="2">
        <v>44255</v>
      </c>
      <c r="H67" s="1" t="s">
        <v>854</v>
      </c>
      <c r="I67" s="1" t="s">
        <v>40</v>
      </c>
      <c r="J67" s="1" t="s">
        <v>751</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3987</v>
      </c>
      <c r="BE67">
        <v>2021</v>
      </c>
    </row>
    <row r="68" spans="1:57" x14ac:dyDescent="0.35">
      <c r="A68" s="1" t="s">
        <v>174</v>
      </c>
      <c r="B68" s="1" t="s">
        <v>3798</v>
      </c>
      <c r="C68" s="1" t="s">
        <v>2827</v>
      </c>
      <c r="D68" s="1" t="s">
        <v>2828</v>
      </c>
      <c r="E68" s="1" t="s">
        <v>3799</v>
      </c>
      <c r="F68" s="1" t="s">
        <v>751</v>
      </c>
      <c r="G68" s="2">
        <v>44255</v>
      </c>
      <c r="H68" s="1" t="s">
        <v>844</v>
      </c>
      <c r="I68" s="1" t="s">
        <v>845</v>
      </c>
      <c r="J68" s="1" t="s">
        <v>751</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3987</v>
      </c>
      <c r="BE68">
        <v>2021</v>
      </c>
    </row>
    <row r="69" spans="1:57" x14ac:dyDescent="0.35">
      <c r="A69" s="1" t="s">
        <v>97</v>
      </c>
      <c r="B69" s="1" t="s">
        <v>3765</v>
      </c>
      <c r="C69" s="1" t="s">
        <v>824</v>
      </c>
      <c r="D69" s="1" t="s">
        <v>825</v>
      </c>
      <c r="E69" s="1" t="s">
        <v>3766</v>
      </c>
      <c r="F69" s="1" t="s">
        <v>822</v>
      </c>
      <c r="G69" s="2">
        <v>44592</v>
      </c>
      <c r="H69" s="1" t="s">
        <v>125</v>
      </c>
      <c r="I69" s="1" t="s">
        <v>125</v>
      </c>
      <c r="J69" s="1" t="s">
        <v>751</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3987</v>
      </c>
      <c r="BE69">
        <v>2022</v>
      </c>
    </row>
    <row r="70" spans="1:57" x14ac:dyDescent="0.35">
      <c r="A70" s="1" t="s">
        <v>97</v>
      </c>
      <c r="B70" s="1" t="s">
        <v>3763</v>
      </c>
      <c r="C70" s="1" t="s">
        <v>819</v>
      </c>
      <c r="D70" s="1" t="s">
        <v>820</v>
      </c>
      <c r="E70" s="1" t="s">
        <v>3764</v>
      </c>
      <c r="F70" s="1" t="s">
        <v>822</v>
      </c>
      <c r="G70" s="2">
        <v>44592</v>
      </c>
      <c r="H70" s="1" t="s">
        <v>43</v>
      </c>
      <c r="I70" s="1" t="s">
        <v>48</v>
      </c>
      <c r="J70" s="1" t="s">
        <v>751</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3987</v>
      </c>
      <c r="BE70">
        <v>2022</v>
      </c>
    </row>
    <row r="71" spans="1:57" x14ac:dyDescent="0.35">
      <c r="A71" s="1" t="s">
        <v>97</v>
      </c>
      <c r="B71" s="1" t="s">
        <v>3769</v>
      </c>
      <c r="C71" s="1" t="s">
        <v>824</v>
      </c>
      <c r="D71" s="1" t="s">
        <v>825</v>
      </c>
      <c r="E71" s="1" t="s">
        <v>3770</v>
      </c>
      <c r="F71" s="1" t="s">
        <v>822</v>
      </c>
      <c r="G71" s="2">
        <v>44957</v>
      </c>
      <c r="H71" s="1" t="s">
        <v>125</v>
      </c>
      <c r="I71" s="1" t="s">
        <v>125</v>
      </c>
      <c r="J71" s="1" t="s">
        <v>751</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3987</v>
      </c>
      <c r="BE71">
        <v>2023</v>
      </c>
    </row>
    <row r="72" spans="1:57" x14ac:dyDescent="0.35">
      <c r="A72" s="1" t="s">
        <v>97</v>
      </c>
      <c r="B72" s="1" t="s">
        <v>3767</v>
      </c>
      <c r="C72" s="1" t="s">
        <v>819</v>
      </c>
      <c r="D72" s="1" t="s">
        <v>820</v>
      </c>
      <c r="E72" s="1" t="s">
        <v>3768</v>
      </c>
      <c r="F72" s="1" t="s">
        <v>822</v>
      </c>
      <c r="G72" s="2">
        <v>44957</v>
      </c>
      <c r="H72" s="1" t="s">
        <v>43</v>
      </c>
      <c r="I72" s="1" t="s">
        <v>48</v>
      </c>
      <c r="J72" s="1" t="s">
        <v>751</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3987</v>
      </c>
      <c r="BE72">
        <v>2023</v>
      </c>
    </row>
    <row r="73" spans="1:57" x14ac:dyDescent="0.35">
      <c r="A73" s="1" t="s">
        <v>97</v>
      </c>
      <c r="B73" s="1" t="s">
        <v>3773</v>
      </c>
      <c r="C73" s="1" t="s">
        <v>824</v>
      </c>
      <c r="D73" s="1" t="s">
        <v>825</v>
      </c>
      <c r="E73" s="1" t="s">
        <v>3774</v>
      </c>
      <c r="F73" s="1" t="s">
        <v>822</v>
      </c>
      <c r="G73" s="2">
        <v>45199</v>
      </c>
      <c r="H73" s="1" t="s">
        <v>125</v>
      </c>
      <c r="I73" s="1" t="s">
        <v>125</v>
      </c>
      <c r="J73" s="1" t="s">
        <v>751</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3988</v>
      </c>
      <c r="BE73">
        <v>2024</v>
      </c>
    </row>
    <row r="74" spans="1:57" x14ac:dyDescent="0.35">
      <c r="A74" s="1" t="s">
        <v>97</v>
      </c>
      <c r="B74" s="1" t="s">
        <v>3771</v>
      </c>
      <c r="C74" s="1" t="s">
        <v>819</v>
      </c>
      <c r="D74" s="1" t="s">
        <v>820</v>
      </c>
      <c r="E74" s="1" t="s">
        <v>3772</v>
      </c>
      <c r="F74" s="1" t="s">
        <v>822</v>
      </c>
      <c r="G74" s="2">
        <v>45199</v>
      </c>
      <c r="H74" s="1" t="s">
        <v>43</v>
      </c>
      <c r="I74" s="1" t="s">
        <v>48</v>
      </c>
      <c r="J74" s="1" t="s">
        <v>751</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3988</v>
      </c>
      <c r="BE74">
        <v>2024</v>
      </c>
    </row>
    <row r="75" spans="1:57" x14ac:dyDescent="0.35">
      <c r="A75" s="1" t="s">
        <v>302</v>
      </c>
      <c r="B75" s="1" t="s">
        <v>2997</v>
      </c>
      <c r="C75" s="1" t="s">
        <v>782</v>
      </c>
      <c r="D75" s="1" t="s">
        <v>783</v>
      </c>
      <c r="E75" s="1" t="s">
        <v>2998</v>
      </c>
      <c r="F75" s="1" t="s">
        <v>751</v>
      </c>
      <c r="G75" s="2">
        <v>44074</v>
      </c>
      <c r="H75" s="1" t="s">
        <v>43</v>
      </c>
      <c r="I75" s="1" t="s">
        <v>48</v>
      </c>
      <c r="J75" s="1" t="s">
        <v>751</v>
      </c>
      <c r="K75" t="s">
        <v>785</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3985</v>
      </c>
      <c r="BE75">
        <v>2020</v>
      </c>
    </row>
    <row r="76" spans="1:57" x14ac:dyDescent="0.35">
      <c r="A76" s="1" t="s">
        <v>174</v>
      </c>
      <c r="B76" s="1" t="s">
        <v>5264</v>
      </c>
      <c r="C76" s="1" t="s">
        <v>3779</v>
      </c>
      <c r="D76" s="1" t="s">
        <v>3780</v>
      </c>
      <c r="E76" s="1" t="s">
        <v>5265</v>
      </c>
      <c r="F76" s="1" t="s">
        <v>751</v>
      </c>
      <c r="G76" s="2">
        <v>44576</v>
      </c>
      <c r="H76" s="1" t="s">
        <v>835</v>
      </c>
      <c r="I76" s="1" t="s">
        <v>73</v>
      </c>
      <c r="J76" s="1" t="s">
        <v>751</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3987</v>
      </c>
      <c r="BE76">
        <v>2022</v>
      </c>
    </row>
    <row r="77" spans="1:57" x14ac:dyDescent="0.35">
      <c r="A77" s="1" t="s">
        <v>174</v>
      </c>
      <c r="B77" s="1" t="s">
        <v>2822</v>
      </c>
      <c r="C77" s="1" t="s">
        <v>2823</v>
      </c>
      <c r="D77" s="1" t="s">
        <v>2824</v>
      </c>
      <c r="E77" s="1" t="s">
        <v>2825</v>
      </c>
      <c r="F77" s="1" t="s">
        <v>751</v>
      </c>
      <c r="G77" s="2">
        <v>44576</v>
      </c>
      <c r="H77" s="1" t="s">
        <v>1890</v>
      </c>
      <c r="I77" s="1" t="s">
        <v>73</v>
      </c>
      <c r="J77" s="1" t="s">
        <v>751</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3987</v>
      </c>
      <c r="BE77">
        <v>2022</v>
      </c>
    </row>
    <row r="78" spans="1:57" x14ac:dyDescent="0.35">
      <c r="A78" s="1" t="s">
        <v>174</v>
      </c>
      <c r="B78" s="1" t="s">
        <v>2818</v>
      </c>
      <c r="C78" s="1" t="s">
        <v>2819</v>
      </c>
      <c r="D78" s="1" t="s">
        <v>2820</v>
      </c>
      <c r="E78" s="1" t="s">
        <v>2821</v>
      </c>
      <c r="F78" s="1" t="s">
        <v>751</v>
      </c>
      <c r="G78" s="2">
        <v>44576</v>
      </c>
      <c r="H78" s="1" t="s">
        <v>854</v>
      </c>
      <c r="I78" s="1" t="s">
        <v>40</v>
      </c>
      <c r="J78" s="1" t="s">
        <v>751</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3987</v>
      </c>
      <c r="BE78">
        <v>2022</v>
      </c>
    </row>
    <row r="79" spans="1:57" x14ac:dyDescent="0.35">
      <c r="A79" s="1" t="s">
        <v>174</v>
      </c>
      <c r="B79" s="1" t="s">
        <v>2826</v>
      </c>
      <c r="C79" s="1" t="s">
        <v>2827</v>
      </c>
      <c r="D79" s="1" t="s">
        <v>2828</v>
      </c>
      <c r="E79" s="1" t="s">
        <v>2829</v>
      </c>
      <c r="F79" s="1" t="s">
        <v>751</v>
      </c>
      <c r="G79" s="2">
        <v>44576</v>
      </c>
      <c r="H79" s="1" t="s">
        <v>844</v>
      </c>
      <c r="I79" s="1" t="s">
        <v>845</v>
      </c>
      <c r="J79" s="1" t="s">
        <v>751</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3987</v>
      </c>
      <c r="BE79">
        <v>2022</v>
      </c>
    </row>
    <row r="80" spans="1:57" x14ac:dyDescent="0.35">
      <c r="A80" s="1" t="s">
        <v>174</v>
      </c>
      <c r="B80" s="1" t="s">
        <v>2830</v>
      </c>
      <c r="C80" s="1" t="s">
        <v>2831</v>
      </c>
      <c r="D80" s="1" t="s">
        <v>2832</v>
      </c>
      <c r="E80" s="1" t="s">
        <v>2833</v>
      </c>
      <c r="F80" s="1" t="s">
        <v>751</v>
      </c>
      <c r="G80" s="2">
        <v>44576</v>
      </c>
      <c r="H80" s="1" t="s">
        <v>151</v>
      </c>
      <c r="I80" s="1" t="s">
        <v>145</v>
      </c>
      <c r="J80" s="1" t="s">
        <v>751</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3987</v>
      </c>
      <c r="BE80">
        <v>2022</v>
      </c>
    </row>
    <row r="81" spans="1:57" x14ac:dyDescent="0.35">
      <c r="A81" s="1" t="s">
        <v>258</v>
      </c>
      <c r="B81" s="1" t="s">
        <v>2906</v>
      </c>
      <c r="C81" s="1" t="s">
        <v>2907</v>
      </c>
      <c r="D81" s="1" t="s">
        <v>2908</v>
      </c>
      <c r="E81" s="1" t="s">
        <v>2909</v>
      </c>
      <c r="F81" s="1" t="s">
        <v>751</v>
      </c>
      <c r="G81" s="2">
        <v>43890</v>
      </c>
      <c r="H81" s="1" t="s">
        <v>74</v>
      </c>
      <c r="I81" s="1" t="s">
        <v>82</v>
      </c>
      <c r="J81" s="1" t="s">
        <v>1855</v>
      </c>
      <c r="K81" t="s">
        <v>1856</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3987</v>
      </c>
      <c r="BE81">
        <v>2020</v>
      </c>
    </row>
    <row r="82" spans="1:57" x14ac:dyDescent="0.35">
      <c r="A82" s="1" t="s">
        <v>86</v>
      </c>
      <c r="B82" s="1" t="s">
        <v>3849</v>
      </c>
      <c r="C82" s="1" t="s">
        <v>3156</v>
      </c>
      <c r="D82" s="1" t="s">
        <v>3157</v>
      </c>
      <c r="E82" s="1" t="s">
        <v>3850</v>
      </c>
      <c r="F82" s="1" t="s">
        <v>751</v>
      </c>
      <c r="G82" s="2">
        <v>44561</v>
      </c>
      <c r="H82" s="1" t="s">
        <v>177</v>
      </c>
      <c r="I82" s="1" t="s">
        <v>73</v>
      </c>
      <c r="J82" s="1" t="s">
        <v>3159</v>
      </c>
      <c r="K82" t="s">
        <v>3160</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3987</v>
      </c>
      <c r="BE82">
        <v>2022</v>
      </c>
    </row>
    <row r="83" spans="1:57" x14ac:dyDescent="0.35">
      <c r="A83" s="1" t="s">
        <v>86</v>
      </c>
      <c r="B83" s="1" t="s">
        <v>3851</v>
      </c>
      <c r="C83" s="1" t="s">
        <v>3162</v>
      </c>
      <c r="D83" s="1" t="s">
        <v>3163</v>
      </c>
      <c r="E83" s="1" t="s">
        <v>3852</v>
      </c>
      <c r="F83" s="1" t="s">
        <v>751</v>
      </c>
      <c r="G83" s="2">
        <v>44561</v>
      </c>
      <c r="H83" s="1" t="s">
        <v>835</v>
      </c>
      <c r="I83" s="1" t="s">
        <v>73</v>
      </c>
      <c r="J83" s="1" t="s">
        <v>3159</v>
      </c>
      <c r="K83" t="s">
        <v>3160</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3987</v>
      </c>
      <c r="BE83">
        <v>2022</v>
      </c>
    </row>
    <row r="84" spans="1:57" x14ac:dyDescent="0.35">
      <c r="A84" s="1" t="s">
        <v>159</v>
      </c>
      <c r="B84" s="1" t="s">
        <v>5266</v>
      </c>
      <c r="C84" s="1" t="s">
        <v>1760</v>
      </c>
      <c r="D84" s="1" t="s">
        <v>155</v>
      </c>
      <c r="E84" s="1" t="s">
        <v>5267</v>
      </c>
      <c r="F84" s="1" t="s">
        <v>751</v>
      </c>
      <c r="G84" s="2">
        <v>44620</v>
      </c>
      <c r="H84" s="1" t="s">
        <v>155</v>
      </c>
      <c r="I84" s="1" t="s">
        <v>145</v>
      </c>
      <c r="J84" s="1" t="s">
        <v>1757</v>
      </c>
      <c r="K84" t="s">
        <v>1758</v>
      </c>
      <c r="L84" t="b">
        <v>1</v>
      </c>
      <c r="U84">
        <v>0</v>
      </c>
      <c r="AF84">
        <v>0</v>
      </c>
      <c r="AJ84">
        <v>0</v>
      </c>
      <c r="AK84">
        <v>-7</v>
      </c>
      <c r="AO84">
        <v>-7</v>
      </c>
      <c r="AT84">
        <v>-7</v>
      </c>
      <c r="AZ84">
        <v>-7</v>
      </c>
      <c r="BB84">
        <v>2</v>
      </c>
      <c r="BC84">
        <v>2022</v>
      </c>
      <c r="BD84" t="s">
        <v>3987</v>
      </c>
      <c r="BE84">
        <v>2022</v>
      </c>
    </row>
    <row r="85" spans="1:57" x14ac:dyDescent="0.35">
      <c r="A85" s="1" t="s">
        <v>159</v>
      </c>
      <c r="B85" s="1" t="s">
        <v>5268</v>
      </c>
      <c r="C85" s="1" t="s">
        <v>1763</v>
      </c>
      <c r="D85" s="1" t="s">
        <v>151</v>
      </c>
      <c r="E85" s="1" t="s">
        <v>5269</v>
      </c>
      <c r="F85" s="1" t="s">
        <v>751</v>
      </c>
      <c r="G85" s="2">
        <v>44620</v>
      </c>
      <c r="H85" s="1" t="s">
        <v>151</v>
      </c>
      <c r="I85" s="1" t="s">
        <v>145</v>
      </c>
      <c r="J85" s="1" t="s">
        <v>1757</v>
      </c>
      <c r="K85" t="s">
        <v>1758</v>
      </c>
      <c r="L85" t="b">
        <v>1</v>
      </c>
      <c r="U85">
        <v>0</v>
      </c>
      <c r="W85">
        <v>-14</v>
      </c>
      <c r="AF85">
        <v>0</v>
      </c>
      <c r="AJ85">
        <v>0</v>
      </c>
      <c r="AK85">
        <v>120</v>
      </c>
      <c r="AO85">
        <v>46</v>
      </c>
      <c r="AP85">
        <v>74</v>
      </c>
      <c r="AT85">
        <v>128</v>
      </c>
      <c r="AV85">
        <v>-8</v>
      </c>
      <c r="AZ85">
        <v>120</v>
      </c>
      <c r="BB85">
        <v>2</v>
      </c>
      <c r="BC85">
        <v>2022</v>
      </c>
      <c r="BD85" t="s">
        <v>3987</v>
      </c>
      <c r="BE85">
        <v>2022</v>
      </c>
    </row>
    <row r="86" spans="1:57" x14ac:dyDescent="0.35">
      <c r="A86" s="1" t="s">
        <v>159</v>
      </c>
      <c r="B86" s="1" t="s">
        <v>2993</v>
      </c>
      <c r="C86" s="1" t="s">
        <v>1755</v>
      </c>
      <c r="D86" s="1" t="s">
        <v>402</v>
      </c>
      <c r="E86" s="1" t="s">
        <v>2994</v>
      </c>
      <c r="F86" s="1" t="s">
        <v>751</v>
      </c>
      <c r="G86" s="2">
        <v>44620</v>
      </c>
      <c r="H86" s="1" t="s">
        <v>402</v>
      </c>
      <c r="I86" s="1" t="s">
        <v>145</v>
      </c>
      <c r="J86" s="1" t="s">
        <v>1757</v>
      </c>
      <c r="K86" t="s">
        <v>1758</v>
      </c>
      <c r="L86" t="b">
        <v>1</v>
      </c>
      <c r="U86">
        <v>0</v>
      </c>
      <c r="AF86">
        <v>0</v>
      </c>
      <c r="AJ86">
        <v>0</v>
      </c>
      <c r="AK86">
        <v>112</v>
      </c>
      <c r="AO86">
        <v>52</v>
      </c>
      <c r="AP86">
        <v>60</v>
      </c>
      <c r="AT86">
        <v>176</v>
      </c>
      <c r="AV86">
        <v>-64</v>
      </c>
      <c r="AZ86">
        <v>112</v>
      </c>
      <c r="BB86">
        <v>2</v>
      </c>
      <c r="BC86">
        <v>2022</v>
      </c>
      <c r="BD86" t="s">
        <v>3987</v>
      </c>
      <c r="BE86">
        <v>2022</v>
      </c>
    </row>
    <row r="87" spans="1:57" x14ac:dyDescent="0.35">
      <c r="A87" s="1" t="s">
        <v>159</v>
      </c>
      <c r="B87" s="1" t="s">
        <v>2995</v>
      </c>
      <c r="C87" s="1" t="s">
        <v>1766</v>
      </c>
      <c r="D87" s="1" t="s">
        <v>998</v>
      </c>
      <c r="E87" s="1" t="s">
        <v>2996</v>
      </c>
      <c r="F87" s="1" t="s">
        <v>751</v>
      </c>
      <c r="G87" s="2">
        <v>44620</v>
      </c>
      <c r="H87" s="1" t="s">
        <v>998</v>
      </c>
      <c r="I87" s="1" t="s">
        <v>145</v>
      </c>
      <c r="J87" s="1" t="s">
        <v>1757</v>
      </c>
      <c r="K87" t="s">
        <v>1758</v>
      </c>
      <c r="L87" t="b">
        <v>1</v>
      </c>
      <c r="M87">
        <v>-34</v>
      </c>
      <c r="U87">
        <v>0</v>
      </c>
      <c r="AF87">
        <v>0</v>
      </c>
      <c r="AJ87">
        <v>0</v>
      </c>
      <c r="AK87">
        <v>-17</v>
      </c>
      <c r="AO87">
        <v>-13</v>
      </c>
      <c r="AP87">
        <v>-4</v>
      </c>
      <c r="AT87">
        <v>30</v>
      </c>
      <c r="AV87">
        <v>-47</v>
      </c>
      <c r="AZ87">
        <v>-17</v>
      </c>
      <c r="BB87">
        <v>2</v>
      </c>
      <c r="BC87">
        <v>2022</v>
      </c>
      <c r="BD87" t="s">
        <v>3987</v>
      </c>
      <c r="BE87">
        <v>2022</v>
      </c>
    </row>
    <row r="88" spans="1:57" x14ac:dyDescent="0.35">
      <c r="A88" s="1" t="s">
        <v>159</v>
      </c>
      <c r="B88" s="1" t="s">
        <v>2991</v>
      </c>
      <c r="C88" s="1" t="s">
        <v>1769</v>
      </c>
      <c r="D88" s="1" t="s">
        <v>146</v>
      </c>
      <c r="E88" s="1" t="s">
        <v>2992</v>
      </c>
      <c r="F88" s="1" t="s">
        <v>751</v>
      </c>
      <c r="G88" s="2">
        <v>44620</v>
      </c>
      <c r="H88" s="1" t="s">
        <v>146</v>
      </c>
      <c r="I88" s="1" t="s">
        <v>145</v>
      </c>
      <c r="J88" s="1" t="s">
        <v>1757</v>
      </c>
      <c r="K88" t="s">
        <v>1758</v>
      </c>
      <c r="L88" t="b">
        <v>1</v>
      </c>
      <c r="U88">
        <v>0</v>
      </c>
      <c r="AF88">
        <v>0</v>
      </c>
      <c r="AJ88">
        <v>0</v>
      </c>
      <c r="AN88">
        <v>15</v>
      </c>
      <c r="AO88">
        <v>39</v>
      </c>
      <c r="AP88">
        <v>-24</v>
      </c>
      <c r="AT88">
        <v>24</v>
      </c>
      <c r="AV88">
        <v>-9</v>
      </c>
      <c r="AZ88">
        <v>15</v>
      </c>
      <c r="BB88">
        <v>2</v>
      </c>
      <c r="BC88">
        <v>2022</v>
      </c>
      <c r="BD88" t="s">
        <v>3987</v>
      </c>
      <c r="BE88">
        <v>2022</v>
      </c>
    </row>
    <row r="89" spans="1:57" x14ac:dyDescent="0.35">
      <c r="A89" s="1" t="s">
        <v>171</v>
      </c>
      <c r="B89" s="1" t="s">
        <v>2989</v>
      </c>
      <c r="C89" s="1" t="s">
        <v>773</v>
      </c>
      <c r="D89" s="1" t="s">
        <v>165</v>
      </c>
      <c r="E89" s="1" t="s">
        <v>2990</v>
      </c>
      <c r="F89" s="1" t="s">
        <v>751</v>
      </c>
      <c r="G89" s="2">
        <v>44439</v>
      </c>
      <c r="H89" s="1" t="s">
        <v>165</v>
      </c>
      <c r="I89" s="1" t="s">
        <v>166</v>
      </c>
      <c r="J89" s="1" t="s">
        <v>751</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3985</v>
      </c>
      <c r="BE89">
        <v>2021</v>
      </c>
    </row>
    <row r="90" spans="1:57" x14ac:dyDescent="0.35">
      <c r="A90" s="1" t="s">
        <v>297</v>
      </c>
      <c r="B90" s="1" t="s">
        <v>2881</v>
      </c>
      <c r="C90" s="1" t="s">
        <v>2882</v>
      </c>
      <c r="D90" s="1" t="s">
        <v>151</v>
      </c>
      <c r="E90" s="1" t="s">
        <v>29</v>
      </c>
      <c r="F90" s="1" t="s">
        <v>751</v>
      </c>
      <c r="G90" s="2">
        <v>44043</v>
      </c>
      <c r="H90" s="1" t="s">
        <v>151</v>
      </c>
      <c r="I90" s="1" t="s">
        <v>145</v>
      </c>
      <c r="J90" s="1" t="s">
        <v>2871</v>
      </c>
      <c r="K90" t="s">
        <v>2872</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3985</v>
      </c>
      <c r="BE90">
        <v>2020</v>
      </c>
    </row>
    <row r="91" spans="1:57" x14ac:dyDescent="0.35">
      <c r="A91" s="1" t="s">
        <v>297</v>
      </c>
      <c r="B91" s="1" t="s">
        <v>2883</v>
      </c>
      <c r="C91" s="1" t="s">
        <v>2884</v>
      </c>
      <c r="D91" s="1" t="s">
        <v>155</v>
      </c>
      <c r="E91" s="1" t="s">
        <v>29</v>
      </c>
      <c r="F91" s="1" t="s">
        <v>751</v>
      </c>
      <c r="G91" s="2">
        <v>44043</v>
      </c>
      <c r="H91" s="1" t="s">
        <v>155</v>
      </c>
      <c r="I91" s="1" t="s">
        <v>145</v>
      </c>
      <c r="J91" s="1" t="s">
        <v>2871</v>
      </c>
      <c r="K91" t="s">
        <v>2872</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3985</v>
      </c>
      <c r="BE91">
        <v>2020</v>
      </c>
    </row>
    <row r="92" spans="1:57" x14ac:dyDescent="0.35">
      <c r="A92" s="1" t="s">
        <v>297</v>
      </c>
      <c r="B92" s="1" t="s">
        <v>2885</v>
      </c>
      <c r="C92" s="1" t="s">
        <v>2886</v>
      </c>
      <c r="D92" s="1" t="s">
        <v>1124</v>
      </c>
      <c r="E92" s="1" t="s">
        <v>29</v>
      </c>
      <c r="F92" s="1" t="s">
        <v>751</v>
      </c>
      <c r="G92" s="2">
        <v>44043</v>
      </c>
      <c r="H92" s="1" t="s">
        <v>1124</v>
      </c>
      <c r="I92" s="1" t="s">
        <v>145</v>
      </c>
      <c r="J92" s="1" t="s">
        <v>2887</v>
      </c>
      <c r="K92" t="s">
        <v>2888</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3985</v>
      </c>
      <c r="BE92">
        <v>2020</v>
      </c>
    </row>
    <row r="93" spans="1:57" x14ac:dyDescent="0.35">
      <c r="A93" s="1" t="s">
        <v>297</v>
      </c>
      <c r="B93" s="1" t="s">
        <v>2889</v>
      </c>
      <c r="C93" s="1" t="s">
        <v>2890</v>
      </c>
      <c r="D93" s="1" t="s">
        <v>1799</v>
      </c>
      <c r="E93" s="1" t="s">
        <v>29</v>
      </c>
      <c r="F93" s="1" t="s">
        <v>751</v>
      </c>
      <c r="G93" s="2">
        <v>44043</v>
      </c>
      <c r="H93" s="1" t="s">
        <v>1799</v>
      </c>
      <c r="I93" s="1" t="s">
        <v>145</v>
      </c>
      <c r="J93" s="1" t="s">
        <v>2887</v>
      </c>
      <c r="K93" t="s">
        <v>2891</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3985</v>
      </c>
      <c r="BE93">
        <v>2020</v>
      </c>
    </row>
    <row r="94" spans="1:57" x14ac:dyDescent="0.35">
      <c r="A94" s="1" t="s">
        <v>297</v>
      </c>
      <c r="B94" s="1" t="s">
        <v>2894</v>
      </c>
      <c r="C94" s="1" t="s">
        <v>2895</v>
      </c>
      <c r="D94" s="1" t="s">
        <v>1824</v>
      </c>
      <c r="E94" s="1" t="s">
        <v>29</v>
      </c>
      <c r="F94" s="1" t="s">
        <v>751</v>
      </c>
      <c r="G94" s="2">
        <v>44043</v>
      </c>
      <c r="H94" s="1" t="s">
        <v>1824</v>
      </c>
      <c r="I94" s="1" t="s">
        <v>145</v>
      </c>
      <c r="J94" s="1" t="s">
        <v>2871</v>
      </c>
      <c r="K94" t="s">
        <v>2872</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3985</v>
      </c>
      <c r="BE94">
        <v>2020</v>
      </c>
    </row>
    <row r="95" spans="1:57" x14ac:dyDescent="0.35">
      <c r="A95" s="1" t="s">
        <v>297</v>
      </c>
      <c r="B95" s="1" t="s">
        <v>2892</v>
      </c>
      <c r="C95" s="1" t="s">
        <v>2893</v>
      </c>
      <c r="D95" s="1" t="s">
        <v>1110</v>
      </c>
      <c r="E95" s="1" t="s">
        <v>29</v>
      </c>
      <c r="F95" s="1" t="s">
        <v>751</v>
      </c>
      <c r="G95" s="2">
        <v>44043</v>
      </c>
      <c r="H95" s="1" t="s">
        <v>1110</v>
      </c>
      <c r="I95" s="1" t="s">
        <v>145</v>
      </c>
      <c r="J95" s="1" t="s">
        <v>2871</v>
      </c>
      <c r="K95" t="s">
        <v>2872</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3985</v>
      </c>
      <c r="BE95">
        <v>2020</v>
      </c>
    </row>
    <row r="96" spans="1:57" x14ac:dyDescent="0.35">
      <c r="A96" s="1" t="s">
        <v>297</v>
      </c>
      <c r="B96" s="1" t="s">
        <v>2896</v>
      </c>
      <c r="C96" s="1" t="s">
        <v>2897</v>
      </c>
      <c r="D96" s="1" t="s">
        <v>1828</v>
      </c>
      <c r="E96" s="1" t="s">
        <v>29</v>
      </c>
      <c r="F96" s="1" t="s">
        <v>751</v>
      </c>
      <c r="G96" s="2">
        <v>44043</v>
      </c>
      <c r="H96" s="1" t="s">
        <v>1828</v>
      </c>
      <c r="I96" s="1" t="s">
        <v>145</v>
      </c>
      <c r="J96" s="1" t="s">
        <v>2871</v>
      </c>
      <c r="K96" t="s">
        <v>2872</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3985</v>
      </c>
      <c r="BE96">
        <v>2020</v>
      </c>
    </row>
    <row r="97" spans="1:57" x14ac:dyDescent="0.35">
      <c r="A97" s="1" t="s">
        <v>297</v>
      </c>
      <c r="B97" s="1" t="s">
        <v>2898</v>
      </c>
      <c r="C97" s="1" t="s">
        <v>2899</v>
      </c>
      <c r="D97" s="1" t="s">
        <v>998</v>
      </c>
      <c r="E97" s="1" t="s">
        <v>29</v>
      </c>
      <c r="F97" s="1" t="s">
        <v>751</v>
      </c>
      <c r="G97" s="2">
        <v>44043</v>
      </c>
      <c r="H97" s="1" t="s">
        <v>998</v>
      </c>
      <c r="I97" s="1" t="s">
        <v>145</v>
      </c>
      <c r="J97" s="1" t="s">
        <v>2871</v>
      </c>
      <c r="K97" t="s">
        <v>2872</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3985</v>
      </c>
      <c r="BE97">
        <v>2020</v>
      </c>
    </row>
    <row r="98" spans="1:57" x14ac:dyDescent="0.35">
      <c r="A98" s="1" t="s">
        <v>297</v>
      </c>
      <c r="B98" s="1" t="s">
        <v>2900</v>
      </c>
      <c r="C98" s="1" t="s">
        <v>2901</v>
      </c>
      <c r="D98" s="1" t="s">
        <v>1020</v>
      </c>
      <c r="E98" s="1" t="s">
        <v>29</v>
      </c>
      <c r="F98" s="1" t="s">
        <v>751</v>
      </c>
      <c r="G98" s="2">
        <v>44043</v>
      </c>
      <c r="H98" s="1" t="s">
        <v>1020</v>
      </c>
      <c r="I98" s="1" t="s">
        <v>145</v>
      </c>
      <c r="J98" s="1" t="s">
        <v>2887</v>
      </c>
      <c r="K98" t="s">
        <v>2891</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3985</v>
      </c>
      <c r="BE98">
        <v>2020</v>
      </c>
    </row>
    <row r="99" spans="1:57" x14ac:dyDescent="0.35">
      <c r="A99" s="1" t="s">
        <v>297</v>
      </c>
      <c r="B99" s="1" t="s">
        <v>2902</v>
      </c>
      <c r="C99" s="1" t="s">
        <v>2903</v>
      </c>
      <c r="D99" s="1" t="s">
        <v>402</v>
      </c>
      <c r="E99" s="1" t="s">
        <v>29</v>
      </c>
      <c r="F99" s="1" t="s">
        <v>751</v>
      </c>
      <c r="G99" s="2">
        <v>44043</v>
      </c>
      <c r="H99" s="1" t="s">
        <v>402</v>
      </c>
      <c r="I99" s="1" t="s">
        <v>145</v>
      </c>
      <c r="J99" s="1" t="s">
        <v>2871</v>
      </c>
      <c r="K99" t="s">
        <v>2872</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3985</v>
      </c>
      <c r="BE99">
        <v>2020</v>
      </c>
    </row>
    <row r="100" spans="1:57" x14ac:dyDescent="0.35">
      <c r="A100" s="1" t="s">
        <v>297</v>
      </c>
      <c r="B100" s="1" t="s">
        <v>2904</v>
      </c>
      <c r="C100" s="1" t="s">
        <v>2905</v>
      </c>
      <c r="D100" s="1" t="s">
        <v>1795</v>
      </c>
      <c r="E100" s="1" t="s">
        <v>29</v>
      </c>
      <c r="F100" s="1" t="s">
        <v>751</v>
      </c>
      <c r="G100" s="2">
        <v>44043</v>
      </c>
      <c r="H100" s="1" t="s">
        <v>1795</v>
      </c>
      <c r="I100" s="1" t="s">
        <v>145</v>
      </c>
      <c r="J100" s="1" t="s">
        <v>2871</v>
      </c>
      <c r="K100" t="s">
        <v>2872</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3985</v>
      </c>
      <c r="BE100">
        <v>2020</v>
      </c>
    </row>
    <row r="101" spans="1:57" x14ac:dyDescent="0.35">
      <c r="A101" s="1" t="s">
        <v>297</v>
      </c>
      <c r="B101" s="1" t="s">
        <v>2875</v>
      </c>
      <c r="C101" s="1" t="s">
        <v>2876</v>
      </c>
      <c r="D101" s="1" t="s">
        <v>135</v>
      </c>
      <c r="E101" s="1" t="s">
        <v>29</v>
      </c>
      <c r="F101" s="1" t="s">
        <v>751</v>
      </c>
      <c r="G101" s="2">
        <v>44043</v>
      </c>
      <c r="H101" s="1" t="s">
        <v>135</v>
      </c>
      <c r="I101" s="1" t="s">
        <v>136</v>
      </c>
      <c r="J101" s="1" t="s">
        <v>2877</v>
      </c>
      <c r="K101" t="s">
        <v>2878</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3985</v>
      </c>
      <c r="BE101">
        <v>2020</v>
      </c>
    </row>
    <row r="102" spans="1:57" x14ac:dyDescent="0.35">
      <c r="A102" s="1" t="s">
        <v>297</v>
      </c>
      <c r="B102" s="1" t="s">
        <v>2879</v>
      </c>
      <c r="C102" s="1" t="s">
        <v>2880</v>
      </c>
      <c r="D102" s="1" t="s">
        <v>1816</v>
      </c>
      <c r="E102" s="1" t="s">
        <v>29</v>
      </c>
      <c r="F102" s="1" t="s">
        <v>751</v>
      </c>
      <c r="G102" s="2">
        <v>44043</v>
      </c>
      <c r="H102" s="1" t="s">
        <v>1816</v>
      </c>
      <c r="I102" s="1" t="s">
        <v>145</v>
      </c>
      <c r="J102" s="1" t="s">
        <v>2871</v>
      </c>
      <c r="K102" t="s">
        <v>2872</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3985</v>
      </c>
      <c r="BE102">
        <v>2020</v>
      </c>
    </row>
    <row r="103" spans="1:57" x14ac:dyDescent="0.35">
      <c r="A103" s="1" t="s">
        <v>297</v>
      </c>
      <c r="B103" s="1" t="s">
        <v>2873</v>
      </c>
      <c r="C103" s="1" t="s">
        <v>2874</v>
      </c>
      <c r="D103" s="1" t="s">
        <v>1783</v>
      </c>
      <c r="E103" s="1" t="s">
        <v>29</v>
      </c>
      <c r="F103" s="1" t="s">
        <v>751</v>
      </c>
      <c r="G103" s="2">
        <v>44043</v>
      </c>
      <c r="H103" s="1" t="s">
        <v>1783</v>
      </c>
      <c r="I103" s="1" t="s">
        <v>145</v>
      </c>
      <c r="J103" s="1" t="s">
        <v>2871</v>
      </c>
      <c r="K103" t="s">
        <v>2872</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3985</v>
      </c>
      <c r="BE103">
        <v>2020</v>
      </c>
    </row>
    <row r="104" spans="1:57" x14ac:dyDescent="0.35">
      <c r="A104" s="1" t="s">
        <v>297</v>
      </c>
      <c r="B104" s="1" t="s">
        <v>2869</v>
      </c>
      <c r="C104" s="1" t="s">
        <v>2870</v>
      </c>
      <c r="D104" s="1" t="s">
        <v>1839</v>
      </c>
      <c r="E104" s="1" t="s">
        <v>29</v>
      </c>
      <c r="F104" s="1" t="s">
        <v>751</v>
      </c>
      <c r="G104" s="2">
        <v>44043</v>
      </c>
      <c r="H104" s="1" t="s">
        <v>1839</v>
      </c>
      <c r="I104" s="1" t="s">
        <v>145</v>
      </c>
      <c r="J104" s="1" t="s">
        <v>2871</v>
      </c>
      <c r="K104" t="s">
        <v>2872</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3985</v>
      </c>
      <c r="BE104">
        <v>2020</v>
      </c>
    </row>
    <row r="105" spans="1:57" x14ac:dyDescent="0.35">
      <c r="A105" s="1" t="s">
        <v>59</v>
      </c>
      <c r="B105" s="1" t="s">
        <v>1392</v>
      </c>
      <c r="C105" s="1" t="s">
        <v>1090</v>
      </c>
      <c r="D105" s="1" t="s">
        <v>1091</v>
      </c>
      <c r="E105" s="1" t="s">
        <v>29</v>
      </c>
      <c r="F105" s="1" t="s">
        <v>751</v>
      </c>
      <c r="G105" s="2">
        <v>43889</v>
      </c>
      <c r="H105" s="1" t="s">
        <v>146</v>
      </c>
      <c r="I105" s="1" t="s">
        <v>145</v>
      </c>
      <c r="J105" s="1" t="s">
        <v>1021</v>
      </c>
      <c r="K105" t="s">
        <v>1022</v>
      </c>
      <c r="L105" t="b">
        <v>0</v>
      </c>
      <c r="Q105">
        <v>0</v>
      </c>
      <c r="R105">
        <v>0</v>
      </c>
      <c r="T105">
        <v>0</v>
      </c>
      <c r="U105">
        <v>0</v>
      </c>
      <c r="AA105">
        <v>0</v>
      </c>
      <c r="AB105">
        <v>0</v>
      </c>
      <c r="AD105">
        <v>0</v>
      </c>
      <c r="AF105">
        <v>0</v>
      </c>
      <c r="AJ105">
        <v>0</v>
      </c>
      <c r="AO105">
        <v>0</v>
      </c>
      <c r="AP105">
        <v>0</v>
      </c>
      <c r="AR105">
        <v>0</v>
      </c>
      <c r="AZ105">
        <v>0</v>
      </c>
      <c r="BB105">
        <v>2</v>
      </c>
      <c r="BC105">
        <v>2020</v>
      </c>
      <c r="BD105" t="s">
        <v>3987</v>
      </c>
      <c r="BE105">
        <v>2020</v>
      </c>
    </row>
    <row r="106" spans="1:57" x14ac:dyDescent="0.35">
      <c r="A106" s="1" t="s">
        <v>59</v>
      </c>
      <c r="B106" s="1" t="s">
        <v>1377</v>
      </c>
      <c r="C106" s="1" t="s">
        <v>1034</v>
      </c>
      <c r="D106" s="1" t="s">
        <v>1035</v>
      </c>
      <c r="E106" s="1" t="s">
        <v>29</v>
      </c>
      <c r="F106" s="1" t="s">
        <v>751</v>
      </c>
      <c r="G106" s="2">
        <v>43889</v>
      </c>
      <c r="H106" s="1" t="s">
        <v>1036</v>
      </c>
      <c r="I106" s="1" t="s">
        <v>387</v>
      </c>
      <c r="J106" s="1" t="s">
        <v>1021</v>
      </c>
      <c r="K106" t="s">
        <v>1022</v>
      </c>
      <c r="L106" t="b">
        <v>0</v>
      </c>
      <c r="Q106">
        <v>0</v>
      </c>
      <c r="R106">
        <v>0</v>
      </c>
      <c r="T106">
        <v>0</v>
      </c>
      <c r="U106">
        <v>0</v>
      </c>
      <c r="AA106">
        <v>0</v>
      </c>
      <c r="AB106">
        <v>0</v>
      </c>
      <c r="AD106">
        <v>0</v>
      </c>
      <c r="AF106">
        <v>0</v>
      </c>
      <c r="AJ106">
        <v>0</v>
      </c>
      <c r="AO106">
        <v>0</v>
      </c>
      <c r="AP106">
        <v>0</v>
      </c>
      <c r="AR106">
        <v>0</v>
      </c>
      <c r="AZ106">
        <v>0</v>
      </c>
      <c r="BB106">
        <v>2</v>
      </c>
      <c r="BC106">
        <v>2020</v>
      </c>
      <c r="BD106" t="s">
        <v>3987</v>
      </c>
      <c r="BE106">
        <v>2020</v>
      </c>
    </row>
    <row r="107" spans="1:57" x14ac:dyDescent="0.35">
      <c r="A107" s="1" t="s">
        <v>59</v>
      </c>
      <c r="B107" s="1" t="s">
        <v>1378</v>
      </c>
      <c r="C107" s="1" t="s">
        <v>1038</v>
      </c>
      <c r="D107" s="1" t="s">
        <v>1039</v>
      </c>
      <c r="E107" s="1" t="s">
        <v>29</v>
      </c>
      <c r="F107" s="1" t="s">
        <v>751</v>
      </c>
      <c r="G107" s="2">
        <v>43889</v>
      </c>
      <c r="H107" s="1" t="s">
        <v>993</v>
      </c>
      <c r="I107" s="1" t="s">
        <v>145</v>
      </c>
      <c r="J107" s="1" t="s">
        <v>1021</v>
      </c>
      <c r="K107" t="s">
        <v>1022</v>
      </c>
      <c r="L107" t="b">
        <v>0</v>
      </c>
      <c r="Q107">
        <v>0</v>
      </c>
      <c r="R107">
        <v>0</v>
      </c>
      <c r="T107">
        <v>0</v>
      </c>
      <c r="U107">
        <v>0</v>
      </c>
      <c r="AA107">
        <v>0</v>
      </c>
      <c r="AB107">
        <v>0</v>
      </c>
      <c r="AD107">
        <v>0</v>
      </c>
      <c r="AF107">
        <v>0</v>
      </c>
      <c r="AJ107">
        <v>0</v>
      </c>
      <c r="AO107">
        <v>0</v>
      </c>
      <c r="AP107">
        <v>0</v>
      </c>
      <c r="AR107">
        <v>0</v>
      </c>
      <c r="AZ107">
        <v>0</v>
      </c>
      <c r="BB107">
        <v>2</v>
      </c>
      <c r="BC107">
        <v>2020</v>
      </c>
      <c r="BD107" t="s">
        <v>3987</v>
      </c>
      <c r="BE107">
        <v>2020</v>
      </c>
    </row>
    <row r="108" spans="1:57" x14ac:dyDescent="0.35">
      <c r="A108" s="1" t="s">
        <v>59</v>
      </c>
      <c r="B108" s="1" t="s">
        <v>1373</v>
      </c>
      <c r="C108" s="1" t="s">
        <v>1018</v>
      </c>
      <c r="D108" s="1" t="s">
        <v>1019</v>
      </c>
      <c r="E108" s="1" t="s">
        <v>29</v>
      </c>
      <c r="F108" s="1" t="s">
        <v>751</v>
      </c>
      <c r="G108" s="2">
        <v>43889</v>
      </c>
      <c r="H108" s="1" t="s">
        <v>1020</v>
      </c>
      <c r="I108" s="1" t="s">
        <v>145</v>
      </c>
      <c r="J108" s="1" t="s">
        <v>1021</v>
      </c>
      <c r="K108" t="s">
        <v>1022</v>
      </c>
      <c r="L108" t="b">
        <v>0</v>
      </c>
      <c r="Q108">
        <v>0</v>
      </c>
      <c r="R108">
        <v>0</v>
      </c>
      <c r="T108">
        <v>0</v>
      </c>
      <c r="U108">
        <v>0</v>
      </c>
      <c r="AA108">
        <v>0</v>
      </c>
      <c r="AB108">
        <v>0</v>
      </c>
      <c r="AD108">
        <v>0</v>
      </c>
      <c r="AF108">
        <v>0</v>
      </c>
      <c r="AJ108">
        <v>0</v>
      </c>
      <c r="AO108">
        <v>0</v>
      </c>
      <c r="AP108">
        <v>0</v>
      </c>
      <c r="AR108">
        <v>0</v>
      </c>
      <c r="AZ108">
        <v>0</v>
      </c>
      <c r="BB108">
        <v>2</v>
      </c>
      <c r="BC108">
        <v>2020</v>
      </c>
      <c r="BD108" t="s">
        <v>3987</v>
      </c>
      <c r="BE108">
        <v>2020</v>
      </c>
    </row>
    <row r="109" spans="1:57" x14ac:dyDescent="0.35">
      <c r="A109" s="1" t="s">
        <v>59</v>
      </c>
      <c r="B109" s="1" t="s">
        <v>1374</v>
      </c>
      <c r="C109" s="1" t="s">
        <v>1024</v>
      </c>
      <c r="D109" s="1" t="s">
        <v>1025</v>
      </c>
      <c r="E109" s="1" t="s">
        <v>29</v>
      </c>
      <c r="F109" s="1" t="s">
        <v>751</v>
      </c>
      <c r="G109" s="2">
        <v>43889</v>
      </c>
      <c r="H109" s="1" t="s">
        <v>1026</v>
      </c>
      <c r="I109" s="1" t="s">
        <v>353</v>
      </c>
      <c r="J109" s="1" t="s">
        <v>1021</v>
      </c>
      <c r="K109" t="s">
        <v>1022</v>
      </c>
      <c r="L109" t="b">
        <v>0</v>
      </c>
      <c r="Q109">
        <v>0</v>
      </c>
      <c r="R109">
        <v>0</v>
      </c>
      <c r="T109">
        <v>0</v>
      </c>
      <c r="U109">
        <v>0</v>
      </c>
      <c r="AA109">
        <v>0</v>
      </c>
      <c r="AB109">
        <v>0</v>
      </c>
      <c r="AD109">
        <v>0</v>
      </c>
      <c r="AF109">
        <v>0</v>
      </c>
      <c r="AJ109">
        <v>0</v>
      </c>
      <c r="AO109">
        <v>0</v>
      </c>
      <c r="AP109">
        <v>0</v>
      </c>
      <c r="AR109">
        <v>0</v>
      </c>
      <c r="AZ109">
        <v>0</v>
      </c>
      <c r="BB109">
        <v>2</v>
      </c>
      <c r="BC109">
        <v>2020</v>
      </c>
      <c r="BD109" t="s">
        <v>3987</v>
      </c>
      <c r="BE109">
        <v>2020</v>
      </c>
    </row>
    <row r="110" spans="1:57" x14ac:dyDescent="0.35">
      <c r="A110" s="1" t="s">
        <v>59</v>
      </c>
      <c r="B110" s="1" t="s">
        <v>1375</v>
      </c>
      <c r="C110" s="1" t="s">
        <v>1028</v>
      </c>
      <c r="D110" s="1" t="s">
        <v>1029</v>
      </c>
      <c r="E110" s="1" t="s">
        <v>29</v>
      </c>
      <c r="F110" s="1" t="s">
        <v>751</v>
      </c>
      <c r="G110" s="2">
        <v>43889</v>
      </c>
      <c r="H110" s="1" t="s">
        <v>576</v>
      </c>
      <c r="I110" s="1" t="s">
        <v>353</v>
      </c>
      <c r="J110" s="1" t="s">
        <v>1021</v>
      </c>
      <c r="K110" t="s">
        <v>1022</v>
      </c>
      <c r="L110" t="b">
        <v>0</v>
      </c>
      <c r="Q110">
        <v>0</v>
      </c>
      <c r="R110">
        <v>0</v>
      </c>
      <c r="T110">
        <v>0</v>
      </c>
      <c r="U110">
        <v>0</v>
      </c>
      <c r="AA110">
        <v>0</v>
      </c>
      <c r="AB110">
        <v>0</v>
      </c>
      <c r="AD110">
        <v>0</v>
      </c>
      <c r="AF110">
        <v>0</v>
      </c>
      <c r="AJ110">
        <v>0</v>
      </c>
      <c r="AO110">
        <v>0</v>
      </c>
      <c r="AP110">
        <v>0</v>
      </c>
      <c r="AR110">
        <v>0</v>
      </c>
      <c r="AZ110">
        <v>0</v>
      </c>
      <c r="BB110">
        <v>2</v>
      </c>
      <c r="BC110">
        <v>2020</v>
      </c>
      <c r="BD110" t="s">
        <v>3987</v>
      </c>
      <c r="BE110">
        <v>2020</v>
      </c>
    </row>
    <row r="111" spans="1:57" x14ac:dyDescent="0.35">
      <c r="A111" s="1" t="s">
        <v>59</v>
      </c>
      <c r="B111" s="1" t="s">
        <v>1376</v>
      </c>
      <c r="C111" s="1" t="s">
        <v>1031</v>
      </c>
      <c r="D111" s="1" t="s">
        <v>1032</v>
      </c>
      <c r="E111" s="1" t="s">
        <v>29</v>
      </c>
      <c r="F111" s="1" t="s">
        <v>751</v>
      </c>
      <c r="G111" s="2">
        <v>43889</v>
      </c>
      <c r="H111" s="1" t="s">
        <v>43</v>
      </c>
      <c r="I111" s="1" t="s">
        <v>48</v>
      </c>
      <c r="J111" s="1" t="s">
        <v>1021</v>
      </c>
      <c r="K111" t="s">
        <v>1022</v>
      </c>
      <c r="L111" t="b">
        <v>0</v>
      </c>
      <c r="Q111">
        <v>0</v>
      </c>
      <c r="R111">
        <v>0</v>
      </c>
      <c r="T111">
        <v>0</v>
      </c>
      <c r="U111">
        <v>0</v>
      </c>
      <c r="AA111">
        <v>0</v>
      </c>
      <c r="AB111">
        <v>0</v>
      </c>
      <c r="AD111">
        <v>0</v>
      </c>
      <c r="AF111">
        <v>0</v>
      </c>
      <c r="AJ111">
        <v>0</v>
      </c>
      <c r="AO111">
        <v>0</v>
      </c>
      <c r="AP111">
        <v>0</v>
      </c>
      <c r="AR111">
        <v>0</v>
      </c>
      <c r="AZ111">
        <v>0</v>
      </c>
      <c r="BB111">
        <v>2</v>
      </c>
      <c r="BC111">
        <v>2020</v>
      </c>
      <c r="BD111" t="s">
        <v>3987</v>
      </c>
      <c r="BE111">
        <v>2020</v>
      </c>
    </row>
    <row r="112" spans="1:57" x14ac:dyDescent="0.35">
      <c r="A112" s="1" t="s">
        <v>59</v>
      </c>
      <c r="B112" s="1" t="s">
        <v>1400</v>
      </c>
      <c r="C112" s="1" t="s">
        <v>1119</v>
      </c>
      <c r="D112" s="1" t="s">
        <v>1120</v>
      </c>
      <c r="E112" s="1" t="s">
        <v>29</v>
      </c>
      <c r="F112" s="1" t="s">
        <v>751</v>
      </c>
      <c r="G112" s="2">
        <v>43889</v>
      </c>
      <c r="H112" s="1" t="s">
        <v>54</v>
      </c>
      <c r="I112" s="1" t="s">
        <v>190</v>
      </c>
      <c r="J112" s="1" t="s">
        <v>1021</v>
      </c>
      <c r="K112" t="s">
        <v>1022</v>
      </c>
      <c r="L112" t="b">
        <v>0</v>
      </c>
      <c r="Q112">
        <v>0</v>
      </c>
      <c r="R112">
        <v>0</v>
      </c>
      <c r="T112">
        <v>0</v>
      </c>
      <c r="U112">
        <v>0</v>
      </c>
      <c r="AA112">
        <v>0</v>
      </c>
      <c r="AB112">
        <v>0</v>
      </c>
      <c r="AD112">
        <v>0</v>
      </c>
      <c r="AF112">
        <v>0</v>
      </c>
      <c r="AJ112">
        <v>0</v>
      </c>
      <c r="AO112">
        <v>0</v>
      </c>
      <c r="AP112">
        <v>0</v>
      </c>
      <c r="AR112">
        <v>0</v>
      </c>
      <c r="AZ112">
        <v>0</v>
      </c>
      <c r="BB112">
        <v>2</v>
      </c>
      <c r="BC112">
        <v>2020</v>
      </c>
      <c r="BD112" t="s">
        <v>3987</v>
      </c>
      <c r="BE112">
        <v>2020</v>
      </c>
    </row>
    <row r="113" spans="1:57" x14ac:dyDescent="0.35">
      <c r="A113" s="1" t="s">
        <v>59</v>
      </c>
      <c r="B113" s="1" t="s">
        <v>1423</v>
      </c>
      <c r="C113" s="1" t="s">
        <v>1197</v>
      </c>
      <c r="D113" s="1" t="s">
        <v>1198</v>
      </c>
      <c r="E113" s="1" t="s">
        <v>29</v>
      </c>
      <c r="F113" s="1" t="s">
        <v>751</v>
      </c>
      <c r="G113" s="2">
        <v>43889</v>
      </c>
      <c r="H113" s="1" t="s">
        <v>1199</v>
      </c>
      <c r="I113" s="1" t="s">
        <v>387</v>
      </c>
      <c r="J113" s="1" t="s">
        <v>1021</v>
      </c>
      <c r="K113" t="s">
        <v>1022</v>
      </c>
      <c r="L113" t="b">
        <v>0</v>
      </c>
      <c r="Q113">
        <v>0</v>
      </c>
      <c r="R113">
        <v>0</v>
      </c>
      <c r="T113">
        <v>0</v>
      </c>
      <c r="U113">
        <v>0</v>
      </c>
      <c r="AA113">
        <v>0</v>
      </c>
      <c r="AB113">
        <v>0</v>
      </c>
      <c r="AD113">
        <v>0</v>
      </c>
      <c r="AF113">
        <v>0</v>
      </c>
      <c r="AJ113">
        <v>0</v>
      </c>
      <c r="AO113">
        <v>0</v>
      </c>
      <c r="AP113">
        <v>0</v>
      </c>
      <c r="AR113">
        <v>0</v>
      </c>
      <c r="AZ113">
        <v>0</v>
      </c>
      <c r="BB113">
        <v>2</v>
      </c>
      <c r="BC113">
        <v>2020</v>
      </c>
      <c r="BD113" t="s">
        <v>3987</v>
      </c>
      <c r="BE113">
        <v>2020</v>
      </c>
    </row>
    <row r="114" spans="1:57" x14ac:dyDescent="0.35">
      <c r="A114" s="1" t="s">
        <v>59</v>
      </c>
      <c r="B114" s="1" t="s">
        <v>1394</v>
      </c>
      <c r="C114" s="1" t="s">
        <v>1097</v>
      </c>
      <c r="D114" s="1" t="s">
        <v>1098</v>
      </c>
      <c r="E114" s="1" t="s">
        <v>29</v>
      </c>
      <c r="F114" s="1" t="s">
        <v>751</v>
      </c>
      <c r="G114" s="2">
        <v>43889</v>
      </c>
      <c r="H114" s="1" t="s">
        <v>1099</v>
      </c>
      <c r="I114" s="1" t="s">
        <v>845</v>
      </c>
      <c r="J114" s="1" t="s">
        <v>1021</v>
      </c>
      <c r="K114" t="s">
        <v>1022</v>
      </c>
      <c r="L114" t="b">
        <v>0</v>
      </c>
      <c r="Q114">
        <v>0</v>
      </c>
      <c r="R114">
        <v>0</v>
      </c>
      <c r="T114">
        <v>0</v>
      </c>
      <c r="U114">
        <v>0</v>
      </c>
      <c r="AA114">
        <v>0</v>
      </c>
      <c r="AB114">
        <v>0</v>
      </c>
      <c r="AD114">
        <v>0</v>
      </c>
      <c r="AF114">
        <v>0</v>
      </c>
      <c r="AJ114">
        <v>0</v>
      </c>
      <c r="AO114">
        <v>0</v>
      </c>
      <c r="AP114">
        <v>0</v>
      </c>
      <c r="AR114">
        <v>0</v>
      </c>
      <c r="AZ114">
        <v>0</v>
      </c>
      <c r="BB114">
        <v>2</v>
      </c>
      <c r="BC114">
        <v>2020</v>
      </c>
      <c r="BD114" t="s">
        <v>3987</v>
      </c>
      <c r="BE114">
        <v>2020</v>
      </c>
    </row>
    <row r="115" spans="1:57" x14ac:dyDescent="0.35">
      <c r="A115" s="1" t="s">
        <v>59</v>
      </c>
      <c r="B115" s="1" t="s">
        <v>1395</v>
      </c>
      <c r="C115" s="1" t="s">
        <v>1101</v>
      </c>
      <c r="D115" s="1" t="s">
        <v>1102</v>
      </c>
      <c r="E115" s="1" t="s">
        <v>29</v>
      </c>
      <c r="F115" s="1" t="s">
        <v>751</v>
      </c>
      <c r="G115" s="2">
        <v>43889</v>
      </c>
      <c r="H115" s="1" t="s">
        <v>596</v>
      </c>
      <c r="I115" s="1" t="s">
        <v>353</v>
      </c>
      <c r="J115" s="1" t="s">
        <v>1021</v>
      </c>
      <c r="K115" t="s">
        <v>1022</v>
      </c>
      <c r="L115" t="b">
        <v>0</v>
      </c>
      <c r="Q115">
        <v>0</v>
      </c>
      <c r="R115">
        <v>0</v>
      </c>
      <c r="T115">
        <v>0</v>
      </c>
      <c r="U115">
        <v>0</v>
      </c>
      <c r="AA115">
        <v>0</v>
      </c>
      <c r="AB115">
        <v>0</v>
      </c>
      <c r="AD115">
        <v>0</v>
      </c>
      <c r="AF115">
        <v>0</v>
      </c>
      <c r="AJ115">
        <v>0</v>
      </c>
      <c r="AO115">
        <v>0</v>
      </c>
      <c r="AP115">
        <v>0</v>
      </c>
      <c r="AR115">
        <v>0</v>
      </c>
      <c r="AZ115">
        <v>0</v>
      </c>
      <c r="BB115">
        <v>2</v>
      </c>
      <c r="BC115">
        <v>2020</v>
      </c>
      <c r="BD115" t="s">
        <v>3987</v>
      </c>
      <c r="BE115">
        <v>2020</v>
      </c>
    </row>
    <row r="116" spans="1:57" x14ac:dyDescent="0.35">
      <c r="A116" s="1" t="s">
        <v>59</v>
      </c>
      <c r="B116" s="1" t="s">
        <v>1396</v>
      </c>
      <c r="C116" s="1" t="s">
        <v>1104</v>
      </c>
      <c r="D116" s="1" t="s">
        <v>1105</v>
      </c>
      <c r="E116" s="1" t="s">
        <v>29</v>
      </c>
      <c r="F116" s="1" t="s">
        <v>751</v>
      </c>
      <c r="G116" s="2">
        <v>43889</v>
      </c>
      <c r="H116" s="1" t="s">
        <v>1106</v>
      </c>
      <c r="I116" s="1" t="s">
        <v>845</v>
      </c>
      <c r="J116" s="1" t="s">
        <v>1021</v>
      </c>
      <c r="K116" t="s">
        <v>1022</v>
      </c>
      <c r="L116" t="b">
        <v>0</v>
      </c>
      <c r="Q116">
        <v>0</v>
      </c>
      <c r="R116">
        <v>0</v>
      </c>
      <c r="T116">
        <v>0</v>
      </c>
      <c r="U116">
        <v>0</v>
      </c>
      <c r="AA116">
        <v>0</v>
      </c>
      <c r="AB116">
        <v>0</v>
      </c>
      <c r="AD116">
        <v>0</v>
      </c>
      <c r="AF116">
        <v>0</v>
      </c>
      <c r="AJ116">
        <v>0</v>
      </c>
      <c r="AO116">
        <v>0</v>
      </c>
      <c r="AP116">
        <v>0</v>
      </c>
      <c r="AR116">
        <v>0</v>
      </c>
      <c r="AZ116">
        <v>0</v>
      </c>
      <c r="BB116">
        <v>2</v>
      </c>
      <c r="BC116">
        <v>2020</v>
      </c>
      <c r="BD116" t="s">
        <v>3987</v>
      </c>
      <c r="BE116">
        <v>2020</v>
      </c>
    </row>
    <row r="117" spans="1:57" x14ac:dyDescent="0.35">
      <c r="A117" s="1" t="s">
        <v>59</v>
      </c>
      <c r="B117" s="1" t="s">
        <v>1397</v>
      </c>
      <c r="C117" s="1" t="s">
        <v>1108</v>
      </c>
      <c r="D117" s="1" t="s">
        <v>1109</v>
      </c>
      <c r="E117" s="1" t="s">
        <v>29</v>
      </c>
      <c r="F117" s="1" t="s">
        <v>751</v>
      </c>
      <c r="G117" s="2">
        <v>43889</v>
      </c>
      <c r="H117" s="1" t="s">
        <v>1110</v>
      </c>
      <c r="I117" s="1" t="s">
        <v>145</v>
      </c>
      <c r="J117" s="1" t="s">
        <v>1021</v>
      </c>
      <c r="K117" t="s">
        <v>1022</v>
      </c>
      <c r="L117" t="b">
        <v>0</v>
      </c>
      <c r="Q117">
        <v>0</v>
      </c>
      <c r="R117">
        <v>0</v>
      </c>
      <c r="T117">
        <v>0</v>
      </c>
      <c r="U117">
        <v>0</v>
      </c>
      <c r="AA117">
        <v>0</v>
      </c>
      <c r="AB117">
        <v>0</v>
      </c>
      <c r="AD117">
        <v>0</v>
      </c>
      <c r="AF117">
        <v>0</v>
      </c>
      <c r="AJ117">
        <v>0</v>
      </c>
      <c r="AO117">
        <v>0</v>
      </c>
      <c r="AP117">
        <v>0</v>
      </c>
      <c r="AR117">
        <v>0</v>
      </c>
      <c r="AZ117">
        <v>0</v>
      </c>
      <c r="BB117">
        <v>2</v>
      </c>
      <c r="BC117">
        <v>2020</v>
      </c>
      <c r="BD117" t="s">
        <v>3987</v>
      </c>
      <c r="BE117">
        <v>2020</v>
      </c>
    </row>
    <row r="118" spans="1:57" x14ac:dyDescent="0.35">
      <c r="A118" s="1" t="s">
        <v>59</v>
      </c>
      <c r="B118" s="1" t="s">
        <v>1398</v>
      </c>
      <c r="C118" s="1" t="s">
        <v>1112</v>
      </c>
      <c r="D118" s="1" t="s">
        <v>1113</v>
      </c>
      <c r="E118" s="1" t="s">
        <v>29</v>
      </c>
      <c r="F118" s="1" t="s">
        <v>751</v>
      </c>
      <c r="G118" s="2">
        <v>43889</v>
      </c>
      <c r="H118" s="1" t="s">
        <v>151</v>
      </c>
      <c r="I118" s="1" t="s">
        <v>145</v>
      </c>
      <c r="J118" s="1" t="s">
        <v>1021</v>
      </c>
      <c r="K118" t="s">
        <v>1022</v>
      </c>
      <c r="L118" t="b">
        <v>0</v>
      </c>
      <c r="Q118">
        <v>0</v>
      </c>
      <c r="R118">
        <v>0</v>
      </c>
      <c r="T118">
        <v>0</v>
      </c>
      <c r="U118">
        <v>0</v>
      </c>
      <c r="AA118">
        <v>0</v>
      </c>
      <c r="AB118">
        <v>0</v>
      </c>
      <c r="AD118">
        <v>0</v>
      </c>
      <c r="AF118">
        <v>0</v>
      </c>
      <c r="AJ118">
        <v>0</v>
      </c>
      <c r="AO118">
        <v>0</v>
      </c>
      <c r="AP118">
        <v>0</v>
      </c>
      <c r="AR118">
        <v>0</v>
      </c>
      <c r="AZ118">
        <v>0</v>
      </c>
      <c r="BB118">
        <v>2</v>
      </c>
      <c r="BC118">
        <v>2020</v>
      </c>
      <c r="BD118" t="s">
        <v>3987</v>
      </c>
      <c r="BE118">
        <v>2020</v>
      </c>
    </row>
    <row r="119" spans="1:57" x14ac:dyDescent="0.35">
      <c r="A119" s="1" t="s">
        <v>59</v>
      </c>
      <c r="B119" s="1" t="s">
        <v>1399</v>
      </c>
      <c r="C119" s="1" t="s">
        <v>1115</v>
      </c>
      <c r="D119" s="1" t="s">
        <v>1116</v>
      </c>
      <c r="E119" s="1" t="s">
        <v>29</v>
      </c>
      <c r="F119" s="1" t="s">
        <v>751</v>
      </c>
      <c r="G119" s="2">
        <v>43889</v>
      </c>
      <c r="H119" s="1" t="s">
        <v>1117</v>
      </c>
      <c r="I119" s="1" t="s">
        <v>353</v>
      </c>
      <c r="J119" s="1" t="s">
        <v>1021</v>
      </c>
      <c r="K119" t="s">
        <v>1022</v>
      </c>
      <c r="L119" t="b">
        <v>0</v>
      </c>
      <c r="Q119">
        <v>0</v>
      </c>
      <c r="R119">
        <v>0</v>
      </c>
      <c r="T119">
        <v>0</v>
      </c>
      <c r="U119">
        <v>0</v>
      </c>
      <c r="AA119">
        <v>0</v>
      </c>
      <c r="AB119">
        <v>0</v>
      </c>
      <c r="AD119">
        <v>0</v>
      </c>
      <c r="AF119">
        <v>0</v>
      </c>
      <c r="AJ119">
        <v>0</v>
      </c>
      <c r="AO119">
        <v>0</v>
      </c>
      <c r="AP119">
        <v>0</v>
      </c>
      <c r="AR119">
        <v>0</v>
      </c>
      <c r="AZ119">
        <v>0</v>
      </c>
      <c r="BB119">
        <v>2</v>
      </c>
      <c r="BC119">
        <v>2020</v>
      </c>
      <c r="BD119" t="s">
        <v>3987</v>
      </c>
      <c r="BE119">
        <v>2020</v>
      </c>
    </row>
    <row r="120" spans="1:57" x14ac:dyDescent="0.35">
      <c r="A120" s="1" t="s">
        <v>59</v>
      </c>
      <c r="B120" s="1" t="s">
        <v>1417</v>
      </c>
      <c r="C120" s="1" t="s">
        <v>1176</v>
      </c>
      <c r="D120" s="1" t="s">
        <v>1177</v>
      </c>
      <c r="E120" s="1" t="s">
        <v>29</v>
      </c>
      <c r="F120" s="1" t="s">
        <v>751</v>
      </c>
      <c r="G120" s="2">
        <v>43889</v>
      </c>
      <c r="H120" s="1" t="s">
        <v>321</v>
      </c>
      <c r="I120" s="1" t="s">
        <v>190</v>
      </c>
      <c r="J120" s="1" t="s">
        <v>1021</v>
      </c>
      <c r="K120" t="s">
        <v>1022</v>
      </c>
      <c r="L120" t="b">
        <v>0</v>
      </c>
      <c r="Q120">
        <v>0</v>
      </c>
      <c r="R120">
        <v>0</v>
      </c>
      <c r="T120">
        <v>0</v>
      </c>
      <c r="U120">
        <v>0</v>
      </c>
      <c r="AA120">
        <v>0</v>
      </c>
      <c r="AB120">
        <v>0</v>
      </c>
      <c r="AD120">
        <v>0</v>
      </c>
      <c r="AF120">
        <v>0</v>
      </c>
      <c r="AJ120">
        <v>0</v>
      </c>
      <c r="AO120">
        <v>0</v>
      </c>
      <c r="AP120">
        <v>0</v>
      </c>
      <c r="AR120">
        <v>0</v>
      </c>
      <c r="AZ120">
        <v>0</v>
      </c>
      <c r="BB120">
        <v>2</v>
      </c>
      <c r="BC120">
        <v>2020</v>
      </c>
      <c r="BD120" t="s">
        <v>3987</v>
      </c>
      <c r="BE120">
        <v>2020</v>
      </c>
    </row>
    <row r="121" spans="1:57" x14ac:dyDescent="0.35">
      <c r="A121" s="1" t="s">
        <v>59</v>
      </c>
      <c r="B121" s="1" t="s">
        <v>1422</v>
      </c>
      <c r="C121" s="1" t="s">
        <v>1193</v>
      </c>
      <c r="D121" s="1" t="s">
        <v>1194</v>
      </c>
      <c r="E121" s="1" t="s">
        <v>29</v>
      </c>
      <c r="F121" s="1" t="s">
        <v>751</v>
      </c>
      <c r="G121" s="2">
        <v>43889</v>
      </c>
      <c r="H121" s="1" t="s">
        <v>1195</v>
      </c>
      <c r="I121" s="1" t="s">
        <v>145</v>
      </c>
      <c r="J121" s="1" t="s">
        <v>1021</v>
      </c>
      <c r="K121" t="s">
        <v>1022</v>
      </c>
      <c r="L121" t="b">
        <v>0</v>
      </c>
      <c r="Q121">
        <v>0</v>
      </c>
      <c r="R121">
        <v>0</v>
      </c>
      <c r="T121">
        <v>0</v>
      </c>
      <c r="U121">
        <v>0</v>
      </c>
      <c r="AA121">
        <v>0</v>
      </c>
      <c r="AB121">
        <v>0</v>
      </c>
      <c r="AD121">
        <v>0</v>
      </c>
      <c r="AF121">
        <v>0</v>
      </c>
      <c r="AJ121">
        <v>0</v>
      </c>
      <c r="AO121">
        <v>0</v>
      </c>
      <c r="AP121">
        <v>0</v>
      </c>
      <c r="AR121">
        <v>0</v>
      </c>
      <c r="AZ121">
        <v>0</v>
      </c>
      <c r="BB121">
        <v>2</v>
      </c>
      <c r="BC121">
        <v>2020</v>
      </c>
      <c r="BD121" t="s">
        <v>3987</v>
      </c>
      <c r="BE121">
        <v>2020</v>
      </c>
    </row>
    <row r="122" spans="1:57" x14ac:dyDescent="0.35">
      <c r="A122" s="1" t="s">
        <v>59</v>
      </c>
      <c r="B122" s="1" t="s">
        <v>1420</v>
      </c>
      <c r="C122" s="1" t="s">
        <v>1186</v>
      </c>
      <c r="D122" s="1" t="s">
        <v>1187</v>
      </c>
      <c r="E122" s="1" t="s">
        <v>29</v>
      </c>
      <c r="F122" s="1" t="s">
        <v>751</v>
      </c>
      <c r="G122" s="2">
        <v>43889</v>
      </c>
      <c r="H122" s="1" t="s">
        <v>1188</v>
      </c>
      <c r="I122" s="1" t="s">
        <v>845</v>
      </c>
      <c r="J122" s="1" t="s">
        <v>1021</v>
      </c>
      <c r="K122" t="s">
        <v>1022</v>
      </c>
      <c r="L122" t="b">
        <v>0</v>
      </c>
      <c r="Q122">
        <v>0</v>
      </c>
      <c r="R122">
        <v>0</v>
      </c>
      <c r="T122">
        <v>0</v>
      </c>
      <c r="U122">
        <v>0</v>
      </c>
      <c r="AA122">
        <v>0</v>
      </c>
      <c r="AB122">
        <v>0</v>
      </c>
      <c r="AD122">
        <v>0</v>
      </c>
      <c r="AF122">
        <v>0</v>
      </c>
      <c r="AJ122">
        <v>0</v>
      </c>
      <c r="AO122">
        <v>0</v>
      </c>
      <c r="AP122">
        <v>0</v>
      </c>
      <c r="AR122">
        <v>0</v>
      </c>
      <c r="AZ122">
        <v>0</v>
      </c>
      <c r="BB122">
        <v>2</v>
      </c>
      <c r="BC122">
        <v>2020</v>
      </c>
      <c r="BD122" t="s">
        <v>3987</v>
      </c>
      <c r="BE122">
        <v>2020</v>
      </c>
    </row>
    <row r="123" spans="1:57" x14ac:dyDescent="0.35">
      <c r="A123" s="1" t="s">
        <v>59</v>
      </c>
      <c r="B123" s="1" t="s">
        <v>1419</v>
      </c>
      <c r="C123" s="1" t="s">
        <v>1182</v>
      </c>
      <c r="D123" s="1" t="s">
        <v>1183</v>
      </c>
      <c r="E123" s="1" t="s">
        <v>29</v>
      </c>
      <c r="F123" s="1" t="s">
        <v>751</v>
      </c>
      <c r="G123" s="2">
        <v>43889</v>
      </c>
      <c r="H123" s="1" t="s">
        <v>1184</v>
      </c>
      <c r="I123" s="1" t="s">
        <v>48</v>
      </c>
      <c r="J123" s="1" t="s">
        <v>1021</v>
      </c>
      <c r="K123" t="s">
        <v>1022</v>
      </c>
      <c r="L123" t="b">
        <v>0</v>
      </c>
      <c r="Q123">
        <v>0</v>
      </c>
      <c r="R123">
        <v>0</v>
      </c>
      <c r="T123">
        <v>0</v>
      </c>
      <c r="U123">
        <v>0</v>
      </c>
      <c r="AA123">
        <v>0</v>
      </c>
      <c r="AB123">
        <v>0</v>
      </c>
      <c r="AD123">
        <v>0</v>
      </c>
      <c r="AF123">
        <v>0</v>
      </c>
      <c r="AJ123">
        <v>0</v>
      </c>
      <c r="AO123">
        <v>0</v>
      </c>
      <c r="AP123">
        <v>0</v>
      </c>
      <c r="AR123">
        <v>0</v>
      </c>
      <c r="AZ123">
        <v>0</v>
      </c>
      <c r="BB123">
        <v>2</v>
      </c>
      <c r="BC123">
        <v>2020</v>
      </c>
      <c r="BD123" t="s">
        <v>3987</v>
      </c>
      <c r="BE123">
        <v>2020</v>
      </c>
    </row>
    <row r="124" spans="1:57" x14ac:dyDescent="0.35">
      <c r="A124" s="1" t="s">
        <v>59</v>
      </c>
      <c r="B124" s="1" t="s">
        <v>1418</v>
      </c>
      <c r="C124" s="1" t="s">
        <v>1179</v>
      </c>
      <c r="D124" s="1" t="s">
        <v>1180</v>
      </c>
      <c r="E124" s="1" t="s">
        <v>29</v>
      </c>
      <c r="F124" s="1" t="s">
        <v>751</v>
      </c>
      <c r="G124" s="2">
        <v>43889</v>
      </c>
      <c r="H124" s="1" t="s">
        <v>125</v>
      </c>
      <c r="I124" s="1" t="s">
        <v>125</v>
      </c>
      <c r="J124" s="1" t="s">
        <v>1021</v>
      </c>
      <c r="K124" t="s">
        <v>1022</v>
      </c>
      <c r="L124" t="b">
        <v>0</v>
      </c>
      <c r="Q124">
        <v>0</v>
      </c>
      <c r="R124">
        <v>0</v>
      </c>
      <c r="T124">
        <v>0</v>
      </c>
      <c r="U124">
        <v>0</v>
      </c>
      <c r="AA124">
        <v>0</v>
      </c>
      <c r="AB124">
        <v>0</v>
      </c>
      <c r="AD124">
        <v>0</v>
      </c>
      <c r="AF124">
        <v>0</v>
      </c>
      <c r="AJ124">
        <v>0</v>
      </c>
      <c r="AO124">
        <v>0</v>
      </c>
      <c r="AP124">
        <v>0</v>
      </c>
      <c r="AR124">
        <v>0</v>
      </c>
      <c r="AZ124">
        <v>0</v>
      </c>
      <c r="BB124">
        <v>2</v>
      </c>
      <c r="BC124">
        <v>2020</v>
      </c>
      <c r="BD124" t="s">
        <v>3987</v>
      </c>
      <c r="BE124">
        <v>2020</v>
      </c>
    </row>
    <row r="125" spans="1:57" x14ac:dyDescent="0.35">
      <c r="A125" s="1" t="s">
        <v>59</v>
      </c>
      <c r="B125" s="1" t="s">
        <v>1421</v>
      </c>
      <c r="C125" s="1" t="s">
        <v>1190</v>
      </c>
      <c r="D125" s="1" t="s">
        <v>1191</v>
      </c>
      <c r="E125" s="1" t="s">
        <v>29</v>
      </c>
      <c r="F125" s="1" t="s">
        <v>751</v>
      </c>
      <c r="G125" s="2">
        <v>43889</v>
      </c>
      <c r="H125" s="1" t="s">
        <v>402</v>
      </c>
      <c r="I125" s="1" t="s">
        <v>145</v>
      </c>
      <c r="J125" s="1" t="s">
        <v>1021</v>
      </c>
      <c r="K125" t="s">
        <v>1022</v>
      </c>
      <c r="L125" t="b">
        <v>0</v>
      </c>
      <c r="Q125">
        <v>0</v>
      </c>
      <c r="R125">
        <v>0</v>
      </c>
      <c r="T125">
        <v>0</v>
      </c>
      <c r="U125">
        <v>0</v>
      </c>
      <c r="AA125">
        <v>0</v>
      </c>
      <c r="AB125">
        <v>0</v>
      </c>
      <c r="AD125">
        <v>0</v>
      </c>
      <c r="AF125">
        <v>0</v>
      </c>
      <c r="AJ125">
        <v>0</v>
      </c>
      <c r="AO125">
        <v>0</v>
      </c>
      <c r="AP125">
        <v>0</v>
      </c>
      <c r="AR125">
        <v>0</v>
      </c>
      <c r="AZ125">
        <v>0</v>
      </c>
      <c r="BB125">
        <v>2</v>
      </c>
      <c r="BC125">
        <v>2020</v>
      </c>
      <c r="BD125" t="s">
        <v>3987</v>
      </c>
      <c r="BE125">
        <v>2020</v>
      </c>
    </row>
    <row r="126" spans="1:57" x14ac:dyDescent="0.35">
      <c r="A126" s="1" t="s">
        <v>59</v>
      </c>
      <c r="B126" s="1" t="s">
        <v>1393</v>
      </c>
      <c r="C126" s="1" t="s">
        <v>1093</v>
      </c>
      <c r="D126" s="1" t="s">
        <v>1094</v>
      </c>
      <c r="E126" s="1" t="s">
        <v>29</v>
      </c>
      <c r="F126" s="1" t="s">
        <v>751</v>
      </c>
      <c r="G126" s="2">
        <v>43889</v>
      </c>
      <c r="H126" s="1" t="s">
        <v>1095</v>
      </c>
      <c r="I126" s="1" t="s">
        <v>387</v>
      </c>
      <c r="J126" s="1" t="s">
        <v>1021</v>
      </c>
      <c r="K126" t="s">
        <v>1022</v>
      </c>
      <c r="L126" t="b">
        <v>0</v>
      </c>
      <c r="Q126">
        <v>0</v>
      </c>
      <c r="R126">
        <v>0</v>
      </c>
      <c r="T126">
        <v>0</v>
      </c>
      <c r="U126">
        <v>0</v>
      </c>
      <c r="AA126">
        <v>0</v>
      </c>
      <c r="AB126">
        <v>0</v>
      </c>
      <c r="AD126">
        <v>0</v>
      </c>
      <c r="AF126">
        <v>0</v>
      </c>
      <c r="AJ126">
        <v>0</v>
      </c>
      <c r="AO126">
        <v>0</v>
      </c>
      <c r="AP126">
        <v>0</v>
      </c>
      <c r="AR126">
        <v>0</v>
      </c>
      <c r="AZ126">
        <v>0</v>
      </c>
      <c r="BB126">
        <v>2</v>
      </c>
      <c r="BC126">
        <v>2020</v>
      </c>
      <c r="BD126" t="s">
        <v>3987</v>
      </c>
      <c r="BE126">
        <v>2020</v>
      </c>
    </row>
    <row r="127" spans="1:57" x14ac:dyDescent="0.35">
      <c r="A127" s="1" t="s">
        <v>59</v>
      </c>
      <c r="B127" s="1" t="s">
        <v>1379</v>
      </c>
      <c r="C127" s="1" t="s">
        <v>1041</v>
      </c>
      <c r="D127" s="1" t="s">
        <v>1042</v>
      </c>
      <c r="E127" s="1" t="s">
        <v>29</v>
      </c>
      <c r="F127" s="1" t="s">
        <v>751</v>
      </c>
      <c r="G127" s="2">
        <v>43889</v>
      </c>
      <c r="H127" s="1" t="s">
        <v>1043</v>
      </c>
      <c r="I127" s="1" t="s">
        <v>145</v>
      </c>
      <c r="J127" s="1" t="s">
        <v>1021</v>
      </c>
      <c r="K127" t="s">
        <v>1022</v>
      </c>
      <c r="L127" t="b">
        <v>0</v>
      </c>
      <c r="Q127">
        <v>0</v>
      </c>
      <c r="R127">
        <v>0</v>
      </c>
      <c r="T127">
        <v>0</v>
      </c>
      <c r="U127">
        <v>0</v>
      </c>
      <c r="AA127">
        <v>0</v>
      </c>
      <c r="AB127">
        <v>0</v>
      </c>
      <c r="AD127">
        <v>0</v>
      </c>
      <c r="AF127">
        <v>0</v>
      </c>
      <c r="AJ127">
        <v>0</v>
      </c>
      <c r="AO127">
        <v>0</v>
      </c>
      <c r="AP127">
        <v>0</v>
      </c>
      <c r="AR127">
        <v>0</v>
      </c>
      <c r="AZ127">
        <v>0</v>
      </c>
      <c r="BB127">
        <v>2</v>
      </c>
      <c r="BC127">
        <v>2020</v>
      </c>
      <c r="BD127" t="s">
        <v>3987</v>
      </c>
      <c r="BE127">
        <v>2020</v>
      </c>
    </row>
    <row r="128" spans="1:57" x14ac:dyDescent="0.35">
      <c r="A128" s="1" t="s">
        <v>59</v>
      </c>
      <c r="B128" s="1" t="s">
        <v>1391</v>
      </c>
      <c r="C128" s="1" t="s">
        <v>1087</v>
      </c>
      <c r="D128" s="1" t="s">
        <v>1088</v>
      </c>
      <c r="E128" s="1" t="s">
        <v>29</v>
      </c>
      <c r="F128" s="1" t="s">
        <v>751</v>
      </c>
      <c r="G128" s="2">
        <v>43889</v>
      </c>
      <c r="H128" s="1" t="s">
        <v>844</v>
      </c>
      <c r="I128" s="1" t="s">
        <v>845</v>
      </c>
      <c r="J128" s="1" t="s">
        <v>1021</v>
      </c>
      <c r="K128" t="s">
        <v>1022</v>
      </c>
      <c r="L128" t="b">
        <v>0</v>
      </c>
      <c r="Q128">
        <v>0</v>
      </c>
      <c r="R128">
        <v>0</v>
      </c>
      <c r="T128">
        <v>0</v>
      </c>
      <c r="U128">
        <v>0</v>
      </c>
      <c r="AA128">
        <v>0</v>
      </c>
      <c r="AB128">
        <v>0</v>
      </c>
      <c r="AD128">
        <v>0</v>
      </c>
      <c r="AF128">
        <v>0</v>
      </c>
      <c r="AJ128">
        <v>0</v>
      </c>
      <c r="AO128">
        <v>0</v>
      </c>
      <c r="AP128">
        <v>0</v>
      </c>
      <c r="AR128">
        <v>0</v>
      </c>
      <c r="AZ128">
        <v>0</v>
      </c>
      <c r="BB128">
        <v>2</v>
      </c>
      <c r="BC128">
        <v>2020</v>
      </c>
      <c r="BD128" t="s">
        <v>3987</v>
      </c>
      <c r="BE128">
        <v>2020</v>
      </c>
    </row>
    <row r="129" spans="1:57" x14ac:dyDescent="0.35">
      <c r="A129" s="1" t="s">
        <v>59</v>
      </c>
      <c r="B129" s="1" t="s">
        <v>1402</v>
      </c>
      <c r="C129" s="1" t="s">
        <v>1126</v>
      </c>
      <c r="D129" s="1" t="s">
        <v>1127</v>
      </c>
      <c r="E129" s="1" t="s">
        <v>29</v>
      </c>
      <c r="F129" s="1" t="s">
        <v>751</v>
      </c>
      <c r="G129" s="2">
        <v>43889</v>
      </c>
      <c r="H129" s="1" t="s">
        <v>1128</v>
      </c>
      <c r="I129" s="1" t="s">
        <v>166</v>
      </c>
      <c r="J129" s="1" t="s">
        <v>1021</v>
      </c>
      <c r="K129" t="s">
        <v>1022</v>
      </c>
      <c r="L129" t="b">
        <v>0</v>
      </c>
      <c r="Q129">
        <v>0</v>
      </c>
      <c r="R129">
        <v>0</v>
      </c>
      <c r="T129">
        <v>0</v>
      </c>
      <c r="U129">
        <v>0</v>
      </c>
      <c r="AA129">
        <v>0</v>
      </c>
      <c r="AB129">
        <v>0</v>
      </c>
      <c r="AD129">
        <v>0</v>
      </c>
      <c r="AF129">
        <v>0</v>
      </c>
      <c r="AJ129">
        <v>0</v>
      </c>
      <c r="AO129">
        <v>0</v>
      </c>
      <c r="AP129">
        <v>0</v>
      </c>
      <c r="AR129">
        <v>0</v>
      </c>
      <c r="AZ129">
        <v>0</v>
      </c>
      <c r="BB129">
        <v>2</v>
      </c>
      <c r="BC129">
        <v>2020</v>
      </c>
      <c r="BD129" t="s">
        <v>3987</v>
      </c>
      <c r="BE129">
        <v>2020</v>
      </c>
    </row>
    <row r="130" spans="1:57" x14ac:dyDescent="0.35">
      <c r="A130" s="1" t="s">
        <v>59</v>
      </c>
      <c r="B130" s="1" t="s">
        <v>1416</v>
      </c>
      <c r="C130" s="1" t="s">
        <v>1173</v>
      </c>
      <c r="D130" s="1" t="s">
        <v>1174</v>
      </c>
      <c r="E130" s="1" t="s">
        <v>29</v>
      </c>
      <c r="F130" s="1" t="s">
        <v>751</v>
      </c>
      <c r="G130" s="2">
        <v>43889</v>
      </c>
      <c r="H130" s="1" t="s">
        <v>155</v>
      </c>
      <c r="I130" s="1" t="s">
        <v>145</v>
      </c>
      <c r="J130" s="1" t="s">
        <v>1021</v>
      </c>
      <c r="K130" t="s">
        <v>1022</v>
      </c>
      <c r="L130" t="b">
        <v>0</v>
      </c>
      <c r="Q130">
        <v>0</v>
      </c>
      <c r="R130">
        <v>0</v>
      </c>
      <c r="T130">
        <v>0</v>
      </c>
      <c r="U130">
        <v>0</v>
      </c>
      <c r="AA130">
        <v>0</v>
      </c>
      <c r="AB130">
        <v>0</v>
      </c>
      <c r="AD130">
        <v>0</v>
      </c>
      <c r="AF130">
        <v>0</v>
      </c>
      <c r="AJ130">
        <v>0</v>
      </c>
      <c r="AO130">
        <v>0</v>
      </c>
      <c r="AP130">
        <v>0</v>
      </c>
      <c r="AR130">
        <v>0</v>
      </c>
      <c r="AZ130">
        <v>0</v>
      </c>
      <c r="BB130">
        <v>2</v>
      </c>
      <c r="BC130">
        <v>2020</v>
      </c>
      <c r="BD130" t="s">
        <v>3987</v>
      </c>
      <c r="BE130">
        <v>2020</v>
      </c>
    </row>
    <row r="131" spans="1:57" x14ac:dyDescent="0.35">
      <c r="A131" s="1" t="s">
        <v>59</v>
      </c>
      <c r="B131" s="1" t="s">
        <v>1415</v>
      </c>
      <c r="C131" s="1" t="s">
        <v>1170</v>
      </c>
      <c r="D131" s="1" t="s">
        <v>1171</v>
      </c>
      <c r="E131" s="1" t="s">
        <v>29</v>
      </c>
      <c r="F131" s="1" t="s">
        <v>751</v>
      </c>
      <c r="G131" s="2">
        <v>43889</v>
      </c>
      <c r="H131" s="1" t="s">
        <v>40</v>
      </c>
      <c r="I131" s="1" t="s">
        <v>40</v>
      </c>
      <c r="J131" s="1" t="s">
        <v>1021</v>
      </c>
      <c r="K131" t="s">
        <v>1022</v>
      </c>
      <c r="L131" t="b">
        <v>0</v>
      </c>
      <c r="Q131">
        <v>0</v>
      </c>
      <c r="R131">
        <v>0</v>
      </c>
      <c r="T131">
        <v>0</v>
      </c>
      <c r="U131">
        <v>0</v>
      </c>
      <c r="AA131">
        <v>0</v>
      </c>
      <c r="AB131">
        <v>0</v>
      </c>
      <c r="AD131">
        <v>0</v>
      </c>
      <c r="AF131">
        <v>0</v>
      </c>
      <c r="AJ131">
        <v>0</v>
      </c>
      <c r="AO131">
        <v>0</v>
      </c>
      <c r="AP131">
        <v>0</v>
      </c>
      <c r="AR131">
        <v>0</v>
      </c>
      <c r="AZ131">
        <v>0</v>
      </c>
      <c r="BB131">
        <v>2</v>
      </c>
      <c r="BC131">
        <v>2020</v>
      </c>
      <c r="BD131" t="s">
        <v>3987</v>
      </c>
      <c r="BE131">
        <v>2020</v>
      </c>
    </row>
    <row r="132" spans="1:57" x14ac:dyDescent="0.35">
      <c r="A132" s="1" t="s">
        <v>59</v>
      </c>
      <c r="B132" s="1" t="s">
        <v>1414</v>
      </c>
      <c r="C132" s="1" t="s">
        <v>1167</v>
      </c>
      <c r="D132" s="1" t="s">
        <v>1168</v>
      </c>
      <c r="E132" s="1" t="s">
        <v>29</v>
      </c>
      <c r="F132" s="1" t="s">
        <v>751</v>
      </c>
      <c r="G132" s="2">
        <v>43889</v>
      </c>
      <c r="H132" s="1" t="s">
        <v>238</v>
      </c>
      <c r="I132" s="1" t="s">
        <v>239</v>
      </c>
      <c r="J132" s="1" t="s">
        <v>1021</v>
      </c>
      <c r="K132" t="s">
        <v>1022</v>
      </c>
      <c r="L132" t="b">
        <v>0</v>
      </c>
      <c r="Q132">
        <v>0</v>
      </c>
      <c r="R132">
        <v>0</v>
      </c>
      <c r="T132">
        <v>0</v>
      </c>
      <c r="U132">
        <v>0</v>
      </c>
      <c r="AA132">
        <v>0</v>
      </c>
      <c r="AB132">
        <v>0</v>
      </c>
      <c r="AD132">
        <v>0</v>
      </c>
      <c r="AF132">
        <v>0</v>
      </c>
      <c r="AJ132">
        <v>0</v>
      </c>
      <c r="AO132">
        <v>0</v>
      </c>
      <c r="AP132">
        <v>0</v>
      </c>
      <c r="AR132">
        <v>0</v>
      </c>
      <c r="AZ132">
        <v>0</v>
      </c>
      <c r="BB132">
        <v>2</v>
      </c>
      <c r="BC132">
        <v>2020</v>
      </c>
      <c r="BD132" t="s">
        <v>3987</v>
      </c>
      <c r="BE132">
        <v>2020</v>
      </c>
    </row>
    <row r="133" spans="1:57" x14ac:dyDescent="0.35">
      <c r="A133" s="1" t="s">
        <v>59</v>
      </c>
      <c r="B133" s="1" t="s">
        <v>1388</v>
      </c>
      <c r="C133" s="1" t="s">
        <v>1077</v>
      </c>
      <c r="D133" s="1" t="s">
        <v>1078</v>
      </c>
      <c r="E133" s="1" t="s">
        <v>29</v>
      </c>
      <c r="F133" s="1" t="s">
        <v>751</v>
      </c>
      <c r="G133" s="2">
        <v>43889</v>
      </c>
      <c r="H133" s="1" t="s">
        <v>1079</v>
      </c>
      <c r="I133" s="1" t="s">
        <v>353</v>
      </c>
      <c r="J133" s="1" t="s">
        <v>1021</v>
      </c>
      <c r="K133" t="s">
        <v>1022</v>
      </c>
      <c r="L133" t="b">
        <v>0</v>
      </c>
      <c r="Q133">
        <v>0</v>
      </c>
      <c r="R133">
        <v>0</v>
      </c>
      <c r="T133">
        <v>0</v>
      </c>
      <c r="U133">
        <v>0</v>
      </c>
      <c r="AA133">
        <v>0</v>
      </c>
      <c r="AB133">
        <v>0</v>
      </c>
      <c r="AD133">
        <v>0</v>
      </c>
      <c r="AF133">
        <v>0</v>
      </c>
      <c r="AJ133">
        <v>0</v>
      </c>
      <c r="AO133">
        <v>0</v>
      </c>
      <c r="AP133">
        <v>0</v>
      </c>
      <c r="AR133">
        <v>0</v>
      </c>
      <c r="AZ133">
        <v>0</v>
      </c>
      <c r="BB133">
        <v>2</v>
      </c>
      <c r="BC133">
        <v>2020</v>
      </c>
      <c r="BD133" t="s">
        <v>3987</v>
      </c>
      <c r="BE133">
        <v>2020</v>
      </c>
    </row>
    <row r="134" spans="1:57" x14ac:dyDescent="0.35">
      <c r="A134" s="1" t="s">
        <v>59</v>
      </c>
      <c r="B134" s="1" t="s">
        <v>1389</v>
      </c>
      <c r="C134" s="1" t="s">
        <v>1081</v>
      </c>
      <c r="D134" s="1" t="s">
        <v>1082</v>
      </c>
      <c r="E134" s="1" t="s">
        <v>29</v>
      </c>
      <c r="F134" s="1" t="s">
        <v>751</v>
      </c>
      <c r="G134" s="2">
        <v>43889</v>
      </c>
      <c r="H134" s="1" t="s">
        <v>135</v>
      </c>
      <c r="I134" s="1" t="s">
        <v>136</v>
      </c>
      <c r="J134" s="1" t="s">
        <v>1021</v>
      </c>
      <c r="K134" t="s">
        <v>1022</v>
      </c>
      <c r="L134" t="b">
        <v>0</v>
      </c>
      <c r="Q134">
        <v>0</v>
      </c>
      <c r="R134">
        <v>0</v>
      </c>
      <c r="T134">
        <v>0</v>
      </c>
      <c r="U134">
        <v>0</v>
      </c>
      <c r="AA134">
        <v>0</v>
      </c>
      <c r="AB134">
        <v>0</v>
      </c>
      <c r="AD134">
        <v>0</v>
      </c>
      <c r="AF134">
        <v>0</v>
      </c>
      <c r="AJ134">
        <v>0</v>
      </c>
      <c r="AO134">
        <v>0</v>
      </c>
      <c r="AP134">
        <v>0</v>
      </c>
      <c r="AR134">
        <v>0</v>
      </c>
      <c r="AZ134">
        <v>0</v>
      </c>
      <c r="BB134">
        <v>2</v>
      </c>
      <c r="BC134">
        <v>2020</v>
      </c>
      <c r="BD134" t="s">
        <v>3987</v>
      </c>
      <c r="BE134">
        <v>2020</v>
      </c>
    </row>
    <row r="135" spans="1:57" x14ac:dyDescent="0.35">
      <c r="A135" s="1" t="s">
        <v>59</v>
      </c>
      <c r="B135" s="1" t="s">
        <v>1390</v>
      </c>
      <c r="C135" s="1" t="s">
        <v>1084</v>
      </c>
      <c r="D135" s="1" t="s">
        <v>1085</v>
      </c>
      <c r="E135" s="1" t="s">
        <v>29</v>
      </c>
      <c r="F135" s="1" t="s">
        <v>751</v>
      </c>
      <c r="G135" s="2">
        <v>43889</v>
      </c>
      <c r="H135" s="1" t="s">
        <v>670</v>
      </c>
      <c r="I135" s="1" t="s">
        <v>166</v>
      </c>
      <c r="J135" s="1" t="s">
        <v>1021</v>
      </c>
      <c r="K135" t="s">
        <v>1022</v>
      </c>
      <c r="L135" t="b">
        <v>0</v>
      </c>
      <c r="Q135">
        <v>0</v>
      </c>
      <c r="R135">
        <v>0</v>
      </c>
      <c r="T135">
        <v>0</v>
      </c>
      <c r="U135">
        <v>0</v>
      </c>
      <c r="AA135">
        <v>0</v>
      </c>
      <c r="AB135">
        <v>0</v>
      </c>
      <c r="AD135">
        <v>0</v>
      </c>
      <c r="AF135">
        <v>0</v>
      </c>
      <c r="AJ135">
        <v>0</v>
      </c>
      <c r="AO135">
        <v>0</v>
      </c>
      <c r="AP135">
        <v>0</v>
      </c>
      <c r="AR135">
        <v>0</v>
      </c>
      <c r="AZ135">
        <v>0</v>
      </c>
      <c r="BB135">
        <v>2</v>
      </c>
      <c r="BC135">
        <v>2020</v>
      </c>
      <c r="BD135" t="s">
        <v>3987</v>
      </c>
      <c r="BE135">
        <v>2020</v>
      </c>
    </row>
    <row r="136" spans="1:57" x14ac:dyDescent="0.35">
      <c r="A136" s="1" t="s">
        <v>59</v>
      </c>
      <c r="B136" s="1" t="s">
        <v>1387</v>
      </c>
      <c r="C136" s="1" t="s">
        <v>1073</v>
      </c>
      <c r="D136" s="1" t="s">
        <v>1074</v>
      </c>
      <c r="E136" s="1" t="s">
        <v>29</v>
      </c>
      <c r="F136" s="1" t="s">
        <v>751</v>
      </c>
      <c r="G136" s="2">
        <v>43889</v>
      </c>
      <c r="H136" s="1" t="s">
        <v>1075</v>
      </c>
      <c r="I136" s="1" t="s">
        <v>166</v>
      </c>
      <c r="J136" s="1" t="s">
        <v>1021</v>
      </c>
      <c r="K136" t="s">
        <v>1022</v>
      </c>
      <c r="L136" t="b">
        <v>0</v>
      </c>
      <c r="Q136">
        <v>0</v>
      </c>
      <c r="R136">
        <v>0</v>
      </c>
      <c r="T136">
        <v>0</v>
      </c>
      <c r="U136">
        <v>0</v>
      </c>
      <c r="AA136">
        <v>0</v>
      </c>
      <c r="AB136">
        <v>0</v>
      </c>
      <c r="AD136">
        <v>0</v>
      </c>
      <c r="AF136">
        <v>0</v>
      </c>
      <c r="AJ136">
        <v>0</v>
      </c>
      <c r="AO136">
        <v>0</v>
      </c>
      <c r="AP136">
        <v>0</v>
      </c>
      <c r="AR136">
        <v>0</v>
      </c>
      <c r="AZ136">
        <v>0</v>
      </c>
      <c r="BB136">
        <v>2</v>
      </c>
      <c r="BC136">
        <v>2020</v>
      </c>
      <c r="BD136" t="s">
        <v>3987</v>
      </c>
      <c r="BE136">
        <v>2020</v>
      </c>
    </row>
    <row r="137" spans="1:57" x14ac:dyDescent="0.35">
      <c r="A137" s="1" t="s">
        <v>59</v>
      </c>
      <c r="B137" s="1" t="s">
        <v>1410</v>
      </c>
      <c r="C137" s="1" t="s">
        <v>1155</v>
      </c>
      <c r="D137" s="1" t="s">
        <v>1156</v>
      </c>
      <c r="E137" s="1" t="s">
        <v>1411</v>
      </c>
      <c r="F137" s="1" t="s">
        <v>751</v>
      </c>
      <c r="G137" s="2">
        <v>43889</v>
      </c>
      <c r="H137" s="1" t="s">
        <v>1158</v>
      </c>
      <c r="I137" s="1" t="s">
        <v>145</v>
      </c>
      <c r="J137" s="1" t="s">
        <v>1021</v>
      </c>
      <c r="K137" t="s">
        <v>1022</v>
      </c>
      <c r="L137" t="b">
        <v>0</v>
      </c>
      <c r="Q137">
        <v>0</v>
      </c>
      <c r="R137">
        <v>0</v>
      </c>
      <c r="T137">
        <v>0</v>
      </c>
      <c r="U137">
        <v>0</v>
      </c>
      <c r="AA137">
        <v>0</v>
      </c>
      <c r="AB137">
        <v>0</v>
      </c>
      <c r="AD137">
        <v>0</v>
      </c>
      <c r="AF137">
        <v>0</v>
      </c>
      <c r="AJ137">
        <v>0</v>
      </c>
      <c r="AO137">
        <v>0</v>
      </c>
      <c r="AP137">
        <v>0</v>
      </c>
      <c r="AR137">
        <v>0</v>
      </c>
      <c r="AZ137">
        <v>0</v>
      </c>
      <c r="BB137">
        <v>2</v>
      </c>
      <c r="BC137">
        <v>2020</v>
      </c>
      <c r="BD137" t="s">
        <v>3987</v>
      </c>
      <c r="BE137">
        <v>2020</v>
      </c>
    </row>
    <row r="138" spans="1:57" x14ac:dyDescent="0.35">
      <c r="A138" s="1" t="s">
        <v>59</v>
      </c>
      <c r="B138" s="1" t="s">
        <v>1412</v>
      </c>
      <c r="C138" s="1" t="s">
        <v>1160</v>
      </c>
      <c r="D138" s="1" t="s">
        <v>1161</v>
      </c>
      <c r="E138" s="1" t="s">
        <v>29</v>
      </c>
      <c r="F138" s="1" t="s">
        <v>751</v>
      </c>
      <c r="G138" s="2">
        <v>43889</v>
      </c>
      <c r="H138" s="1" t="s">
        <v>1162</v>
      </c>
      <c r="I138" s="1" t="s">
        <v>353</v>
      </c>
      <c r="J138" s="1" t="s">
        <v>1021</v>
      </c>
      <c r="K138" t="s">
        <v>1022</v>
      </c>
      <c r="L138" t="b">
        <v>0</v>
      </c>
      <c r="Q138">
        <v>0</v>
      </c>
      <c r="R138">
        <v>0</v>
      </c>
      <c r="T138">
        <v>0</v>
      </c>
      <c r="U138">
        <v>0</v>
      </c>
      <c r="AA138">
        <v>0</v>
      </c>
      <c r="AB138">
        <v>0</v>
      </c>
      <c r="AD138">
        <v>0</v>
      </c>
      <c r="AF138">
        <v>0</v>
      </c>
      <c r="AJ138">
        <v>0</v>
      </c>
      <c r="AO138">
        <v>0</v>
      </c>
      <c r="AP138">
        <v>0</v>
      </c>
      <c r="AR138">
        <v>0</v>
      </c>
      <c r="AZ138">
        <v>0</v>
      </c>
      <c r="BB138">
        <v>2</v>
      </c>
      <c r="BC138">
        <v>2020</v>
      </c>
      <c r="BD138" t="s">
        <v>3987</v>
      </c>
      <c r="BE138">
        <v>2020</v>
      </c>
    </row>
    <row r="139" spans="1:57" x14ac:dyDescent="0.35">
      <c r="A139" s="1" t="s">
        <v>59</v>
      </c>
      <c r="B139" s="1" t="s">
        <v>1413</v>
      </c>
      <c r="C139" s="1" t="s">
        <v>1164</v>
      </c>
      <c r="D139" s="1" t="s">
        <v>1165</v>
      </c>
      <c r="E139" s="1" t="s">
        <v>29</v>
      </c>
      <c r="F139" s="1" t="s">
        <v>751</v>
      </c>
      <c r="G139" s="2">
        <v>43889</v>
      </c>
      <c r="H139" s="1" t="s">
        <v>998</v>
      </c>
      <c r="I139" s="1" t="s">
        <v>145</v>
      </c>
      <c r="J139" s="1" t="s">
        <v>1021</v>
      </c>
      <c r="K139" t="s">
        <v>1022</v>
      </c>
      <c r="L139" t="b">
        <v>0</v>
      </c>
      <c r="Q139">
        <v>0</v>
      </c>
      <c r="R139">
        <v>0</v>
      </c>
      <c r="T139">
        <v>0</v>
      </c>
      <c r="U139">
        <v>0</v>
      </c>
      <c r="AA139">
        <v>0</v>
      </c>
      <c r="AB139">
        <v>0</v>
      </c>
      <c r="AD139">
        <v>0</v>
      </c>
      <c r="AF139">
        <v>0</v>
      </c>
      <c r="AJ139">
        <v>0</v>
      </c>
      <c r="AO139">
        <v>0</v>
      </c>
      <c r="AP139">
        <v>0</v>
      </c>
      <c r="AR139">
        <v>0</v>
      </c>
      <c r="AZ139">
        <v>0</v>
      </c>
      <c r="BB139">
        <v>2</v>
      </c>
      <c r="BC139">
        <v>2020</v>
      </c>
      <c r="BD139" t="s">
        <v>3987</v>
      </c>
      <c r="BE139">
        <v>2020</v>
      </c>
    </row>
    <row r="140" spans="1:57" x14ac:dyDescent="0.35">
      <c r="A140" s="1" t="s">
        <v>59</v>
      </c>
      <c r="B140" s="1" t="s">
        <v>1404</v>
      </c>
      <c r="C140" s="1" t="s">
        <v>1133</v>
      </c>
      <c r="D140" s="1" t="s">
        <v>1134</v>
      </c>
      <c r="E140" s="1" t="s">
        <v>29</v>
      </c>
      <c r="F140" s="1" t="s">
        <v>751</v>
      </c>
      <c r="G140" s="2">
        <v>43889</v>
      </c>
      <c r="H140" s="1" t="s">
        <v>165</v>
      </c>
      <c r="I140" s="1" t="s">
        <v>166</v>
      </c>
      <c r="J140" s="1" t="s">
        <v>1021</v>
      </c>
      <c r="K140" t="s">
        <v>1022</v>
      </c>
      <c r="L140" t="b">
        <v>0</v>
      </c>
      <c r="Q140">
        <v>0</v>
      </c>
      <c r="R140">
        <v>0</v>
      </c>
      <c r="T140">
        <v>0</v>
      </c>
      <c r="U140">
        <v>0</v>
      </c>
      <c r="AA140">
        <v>0</v>
      </c>
      <c r="AB140">
        <v>0</v>
      </c>
      <c r="AD140">
        <v>0</v>
      </c>
      <c r="AF140">
        <v>0</v>
      </c>
      <c r="AJ140">
        <v>0</v>
      </c>
      <c r="AO140">
        <v>0</v>
      </c>
      <c r="AP140">
        <v>0</v>
      </c>
      <c r="AR140">
        <v>0</v>
      </c>
      <c r="AZ140">
        <v>0</v>
      </c>
      <c r="BB140">
        <v>2</v>
      </c>
      <c r="BC140">
        <v>2020</v>
      </c>
      <c r="BD140" t="s">
        <v>3987</v>
      </c>
      <c r="BE140">
        <v>2020</v>
      </c>
    </row>
    <row r="141" spans="1:57" x14ac:dyDescent="0.35">
      <c r="A141" s="1" t="s">
        <v>59</v>
      </c>
      <c r="B141" s="1" t="s">
        <v>1403</v>
      </c>
      <c r="C141" s="1" t="s">
        <v>1130</v>
      </c>
      <c r="D141" s="1" t="s">
        <v>1131</v>
      </c>
      <c r="E141" s="1" t="s">
        <v>29</v>
      </c>
      <c r="F141" s="1" t="s">
        <v>751</v>
      </c>
      <c r="G141" s="2">
        <v>43889</v>
      </c>
      <c r="H141" s="1" t="s">
        <v>386</v>
      </c>
      <c r="I141" s="1" t="s">
        <v>387</v>
      </c>
      <c r="J141" s="1" t="s">
        <v>1021</v>
      </c>
      <c r="K141" t="s">
        <v>1022</v>
      </c>
      <c r="L141" t="b">
        <v>0</v>
      </c>
      <c r="Q141">
        <v>0</v>
      </c>
      <c r="R141">
        <v>0</v>
      </c>
      <c r="T141">
        <v>0</v>
      </c>
      <c r="U141">
        <v>0</v>
      </c>
      <c r="AA141">
        <v>0</v>
      </c>
      <c r="AB141">
        <v>0</v>
      </c>
      <c r="AD141">
        <v>0</v>
      </c>
      <c r="AF141">
        <v>0</v>
      </c>
      <c r="AJ141">
        <v>0</v>
      </c>
      <c r="AO141">
        <v>0</v>
      </c>
      <c r="AP141">
        <v>0</v>
      </c>
      <c r="AR141">
        <v>0</v>
      </c>
      <c r="AZ141">
        <v>0</v>
      </c>
      <c r="BB141">
        <v>2</v>
      </c>
      <c r="BC141">
        <v>2020</v>
      </c>
      <c r="BD141" t="s">
        <v>3987</v>
      </c>
      <c r="BE141">
        <v>2020</v>
      </c>
    </row>
    <row r="142" spans="1:57" x14ac:dyDescent="0.35">
      <c r="A142" s="1" t="s">
        <v>59</v>
      </c>
      <c r="B142" s="1" t="s">
        <v>1405</v>
      </c>
      <c r="C142" s="1" t="s">
        <v>1136</v>
      </c>
      <c r="D142" s="1" t="s">
        <v>1137</v>
      </c>
      <c r="E142" s="1" t="s">
        <v>29</v>
      </c>
      <c r="F142" s="1" t="s">
        <v>751</v>
      </c>
      <c r="G142" s="2">
        <v>43889</v>
      </c>
      <c r="H142" s="1" t="s">
        <v>1138</v>
      </c>
      <c r="I142" s="1" t="s">
        <v>136</v>
      </c>
      <c r="J142" s="1" t="s">
        <v>1021</v>
      </c>
      <c r="K142" t="s">
        <v>1022</v>
      </c>
      <c r="L142" t="b">
        <v>0</v>
      </c>
      <c r="Q142">
        <v>0</v>
      </c>
      <c r="R142">
        <v>0</v>
      </c>
      <c r="T142">
        <v>0</v>
      </c>
      <c r="U142">
        <v>0</v>
      </c>
      <c r="AA142">
        <v>0</v>
      </c>
      <c r="AB142">
        <v>0</v>
      </c>
      <c r="AD142">
        <v>0</v>
      </c>
      <c r="AF142">
        <v>0</v>
      </c>
      <c r="AJ142">
        <v>0</v>
      </c>
      <c r="AO142">
        <v>0</v>
      </c>
      <c r="AP142">
        <v>0</v>
      </c>
      <c r="AR142">
        <v>0</v>
      </c>
      <c r="AZ142">
        <v>0</v>
      </c>
      <c r="BB142">
        <v>2</v>
      </c>
      <c r="BC142">
        <v>2020</v>
      </c>
      <c r="BD142" t="s">
        <v>3987</v>
      </c>
      <c r="BE142">
        <v>2020</v>
      </c>
    </row>
    <row r="143" spans="1:57" x14ac:dyDescent="0.35">
      <c r="A143" s="1" t="s">
        <v>59</v>
      </c>
      <c r="B143" s="1" t="s">
        <v>1407</v>
      </c>
      <c r="C143" s="1" t="s">
        <v>1143</v>
      </c>
      <c r="D143" s="1" t="s">
        <v>1144</v>
      </c>
      <c r="E143" s="1" t="s">
        <v>29</v>
      </c>
      <c r="F143" s="1" t="s">
        <v>751</v>
      </c>
      <c r="G143" s="2">
        <v>43889</v>
      </c>
      <c r="H143" s="1" t="s">
        <v>1145</v>
      </c>
      <c r="I143" s="1" t="s">
        <v>73</v>
      </c>
      <c r="J143" s="1" t="s">
        <v>1021</v>
      </c>
      <c r="K143" t="s">
        <v>1022</v>
      </c>
      <c r="L143" t="b">
        <v>0</v>
      </c>
      <c r="Q143">
        <v>0</v>
      </c>
      <c r="R143">
        <v>0</v>
      </c>
      <c r="T143">
        <v>0</v>
      </c>
      <c r="U143">
        <v>0</v>
      </c>
      <c r="AA143">
        <v>0</v>
      </c>
      <c r="AB143">
        <v>0</v>
      </c>
      <c r="AD143">
        <v>0</v>
      </c>
      <c r="AF143">
        <v>0</v>
      </c>
      <c r="AJ143">
        <v>0</v>
      </c>
      <c r="AO143">
        <v>0</v>
      </c>
      <c r="AP143">
        <v>0</v>
      </c>
      <c r="AR143">
        <v>0</v>
      </c>
      <c r="AZ143">
        <v>0</v>
      </c>
      <c r="BB143">
        <v>2</v>
      </c>
      <c r="BC143">
        <v>2020</v>
      </c>
      <c r="BD143" t="s">
        <v>3987</v>
      </c>
      <c r="BE143">
        <v>2020</v>
      </c>
    </row>
    <row r="144" spans="1:57" x14ac:dyDescent="0.35">
      <c r="A144" s="1" t="s">
        <v>59</v>
      </c>
      <c r="B144" s="1" t="s">
        <v>1406</v>
      </c>
      <c r="C144" s="1" t="s">
        <v>1140</v>
      </c>
      <c r="D144" s="1" t="s">
        <v>1141</v>
      </c>
      <c r="E144" s="1" t="s">
        <v>29</v>
      </c>
      <c r="F144" s="1" t="s">
        <v>751</v>
      </c>
      <c r="G144" s="2">
        <v>43889</v>
      </c>
      <c r="H144" s="1" t="s">
        <v>74</v>
      </c>
      <c r="I144" s="1" t="s">
        <v>82</v>
      </c>
      <c r="J144" s="1" t="s">
        <v>1021</v>
      </c>
      <c r="K144" t="s">
        <v>1022</v>
      </c>
      <c r="L144" t="b">
        <v>0</v>
      </c>
      <c r="Q144">
        <v>0</v>
      </c>
      <c r="R144">
        <v>0</v>
      </c>
      <c r="T144">
        <v>0</v>
      </c>
      <c r="U144">
        <v>0</v>
      </c>
      <c r="AA144">
        <v>0</v>
      </c>
      <c r="AB144">
        <v>0</v>
      </c>
      <c r="AD144">
        <v>0</v>
      </c>
      <c r="AF144">
        <v>0</v>
      </c>
      <c r="AJ144">
        <v>0</v>
      </c>
      <c r="AO144">
        <v>0</v>
      </c>
      <c r="AP144">
        <v>0</v>
      </c>
      <c r="AR144">
        <v>0</v>
      </c>
      <c r="AZ144">
        <v>0</v>
      </c>
      <c r="BB144">
        <v>2</v>
      </c>
      <c r="BC144">
        <v>2020</v>
      </c>
      <c r="BD144" t="s">
        <v>3987</v>
      </c>
      <c r="BE144">
        <v>2020</v>
      </c>
    </row>
    <row r="145" spans="1:57" x14ac:dyDescent="0.35">
      <c r="A145" s="1" t="s">
        <v>59</v>
      </c>
      <c r="B145" s="1" t="s">
        <v>1424</v>
      </c>
      <c r="C145" s="1" t="s">
        <v>1201</v>
      </c>
      <c r="D145" s="1" t="s">
        <v>1202</v>
      </c>
      <c r="E145" s="1" t="s">
        <v>29</v>
      </c>
      <c r="F145" s="1" t="s">
        <v>751</v>
      </c>
      <c r="G145" s="2">
        <v>43889</v>
      </c>
      <c r="H145" s="1" t="s">
        <v>352</v>
      </c>
      <c r="I145" s="1" t="s">
        <v>353</v>
      </c>
      <c r="J145" s="1" t="s">
        <v>1021</v>
      </c>
      <c r="K145" t="s">
        <v>1022</v>
      </c>
      <c r="L145" t="b">
        <v>0</v>
      </c>
      <c r="Q145">
        <v>0</v>
      </c>
      <c r="R145">
        <v>0</v>
      </c>
      <c r="T145">
        <v>0</v>
      </c>
      <c r="U145">
        <v>0</v>
      </c>
      <c r="AA145">
        <v>0</v>
      </c>
      <c r="AB145">
        <v>0</v>
      </c>
      <c r="AD145">
        <v>0</v>
      </c>
      <c r="AF145">
        <v>0</v>
      </c>
      <c r="AJ145">
        <v>0</v>
      </c>
      <c r="AO145">
        <v>0</v>
      </c>
      <c r="AP145">
        <v>0</v>
      </c>
      <c r="AR145">
        <v>0</v>
      </c>
      <c r="AZ145">
        <v>0</v>
      </c>
      <c r="BB145">
        <v>2</v>
      </c>
      <c r="BC145">
        <v>2020</v>
      </c>
      <c r="BD145" t="s">
        <v>3987</v>
      </c>
      <c r="BE145">
        <v>2020</v>
      </c>
    </row>
    <row r="146" spans="1:57" x14ac:dyDescent="0.35">
      <c r="A146" s="1" t="s">
        <v>59</v>
      </c>
      <c r="B146" s="1" t="s">
        <v>1408</v>
      </c>
      <c r="C146" s="1" t="s">
        <v>1148</v>
      </c>
      <c r="D146" s="1" t="s">
        <v>1149</v>
      </c>
      <c r="E146" s="1" t="s">
        <v>29</v>
      </c>
      <c r="F146" s="1" t="s">
        <v>751</v>
      </c>
      <c r="G146" s="2">
        <v>43889</v>
      </c>
      <c r="H146" s="1" t="s">
        <v>854</v>
      </c>
      <c r="I146" s="1" t="s">
        <v>40</v>
      </c>
      <c r="J146" s="1" t="s">
        <v>1021</v>
      </c>
      <c r="K146" t="s">
        <v>1022</v>
      </c>
      <c r="L146" t="b">
        <v>0</v>
      </c>
      <c r="Q146">
        <v>0</v>
      </c>
      <c r="R146">
        <v>0</v>
      </c>
      <c r="T146">
        <v>0</v>
      </c>
      <c r="U146">
        <v>0</v>
      </c>
      <c r="AA146">
        <v>0</v>
      </c>
      <c r="AB146">
        <v>0</v>
      </c>
      <c r="AD146">
        <v>0</v>
      </c>
      <c r="AF146">
        <v>0</v>
      </c>
      <c r="AJ146">
        <v>0</v>
      </c>
      <c r="AO146">
        <v>0</v>
      </c>
      <c r="AP146">
        <v>0</v>
      </c>
      <c r="AR146">
        <v>0</v>
      </c>
      <c r="AZ146">
        <v>0</v>
      </c>
      <c r="BB146">
        <v>2</v>
      </c>
      <c r="BC146">
        <v>2020</v>
      </c>
      <c r="BD146" t="s">
        <v>3987</v>
      </c>
      <c r="BE146">
        <v>2020</v>
      </c>
    </row>
    <row r="147" spans="1:57" x14ac:dyDescent="0.35">
      <c r="A147" s="1" t="s">
        <v>59</v>
      </c>
      <c r="B147" s="1" t="s">
        <v>1426</v>
      </c>
      <c r="C147" s="1" t="s">
        <v>1204</v>
      </c>
      <c r="D147" s="1" t="s">
        <v>1205</v>
      </c>
      <c r="E147" s="1" t="s">
        <v>29</v>
      </c>
      <c r="F147" s="1" t="s">
        <v>751</v>
      </c>
      <c r="G147" s="2">
        <v>43889</v>
      </c>
      <c r="H147" s="1" t="s">
        <v>1206</v>
      </c>
      <c r="I147" s="1" t="s">
        <v>31</v>
      </c>
      <c r="J147" s="1" t="s">
        <v>1021</v>
      </c>
      <c r="K147" t="s">
        <v>1022</v>
      </c>
      <c r="L147" t="b">
        <v>0</v>
      </c>
      <c r="Q147">
        <v>0</v>
      </c>
      <c r="R147">
        <v>0</v>
      </c>
      <c r="T147">
        <v>0</v>
      </c>
      <c r="U147">
        <v>0</v>
      </c>
      <c r="AA147">
        <v>0</v>
      </c>
      <c r="AB147">
        <v>0</v>
      </c>
      <c r="AD147">
        <v>0</v>
      </c>
      <c r="AF147">
        <v>0</v>
      </c>
      <c r="AJ147">
        <v>0</v>
      </c>
      <c r="AO147">
        <v>0</v>
      </c>
      <c r="AP147">
        <v>0</v>
      </c>
      <c r="AR147">
        <v>0</v>
      </c>
      <c r="AZ147">
        <v>0</v>
      </c>
      <c r="BB147">
        <v>2</v>
      </c>
      <c r="BC147">
        <v>2020</v>
      </c>
      <c r="BD147" t="s">
        <v>3987</v>
      </c>
      <c r="BE147">
        <v>2020</v>
      </c>
    </row>
    <row r="148" spans="1:57" x14ac:dyDescent="0.35">
      <c r="A148" s="1" t="s">
        <v>59</v>
      </c>
      <c r="B148" s="1" t="s">
        <v>1425</v>
      </c>
      <c r="C148" s="1" t="s">
        <v>1208</v>
      </c>
      <c r="D148" s="1" t="s">
        <v>1209</v>
      </c>
      <c r="E148" s="1" t="s">
        <v>29</v>
      </c>
      <c r="F148" s="1" t="s">
        <v>751</v>
      </c>
      <c r="G148" s="2">
        <v>43889</v>
      </c>
      <c r="H148" s="1" t="s">
        <v>1210</v>
      </c>
      <c r="I148" s="1" t="s">
        <v>387</v>
      </c>
      <c r="J148" s="1" t="s">
        <v>1021</v>
      </c>
      <c r="K148" t="s">
        <v>1022</v>
      </c>
      <c r="L148" t="b">
        <v>0</v>
      </c>
      <c r="Q148">
        <v>0</v>
      </c>
      <c r="R148">
        <v>0</v>
      </c>
      <c r="T148">
        <v>0</v>
      </c>
      <c r="U148">
        <v>0</v>
      </c>
      <c r="AA148">
        <v>0</v>
      </c>
      <c r="AB148">
        <v>0</v>
      </c>
      <c r="AD148">
        <v>0</v>
      </c>
      <c r="AF148">
        <v>0</v>
      </c>
      <c r="AJ148">
        <v>0</v>
      </c>
      <c r="AO148">
        <v>0</v>
      </c>
      <c r="AP148">
        <v>0</v>
      </c>
      <c r="AR148">
        <v>0</v>
      </c>
      <c r="AZ148">
        <v>0</v>
      </c>
      <c r="BB148">
        <v>2</v>
      </c>
      <c r="BC148">
        <v>2020</v>
      </c>
      <c r="BD148" t="s">
        <v>3987</v>
      </c>
      <c r="BE148">
        <v>2020</v>
      </c>
    </row>
    <row r="149" spans="1:57" x14ac:dyDescent="0.35">
      <c r="A149" s="1" t="s">
        <v>59</v>
      </c>
      <c r="B149" s="1" t="s">
        <v>1380</v>
      </c>
      <c r="C149" s="1" t="s">
        <v>1045</v>
      </c>
      <c r="D149" s="1" t="s">
        <v>1046</v>
      </c>
      <c r="E149" s="1" t="s">
        <v>29</v>
      </c>
      <c r="F149" s="1" t="s">
        <v>751</v>
      </c>
      <c r="G149" s="2">
        <v>43889</v>
      </c>
      <c r="H149" s="1" t="s">
        <v>1047</v>
      </c>
      <c r="I149" s="1" t="s">
        <v>387</v>
      </c>
      <c r="J149" s="1" t="s">
        <v>1021</v>
      </c>
      <c r="K149" t="s">
        <v>1022</v>
      </c>
      <c r="L149" t="b">
        <v>0</v>
      </c>
      <c r="Q149">
        <v>0</v>
      </c>
      <c r="R149">
        <v>0</v>
      </c>
      <c r="T149">
        <v>0</v>
      </c>
      <c r="U149">
        <v>0</v>
      </c>
      <c r="AA149">
        <v>0</v>
      </c>
      <c r="AB149">
        <v>0</v>
      </c>
      <c r="AD149">
        <v>0</v>
      </c>
      <c r="AF149">
        <v>0</v>
      </c>
      <c r="AJ149">
        <v>0</v>
      </c>
      <c r="AO149">
        <v>0</v>
      </c>
      <c r="AP149">
        <v>0</v>
      </c>
      <c r="AR149">
        <v>0</v>
      </c>
      <c r="AZ149">
        <v>0</v>
      </c>
      <c r="BB149">
        <v>2</v>
      </c>
      <c r="BC149">
        <v>2020</v>
      </c>
      <c r="BD149" t="s">
        <v>3987</v>
      </c>
      <c r="BE149">
        <v>2020</v>
      </c>
    </row>
    <row r="150" spans="1:57" x14ac:dyDescent="0.35">
      <c r="A150" s="1" t="s">
        <v>59</v>
      </c>
      <c r="B150" s="1" t="s">
        <v>1381</v>
      </c>
      <c r="C150" s="1" t="s">
        <v>1049</v>
      </c>
      <c r="D150" s="1" t="s">
        <v>1050</v>
      </c>
      <c r="E150" s="1" t="s">
        <v>29</v>
      </c>
      <c r="F150" s="1" t="s">
        <v>751</v>
      </c>
      <c r="G150" s="2">
        <v>43889</v>
      </c>
      <c r="H150" s="1" t="s">
        <v>1051</v>
      </c>
      <c r="I150" s="1" t="s">
        <v>387</v>
      </c>
      <c r="J150" s="1" t="s">
        <v>1021</v>
      </c>
      <c r="K150" t="s">
        <v>1022</v>
      </c>
      <c r="L150" t="b">
        <v>0</v>
      </c>
      <c r="Q150">
        <v>0</v>
      </c>
      <c r="R150">
        <v>0</v>
      </c>
      <c r="T150">
        <v>0</v>
      </c>
      <c r="U150">
        <v>0</v>
      </c>
      <c r="AA150">
        <v>0</v>
      </c>
      <c r="AB150">
        <v>0</v>
      </c>
      <c r="AD150">
        <v>0</v>
      </c>
      <c r="AF150">
        <v>0</v>
      </c>
      <c r="AJ150">
        <v>0</v>
      </c>
      <c r="AO150">
        <v>0</v>
      </c>
      <c r="AP150">
        <v>0</v>
      </c>
      <c r="AR150">
        <v>0</v>
      </c>
      <c r="AZ150">
        <v>0</v>
      </c>
      <c r="BB150">
        <v>2</v>
      </c>
      <c r="BC150">
        <v>2020</v>
      </c>
      <c r="BD150" t="s">
        <v>3987</v>
      </c>
      <c r="BE150">
        <v>2020</v>
      </c>
    </row>
    <row r="151" spans="1:57" x14ac:dyDescent="0.35">
      <c r="A151" s="1" t="s">
        <v>59</v>
      </c>
      <c r="B151" s="1" t="s">
        <v>1382</v>
      </c>
      <c r="C151" s="1" t="s">
        <v>1053</v>
      </c>
      <c r="D151" s="1" t="s">
        <v>1054</v>
      </c>
      <c r="E151" s="1" t="s">
        <v>29</v>
      </c>
      <c r="F151" s="1" t="s">
        <v>751</v>
      </c>
      <c r="G151" s="2">
        <v>43889</v>
      </c>
      <c r="H151" s="1" t="s">
        <v>1055</v>
      </c>
      <c r="I151" s="1" t="s">
        <v>145</v>
      </c>
      <c r="J151" s="1" t="s">
        <v>1021</v>
      </c>
      <c r="K151" t="s">
        <v>1022</v>
      </c>
      <c r="L151" t="b">
        <v>0</v>
      </c>
      <c r="Q151">
        <v>0</v>
      </c>
      <c r="R151">
        <v>0</v>
      </c>
      <c r="T151">
        <v>0</v>
      </c>
      <c r="U151">
        <v>0</v>
      </c>
      <c r="AA151">
        <v>0</v>
      </c>
      <c r="AB151">
        <v>0</v>
      </c>
      <c r="AD151">
        <v>0</v>
      </c>
      <c r="AF151">
        <v>0</v>
      </c>
      <c r="AJ151">
        <v>0</v>
      </c>
      <c r="AO151">
        <v>0</v>
      </c>
      <c r="AP151">
        <v>0</v>
      </c>
      <c r="AR151">
        <v>0</v>
      </c>
      <c r="AZ151">
        <v>0</v>
      </c>
      <c r="BB151">
        <v>2</v>
      </c>
      <c r="BC151">
        <v>2020</v>
      </c>
      <c r="BD151" t="s">
        <v>3987</v>
      </c>
      <c r="BE151">
        <v>2020</v>
      </c>
    </row>
    <row r="152" spans="1:57" x14ac:dyDescent="0.35">
      <c r="A152" s="1" t="s">
        <v>59</v>
      </c>
      <c r="B152" s="1" t="s">
        <v>1383</v>
      </c>
      <c r="C152" s="1" t="s">
        <v>1057</v>
      </c>
      <c r="D152" s="1" t="s">
        <v>1058</v>
      </c>
      <c r="E152" s="1" t="s">
        <v>29</v>
      </c>
      <c r="F152" s="1" t="s">
        <v>751</v>
      </c>
      <c r="G152" s="2">
        <v>43889</v>
      </c>
      <c r="H152" s="1" t="s">
        <v>1059</v>
      </c>
      <c r="I152" s="1" t="s">
        <v>73</v>
      </c>
      <c r="J152" s="1" t="s">
        <v>1021</v>
      </c>
      <c r="K152" t="s">
        <v>1022</v>
      </c>
      <c r="L152" t="b">
        <v>0</v>
      </c>
      <c r="Q152">
        <v>0</v>
      </c>
      <c r="R152">
        <v>0</v>
      </c>
      <c r="T152">
        <v>0</v>
      </c>
      <c r="U152">
        <v>0</v>
      </c>
      <c r="AA152">
        <v>0</v>
      </c>
      <c r="AB152">
        <v>0</v>
      </c>
      <c r="AD152">
        <v>0</v>
      </c>
      <c r="AF152">
        <v>0</v>
      </c>
      <c r="AJ152">
        <v>0</v>
      </c>
      <c r="AO152">
        <v>0</v>
      </c>
      <c r="AP152">
        <v>0</v>
      </c>
      <c r="AR152">
        <v>0</v>
      </c>
      <c r="AZ152">
        <v>0</v>
      </c>
      <c r="BB152">
        <v>2</v>
      </c>
      <c r="BC152">
        <v>2020</v>
      </c>
      <c r="BD152" t="s">
        <v>3987</v>
      </c>
      <c r="BE152">
        <v>2020</v>
      </c>
    </row>
    <row r="153" spans="1:57" x14ac:dyDescent="0.35">
      <c r="A153" s="1" t="s">
        <v>59</v>
      </c>
      <c r="B153" s="1" t="s">
        <v>1384</v>
      </c>
      <c r="C153" s="1" t="s">
        <v>1061</v>
      </c>
      <c r="D153" s="1" t="s">
        <v>1062</v>
      </c>
      <c r="E153" s="1" t="s">
        <v>29</v>
      </c>
      <c r="F153" s="1" t="s">
        <v>751</v>
      </c>
      <c r="G153" s="2">
        <v>43889</v>
      </c>
      <c r="H153" s="1" t="s">
        <v>1063</v>
      </c>
      <c r="I153" s="1" t="s">
        <v>40</v>
      </c>
      <c r="J153" s="1" t="s">
        <v>1021</v>
      </c>
      <c r="K153" t="s">
        <v>1022</v>
      </c>
      <c r="L153" t="b">
        <v>0</v>
      </c>
      <c r="Q153">
        <v>0</v>
      </c>
      <c r="R153">
        <v>0</v>
      </c>
      <c r="T153">
        <v>0</v>
      </c>
      <c r="U153">
        <v>0</v>
      </c>
      <c r="AA153">
        <v>0</v>
      </c>
      <c r="AB153">
        <v>0</v>
      </c>
      <c r="AD153">
        <v>0</v>
      </c>
      <c r="AF153">
        <v>0</v>
      </c>
      <c r="AJ153">
        <v>0</v>
      </c>
      <c r="AO153">
        <v>0</v>
      </c>
      <c r="AP153">
        <v>0</v>
      </c>
      <c r="AR153">
        <v>0</v>
      </c>
      <c r="AZ153">
        <v>0</v>
      </c>
      <c r="BB153">
        <v>2</v>
      </c>
      <c r="BC153">
        <v>2020</v>
      </c>
      <c r="BD153" t="s">
        <v>3987</v>
      </c>
      <c r="BE153">
        <v>2020</v>
      </c>
    </row>
    <row r="154" spans="1:57" x14ac:dyDescent="0.35">
      <c r="A154" s="1" t="s">
        <v>59</v>
      </c>
      <c r="B154" s="1" t="s">
        <v>1385</v>
      </c>
      <c r="C154" s="1" t="s">
        <v>1065</v>
      </c>
      <c r="D154" s="1" t="s">
        <v>1066</v>
      </c>
      <c r="E154" s="1" t="s">
        <v>29</v>
      </c>
      <c r="F154" s="1" t="s">
        <v>751</v>
      </c>
      <c r="G154" s="2">
        <v>43889</v>
      </c>
      <c r="H154" s="1" t="s">
        <v>1067</v>
      </c>
      <c r="I154" s="1" t="s">
        <v>353</v>
      </c>
      <c r="J154" s="1" t="s">
        <v>1021</v>
      </c>
      <c r="K154" t="s">
        <v>1022</v>
      </c>
      <c r="L154" t="b">
        <v>0</v>
      </c>
      <c r="Q154">
        <v>0</v>
      </c>
      <c r="R154">
        <v>0</v>
      </c>
      <c r="T154">
        <v>0</v>
      </c>
      <c r="U154">
        <v>0</v>
      </c>
      <c r="AA154">
        <v>0</v>
      </c>
      <c r="AB154">
        <v>0</v>
      </c>
      <c r="AD154">
        <v>0</v>
      </c>
      <c r="AF154">
        <v>0</v>
      </c>
      <c r="AJ154">
        <v>0</v>
      </c>
      <c r="AO154">
        <v>0</v>
      </c>
      <c r="AP154">
        <v>0</v>
      </c>
      <c r="AR154">
        <v>0</v>
      </c>
      <c r="AZ154">
        <v>0</v>
      </c>
      <c r="BB154">
        <v>2</v>
      </c>
      <c r="BC154">
        <v>2020</v>
      </c>
      <c r="BD154" t="s">
        <v>3987</v>
      </c>
      <c r="BE154">
        <v>2020</v>
      </c>
    </row>
    <row r="155" spans="1:57" x14ac:dyDescent="0.35">
      <c r="A155" s="1" t="s">
        <v>59</v>
      </c>
      <c r="B155" s="1" t="s">
        <v>1386</v>
      </c>
      <c r="C155" s="1" t="s">
        <v>1069</v>
      </c>
      <c r="D155" s="1" t="s">
        <v>1070</v>
      </c>
      <c r="E155" s="1" t="s">
        <v>29</v>
      </c>
      <c r="F155" s="1" t="s">
        <v>751</v>
      </c>
      <c r="G155" s="2">
        <v>43889</v>
      </c>
      <c r="H155" s="1" t="s">
        <v>1071</v>
      </c>
      <c r="I155" s="1" t="s">
        <v>210</v>
      </c>
      <c r="J155" s="1" t="s">
        <v>1021</v>
      </c>
      <c r="K155" t="s">
        <v>1022</v>
      </c>
      <c r="L155" t="b">
        <v>0</v>
      </c>
      <c r="Q155">
        <v>0</v>
      </c>
      <c r="R155">
        <v>0</v>
      </c>
      <c r="T155">
        <v>0</v>
      </c>
      <c r="U155">
        <v>0</v>
      </c>
      <c r="AA155">
        <v>0</v>
      </c>
      <c r="AB155">
        <v>0</v>
      </c>
      <c r="AD155">
        <v>0</v>
      </c>
      <c r="AF155">
        <v>0</v>
      </c>
      <c r="AJ155">
        <v>0</v>
      </c>
      <c r="AO155">
        <v>0</v>
      </c>
      <c r="AP155">
        <v>0</v>
      </c>
      <c r="AR155">
        <v>0</v>
      </c>
      <c r="AZ155">
        <v>0</v>
      </c>
      <c r="BB155">
        <v>2</v>
      </c>
      <c r="BC155">
        <v>2020</v>
      </c>
      <c r="BD155" t="s">
        <v>3987</v>
      </c>
      <c r="BE155">
        <v>2020</v>
      </c>
    </row>
    <row r="156" spans="1:57" x14ac:dyDescent="0.35">
      <c r="A156" s="1" t="s">
        <v>59</v>
      </c>
      <c r="B156" s="1" t="s">
        <v>1401</v>
      </c>
      <c r="C156" s="1" t="s">
        <v>1122</v>
      </c>
      <c r="D156" s="1" t="s">
        <v>1123</v>
      </c>
      <c r="E156" s="1" t="s">
        <v>29</v>
      </c>
      <c r="F156" s="1" t="s">
        <v>751</v>
      </c>
      <c r="G156" s="2">
        <v>43889</v>
      </c>
      <c r="H156" s="1" t="s">
        <v>1124</v>
      </c>
      <c r="I156" s="1" t="s">
        <v>145</v>
      </c>
      <c r="J156" s="1" t="s">
        <v>1021</v>
      </c>
      <c r="K156" t="s">
        <v>1022</v>
      </c>
      <c r="L156" t="b">
        <v>0</v>
      </c>
      <c r="Q156">
        <v>0</v>
      </c>
      <c r="R156">
        <v>0</v>
      </c>
      <c r="T156">
        <v>0</v>
      </c>
      <c r="U156">
        <v>0</v>
      </c>
      <c r="AA156">
        <v>0</v>
      </c>
      <c r="AB156">
        <v>0</v>
      </c>
      <c r="AD156">
        <v>0</v>
      </c>
      <c r="AF156">
        <v>0</v>
      </c>
      <c r="AJ156">
        <v>0</v>
      </c>
      <c r="AO156">
        <v>0</v>
      </c>
      <c r="AP156">
        <v>0</v>
      </c>
      <c r="AR156">
        <v>0</v>
      </c>
      <c r="AZ156">
        <v>0</v>
      </c>
      <c r="BB156">
        <v>2</v>
      </c>
      <c r="BC156">
        <v>2020</v>
      </c>
      <c r="BD156" t="s">
        <v>3987</v>
      </c>
      <c r="BE156">
        <v>2020</v>
      </c>
    </row>
    <row r="157" spans="1:57" x14ac:dyDescent="0.35">
      <c r="A157" s="1" t="s">
        <v>59</v>
      </c>
      <c r="B157" s="1" t="s">
        <v>1409</v>
      </c>
      <c r="C157" s="1" t="s">
        <v>1151</v>
      </c>
      <c r="D157" s="1" t="s">
        <v>1152</v>
      </c>
      <c r="E157" s="1" t="s">
        <v>29</v>
      </c>
      <c r="F157" s="1" t="s">
        <v>751</v>
      </c>
      <c r="G157" s="2">
        <v>43889</v>
      </c>
      <c r="H157" s="1" t="s">
        <v>1153</v>
      </c>
      <c r="I157" s="1" t="s">
        <v>31</v>
      </c>
      <c r="J157" s="1" t="s">
        <v>1021</v>
      </c>
      <c r="K157" t="s">
        <v>1022</v>
      </c>
      <c r="L157" t="b">
        <v>0</v>
      </c>
      <c r="Q157">
        <v>0</v>
      </c>
      <c r="R157">
        <v>0</v>
      </c>
      <c r="T157">
        <v>0</v>
      </c>
      <c r="U157">
        <v>0</v>
      </c>
      <c r="AA157">
        <v>0</v>
      </c>
      <c r="AB157">
        <v>0</v>
      </c>
      <c r="AD157">
        <v>0</v>
      </c>
      <c r="AF157">
        <v>0</v>
      </c>
      <c r="AJ157">
        <v>0</v>
      </c>
      <c r="AO157">
        <v>0</v>
      </c>
      <c r="AP157">
        <v>0</v>
      </c>
      <c r="AR157">
        <v>0</v>
      </c>
      <c r="AZ157">
        <v>0</v>
      </c>
      <c r="BB157">
        <v>2</v>
      </c>
      <c r="BC157">
        <v>2020</v>
      </c>
      <c r="BD157" t="s">
        <v>3987</v>
      </c>
      <c r="BE157">
        <v>2020</v>
      </c>
    </row>
    <row r="158" spans="1:57" x14ac:dyDescent="0.35">
      <c r="A158" s="1" t="s">
        <v>59</v>
      </c>
      <c r="B158" s="1" t="s">
        <v>1444</v>
      </c>
      <c r="C158" s="1" t="s">
        <v>1445</v>
      </c>
      <c r="D158" s="1" t="s">
        <v>1446</v>
      </c>
      <c r="E158" s="1" t="s">
        <v>1447</v>
      </c>
      <c r="F158" s="1" t="s">
        <v>822</v>
      </c>
      <c r="G158" s="2">
        <v>44074</v>
      </c>
      <c r="H158" s="1" t="s">
        <v>1448</v>
      </c>
      <c r="I158" s="1" t="s">
        <v>31</v>
      </c>
      <c r="J158" s="1" t="s">
        <v>751</v>
      </c>
      <c r="K158" t="s">
        <v>29</v>
      </c>
      <c r="L158" t="b">
        <v>1</v>
      </c>
      <c r="U158">
        <v>0</v>
      </c>
      <c r="AJ158">
        <v>0</v>
      </c>
      <c r="AZ158">
        <v>0</v>
      </c>
      <c r="BB158">
        <v>8</v>
      </c>
      <c r="BC158">
        <v>2020</v>
      </c>
      <c r="BD158" t="s">
        <v>3985</v>
      </c>
      <c r="BE158">
        <v>2020</v>
      </c>
    </row>
    <row r="159" spans="1:57" x14ac:dyDescent="0.35">
      <c r="A159" s="1" t="s">
        <v>59</v>
      </c>
      <c r="B159" s="1" t="s">
        <v>1429</v>
      </c>
      <c r="C159" s="1" t="s">
        <v>1038</v>
      </c>
      <c r="D159" s="1" t="s">
        <v>1039</v>
      </c>
      <c r="E159" s="1" t="s">
        <v>1430</v>
      </c>
      <c r="F159" s="1" t="s">
        <v>751</v>
      </c>
      <c r="G159" s="2">
        <v>44074</v>
      </c>
      <c r="H159" s="1" t="s">
        <v>993</v>
      </c>
      <c r="I159" s="1" t="s">
        <v>145</v>
      </c>
      <c r="J159" s="1" t="s">
        <v>1021</v>
      </c>
      <c r="K159" t="s">
        <v>1022</v>
      </c>
      <c r="L159" t="b">
        <v>0</v>
      </c>
      <c r="Q159">
        <v>0</v>
      </c>
      <c r="R159">
        <v>0</v>
      </c>
      <c r="T159">
        <v>0</v>
      </c>
      <c r="U159">
        <v>0</v>
      </c>
      <c r="AA159">
        <v>0</v>
      </c>
      <c r="AB159">
        <v>0</v>
      </c>
      <c r="AD159">
        <v>0</v>
      </c>
      <c r="AF159">
        <v>0</v>
      </c>
      <c r="AJ159">
        <v>0</v>
      </c>
      <c r="AO159">
        <v>0</v>
      </c>
      <c r="AP159">
        <v>0</v>
      </c>
      <c r="AR159">
        <v>0</v>
      </c>
      <c r="AZ159">
        <v>0</v>
      </c>
      <c r="BB159">
        <v>8</v>
      </c>
      <c r="BC159">
        <v>2020</v>
      </c>
      <c r="BD159" t="s">
        <v>3985</v>
      </c>
      <c r="BE159">
        <v>2020</v>
      </c>
    </row>
    <row r="160" spans="1:57" x14ac:dyDescent="0.35">
      <c r="A160" s="1" t="s">
        <v>59</v>
      </c>
      <c r="B160" s="1" t="s">
        <v>1481</v>
      </c>
      <c r="C160" s="1" t="s">
        <v>1087</v>
      </c>
      <c r="D160" s="1" t="s">
        <v>1088</v>
      </c>
      <c r="E160" s="1" t="s">
        <v>1482</v>
      </c>
      <c r="F160" s="1" t="s">
        <v>751</v>
      </c>
      <c r="G160" s="2">
        <v>44074</v>
      </c>
      <c r="H160" s="1" t="s">
        <v>844</v>
      </c>
      <c r="I160" s="1" t="s">
        <v>845</v>
      </c>
      <c r="J160" s="1" t="s">
        <v>1021</v>
      </c>
      <c r="K160" t="s">
        <v>1022</v>
      </c>
      <c r="L160" t="b">
        <v>1</v>
      </c>
      <c r="U160">
        <v>0</v>
      </c>
      <c r="AF160">
        <v>0</v>
      </c>
      <c r="AJ160">
        <v>0</v>
      </c>
      <c r="AZ160">
        <v>0</v>
      </c>
      <c r="BB160">
        <v>8</v>
      </c>
      <c r="BC160">
        <v>2020</v>
      </c>
      <c r="BD160" t="s">
        <v>3985</v>
      </c>
      <c r="BE160">
        <v>2020</v>
      </c>
    </row>
    <row r="161" spans="1:57" x14ac:dyDescent="0.35">
      <c r="A161" s="1" t="s">
        <v>59</v>
      </c>
      <c r="B161" s="1" t="s">
        <v>1485</v>
      </c>
      <c r="C161" s="1" t="s">
        <v>1069</v>
      </c>
      <c r="D161" s="1" t="s">
        <v>1070</v>
      </c>
      <c r="E161" s="1" t="s">
        <v>1486</v>
      </c>
      <c r="F161" s="1" t="s">
        <v>751</v>
      </c>
      <c r="G161" s="2">
        <v>44074</v>
      </c>
      <c r="H161" s="1" t="s">
        <v>1071</v>
      </c>
      <c r="I161" s="1" t="s">
        <v>210</v>
      </c>
      <c r="J161" s="1" t="s">
        <v>1021</v>
      </c>
      <c r="K161" t="s">
        <v>1022</v>
      </c>
      <c r="L161" t="b">
        <v>1</v>
      </c>
      <c r="U161">
        <v>0</v>
      </c>
      <c r="AF161">
        <v>0</v>
      </c>
      <c r="AJ161">
        <v>0</v>
      </c>
      <c r="AZ161">
        <v>0</v>
      </c>
      <c r="BB161">
        <v>8</v>
      </c>
      <c r="BC161">
        <v>2020</v>
      </c>
      <c r="BD161" t="s">
        <v>3985</v>
      </c>
      <c r="BE161">
        <v>2020</v>
      </c>
    </row>
    <row r="162" spans="1:57" x14ac:dyDescent="0.35">
      <c r="A162" s="1" t="s">
        <v>59</v>
      </c>
      <c r="B162" s="1" t="s">
        <v>1489</v>
      </c>
      <c r="C162" s="1" t="s">
        <v>1081</v>
      </c>
      <c r="D162" s="1" t="s">
        <v>1082</v>
      </c>
      <c r="E162" s="1" t="s">
        <v>1490</v>
      </c>
      <c r="F162" s="1" t="s">
        <v>751</v>
      </c>
      <c r="G162" s="2">
        <v>44074</v>
      </c>
      <c r="H162" s="1" t="s">
        <v>135</v>
      </c>
      <c r="I162" s="1" t="s">
        <v>136</v>
      </c>
      <c r="J162" s="1" t="s">
        <v>1021</v>
      </c>
      <c r="K162" t="s">
        <v>1022</v>
      </c>
      <c r="L162" t="b">
        <v>1</v>
      </c>
      <c r="U162">
        <v>0</v>
      </c>
      <c r="AF162">
        <v>0</v>
      </c>
      <c r="AJ162">
        <v>0</v>
      </c>
      <c r="AZ162">
        <v>0</v>
      </c>
      <c r="BB162">
        <v>8</v>
      </c>
      <c r="BC162">
        <v>2020</v>
      </c>
      <c r="BD162" t="s">
        <v>3985</v>
      </c>
      <c r="BE162">
        <v>2020</v>
      </c>
    </row>
    <row r="163" spans="1:57" x14ac:dyDescent="0.35">
      <c r="A163" s="1" t="s">
        <v>59</v>
      </c>
      <c r="B163" s="1" t="s">
        <v>1483</v>
      </c>
      <c r="C163" s="1" t="s">
        <v>1073</v>
      </c>
      <c r="D163" s="1" t="s">
        <v>1074</v>
      </c>
      <c r="E163" s="1" t="s">
        <v>1484</v>
      </c>
      <c r="F163" s="1" t="s">
        <v>751</v>
      </c>
      <c r="G163" s="2">
        <v>44074</v>
      </c>
      <c r="H163" s="1" t="s">
        <v>1075</v>
      </c>
      <c r="I163" s="1" t="s">
        <v>166</v>
      </c>
      <c r="J163" s="1" t="s">
        <v>1021</v>
      </c>
      <c r="K163" t="s">
        <v>1022</v>
      </c>
      <c r="L163" t="b">
        <v>1</v>
      </c>
      <c r="U163">
        <v>0</v>
      </c>
      <c r="AF163">
        <v>0</v>
      </c>
      <c r="AJ163">
        <v>0</v>
      </c>
      <c r="AZ163">
        <v>0</v>
      </c>
      <c r="BB163">
        <v>8</v>
      </c>
      <c r="BC163">
        <v>2020</v>
      </c>
      <c r="BD163" t="s">
        <v>3985</v>
      </c>
      <c r="BE163">
        <v>2020</v>
      </c>
    </row>
    <row r="164" spans="1:57" x14ac:dyDescent="0.35">
      <c r="A164" s="1" t="s">
        <v>59</v>
      </c>
      <c r="B164" s="1" t="s">
        <v>1487</v>
      </c>
      <c r="C164" s="1" t="s">
        <v>1024</v>
      </c>
      <c r="D164" s="1" t="s">
        <v>1025</v>
      </c>
      <c r="E164" s="1" t="s">
        <v>1488</v>
      </c>
      <c r="F164" s="1" t="s">
        <v>751</v>
      </c>
      <c r="G164" s="2">
        <v>44074</v>
      </c>
      <c r="H164" s="1" t="s">
        <v>1026</v>
      </c>
      <c r="I164" s="1" t="s">
        <v>353</v>
      </c>
      <c r="J164" s="1" t="s">
        <v>1021</v>
      </c>
      <c r="K164" t="s">
        <v>1022</v>
      </c>
      <c r="L164" t="b">
        <v>1</v>
      </c>
      <c r="U164">
        <v>0</v>
      </c>
      <c r="AF164">
        <v>0</v>
      </c>
      <c r="AJ164">
        <v>0</v>
      </c>
      <c r="AZ164">
        <v>0</v>
      </c>
      <c r="BB164">
        <v>8</v>
      </c>
      <c r="BC164">
        <v>2020</v>
      </c>
      <c r="BD164" t="s">
        <v>3985</v>
      </c>
      <c r="BE164">
        <v>2020</v>
      </c>
    </row>
    <row r="165" spans="1:57" x14ac:dyDescent="0.35">
      <c r="A165" s="1" t="s">
        <v>59</v>
      </c>
      <c r="B165" s="1" t="s">
        <v>1491</v>
      </c>
      <c r="C165" s="1" t="s">
        <v>1057</v>
      </c>
      <c r="D165" s="1" t="s">
        <v>1058</v>
      </c>
      <c r="E165" s="1" t="s">
        <v>1492</v>
      </c>
      <c r="F165" s="1" t="s">
        <v>751</v>
      </c>
      <c r="G165" s="2">
        <v>44074</v>
      </c>
      <c r="H165" s="1" t="s">
        <v>1059</v>
      </c>
      <c r="I165" s="1" t="s">
        <v>73</v>
      </c>
      <c r="J165" s="1" t="s">
        <v>1021</v>
      </c>
      <c r="K165" t="s">
        <v>1022</v>
      </c>
      <c r="L165" t="b">
        <v>1</v>
      </c>
      <c r="U165">
        <v>0</v>
      </c>
      <c r="AF165">
        <v>0</v>
      </c>
      <c r="AJ165">
        <v>0</v>
      </c>
      <c r="AZ165">
        <v>0</v>
      </c>
      <c r="BB165">
        <v>8</v>
      </c>
      <c r="BC165">
        <v>2020</v>
      </c>
      <c r="BD165" t="s">
        <v>3985</v>
      </c>
      <c r="BE165">
        <v>2020</v>
      </c>
    </row>
    <row r="166" spans="1:57" x14ac:dyDescent="0.35">
      <c r="A166" s="1" t="s">
        <v>59</v>
      </c>
      <c r="B166" s="1" t="s">
        <v>1441</v>
      </c>
      <c r="C166" s="1" t="s">
        <v>1442</v>
      </c>
      <c r="D166" s="1" t="s">
        <v>1443</v>
      </c>
      <c r="E166" s="1" t="s">
        <v>1443</v>
      </c>
      <c r="F166" s="1" t="s">
        <v>751</v>
      </c>
      <c r="G166" s="2">
        <v>44074</v>
      </c>
      <c r="H166" s="1" t="s">
        <v>30</v>
      </c>
      <c r="I166" s="1" t="s">
        <v>29</v>
      </c>
      <c r="J166" s="1" t="s">
        <v>1021</v>
      </c>
      <c r="K166" t="s">
        <v>1022</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3985</v>
      </c>
      <c r="BE166">
        <v>2020</v>
      </c>
    </row>
    <row r="167" spans="1:57" x14ac:dyDescent="0.35">
      <c r="A167" s="1" t="s">
        <v>59</v>
      </c>
      <c r="B167" s="1" t="s">
        <v>1427</v>
      </c>
      <c r="C167" s="1" t="s">
        <v>1031</v>
      </c>
      <c r="D167" s="1" t="s">
        <v>1032</v>
      </c>
      <c r="E167" s="1" t="s">
        <v>1428</v>
      </c>
      <c r="F167" s="1" t="s">
        <v>751</v>
      </c>
      <c r="G167" s="2">
        <v>44074</v>
      </c>
      <c r="H167" s="1" t="s">
        <v>43</v>
      </c>
      <c r="I167" s="1" t="s">
        <v>48</v>
      </c>
      <c r="J167" s="1" t="s">
        <v>1021</v>
      </c>
      <c r="K167" t="s">
        <v>1022</v>
      </c>
      <c r="L167" t="b">
        <v>0</v>
      </c>
      <c r="Q167">
        <v>0</v>
      </c>
      <c r="R167">
        <v>0</v>
      </c>
      <c r="T167">
        <v>0</v>
      </c>
      <c r="U167">
        <v>0</v>
      </c>
      <c r="AA167">
        <v>0</v>
      </c>
      <c r="AB167">
        <v>0</v>
      </c>
      <c r="AD167">
        <v>0</v>
      </c>
      <c r="AF167">
        <v>0</v>
      </c>
      <c r="AJ167">
        <v>0</v>
      </c>
      <c r="AO167">
        <v>0</v>
      </c>
      <c r="AP167">
        <v>0</v>
      </c>
      <c r="AR167">
        <v>0</v>
      </c>
      <c r="AZ167">
        <v>0</v>
      </c>
      <c r="BB167">
        <v>8</v>
      </c>
      <c r="BC167">
        <v>2020</v>
      </c>
      <c r="BD167" t="s">
        <v>3985</v>
      </c>
      <c r="BE167">
        <v>2020</v>
      </c>
    </row>
    <row r="168" spans="1:57" x14ac:dyDescent="0.35">
      <c r="A168" s="1" t="s">
        <v>59</v>
      </c>
      <c r="B168" s="1" t="s">
        <v>1525</v>
      </c>
      <c r="C168" s="1" t="s">
        <v>1018</v>
      </c>
      <c r="D168" s="1" t="s">
        <v>1019</v>
      </c>
      <c r="E168" s="1" t="s">
        <v>1526</v>
      </c>
      <c r="F168" s="1" t="s">
        <v>751</v>
      </c>
      <c r="G168" s="2">
        <v>44074</v>
      </c>
      <c r="H168" s="1" t="s">
        <v>1020</v>
      </c>
      <c r="I168" s="1" t="s">
        <v>145</v>
      </c>
      <c r="J168" s="1" t="s">
        <v>1021</v>
      </c>
      <c r="K168" t="s">
        <v>1022</v>
      </c>
      <c r="L168" t="b">
        <v>1</v>
      </c>
      <c r="U168">
        <v>0</v>
      </c>
      <c r="AF168">
        <v>0</v>
      </c>
      <c r="AJ168">
        <v>0</v>
      </c>
      <c r="AZ168">
        <v>0</v>
      </c>
      <c r="BB168">
        <v>8</v>
      </c>
      <c r="BC168">
        <v>2020</v>
      </c>
      <c r="BD168" t="s">
        <v>3985</v>
      </c>
      <c r="BE168">
        <v>2020</v>
      </c>
    </row>
    <row r="169" spans="1:57" x14ac:dyDescent="0.35">
      <c r="A169" s="1" t="s">
        <v>59</v>
      </c>
      <c r="B169" s="1" t="s">
        <v>1463</v>
      </c>
      <c r="C169" s="1" t="s">
        <v>1119</v>
      </c>
      <c r="D169" s="1" t="s">
        <v>1120</v>
      </c>
      <c r="E169" s="1" t="s">
        <v>1464</v>
      </c>
      <c r="F169" s="1" t="s">
        <v>751</v>
      </c>
      <c r="G169" s="2">
        <v>44074</v>
      </c>
      <c r="H169" s="1" t="s">
        <v>54</v>
      </c>
      <c r="I169" s="1" t="s">
        <v>190</v>
      </c>
      <c r="J169" s="1" t="s">
        <v>1021</v>
      </c>
      <c r="K169" t="s">
        <v>1022</v>
      </c>
      <c r="L169" t="b">
        <v>0</v>
      </c>
      <c r="Q169">
        <v>0</v>
      </c>
      <c r="R169">
        <v>0</v>
      </c>
      <c r="T169">
        <v>0</v>
      </c>
      <c r="U169">
        <v>0</v>
      </c>
      <c r="AA169">
        <v>0</v>
      </c>
      <c r="AB169">
        <v>0</v>
      </c>
      <c r="AD169">
        <v>0</v>
      </c>
      <c r="AF169">
        <v>0</v>
      </c>
      <c r="AJ169">
        <v>0</v>
      </c>
      <c r="AO169">
        <v>0</v>
      </c>
      <c r="AP169">
        <v>0</v>
      </c>
      <c r="AR169">
        <v>0</v>
      </c>
      <c r="AZ169">
        <v>0</v>
      </c>
      <c r="BB169">
        <v>8</v>
      </c>
      <c r="BC169">
        <v>2020</v>
      </c>
      <c r="BD169" t="s">
        <v>3985</v>
      </c>
      <c r="BE169">
        <v>2020</v>
      </c>
    </row>
    <row r="170" spans="1:57" x14ac:dyDescent="0.35">
      <c r="A170" s="1" t="s">
        <v>59</v>
      </c>
      <c r="B170" s="1" t="s">
        <v>1527</v>
      </c>
      <c r="C170" s="1" t="s">
        <v>1197</v>
      </c>
      <c r="D170" s="1" t="s">
        <v>1198</v>
      </c>
      <c r="E170" s="1" t="s">
        <v>1528</v>
      </c>
      <c r="F170" s="1" t="s">
        <v>751</v>
      </c>
      <c r="G170" s="2">
        <v>44074</v>
      </c>
      <c r="H170" s="1" t="s">
        <v>1199</v>
      </c>
      <c r="I170" s="1" t="s">
        <v>387</v>
      </c>
      <c r="J170" s="1" t="s">
        <v>1021</v>
      </c>
      <c r="K170" t="s">
        <v>1022</v>
      </c>
      <c r="L170" t="b">
        <v>0</v>
      </c>
      <c r="Q170">
        <v>0</v>
      </c>
      <c r="R170">
        <v>0</v>
      </c>
      <c r="T170">
        <v>0</v>
      </c>
      <c r="U170">
        <v>0</v>
      </c>
      <c r="AA170">
        <v>0</v>
      </c>
      <c r="AB170">
        <v>0</v>
      </c>
      <c r="AD170">
        <v>0</v>
      </c>
      <c r="AF170">
        <v>0</v>
      </c>
      <c r="AJ170">
        <v>0</v>
      </c>
      <c r="AO170">
        <v>0</v>
      </c>
      <c r="AP170">
        <v>0</v>
      </c>
      <c r="AR170">
        <v>0</v>
      </c>
      <c r="AZ170">
        <v>0</v>
      </c>
      <c r="BB170">
        <v>8</v>
      </c>
      <c r="BC170">
        <v>2020</v>
      </c>
      <c r="BD170" t="s">
        <v>3985</v>
      </c>
      <c r="BE170">
        <v>2020</v>
      </c>
    </row>
    <row r="171" spans="1:57" x14ac:dyDescent="0.35">
      <c r="A171" s="1" t="s">
        <v>59</v>
      </c>
      <c r="B171" s="1" t="s">
        <v>1529</v>
      </c>
      <c r="C171" s="1" t="s">
        <v>1028</v>
      </c>
      <c r="D171" s="1" t="s">
        <v>1029</v>
      </c>
      <c r="E171" s="1" t="s">
        <v>1530</v>
      </c>
      <c r="F171" s="1" t="s">
        <v>751</v>
      </c>
      <c r="G171" s="2">
        <v>44074</v>
      </c>
      <c r="H171" s="1" t="s">
        <v>576</v>
      </c>
      <c r="I171" s="1" t="s">
        <v>353</v>
      </c>
      <c r="J171" s="1" t="s">
        <v>1021</v>
      </c>
      <c r="K171" t="s">
        <v>1022</v>
      </c>
      <c r="L171" t="b">
        <v>1</v>
      </c>
      <c r="U171">
        <v>0</v>
      </c>
      <c r="AF171">
        <v>0</v>
      </c>
      <c r="AJ171">
        <v>0</v>
      </c>
      <c r="AZ171">
        <v>0</v>
      </c>
      <c r="BB171">
        <v>8</v>
      </c>
      <c r="BC171">
        <v>2020</v>
      </c>
      <c r="BD171" t="s">
        <v>3985</v>
      </c>
      <c r="BE171">
        <v>2020</v>
      </c>
    </row>
    <row r="172" spans="1:57" x14ac:dyDescent="0.35">
      <c r="A172" s="1" t="s">
        <v>59</v>
      </c>
      <c r="B172" s="1" t="s">
        <v>1451</v>
      </c>
      <c r="C172" s="1" t="s">
        <v>1097</v>
      </c>
      <c r="D172" s="1" t="s">
        <v>1098</v>
      </c>
      <c r="E172" s="1" t="s">
        <v>1452</v>
      </c>
      <c r="F172" s="1" t="s">
        <v>751</v>
      </c>
      <c r="G172" s="2">
        <v>44074</v>
      </c>
      <c r="H172" s="1" t="s">
        <v>1099</v>
      </c>
      <c r="I172" s="1" t="s">
        <v>845</v>
      </c>
      <c r="J172" s="1" t="s">
        <v>1021</v>
      </c>
      <c r="K172" t="s">
        <v>1022</v>
      </c>
      <c r="L172" t="b">
        <v>1</v>
      </c>
      <c r="Q172">
        <v>0</v>
      </c>
      <c r="R172">
        <v>0</v>
      </c>
      <c r="T172">
        <v>0</v>
      </c>
      <c r="U172">
        <v>0</v>
      </c>
      <c r="AA172">
        <v>0</v>
      </c>
      <c r="AB172">
        <v>0</v>
      </c>
      <c r="AD172">
        <v>0</v>
      </c>
      <c r="AF172">
        <v>0</v>
      </c>
      <c r="AJ172">
        <v>0</v>
      </c>
      <c r="AO172">
        <v>0</v>
      </c>
      <c r="AP172">
        <v>0</v>
      </c>
      <c r="AR172">
        <v>0</v>
      </c>
      <c r="AZ172">
        <v>0</v>
      </c>
      <c r="BB172">
        <v>8</v>
      </c>
      <c r="BC172">
        <v>2020</v>
      </c>
      <c r="BD172" t="s">
        <v>3985</v>
      </c>
      <c r="BE172">
        <v>2020</v>
      </c>
    </row>
    <row r="173" spans="1:57" x14ac:dyDescent="0.35">
      <c r="A173" s="1" t="s">
        <v>59</v>
      </c>
      <c r="B173" s="1" t="s">
        <v>1453</v>
      </c>
      <c r="C173" s="1" t="s">
        <v>1101</v>
      </c>
      <c r="D173" s="1" t="s">
        <v>1102</v>
      </c>
      <c r="E173" s="1" t="s">
        <v>1454</v>
      </c>
      <c r="F173" s="1" t="s">
        <v>751</v>
      </c>
      <c r="G173" s="2">
        <v>44074</v>
      </c>
      <c r="H173" s="1" t="s">
        <v>596</v>
      </c>
      <c r="I173" s="1" t="s">
        <v>353</v>
      </c>
      <c r="J173" s="1" t="s">
        <v>1021</v>
      </c>
      <c r="K173" t="s">
        <v>1022</v>
      </c>
      <c r="L173" t="b">
        <v>1</v>
      </c>
      <c r="Q173">
        <v>0</v>
      </c>
      <c r="R173">
        <v>0</v>
      </c>
      <c r="T173">
        <v>0</v>
      </c>
      <c r="U173">
        <v>0</v>
      </c>
      <c r="AA173">
        <v>0</v>
      </c>
      <c r="AB173">
        <v>0</v>
      </c>
      <c r="AD173">
        <v>0</v>
      </c>
      <c r="AF173">
        <v>0</v>
      </c>
      <c r="AJ173">
        <v>0</v>
      </c>
      <c r="AO173">
        <v>0</v>
      </c>
      <c r="AP173">
        <v>0</v>
      </c>
      <c r="AR173">
        <v>0</v>
      </c>
      <c r="AZ173">
        <v>0</v>
      </c>
      <c r="BB173">
        <v>8</v>
      </c>
      <c r="BC173">
        <v>2020</v>
      </c>
      <c r="BD173" t="s">
        <v>3985</v>
      </c>
      <c r="BE173">
        <v>2020</v>
      </c>
    </row>
    <row r="174" spans="1:57" x14ac:dyDescent="0.35">
      <c r="A174" s="1" t="s">
        <v>59</v>
      </c>
      <c r="B174" s="1" t="s">
        <v>1455</v>
      </c>
      <c r="C174" s="1" t="s">
        <v>1104</v>
      </c>
      <c r="D174" s="1" t="s">
        <v>1105</v>
      </c>
      <c r="E174" s="1" t="s">
        <v>1456</v>
      </c>
      <c r="F174" s="1" t="s">
        <v>751</v>
      </c>
      <c r="G174" s="2">
        <v>44074</v>
      </c>
      <c r="H174" s="1" t="s">
        <v>1106</v>
      </c>
      <c r="I174" s="1" t="s">
        <v>845</v>
      </c>
      <c r="J174" s="1" t="s">
        <v>1021</v>
      </c>
      <c r="K174" t="s">
        <v>1022</v>
      </c>
      <c r="L174" t="b">
        <v>1</v>
      </c>
      <c r="Q174">
        <v>0</v>
      </c>
      <c r="R174">
        <v>0</v>
      </c>
      <c r="T174">
        <v>0</v>
      </c>
      <c r="U174">
        <v>0</v>
      </c>
      <c r="AA174">
        <v>0</v>
      </c>
      <c r="AB174">
        <v>0</v>
      </c>
      <c r="AD174">
        <v>0</v>
      </c>
      <c r="AF174">
        <v>0</v>
      </c>
      <c r="AJ174">
        <v>0</v>
      </c>
      <c r="AO174">
        <v>0</v>
      </c>
      <c r="AP174">
        <v>0</v>
      </c>
      <c r="AR174">
        <v>0</v>
      </c>
      <c r="AZ174">
        <v>0</v>
      </c>
      <c r="BB174">
        <v>8</v>
      </c>
      <c r="BC174">
        <v>2020</v>
      </c>
      <c r="BD174" t="s">
        <v>3985</v>
      </c>
      <c r="BE174">
        <v>2020</v>
      </c>
    </row>
    <row r="175" spans="1:57" x14ac:dyDescent="0.35">
      <c r="A175" s="1" t="s">
        <v>59</v>
      </c>
      <c r="B175" s="1" t="s">
        <v>1457</v>
      </c>
      <c r="C175" s="1" t="s">
        <v>1108</v>
      </c>
      <c r="D175" s="1" t="s">
        <v>1109</v>
      </c>
      <c r="E175" s="1" t="s">
        <v>1458</v>
      </c>
      <c r="F175" s="1" t="s">
        <v>751</v>
      </c>
      <c r="G175" s="2">
        <v>44074</v>
      </c>
      <c r="H175" s="1" t="s">
        <v>1110</v>
      </c>
      <c r="I175" s="1" t="s">
        <v>145</v>
      </c>
      <c r="J175" s="1" t="s">
        <v>1021</v>
      </c>
      <c r="K175" t="s">
        <v>1022</v>
      </c>
      <c r="L175" t="b">
        <v>1</v>
      </c>
      <c r="Q175">
        <v>0</v>
      </c>
      <c r="R175">
        <v>0</v>
      </c>
      <c r="T175">
        <v>0</v>
      </c>
      <c r="U175">
        <v>0</v>
      </c>
      <c r="AA175">
        <v>0</v>
      </c>
      <c r="AB175">
        <v>0</v>
      </c>
      <c r="AD175">
        <v>0</v>
      </c>
      <c r="AF175">
        <v>0</v>
      </c>
      <c r="AJ175">
        <v>0</v>
      </c>
      <c r="AO175">
        <v>0</v>
      </c>
      <c r="AP175">
        <v>0</v>
      </c>
      <c r="AR175">
        <v>0</v>
      </c>
      <c r="AZ175">
        <v>0</v>
      </c>
      <c r="BB175">
        <v>8</v>
      </c>
      <c r="BC175">
        <v>2020</v>
      </c>
      <c r="BD175" t="s">
        <v>3985</v>
      </c>
      <c r="BE175">
        <v>2020</v>
      </c>
    </row>
    <row r="176" spans="1:57" x14ac:dyDescent="0.35">
      <c r="A176" s="1" t="s">
        <v>59</v>
      </c>
      <c r="B176" s="1" t="s">
        <v>1459</v>
      </c>
      <c r="C176" s="1" t="s">
        <v>1112</v>
      </c>
      <c r="D176" s="1" t="s">
        <v>1113</v>
      </c>
      <c r="E176" s="1" t="s">
        <v>1460</v>
      </c>
      <c r="F176" s="1" t="s">
        <v>751</v>
      </c>
      <c r="G176" s="2">
        <v>44074</v>
      </c>
      <c r="H176" s="1" t="s">
        <v>151</v>
      </c>
      <c r="I176" s="1" t="s">
        <v>145</v>
      </c>
      <c r="J176" s="1" t="s">
        <v>1021</v>
      </c>
      <c r="K176" t="s">
        <v>1022</v>
      </c>
      <c r="L176" t="b">
        <v>1</v>
      </c>
      <c r="Q176">
        <v>0</v>
      </c>
      <c r="R176">
        <v>0</v>
      </c>
      <c r="T176">
        <v>0</v>
      </c>
      <c r="U176">
        <v>0</v>
      </c>
      <c r="AA176">
        <v>0</v>
      </c>
      <c r="AB176">
        <v>0</v>
      </c>
      <c r="AD176">
        <v>0</v>
      </c>
      <c r="AF176">
        <v>0</v>
      </c>
      <c r="AJ176">
        <v>0</v>
      </c>
      <c r="AO176">
        <v>0</v>
      </c>
      <c r="AP176">
        <v>0</v>
      </c>
      <c r="AR176">
        <v>0</v>
      </c>
      <c r="AZ176">
        <v>0</v>
      </c>
      <c r="BB176">
        <v>8</v>
      </c>
      <c r="BC176">
        <v>2020</v>
      </c>
      <c r="BD176" t="s">
        <v>3985</v>
      </c>
      <c r="BE176">
        <v>2020</v>
      </c>
    </row>
    <row r="177" spans="1:57" x14ac:dyDescent="0.35">
      <c r="A177" s="1" t="s">
        <v>59</v>
      </c>
      <c r="B177" s="1" t="s">
        <v>1461</v>
      </c>
      <c r="C177" s="1" t="s">
        <v>1115</v>
      </c>
      <c r="D177" s="1" t="s">
        <v>1116</v>
      </c>
      <c r="E177" s="1" t="s">
        <v>1462</v>
      </c>
      <c r="F177" s="1" t="s">
        <v>751</v>
      </c>
      <c r="G177" s="2">
        <v>44074</v>
      </c>
      <c r="H177" s="1" t="s">
        <v>1117</v>
      </c>
      <c r="I177" s="1" t="s">
        <v>353</v>
      </c>
      <c r="J177" s="1" t="s">
        <v>1021</v>
      </c>
      <c r="K177" t="s">
        <v>1022</v>
      </c>
      <c r="L177" t="b">
        <v>1</v>
      </c>
      <c r="Q177">
        <v>0</v>
      </c>
      <c r="R177">
        <v>0</v>
      </c>
      <c r="T177">
        <v>0</v>
      </c>
      <c r="U177">
        <v>0</v>
      </c>
      <c r="AA177">
        <v>0</v>
      </c>
      <c r="AB177">
        <v>0</v>
      </c>
      <c r="AD177">
        <v>0</v>
      </c>
      <c r="AF177">
        <v>0</v>
      </c>
      <c r="AJ177">
        <v>0</v>
      </c>
      <c r="AO177">
        <v>0</v>
      </c>
      <c r="AP177">
        <v>0</v>
      </c>
      <c r="AR177">
        <v>0</v>
      </c>
      <c r="AZ177">
        <v>0</v>
      </c>
      <c r="BB177">
        <v>8</v>
      </c>
      <c r="BC177">
        <v>2020</v>
      </c>
      <c r="BD177" t="s">
        <v>3985</v>
      </c>
      <c r="BE177">
        <v>2020</v>
      </c>
    </row>
    <row r="178" spans="1:57" x14ac:dyDescent="0.35">
      <c r="A178" s="1" t="s">
        <v>59</v>
      </c>
      <c r="B178" s="1" t="s">
        <v>1523</v>
      </c>
      <c r="C178" s="1" t="s">
        <v>1034</v>
      </c>
      <c r="D178" s="1" t="s">
        <v>1035</v>
      </c>
      <c r="E178" s="1" t="s">
        <v>1524</v>
      </c>
      <c r="F178" s="1" t="s">
        <v>751</v>
      </c>
      <c r="G178" s="2">
        <v>44074</v>
      </c>
      <c r="H178" s="1" t="s">
        <v>1036</v>
      </c>
      <c r="I178" s="1" t="s">
        <v>387</v>
      </c>
      <c r="J178" s="1" t="s">
        <v>1021</v>
      </c>
      <c r="K178" t="s">
        <v>1022</v>
      </c>
      <c r="L178" t="b">
        <v>1</v>
      </c>
      <c r="U178">
        <v>0</v>
      </c>
      <c r="AF178">
        <v>0</v>
      </c>
      <c r="AJ178">
        <v>0</v>
      </c>
      <c r="AZ178">
        <v>0</v>
      </c>
      <c r="BB178">
        <v>8</v>
      </c>
      <c r="BC178">
        <v>2020</v>
      </c>
      <c r="BD178" t="s">
        <v>3985</v>
      </c>
      <c r="BE178">
        <v>2020</v>
      </c>
    </row>
    <row r="179" spans="1:57" x14ac:dyDescent="0.35">
      <c r="A179" s="1" t="s">
        <v>59</v>
      </c>
      <c r="B179" s="1" t="s">
        <v>1509</v>
      </c>
      <c r="C179" s="1" t="s">
        <v>1176</v>
      </c>
      <c r="D179" s="1" t="s">
        <v>1177</v>
      </c>
      <c r="E179" s="1" t="s">
        <v>1510</v>
      </c>
      <c r="F179" s="1" t="s">
        <v>751</v>
      </c>
      <c r="G179" s="2">
        <v>44074</v>
      </c>
      <c r="H179" s="1" t="s">
        <v>321</v>
      </c>
      <c r="I179" s="1" t="s">
        <v>190</v>
      </c>
      <c r="J179" s="1" t="s">
        <v>1021</v>
      </c>
      <c r="K179" t="s">
        <v>1022</v>
      </c>
      <c r="L179" t="b">
        <v>1</v>
      </c>
      <c r="Q179">
        <v>0</v>
      </c>
      <c r="R179">
        <v>0</v>
      </c>
      <c r="T179">
        <v>0</v>
      </c>
      <c r="U179">
        <v>0</v>
      </c>
      <c r="AA179">
        <v>0</v>
      </c>
      <c r="AB179">
        <v>0</v>
      </c>
      <c r="AD179">
        <v>0</v>
      </c>
      <c r="AF179">
        <v>0</v>
      </c>
      <c r="AJ179">
        <v>0</v>
      </c>
      <c r="AO179">
        <v>0</v>
      </c>
      <c r="AP179">
        <v>0</v>
      </c>
      <c r="AR179">
        <v>0</v>
      </c>
      <c r="AZ179">
        <v>0</v>
      </c>
      <c r="BB179">
        <v>8</v>
      </c>
      <c r="BC179">
        <v>2020</v>
      </c>
      <c r="BD179" t="s">
        <v>3985</v>
      </c>
      <c r="BE179">
        <v>2020</v>
      </c>
    </row>
    <row r="180" spans="1:57" x14ac:dyDescent="0.35">
      <c r="A180" s="1" t="s">
        <v>59</v>
      </c>
      <c r="B180" s="1" t="s">
        <v>1519</v>
      </c>
      <c r="C180" s="1" t="s">
        <v>1193</v>
      </c>
      <c r="D180" s="1" t="s">
        <v>1194</v>
      </c>
      <c r="E180" s="1" t="s">
        <v>1520</v>
      </c>
      <c r="F180" s="1" t="s">
        <v>751</v>
      </c>
      <c r="G180" s="2">
        <v>44074</v>
      </c>
      <c r="H180" s="1" t="s">
        <v>1195</v>
      </c>
      <c r="I180" s="1" t="s">
        <v>145</v>
      </c>
      <c r="J180" s="1" t="s">
        <v>1021</v>
      </c>
      <c r="K180" t="s">
        <v>1022</v>
      </c>
      <c r="L180" t="b">
        <v>1</v>
      </c>
      <c r="Q180">
        <v>0</v>
      </c>
      <c r="R180">
        <v>0</v>
      </c>
      <c r="T180">
        <v>0</v>
      </c>
      <c r="U180">
        <v>0</v>
      </c>
      <c r="AA180">
        <v>0</v>
      </c>
      <c r="AB180">
        <v>0</v>
      </c>
      <c r="AD180">
        <v>0</v>
      </c>
      <c r="AF180">
        <v>0</v>
      </c>
      <c r="AJ180">
        <v>0</v>
      </c>
      <c r="AO180">
        <v>0</v>
      </c>
      <c r="AP180">
        <v>0</v>
      </c>
      <c r="AR180">
        <v>0</v>
      </c>
      <c r="AZ180">
        <v>0</v>
      </c>
      <c r="BB180">
        <v>8</v>
      </c>
      <c r="BC180">
        <v>2020</v>
      </c>
      <c r="BD180" t="s">
        <v>3985</v>
      </c>
      <c r="BE180">
        <v>2020</v>
      </c>
    </row>
    <row r="181" spans="1:57" x14ac:dyDescent="0.35">
      <c r="A181" s="1" t="s">
        <v>59</v>
      </c>
      <c r="B181" s="1" t="s">
        <v>1515</v>
      </c>
      <c r="C181" s="1" t="s">
        <v>1186</v>
      </c>
      <c r="D181" s="1" t="s">
        <v>1187</v>
      </c>
      <c r="E181" s="1" t="s">
        <v>1516</v>
      </c>
      <c r="F181" s="1" t="s">
        <v>751</v>
      </c>
      <c r="G181" s="2">
        <v>44074</v>
      </c>
      <c r="H181" s="1" t="s">
        <v>1188</v>
      </c>
      <c r="I181" s="1" t="s">
        <v>845</v>
      </c>
      <c r="J181" s="1" t="s">
        <v>1021</v>
      </c>
      <c r="K181" t="s">
        <v>1022</v>
      </c>
      <c r="L181" t="b">
        <v>1</v>
      </c>
      <c r="Q181">
        <v>0</v>
      </c>
      <c r="R181">
        <v>0</v>
      </c>
      <c r="T181">
        <v>0</v>
      </c>
      <c r="U181">
        <v>0</v>
      </c>
      <c r="AA181">
        <v>0</v>
      </c>
      <c r="AB181">
        <v>0</v>
      </c>
      <c r="AD181">
        <v>0</v>
      </c>
      <c r="AF181">
        <v>0</v>
      </c>
      <c r="AJ181">
        <v>0</v>
      </c>
      <c r="AO181">
        <v>0</v>
      </c>
      <c r="AP181">
        <v>0</v>
      </c>
      <c r="AR181">
        <v>0</v>
      </c>
      <c r="AZ181">
        <v>0</v>
      </c>
      <c r="BB181">
        <v>8</v>
      </c>
      <c r="BC181">
        <v>2020</v>
      </c>
      <c r="BD181" t="s">
        <v>3985</v>
      </c>
      <c r="BE181">
        <v>2020</v>
      </c>
    </row>
    <row r="182" spans="1:57" x14ac:dyDescent="0.35">
      <c r="A182" s="1" t="s">
        <v>59</v>
      </c>
      <c r="B182" s="1" t="s">
        <v>1513</v>
      </c>
      <c r="C182" s="1" t="s">
        <v>1179</v>
      </c>
      <c r="D182" s="1" t="s">
        <v>1180</v>
      </c>
      <c r="E182" s="1" t="s">
        <v>1514</v>
      </c>
      <c r="F182" s="1" t="s">
        <v>751</v>
      </c>
      <c r="G182" s="2">
        <v>44074</v>
      </c>
      <c r="H182" s="1" t="s">
        <v>125</v>
      </c>
      <c r="I182" s="1" t="s">
        <v>125</v>
      </c>
      <c r="J182" s="1" t="s">
        <v>1021</v>
      </c>
      <c r="K182" t="s">
        <v>1022</v>
      </c>
      <c r="L182" t="b">
        <v>1</v>
      </c>
      <c r="Q182">
        <v>0</v>
      </c>
      <c r="R182">
        <v>0</v>
      </c>
      <c r="T182">
        <v>0</v>
      </c>
      <c r="U182">
        <v>0</v>
      </c>
      <c r="AA182">
        <v>0</v>
      </c>
      <c r="AB182">
        <v>0</v>
      </c>
      <c r="AD182">
        <v>0</v>
      </c>
      <c r="AF182">
        <v>0</v>
      </c>
      <c r="AJ182">
        <v>0</v>
      </c>
      <c r="AO182">
        <v>0</v>
      </c>
      <c r="AP182">
        <v>0</v>
      </c>
      <c r="AR182">
        <v>0</v>
      </c>
      <c r="AZ182">
        <v>0</v>
      </c>
      <c r="BB182">
        <v>8</v>
      </c>
      <c r="BC182">
        <v>2020</v>
      </c>
      <c r="BD182" t="s">
        <v>3985</v>
      </c>
      <c r="BE182">
        <v>2020</v>
      </c>
    </row>
    <row r="183" spans="1:57" x14ac:dyDescent="0.35">
      <c r="A183" s="1" t="s">
        <v>59</v>
      </c>
      <c r="B183" s="1" t="s">
        <v>1517</v>
      </c>
      <c r="C183" s="1" t="s">
        <v>1190</v>
      </c>
      <c r="D183" s="1" t="s">
        <v>1191</v>
      </c>
      <c r="E183" s="1" t="s">
        <v>1518</v>
      </c>
      <c r="F183" s="1" t="s">
        <v>751</v>
      </c>
      <c r="G183" s="2">
        <v>44074</v>
      </c>
      <c r="H183" s="1" t="s">
        <v>402</v>
      </c>
      <c r="I183" s="1" t="s">
        <v>145</v>
      </c>
      <c r="J183" s="1" t="s">
        <v>1021</v>
      </c>
      <c r="K183" t="s">
        <v>1022</v>
      </c>
      <c r="L183" t="b">
        <v>0</v>
      </c>
      <c r="Q183">
        <v>0</v>
      </c>
      <c r="R183">
        <v>0</v>
      </c>
      <c r="T183">
        <v>0</v>
      </c>
      <c r="U183">
        <v>0</v>
      </c>
      <c r="AA183">
        <v>0</v>
      </c>
      <c r="AB183">
        <v>0</v>
      </c>
      <c r="AD183">
        <v>0</v>
      </c>
      <c r="AF183">
        <v>0</v>
      </c>
      <c r="AJ183">
        <v>0</v>
      </c>
      <c r="AO183">
        <v>0</v>
      </c>
      <c r="AP183">
        <v>0</v>
      </c>
      <c r="AR183">
        <v>0</v>
      </c>
      <c r="AZ183">
        <v>0</v>
      </c>
      <c r="BB183">
        <v>8</v>
      </c>
      <c r="BC183">
        <v>2020</v>
      </c>
      <c r="BD183" t="s">
        <v>3985</v>
      </c>
      <c r="BE183">
        <v>2020</v>
      </c>
    </row>
    <row r="184" spans="1:57" x14ac:dyDescent="0.35">
      <c r="A184" s="1" t="s">
        <v>59</v>
      </c>
      <c r="B184" s="1" t="s">
        <v>1511</v>
      </c>
      <c r="C184" s="1" t="s">
        <v>1182</v>
      </c>
      <c r="D184" s="1" t="s">
        <v>1183</v>
      </c>
      <c r="E184" s="1" t="s">
        <v>1512</v>
      </c>
      <c r="F184" s="1" t="s">
        <v>751</v>
      </c>
      <c r="G184" s="2">
        <v>44074</v>
      </c>
      <c r="H184" s="1" t="s">
        <v>1184</v>
      </c>
      <c r="I184" s="1" t="s">
        <v>48</v>
      </c>
      <c r="J184" s="1" t="s">
        <v>1021</v>
      </c>
      <c r="K184" t="s">
        <v>1022</v>
      </c>
      <c r="L184" t="b">
        <v>0</v>
      </c>
      <c r="Q184">
        <v>0</v>
      </c>
      <c r="R184">
        <v>0</v>
      </c>
      <c r="T184">
        <v>0</v>
      </c>
      <c r="U184">
        <v>0</v>
      </c>
      <c r="AA184">
        <v>0</v>
      </c>
      <c r="AB184">
        <v>0</v>
      </c>
      <c r="AD184">
        <v>0</v>
      </c>
      <c r="AF184">
        <v>0</v>
      </c>
      <c r="AJ184">
        <v>0</v>
      </c>
      <c r="AO184">
        <v>0</v>
      </c>
      <c r="AP184">
        <v>0</v>
      </c>
      <c r="AR184">
        <v>0</v>
      </c>
      <c r="AZ184">
        <v>0</v>
      </c>
      <c r="BB184">
        <v>8</v>
      </c>
      <c r="BC184">
        <v>2020</v>
      </c>
      <c r="BD184" t="s">
        <v>3985</v>
      </c>
      <c r="BE184">
        <v>2020</v>
      </c>
    </row>
    <row r="185" spans="1:57" x14ac:dyDescent="0.35">
      <c r="A185" s="1" t="s">
        <v>59</v>
      </c>
      <c r="B185" s="1" t="s">
        <v>1521</v>
      </c>
      <c r="C185" s="1" t="s">
        <v>1049</v>
      </c>
      <c r="D185" s="1" t="s">
        <v>1050</v>
      </c>
      <c r="E185" s="1" t="s">
        <v>1522</v>
      </c>
      <c r="F185" s="1" t="s">
        <v>751</v>
      </c>
      <c r="G185" s="2">
        <v>44074</v>
      </c>
      <c r="H185" s="1" t="s">
        <v>1051</v>
      </c>
      <c r="I185" s="1" t="s">
        <v>387</v>
      </c>
      <c r="J185" s="1" t="s">
        <v>1021</v>
      </c>
      <c r="K185" t="s">
        <v>1022</v>
      </c>
      <c r="L185" t="b">
        <v>1</v>
      </c>
      <c r="U185">
        <v>0</v>
      </c>
      <c r="AF185">
        <v>0</v>
      </c>
      <c r="AJ185">
        <v>0</v>
      </c>
      <c r="AZ185">
        <v>0</v>
      </c>
      <c r="BB185">
        <v>8</v>
      </c>
      <c r="BC185">
        <v>2020</v>
      </c>
      <c r="BD185" t="s">
        <v>3985</v>
      </c>
      <c r="BE185">
        <v>2020</v>
      </c>
    </row>
    <row r="186" spans="1:57" x14ac:dyDescent="0.35">
      <c r="A186" s="1" t="s">
        <v>59</v>
      </c>
      <c r="B186" s="1" t="s">
        <v>1539</v>
      </c>
      <c r="C186" s="1" t="s">
        <v>1090</v>
      </c>
      <c r="D186" s="1" t="s">
        <v>1091</v>
      </c>
      <c r="E186" s="1" t="s">
        <v>1540</v>
      </c>
      <c r="F186" s="1" t="s">
        <v>751</v>
      </c>
      <c r="G186" s="2">
        <v>44074</v>
      </c>
      <c r="H186" s="1" t="s">
        <v>146</v>
      </c>
      <c r="I186" s="1" t="s">
        <v>145</v>
      </c>
      <c r="J186" s="1" t="s">
        <v>1021</v>
      </c>
      <c r="K186" t="s">
        <v>1022</v>
      </c>
      <c r="L186" t="b">
        <v>1</v>
      </c>
      <c r="U186">
        <v>0</v>
      </c>
      <c r="AF186">
        <v>0</v>
      </c>
      <c r="AJ186">
        <v>0</v>
      </c>
      <c r="AZ186">
        <v>0</v>
      </c>
      <c r="BB186">
        <v>8</v>
      </c>
      <c r="BC186">
        <v>2020</v>
      </c>
      <c r="BD186" t="s">
        <v>3985</v>
      </c>
      <c r="BE186">
        <v>2020</v>
      </c>
    </row>
    <row r="187" spans="1:57" x14ac:dyDescent="0.35">
      <c r="A187" s="1" t="s">
        <v>59</v>
      </c>
      <c r="B187" s="1" t="s">
        <v>1493</v>
      </c>
      <c r="C187" s="1" t="s">
        <v>1084</v>
      </c>
      <c r="D187" s="1" t="s">
        <v>1085</v>
      </c>
      <c r="E187" s="1" t="s">
        <v>1494</v>
      </c>
      <c r="F187" s="1" t="s">
        <v>751</v>
      </c>
      <c r="G187" s="2">
        <v>44074</v>
      </c>
      <c r="H187" s="1" t="s">
        <v>670</v>
      </c>
      <c r="I187" s="1" t="s">
        <v>166</v>
      </c>
      <c r="J187" s="1" t="s">
        <v>1021</v>
      </c>
      <c r="K187" t="s">
        <v>1022</v>
      </c>
      <c r="L187" t="b">
        <v>1</v>
      </c>
      <c r="U187">
        <v>0</v>
      </c>
      <c r="AF187">
        <v>0</v>
      </c>
      <c r="AJ187">
        <v>0</v>
      </c>
      <c r="AZ187">
        <v>0</v>
      </c>
      <c r="BB187">
        <v>8</v>
      </c>
      <c r="BC187">
        <v>2020</v>
      </c>
      <c r="BD187" t="s">
        <v>3985</v>
      </c>
      <c r="BE187">
        <v>2020</v>
      </c>
    </row>
    <row r="188" spans="1:57" x14ac:dyDescent="0.35">
      <c r="A188" s="1" t="s">
        <v>59</v>
      </c>
      <c r="B188" s="1" t="s">
        <v>1449</v>
      </c>
      <c r="C188" s="1" t="s">
        <v>1093</v>
      </c>
      <c r="D188" s="1" t="s">
        <v>1094</v>
      </c>
      <c r="E188" s="1" t="s">
        <v>1450</v>
      </c>
      <c r="F188" s="1" t="s">
        <v>751</v>
      </c>
      <c r="G188" s="2">
        <v>44074</v>
      </c>
      <c r="H188" s="1" t="s">
        <v>1095</v>
      </c>
      <c r="I188" s="1" t="s">
        <v>387</v>
      </c>
      <c r="J188" s="1" t="s">
        <v>1021</v>
      </c>
      <c r="K188" t="s">
        <v>1022</v>
      </c>
      <c r="L188" t="b">
        <v>0</v>
      </c>
      <c r="Q188">
        <v>0</v>
      </c>
      <c r="R188">
        <v>0</v>
      </c>
      <c r="T188">
        <v>0</v>
      </c>
      <c r="U188">
        <v>0</v>
      </c>
      <c r="AA188">
        <v>0</v>
      </c>
      <c r="AB188">
        <v>0</v>
      </c>
      <c r="AD188">
        <v>0</v>
      </c>
      <c r="AF188">
        <v>0</v>
      </c>
      <c r="AJ188">
        <v>0</v>
      </c>
      <c r="AO188">
        <v>0</v>
      </c>
      <c r="AP188">
        <v>0</v>
      </c>
      <c r="AR188">
        <v>0</v>
      </c>
      <c r="AZ188">
        <v>0</v>
      </c>
      <c r="BB188">
        <v>8</v>
      </c>
      <c r="BC188">
        <v>2020</v>
      </c>
      <c r="BD188" t="s">
        <v>3985</v>
      </c>
      <c r="BE188">
        <v>2020</v>
      </c>
    </row>
    <row r="189" spans="1:57" x14ac:dyDescent="0.35">
      <c r="A189" s="1" t="s">
        <v>59</v>
      </c>
      <c r="B189" s="1" t="s">
        <v>1431</v>
      </c>
      <c r="C189" s="1" t="s">
        <v>1041</v>
      </c>
      <c r="D189" s="1" t="s">
        <v>1042</v>
      </c>
      <c r="E189" s="1" t="s">
        <v>1432</v>
      </c>
      <c r="F189" s="1" t="s">
        <v>751</v>
      </c>
      <c r="G189" s="2">
        <v>44074</v>
      </c>
      <c r="H189" s="1" t="s">
        <v>1043</v>
      </c>
      <c r="I189" s="1" t="s">
        <v>145</v>
      </c>
      <c r="J189" s="1" t="s">
        <v>1021</v>
      </c>
      <c r="K189" t="s">
        <v>1022</v>
      </c>
      <c r="L189" t="b">
        <v>0</v>
      </c>
      <c r="Q189">
        <v>0</v>
      </c>
      <c r="R189">
        <v>0</v>
      </c>
      <c r="T189">
        <v>0</v>
      </c>
      <c r="U189">
        <v>0</v>
      </c>
      <c r="AA189">
        <v>0</v>
      </c>
      <c r="AB189">
        <v>0</v>
      </c>
      <c r="AD189">
        <v>0</v>
      </c>
      <c r="AF189">
        <v>0</v>
      </c>
      <c r="AJ189">
        <v>0</v>
      </c>
      <c r="AO189">
        <v>0</v>
      </c>
      <c r="AP189">
        <v>0</v>
      </c>
      <c r="AR189">
        <v>0</v>
      </c>
      <c r="AZ189">
        <v>0</v>
      </c>
      <c r="BB189">
        <v>8</v>
      </c>
      <c r="BC189">
        <v>2020</v>
      </c>
      <c r="BD189" t="s">
        <v>3985</v>
      </c>
      <c r="BE189">
        <v>2020</v>
      </c>
    </row>
    <row r="190" spans="1:57" x14ac:dyDescent="0.35">
      <c r="A190" s="1" t="s">
        <v>59</v>
      </c>
      <c r="B190" s="1" t="s">
        <v>1467</v>
      </c>
      <c r="C190" s="1" t="s">
        <v>1126</v>
      </c>
      <c r="D190" s="1" t="s">
        <v>1127</v>
      </c>
      <c r="E190" s="1" t="s">
        <v>1468</v>
      </c>
      <c r="F190" s="1" t="s">
        <v>751</v>
      </c>
      <c r="G190" s="2">
        <v>44074</v>
      </c>
      <c r="H190" s="1" t="s">
        <v>1128</v>
      </c>
      <c r="I190" s="1" t="s">
        <v>166</v>
      </c>
      <c r="J190" s="1" t="s">
        <v>1021</v>
      </c>
      <c r="K190" t="s">
        <v>1022</v>
      </c>
      <c r="L190" t="b">
        <v>1</v>
      </c>
      <c r="Q190">
        <v>0</v>
      </c>
      <c r="R190">
        <v>0</v>
      </c>
      <c r="T190">
        <v>0</v>
      </c>
      <c r="U190">
        <v>0</v>
      </c>
      <c r="AA190">
        <v>0</v>
      </c>
      <c r="AB190">
        <v>0</v>
      </c>
      <c r="AD190">
        <v>0</v>
      </c>
      <c r="AF190">
        <v>0</v>
      </c>
      <c r="AJ190">
        <v>0</v>
      </c>
      <c r="AO190">
        <v>0</v>
      </c>
      <c r="AP190">
        <v>0</v>
      </c>
      <c r="AR190">
        <v>0</v>
      </c>
      <c r="AZ190">
        <v>0</v>
      </c>
      <c r="BB190">
        <v>8</v>
      </c>
      <c r="BC190">
        <v>2020</v>
      </c>
      <c r="BD190" t="s">
        <v>3985</v>
      </c>
      <c r="BE190">
        <v>2020</v>
      </c>
    </row>
    <row r="191" spans="1:57" x14ac:dyDescent="0.35">
      <c r="A191" s="1" t="s">
        <v>59</v>
      </c>
      <c r="B191" s="1" t="s">
        <v>1507</v>
      </c>
      <c r="C191" s="1" t="s">
        <v>1173</v>
      </c>
      <c r="D191" s="1" t="s">
        <v>1174</v>
      </c>
      <c r="E191" s="1" t="s">
        <v>1508</v>
      </c>
      <c r="F191" s="1" t="s">
        <v>751</v>
      </c>
      <c r="G191" s="2">
        <v>44074</v>
      </c>
      <c r="H191" s="1" t="s">
        <v>155</v>
      </c>
      <c r="I191" s="1" t="s">
        <v>145</v>
      </c>
      <c r="J191" s="1" t="s">
        <v>1021</v>
      </c>
      <c r="K191" t="s">
        <v>1022</v>
      </c>
      <c r="L191" t="b">
        <v>1</v>
      </c>
      <c r="Q191">
        <v>0</v>
      </c>
      <c r="R191">
        <v>0</v>
      </c>
      <c r="T191">
        <v>0</v>
      </c>
      <c r="U191">
        <v>0</v>
      </c>
      <c r="AA191">
        <v>0</v>
      </c>
      <c r="AB191">
        <v>0</v>
      </c>
      <c r="AD191">
        <v>0</v>
      </c>
      <c r="AF191">
        <v>0</v>
      </c>
      <c r="AJ191">
        <v>0</v>
      </c>
      <c r="AO191">
        <v>0</v>
      </c>
      <c r="AP191">
        <v>0</v>
      </c>
      <c r="AR191">
        <v>0</v>
      </c>
      <c r="AZ191">
        <v>0</v>
      </c>
      <c r="BB191">
        <v>8</v>
      </c>
      <c r="BC191">
        <v>2020</v>
      </c>
      <c r="BD191" t="s">
        <v>3985</v>
      </c>
      <c r="BE191">
        <v>2020</v>
      </c>
    </row>
    <row r="192" spans="1:57" x14ac:dyDescent="0.35">
      <c r="A192" s="1" t="s">
        <v>59</v>
      </c>
      <c r="B192" s="1" t="s">
        <v>1505</v>
      </c>
      <c r="C192" s="1" t="s">
        <v>1170</v>
      </c>
      <c r="D192" s="1" t="s">
        <v>1171</v>
      </c>
      <c r="E192" s="1" t="s">
        <v>1506</v>
      </c>
      <c r="F192" s="1" t="s">
        <v>751</v>
      </c>
      <c r="G192" s="2">
        <v>44074</v>
      </c>
      <c r="H192" s="1" t="s">
        <v>40</v>
      </c>
      <c r="I192" s="1" t="s">
        <v>40</v>
      </c>
      <c r="J192" s="1" t="s">
        <v>1021</v>
      </c>
      <c r="K192" t="s">
        <v>1022</v>
      </c>
      <c r="L192" t="b">
        <v>1</v>
      </c>
      <c r="Q192">
        <v>0</v>
      </c>
      <c r="R192">
        <v>0</v>
      </c>
      <c r="T192">
        <v>0</v>
      </c>
      <c r="U192">
        <v>0</v>
      </c>
      <c r="AA192">
        <v>0</v>
      </c>
      <c r="AB192">
        <v>0</v>
      </c>
      <c r="AD192">
        <v>0</v>
      </c>
      <c r="AF192">
        <v>0</v>
      </c>
      <c r="AJ192">
        <v>0</v>
      </c>
      <c r="AO192">
        <v>0</v>
      </c>
      <c r="AP192">
        <v>0</v>
      </c>
      <c r="AR192">
        <v>0</v>
      </c>
      <c r="AZ192">
        <v>0</v>
      </c>
      <c r="BB192">
        <v>8</v>
      </c>
      <c r="BC192">
        <v>2020</v>
      </c>
      <c r="BD192" t="s">
        <v>3985</v>
      </c>
      <c r="BE192">
        <v>2020</v>
      </c>
    </row>
    <row r="193" spans="1:57" x14ac:dyDescent="0.35">
      <c r="A193" s="1" t="s">
        <v>59</v>
      </c>
      <c r="B193" s="1" t="s">
        <v>1503</v>
      </c>
      <c r="C193" s="1" t="s">
        <v>1167</v>
      </c>
      <c r="D193" s="1" t="s">
        <v>1168</v>
      </c>
      <c r="E193" s="1" t="s">
        <v>1504</v>
      </c>
      <c r="F193" s="1" t="s">
        <v>751</v>
      </c>
      <c r="G193" s="2">
        <v>44074</v>
      </c>
      <c r="H193" s="1" t="s">
        <v>238</v>
      </c>
      <c r="I193" s="1" t="s">
        <v>239</v>
      </c>
      <c r="J193" s="1" t="s">
        <v>1021</v>
      </c>
      <c r="K193" t="s">
        <v>1022</v>
      </c>
      <c r="L193" t="b">
        <v>1</v>
      </c>
      <c r="Q193">
        <v>0</v>
      </c>
      <c r="R193">
        <v>0</v>
      </c>
      <c r="T193">
        <v>0</v>
      </c>
      <c r="U193">
        <v>0</v>
      </c>
      <c r="AA193">
        <v>0</v>
      </c>
      <c r="AB193">
        <v>0</v>
      </c>
      <c r="AD193">
        <v>0</v>
      </c>
      <c r="AF193">
        <v>0</v>
      </c>
      <c r="AJ193">
        <v>0</v>
      </c>
      <c r="AO193">
        <v>0</v>
      </c>
      <c r="AP193">
        <v>0</v>
      </c>
      <c r="AR193">
        <v>0</v>
      </c>
      <c r="AZ193">
        <v>0</v>
      </c>
      <c r="BB193">
        <v>8</v>
      </c>
      <c r="BC193">
        <v>2020</v>
      </c>
      <c r="BD193" t="s">
        <v>3985</v>
      </c>
      <c r="BE193">
        <v>2020</v>
      </c>
    </row>
    <row r="194" spans="1:57" x14ac:dyDescent="0.35">
      <c r="A194" s="1" t="s">
        <v>59</v>
      </c>
      <c r="B194" s="1" t="s">
        <v>1497</v>
      </c>
      <c r="C194" s="1" t="s">
        <v>1155</v>
      </c>
      <c r="D194" s="1" t="s">
        <v>1156</v>
      </c>
      <c r="E194" s="1" t="s">
        <v>1498</v>
      </c>
      <c r="F194" s="1" t="s">
        <v>751</v>
      </c>
      <c r="G194" s="2">
        <v>44074</v>
      </c>
      <c r="H194" s="1" t="s">
        <v>1158</v>
      </c>
      <c r="I194" s="1" t="s">
        <v>145</v>
      </c>
      <c r="J194" s="1" t="s">
        <v>1021</v>
      </c>
      <c r="K194" t="s">
        <v>1022</v>
      </c>
      <c r="L194" t="b">
        <v>1</v>
      </c>
      <c r="Q194">
        <v>0</v>
      </c>
      <c r="R194">
        <v>0</v>
      </c>
      <c r="T194">
        <v>0</v>
      </c>
      <c r="U194">
        <v>0</v>
      </c>
      <c r="AA194">
        <v>0</v>
      </c>
      <c r="AB194">
        <v>0</v>
      </c>
      <c r="AD194">
        <v>0</v>
      </c>
      <c r="AF194">
        <v>0</v>
      </c>
      <c r="AJ194">
        <v>0</v>
      </c>
      <c r="AO194">
        <v>0</v>
      </c>
      <c r="AP194">
        <v>0</v>
      </c>
      <c r="AR194">
        <v>0</v>
      </c>
      <c r="AZ194">
        <v>0</v>
      </c>
      <c r="BB194">
        <v>8</v>
      </c>
      <c r="BC194">
        <v>2020</v>
      </c>
      <c r="BD194" t="s">
        <v>3985</v>
      </c>
      <c r="BE194">
        <v>2020</v>
      </c>
    </row>
    <row r="195" spans="1:57" x14ac:dyDescent="0.35">
      <c r="A195" s="1" t="s">
        <v>59</v>
      </c>
      <c r="B195" s="1" t="s">
        <v>1499</v>
      </c>
      <c r="C195" s="1" t="s">
        <v>1160</v>
      </c>
      <c r="D195" s="1" t="s">
        <v>1161</v>
      </c>
      <c r="E195" s="1" t="s">
        <v>1500</v>
      </c>
      <c r="F195" s="1" t="s">
        <v>751</v>
      </c>
      <c r="G195" s="2">
        <v>44074</v>
      </c>
      <c r="H195" s="1" t="s">
        <v>1162</v>
      </c>
      <c r="I195" s="1" t="s">
        <v>353</v>
      </c>
      <c r="J195" s="1" t="s">
        <v>1021</v>
      </c>
      <c r="K195" t="s">
        <v>1022</v>
      </c>
      <c r="L195" t="b">
        <v>0</v>
      </c>
      <c r="Q195">
        <v>0</v>
      </c>
      <c r="R195">
        <v>0</v>
      </c>
      <c r="T195">
        <v>0</v>
      </c>
      <c r="U195">
        <v>0</v>
      </c>
      <c r="AA195">
        <v>0</v>
      </c>
      <c r="AB195">
        <v>0</v>
      </c>
      <c r="AD195">
        <v>0</v>
      </c>
      <c r="AF195">
        <v>0</v>
      </c>
      <c r="AJ195">
        <v>0</v>
      </c>
      <c r="AO195">
        <v>0</v>
      </c>
      <c r="AP195">
        <v>0</v>
      </c>
      <c r="AR195">
        <v>0</v>
      </c>
      <c r="AZ195">
        <v>0</v>
      </c>
      <c r="BB195">
        <v>8</v>
      </c>
      <c r="BC195">
        <v>2020</v>
      </c>
      <c r="BD195" t="s">
        <v>3985</v>
      </c>
      <c r="BE195">
        <v>2020</v>
      </c>
    </row>
    <row r="196" spans="1:57" x14ac:dyDescent="0.35">
      <c r="A196" s="1" t="s">
        <v>59</v>
      </c>
      <c r="B196" s="1" t="s">
        <v>1501</v>
      </c>
      <c r="C196" s="1" t="s">
        <v>1164</v>
      </c>
      <c r="D196" s="1" t="s">
        <v>1165</v>
      </c>
      <c r="E196" s="1" t="s">
        <v>1502</v>
      </c>
      <c r="F196" s="1" t="s">
        <v>751</v>
      </c>
      <c r="G196" s="2">
        <v>44074</v>
      </c>
      <c r="H196" s="1" t="s">
        <v>998</v>
      </c>
      <c r="I196" s="1" t="s">
        <v>145</v>
      </c>
      <c r="J196" s="1" t="s">
        <v>1021</v>
      </c>
      <c r="K196" t="s">
        <v>1022</v>
      </c>
      <c r="L196" t="b">
        <v>1</v>
      </c>
      <c r="Q196">
        <v>0</v>
      </c>
      <c r="R196">
        <v>0</v>
      </c>
      <c r="T196">
        <v>0</v>
      </c>
      <c r="U196">
        <v>0</v>
      </c>
      <c r="AA196">
        <v>0</v>
      </c>
      <c r="AB196">
        <v>0</v>
      </c>
      <c r="AD196">
        <v>0</v>
      </c>
      <c r="AF196">
        <v>0</v>
      </c>
      <c r="AJ196">
        <v>0</v>
      </c>
      <c r="AO196">
        <v>0</v>
      </c>
      <c r="AP196">
        <v>0</v>
      </c>
      <c r="AR196">
        <v>0</v>
      </c>
      <c r="AZ196">
        <v>0</v>
      </c>
      <c r="BB196">
        <v>8</v>
      </c>
      <c r="BC196">
        <v>2020</v>
      </c>
      <c r="BD196" t="s">
        <v>3985</v>
      </c>
      <c r="BE196">
        <v>2020</v>
      </c>
    </row>
    <row r="197" spans="1:57" x14ac:dyDescent="0.35">
      <c r="A197" s="1" t="s">
        <v>59</v>
      </c>
      <c r="B197" s="1" t="s">
        <v>1469</v>
      </c>
      <c r="C197" s="1" t="s">
        <v>1130</v>
      </c>
      <c r="D197" s="1" t="s">
        <v>1131</v>
      </c>
      <c r="E197" s="1" t="s">
        <v>1470</v>
      </c>
      <c r="F197" s="1" t="s">
        <v>751</v>
      </c>
      <c r="G197" s="2">
        <v>44074</v>
      </c>
      <c r="H197" s="1" t="s">
        <v>386</v>
      </c>
      <c r="I197" s="1" t="s">
        <v>387</v>
      </c>
      <c r="J197" s="1" t="s">
        <v>1021</v>
      </c>
      <c r="K197" t="s">
        <v>1022</v>
      </c>
      <c r="L197" t="b">
        <v>1</v>
      </c>
      <c r="Q197">
        <v>0</v>
      </c>
      <c r="R197">
        <v>0</v>
      </c>
      <c r="T197">
        <v>0</v>
      </c>
      <c r="U197">
        <v>0</v>
      </c>
      <c r="AA197">
        <v>0</v>
      </c>
      <c r="AB197">
        <v>0</v>
      </c>
      <c r="AD197">
        <v>0</v>
      </c>
      <c r="AF197">
        <v>0</v>
      </c>
      <c r="AJ197">
        <v>0</v>
      </c>
      <c r="AO197">
        <v>0</v>
      </c>
      <c r="AP197">
        <v>0</v>
      </c>
      <c r="AR197">
        <v>0</v>
      </c>
      <c r="AZ197">
        <v>0</v>
      </c>
      <c r="BB197">
        <v>8</v>
      </c>
      <c r="BC197">
        <v>2020</v>
      </c>
      <c r="BD197" t="s">
        <v>3985</v>
      </c>
      <c r="BE197">
        <v>2020</v>
      </c>
    </row>
    <row r="198" spans="1:57" x14ac:dyDescent="0.35">
      <c r="A198" s="1" t="s">
        <v>59</v>
      </c>
      <c r="B198" s="1" t="s">
        <v>1471</v>
      </c>
      <c r="C198" s="1" t="s">
        <v>1133</v>
      </c>
      <c r="D198" s="1" t="s">
        <v>1134</v>
      </c>
      <c r="E198" s="1" t="s">
        <v>1472</v>
      </c>
      <c r="F198" s="1" t="s">
        <v>751</v>
      </c>
      <c r="G198" s="2">
        <v>44074</v>
      </c>
      <c r="H198" s="1" t="s">
        <v>165</v>
      </c>
      <c r="I198" s="1" t="s">
        <v>166</v>
      </c>
      <c r="J198" s="1" t="s">
        <v>1021</v>
      </c>
      <c r="K198" t="s">
        <v>1022</v>
      </c>
      <c r="L198" t="b">
        <v>1</v>
      </c>
      <c r="Q198">
        <v>0</v>
      </c>
      <c r="R198">
        <v>0</v>
      </c>
      <c r="T198">
        <v>0</v>
      </c>
      <c r="U198">
        <v>0</v>
      </c>
      <c r="AA198">
        <v>0</v>
      </c>
      <c r="AB198">
        <v>0</v>
      </c>
      <c r="AD198">
        <v>0</v>
      </c>
      <c r="AF198">
        <v>0</v>
      </c>
      <c r="AJ198">
        <v>0</v>
      </c>
      <c r="AO198">
        <v>0</v>
      </c>
      <c r="AP198">
        <v>0</v>
      </c>
      <c r="AR198">
        <v>0</v>
      </c>
      <c r="AZ198">
        <v>0</v>
      </c>
      <c r="BB198">
        <v>8</v>
      </c>
      <c r="BC198">
        <v>2020</v>
      </c>
      <c r="BD198" t="s">
        <v>3985</v>
      </c>
      <c r="BE198">
        <v>2020</v>
      </c>
    </row>
    <row r="199" spans="1:57" x14ac:dyDescent="0.35">
      <c r="A199" s="1" t="s">
        <v>59</v>
      </c>
      <c r="B199" s="1" t="s">
        <v>1473</v>
      </c>
      <c r="C199" s="1" t="s">
        <v>1136</v>
      </c>
      <c r="D199" s="1" t="s">
        <v>1137</v>
      </c>
      <c r="E199" s="1" t="s">
        <v>1474</v>
      </c>
      <c r="F199" s="1" t="s">
        <v>751</v>
      </c>
      <c r="G199" s="2">
        <v>44074</v>
      </c>
      <c r="H199" s="1" t="s">
        <v>1138</v>
      </c>
      <c r="I199" s="1" t="s">
        <v>136</v>
      </c>
      <c r="J199" s="1" t="s">
        <v>1021</v>
      </c>
      <c r="K199" t="s">
        <v>1022</v>
      </c>
      <c r="L199" t="b">
        <v>1</v>
      </c>
      <c r="Q199">
        <v>0</v>
      </c>
      <c r="R199">
        <v>0</v>
      </c>
      <c r="T199">
        <v>0</v>
      </c>
      <c r="U199">
        <v>0</v>
      </c>
      <c r="AA199">
        <v>0</v>
      </c>
      <c r="AB199">
        <v>0</v>
      </c>
      <c r="AD199">
        <v>0</v>
      </c>
      <c r="AF199">
        <v>0</v>
      </c>
      <c r="AJ199">
        <v>0</v>
      </c>
      <c r="AO199">
        <v>0</v>
      </c>
      <c r="AP199">
        <v>0</v>
      </c>
      <c r="AR199">
        <v>0</v>
      </c>
      <c r="AZ199">
        <v>0</v>
      </c>
      <c r="BB199">
        <v>8</v>
      </c>
      <c r="BC199">
        <v>2020</v>
      </c>
      <c r="BD199" t="s">
        <v>3985</v>
      </c>
      <c r="BE199">
        <v>2020</v>
      </c>
    </row>
    <row r="200" spans="1:57" x14ac:dyDescent="0.35">
      <c r="A200" s="1" t="s">
        <v>59</v>
      </c>
      <c r="B200" s="1" t="s">
        <v>1477</v>
      </c>
      <c r="C200" s="1" t="s">
        <v>1143</v>
      </c>
      <c r="D200" s="1" t="s">
        <v>1144</v>
      </c>
      <c r="E200" s="1" t="s">
        <v>1478</v>
      </c>
      <c r="F200" s="1" t="s">
        <v>751</v>
      </c>
      <c r="G200" s="2">
        <v>44074</v>
      </c>
      <c r="H200" s="1" t="s">
        <v>1145</v>
      </c>
      <c r="I200" s="1" t="s">
        <v>73</v>
      </c>
      <c r="J200" s="1" t="s">
        <v>1021</v>
      </c>
      <c r="K200" t="s">
        <v>1022</v>
      </c>
      <c r="L200" t="b">
        <v>0</v>
      </c>
      <c r="Q200">
        <v>0</v>
      </c>
      <c r="R200">
        <v>0</v>
      </c>
      <c r="T200">
        <v>0</v>
      </c>
      <c r="U200">
        <v>0</v>
      </c>
      <c r="AA200">
        <v>0</v>
      </c>
      <c r="AB200">
        <v>0</v>
      </c>
      <c r="AD200">
        <v>0</v>
      </c>
      <c r="AF200">
        <v>0</v>
      </c>
      <c r="AJ200">
        <v>0</v>
      </c>
      <c r="AO200">
        <v>0</v>
      </c>
      <c r="AP200">
        <v>0</v>
      </c>
      <c r="AR200">
        <v>0</v>
      </c>
      <c r="AZ200">
        <v>0</v>
      </c>
      <c r="BB200">
        <v>8</v>
      </c>
      <c r="BC200">
        <v>2020</v>
      </c>
      <c r="BD200" t="s">
        <v>3985</v>
      </c>
      <c r="BE200">
        <v>2020</v>
      </c>
    </row>
    <row r="201" spans="1:57" x14ac:dyDescent="0.35">
      <c r="A201" s="1" t="s">
        <v>59</v>
      </c>
      <c r="B201" s="1" t="s">
        <v>1475</v>
      </c>
      <c r="C201" s="1" t="s">
        <v>1140</v>
      </c>
      <c r="D201" s="1" t="s">
        <v>1141</v>
      </c>
      <c r="E201" s="1" t="s">
        <v>1476</v>
      </c>
      <c r="F201" s="1" t="s">
        <v>751</v>
      </c>
      <c r="G201" s="2">
        <v>44074</v>
      </c>
      <c r="H201" s="1" t="s">
        <v>74</v>
      </c>
      <c r="I201" s="1" t="s">
        <v>82</v>
      </c>
      <c r="J201" s="1" t="s">
        <v>1021</v>
      </c>
      <c r="K201" t="s">
        <v>1022</v>
      </c>
      <c r="L201" t="b">
        <v>0</v>
      </c>
      <c r="Q201">
        <v>0</v>
      </c>
      <c r="R201">
        <v>0</v>
      </c>
      <c r="T201">
        <v>0</v>
      </c>
      <c r="U201">
        <v>0</v>
      </c>
      <c r="AA201">
        <v>0</v>
      </c>
      <c r="AB201">
        <v>0</v>
      </c>
      <c r="AD201">
        <v>0</v>
      </c>
      <c r="AF201">
        <v>0</v>
      </c>
      <c r="AJ201">
        <v>0</v>
      </c>
      <c r="AO201">
        <v>0</v>
      </c>
      <c r="AP201">
        <v>0</v>
      </c>
      <c r="AR201">
        <v>0</v>
      </c>
      <c r="AZ201">
        <v>0</v>
      </c>
      <c r="BB201">
        <v>8</v>
      </c>
      <c r="BC201">
        <v>2020</v>
      </c>
      <c r="BD201" t="s">
        <v>3985</v>
      </c>
      <c r="BE201">
        <v>2020</v>
      </c>
    </row>
    <row r="202" spans="1:57" x14ac:dyDescent="0.35">
      <c r="A202" s="1" t="s">
        <v>59</v>
      </c>
      <c r="B202" s="1" t="s">
        <v>1537</v>
      </c>
      <c r="C202" s="1" t="s">
        <v>1204</v>
      </c>
      <c r="D202" s="1" t="s">
        <v>1205</v>
      </c>
      <c r="E202" s="1" t="s">
        <v>1538</v>
      </c>
      <c r="F202" s="1" t="s">
        <v>751</v>
      </c>
      <c r="G202" s="2">
        <v>44074</v>
      </c>
      <c r="H202" s="1" t="s">
        <v>1206</v>
      </c>
      <c r="I202" s="1" t="s">
        <v>31</v>
      </c>
      <c r="J202" s="1" t="s">
        <v>1021</v>
      </c>
      <c r="K202" t="s">
        <v>1022</v>
      </c>
      <c r="L202" t="b">
        <v>0</v>
      </c>
      <c r="Q202">
        <v>0</v>
      </c>
      <c r="R202">
        <v>0</v>
      </c>
      <c r="T202">
        <v>0</v>
      </c>
      <c r="U202">
        <v>0</v>
      </c>
      <c r="AA202">
        <v>0</v>
      </c>
      <c r="AB202">
        <v>0</v>
      </c>
      <c r="AD202">
        <v>0</v>
      </c>
      <c r="AF202">
        <v>0</v>
      </c>
      <c r="AJ202">
        <v>0</v>
      </c>
      <c r="AO202">
        <v>0</v>
      </c>
      <c r="AP202">
        <v>0</v>
      </c>
      <c r="AR202">
        <v>0</v>
      </c>
      <c r="AZ202">
        <v>0</v>
      </c>
      <c r="BB202">
        <v>8</v>
      </c>
      <c r="BC202">
        <v>2020</v>
      </c>
      <c r="BD202" t="s">
        <v>3985</v>
      </c>
      <c r="BE202">
        <v>2020</v>
      </c>
    </row>
    <row r="203" spans="1:57" x14ac:dyDescent="0.35">
      <c r="A203" s="1" t="s">
        <v>59</v>
      </c>
      <c r="B203" s="1" t="s">
        <v>1531</v>
      </c>
      <c r="C203" s="1" t="s">
        <v>1201</v>
      </c>
      <c r="D203" s="1" t="s">
        <v>1202</v>
      </c>
      <c r="E203" s="1" t="s">
        <v>1532</v>
      </c>
      <c r="F203" s="1" t="s">
        <v>751</v>
      </c>
      <c r="G203" s="2">
        <v>44074</v>
      </c>
      <c r="H203" s="1" t="s">
        <v>352</v>
      </c>
      <c r="I203" s="1" t="s">
        <v>353</v>
      </c>
      <c r="J203" s="1" t="s">
        <v>1021</v>
      </c>
      <c r="K203" t="s">
        <v>1022</v>
      </c>
      <c r="L203" t="b">
        <v>1</v>
      </c>
      <c r="Q203">
        <v>0</v>
      </c>
      <c r="R203">
        <v>0</v>
      </c>
      <c r="T203">
        <v>0</v>
      </c>
      <c r="U203">
        <v>0</v>
      </c>
      <c r="AA203">
        <v>0</v>
      </c>
      <c r="AB203">
        <v>0</v>
      </c>
      <c r="AD203">
        <v>0</v>
      </c>
      <c r="AF203">
        <v>0</v>
      </c>
      <c r="AJ203">
        <v>0</v>
      </c>
      <c r="AO203">
        <v>0</v>
      </c>
      <c r="AP203">
        <v>0</v>
      </c>
      <c r="AR203">
        <v>0</v>
      </c>
      <c r="AZ203">
        <v>0</v>
      </c>
      <c r="BB203">
        <v>8</v>
      </c>
      <c r="BC203">
        <v>2020</v>
      </c>
      <c r="BD203" t="s">
        <v>3985</v>
      </c>
      <c r="BE203">
        <v>2020</v>
      </c>
    </row>
    <row r="204" spans="1:57" x14ac:dyDescent="0.35">
      <c r="A204" s="1" t="s">
        <v>59</v>
      </c>
      <c r="B204" s="1" t="s">
        <v>1479</v>
      </c>
      <c r="C204" s="1" t="s">
        <v>1148</v>
      </c>
      <c r="D204" s="1" t="s">
        <v>1149</v>
      </c>
      <c r="E204" s="1" t="s">
        <v>1480</v>
      </c>
      <c r="F204" s="1" t="s">
        <v>751</v>
      </c>
      <c r="G204" s="2">
        <v>44074</v>
      </c>
      <c r="H204" s="1" t="s">
        <v>854</v>
      </c>
      <c r="I204" s="1" t="s">
        <v>40</v>
      </c>
      <c r="J204" s="1" t="s">
        <v>1021</v>
      </c>
      <c r="K204" t="s">
        <v>1022</v>
      </c>
      <c r="L204" t="b">
        <v>1</v>
      </c>
      <c r="Q204">
        <v>0</v>
      </c>
      <c r="R204">
        <v>0</v>
      </c>
      <c r="T204">
        <v>0</v>
      </c>
      <c r="U204">
        <v>0</v>
      </c>
      <c r="AA204">
        <v>0</v>
      </c>
      <c r="AB204">
        <v>0</v>
      </c>
      <c r="AD204">
        <v>0</v>
      </c>
      <c r="AF204">
        <v>0</v>
      </c>
      <c r="AJ204">
        <v>0</v>
      </c>
      <c r="AO204">
        <v>0</v>
      </c>
      <c r="AP204">
        <v>0</v>
      </c>
      <c r="AR204">
        <v>0</v>
      </c>
      <c r="AZ204">
        <v>0</v>
      </c>
      <c r="BB204">
        <v>8</v>
      </c>
      <c r="BC204">
        <v>2020</v>
      </c>
      <c r="BD204" t="s">
        <v>3985</v>
      </c>
      <c r="BE204">
        <v>2020</v>
      </c>
    </row>
    <row r="205" spans="1:57" x14ac:dyDescent="0.35">
      <c r="A205" s="1" t="s">
        <v>59</v>
      </c>
      <c r="B205" s="1" t="s">
        <v>1535</v>
      </c>
      <c r="C205" s="1" t="s">
        <v>1077</v>
      </c>
      <c r="D205" s="1" t="s">
        <v>1078</v>
      </c>
      <c r="E205" s="1" t="s">
        <v>1536</v>
      </c>
      <c r="F205" s="1" t="s">
        <v>751</v>
      </c>
      <c r="G205" s="2">
        <v>44074</v>
      </c>
      <c r="H205" s="1" t="s">
        <v>1079</v>
      </c>
      <c r="I205" s="1" t="s">
        <v>353</v>
      </c>
      <c r="J205" s="1" t="s">
        <v>1021</v>
      </c>
      <c r="K205" t="s">
        <v>1022</v>
      </c>
      <c r="L205" t="b">
        <v>1</v>
      </c>
      <c r="U205">
        <v>0</v>
      </c>
      <c r="AF205">
        <v>0</v>
      </c>
      <c r="AJ205">
        <v>0</v>
      </c>
      <c r="AZ205">
        <v>0</v>
      </c>
      <c r="BB205">
        <v>8</v>
      </c>
      <c r="BC205">
        <v>2020</v>
      </c>
      <c r="BD205" t="s">
        <v>3985</v>
      </c>
      <c r="BE205">
        <v>2020</v>
      </c>
    </row>
    <row r="206" spans="1:57" x14ac:dyDescent="0.35">
      <c r="A206" s="1" t="s">
        <v>59</v>
      </c>
      <c r="B206" s="1" t="s">
        <v>1533</v>
      </c>
      <c r="C206" s="1" t="s">
        <v>1208</v>
      </c>
      <c r="D206" s="1" t="s">
        <v>1209</v>
      </c>
      <c r="E206" s="1" t="s">
        <v>1534</v>
      </c>
      <c r="F206" s="1" t="s">
        <v>751</v>
      </c>
      <c r="G206" s="2">
        <v>44074</v>
      </c>
      <c r="H206" s="1" t="s">
        <v>1210</v>
      </c>
      <c r="I206" s="1" t="s">
        <v>387</v>
      </c>
      <c r="J206" s="1" t="s">
        <v>1021</v>
      </c>
      <c r="K206" t="s">
        <v>1022</v>
      </c>
      <c r="L206" t="b">
        <v>1</v>
      </c>
      <c r="Q206">
        <v>0</v>
      </c>
      <c r="R206">
        <v>0</v>
      </c>
      <c r="T206">
        <v>0</v>
      </c>
      <c r="U206">
        <v>0</v>
      </c>
      <c r="AA206">
        <v>0</v>
      </c>
      <c r="AB206">
        <v>0</v>
      </c>
      <c r="AD206">
        <v>0</v>
      </c>
      <c r="AF206">
        <v>0</v>
      </c>
      <c r="AJ206">
        <v>0</v>
      </c>
      <c r="AO206">
        <v>0</v>
      </c>
      <c r="AP206">
        <v>0</v>
      </c>
      <c r="AR206">
        <v>0</v>
      </c>
      <c r="AZ206">
        <v>0</v>
      </c>
      <c r="BB206">
        <v>8</v>
      </c>
      <c r="BC206">
        <v>2020</v>
      </c>
      <c r="BD206" t="s">
        <v>3985</v>
      </c>
      <c r="BE206">
        <v>2020</v>
      </c>
    </row>
    <row r="207" spans="1:57" x14ac:dyDescent="0.35">
      <c r="A207" s="1" t="s">
        <v>59</v>
      </c>
      <c r="B207" s="1" t="s">
        <v>1433</v>
      </c>
      <c r="C207" s="1" t="s">
        <v>1045</v>
      </c>
      <c r="D207" s="1" t="s">
        <v>1046</v>
      </c>
      <c r="E207" s="1" t="s">
        <v>1434</v>
      </c>
      <c r="F207" s="1" t="s">
        <v>751</v>
      </c>
      <c r="G207" s="2">
        <v>44074</v>
      </c>
      <c r="H207" s="1" t="s">
        <v>1047</v>
      </c>
      <c r="I207" s="1" t="s">
        <v>387</v>
      </c>
      <c r="J207" s="1" t="s">
        <v>1021</v>
      </c>
      <c r="K207" t="s">
        <v>1022</v>
      </c>
      <c r="L207" t="b">
        <v>0</v>
      </c>
      <c r="Q207">
        <v>0</v>
      </c>
      <c r="R207">
        <v>0</v>
      </c>
      <c r="T207">
        <v>0</v>
      </c>
      <c r="U207">
        <v>0</v>
      </c>
      <c r="AA207">
        <v>0</v>
      </c>
      <c r="AB207">
        <v>0</v>
      </c>
      <c r="AD207">
        <v>0</v>
      </c>
      <c r="AF207">
        <v>0</v>
      </c>
      <c r="AJ207">
        <v>0</v>
      </c>
      <c r="AO207">
        <v>0</v>
      </c>
      <c r="AP207">
        <v>0</v>
      </c>
      <c r="AR207">
        <v>0</v>
      </c>
      <c r="AZ207">
        <v>0</v>
      </c>
      <c r="BB207">
        <v>8</v>
      </c>
      <c r="BC207">
        <v>2020</v>
      </c>
      <c r="BD207" t="s">
        <v>3985</v>
      </c>
      <c r="BE207">
        <v>2020</v>
      </c>
    </row>
    <row r="208" spans="1:57" x14ac:dyDescent="0.35">
      <c r="A208" s="1" t="s">
        <v>59</v>
      </c>
      <c r="B208" s="1" t="s">
        <v>1435</v>
      </c>
      <c r="C208" s="1" t="s">
        <v>1053</v>
      </c>
      <c r="D208" s="1" t="s">
        <v>1054</v>
      </c>
      <c r="E208" s="1" t="s">
        <v>1436</v>
      </c>
      <c r="F208" s="1" t="s">
        <v>751</v>
      </c>
      <c r="G208" s="2">
        <v>44074</v>
      </c>
      <c r="H208" s="1" t="s">
        <v>1055</v>
      </c>
      <c r="I208" s="1" t="s">
        <v>145</v>
      </c>
      <c r="J208" s="1" t="s">
        <v>1021</v>
      </c>
      <c r="K208" t="s">
        <v>1022</v>
      </c>
      <c r="L208" t="b">
        <v>0</v>
      </c>
      <c r="Q208">
        <v>0</v>
      </c>
      <c r="R208">
        <v>0</v>
      </c>
      <c r="T208">
        <v>0</v>
      </c>
      <c r="U208">
        <v>0</v>
      </c>
      <c r="AA208">
        <v>0</v>
      </c>
      <c r="AB208">
        <v>0</v>
      </c>
      <c r="AD208">
        <v>0</v>
      </c>
      <c r="AF208">
        <v>0</v>
      </c>
      <c r="AJ208">
        <v>0</v>
      </c>
      <c r="AO208">
        <v>0</v>
      </c>
      <c r="AP208">
        <v>0</v>
      </c>
      <c r="AR208">
        <v>0</v>
      </c>
      <c r="AZ208">
        <v>0</v>
      </c>
      <c r="BB208">
        <v>8</v>
      </c>
      <c r="BC208">
        <v>2020</v>
      </c>
      <c r="BD208" t="s">
        <v>3985</v>
      </c>
      <c r="BE208">
        <v>2020</v>
      </c>
    </row>
    <row r="209" spans="1:57" x14ac:dyDescent="0.35">
      <c r="A209" s="1" t="s">
        <v>59</v>
      </c>
      <c r="B209" s="1" t="s">
        <v>1437</v>
      </c>
      <c r="C209" s="1" t="s">
        <v>1061</v>
      </c>
      <c r="D209" s="1" t="s">
        <v>1062</v>
      </c>
      <c r="E209" s="1" t="s">
        <v>1438</v>
      </c>
      <c r="F209" s="1" t="s">
        <v>751</v>
      </c>
      <c r="G209" s="2">
        <v>44074</v>
      </c>
      <c r="H209" s="1" t="s">
        <v>1063</v>
      </c>
      <c r="I209" s="1" t="s">
        <v>40</v>
      </c>
      <c r="J209" s="1" t="s">
        <v>1021</v>
      </c>
      <c r="K209" t="s">
        <v>1022</v>
      </c>
      <c r="L209" t="b">
        <v>0</v>
      </c>
      <c r="Q209">
        <v>0</v>
      </c>
      <c r="R209">
        <v>0</v>
      </c>
      <c r="T209">
        <v>0</v>
      </c>
      <c r="U209">
        <v>0</v>
      </c>
      <c r="AA209">
        <v>0</v>
      </c>
      <c r="AB209">
        <v>0</v>
      </c>
      <c r="AD209">
        <v>0</v>
      </c>
      <c r="AF209">
        <v>0</v>
      </c>
      <c r="AJ209">
        <v>0</v>
      </c>
      <c r="AO209">
        <v>0</v>
      </c>
      <c r="AP209">
        <v>0</v>
      </c>
      <c r="AR209">
        <v>0</v>
      </c>
      <c r="AZ209">
        <v>0</v>
      </c>
      <c r="BB209">
        <v>8</v>
      </c>
      <c r="BC209">
        <v>2020</v>
      </c>
      <c r="BD209" t="s">
        <v>3985</v>
      </c>
      <c r="BE209">
        <v>2020</v>
      </c>
    </row>
    <row r="210" spans="1:57" x14ac:dyDescent="0.35">
      <c r="A210" s="1" t="s">
        <v>59</v>
      </c>
      <c r="B210" s="1" t="s">
        <v>1439</v>
      </c>
      <c r="C210" s="1" t="s">
        <v>1065</v>
      </c>
      <c r="D210" s="1" t="s">
        <v>1066</v>
      </c>
      <c r="E210" s="1" t="s">
        <v>1440</v>
      </c>
      <c r="F210" s="1" t="s">
        <v>751</v>
      </c>
      <c r="G210" s="2">
        <v>44074</v>
      </c>
      <c r="H210" s="1" t="s">
        <v>1067</v>
      </c>
      <c r="I210" s="1" t="s">
        <v>353</v>
      </c>
      <c r="J210" s="1" t="s">
        <v>1021</v>
      </c>
      <c r="K210" t="s">
        <v>1022</v>
      </c>
      <c r="L210" t="b">
        <v>0</v>
      </c>
      <c r="Q210">
        <v>0</v>
      </c>
      <c r="R210">
        <v>0</v>
      </c>
      <c r="T210">
        <v>0</v>
      </c>
      <c r="U210">
        <v>0</v>
      </c>
      <c r="AA210">
        <v>0</v>
      </c>
      <c r="AB210">
        <v>0</v>
      </c>
      <c r="AD210">
        <v>0</v>
      </c>
      <c r="AF210">
        <v>0</v>
      </c>
      <c r="AJ210">
        <v>0</v>
      </c>
      <c r="AO210">
        <v>0</v>
      </c>
      <c r="AP210">
        <v>0</v>
      </c>
      <c r="AR210">
        <v>0</v>
      </c>
      <c r="AZ210">
        <v>0</v>
      </c>
      <c r="BB210">
        <v>8</v>
      </c>
      <c r="BC210">
        <v>2020</v>
      </c>
      <c r="BD210" t="s">
        <v>3985</v>
      </c>
      <c r="BE210">
        <v>2020</v>
      </c>
    </row>
    <row r="211" spans="1:57" x14ac:dyDescent="0.35">
      <c r="A211" s="1" t="s">
        <v>59</v>
      </c>
      <c r="B211" s="1" t="s">
        <v>1465</v>
      </c>
      <c r="C211" s="1" t="s">
        <v>1122</v>
      </c>
      <c r="D211" s="1" t="s">
        <v>1123</v>
      </c>
      <c r="E211" s="1" t="s">
        <v>1466</v>
      </c>
      <c r="F211" s="1" t="s">
        <v>751</v>
      </c>
      <c r="G211" s="2">
        <v>44074</v>
      </c>
      <c r="H211" s="1" t="s">
        <v>1124</v>
      </c>
      <c r="I211" s="1" t="s">
        <v>145</v>
      </c>
      <c r="J211" s="1" t="s">
        <v>1021</v>
      </c>
      <c r="K211" t="s">
        <v>1022</v>
      </c>
      <c r="L211" t="b">
        <v>1</v>
      </c>
      <c r="Q211">
        <v>0</v>
      </c>
      <c r="R211">
        <v>0</v>
      </c>
      <c r="T211">
        <v>0</v>
      </c>
      <c r="U211">
        <v>0</v>
      </c>
      <c r="AA211">
        <v>0</v>
      </c>
      <c r="AB211">
        <v>0</v>
      </c>
      <c r="AD211">
        <v>0</v>
      </c>
      <c r="AF211">
        <v>0</v>
      </c>
      <c r="AJ211">
        <v>0</v>
      </c>
      <c r="AO211">
        <v>0</v>
      </c>
      <c r="AP211">
        <v>0</v>
      </c>
      <c r="AR211">
        <v>0</v>
      </c>
      <c r="AZ211">
        <v>0</v>
      </c>
      <c r="BB211">
        <v>8</v>
      </c>
      <c r="BC211">
        <v>2020</v>
      </c>
      <c r="BD211" t="s">
        <v>3985</v>
      </c>
      <c r="BE211">
        <v>2020</v>
      </c>
    </row>
    <row r="212" spans="1:57" x14ac:dyDescent="0.35">
      <c r="A212" s="1" t="s">
        <v>59</v>
      </c>
      <c r="B212" s="1" t="s">
        <v>1495</v>
      </c>
      <c r="C212" s="1" t="s">
        <v>1151</v>
      </c>
      <c r="D212" s="1" t="s">
        <v>1152</v>
      </c>
      <c r="E212" s="1" t="s">
        <v>1496</v>
      </c>
      <c r="F212" s="1" t="s">
        <v>751</v>
      </c>
      <c r="G212" s="2">
        <v>44074</v>
      </c>
      <c r="H212" s="1" t="s">
        <v>1153</v>
      </c>
      <c r="I212" s="1" t="s">
        <v>31</v>
      </c>
      <c r="J212" s="1" t="s">
        <v>1021</v>
      </c>
      <c r="K212" t="s">
        <v>1022</v>
      </c>
      <c r="L212" t="b">
        <v>0</v>
      </c>
      <c r="Q212">
        <v>0</v>
      </c>
      <c r="R212">
        <v>0</v>
      </c>
      <c r="T212">
        <v>0</v>
      </c>
      <c r="U212">
        <v>0</v>
      </c>
      <c r="AA212">
        <v>0</v>
      </c>
      <c r="AB212">
        <v>0</v>
      </c>
      <c r="AD212">
        <v>0</v>
      </c>
      <c r="AF212">
        <v>0</v>
      </c>
      <c r="AJ212">
        <v>0</v>
      </c>
      <c r="AO212">
        <v>0</v>
      </c>
      <c r="AP212">
        <v>0</v>
      </c>
      <c r="AR212">
        <v>0</v>
      </c>
      <c r="AZ212">
        <v>0</v>
      </c>
      <c r="BB212">
        <v>8</v>
      </c>
      <c r="BC212">
        <v>2020</v>
      </c>
      <c r="BD212" t="s">
        <v>3985</v>
      </c>
      <c r="BE212">
        <v>2020</v>
      </c>
    </row>
    <row r="213" spans="1:57" x14ac:dyDescent="0.35">
      <c r="A213" s="1" t="s">
        <v>59</v>
      </c>
      <c r="B213" s="1" t="s">
        <v>1560</v>
      </c>
      <c r="C213" s="1" t="s">
        <v>1090</v>
      </c>
      <c r="D213" s="1" t="s">
        <v>1091</v>
      </c>
      <c r="E213" s="1" t="s">
        <v>29</v>
      </c>
      <c r="F213" s="1" t="s">
        <v>751</v>
      </c>
      <c r="G213" s="2">
        <v>44255</v>
      </c>
      <c r="H213" s="1" t="s">
        <v>146</v>
      </c>
      <c r="I213" s="1" t="s">
        <v>145</v>
      </c>
      <c r="J213" s="1" t="s">
        <v>1021</v>
      </c>
      <c r="K213" t="s">
        <v>1022</v>
      </c>
      <c r="L213" t="b">
        <v>0</v>
      </c>
      <c r="Q213">
        <v>0</v>
      </c>
      <c r="R213">
        <v>0</v>
      </c>
      <c r="T213">
        <v>0</v>
      </c>
      <c r="U213">
        <v>0</v>
      </c>
      <c r="AA213">
        <v>0</v>
      </c>
      <c r="AB213">
        <v>0</v>
      </c>
      <c r="AD213">
        <v>0</v>
      </c>
      <c r="AF213">
        <v>0</v>
      </c>
      <c r="AJ213">
        <v>0</v>
      </c>
      <c r="AO213">
        <v>0</v>
      </c>
      <c r="AP213">
        <v>0</v>
      </c>
      <c r="AR213">
        <v>0</v>
      </c>
      <c r="AZ213">
        <v>0</v>
      </c>
      <c r="BB213">
        <v>2</v>
      </c>
      <c r="BC213">
        <v>2021</v>
      </c>
      <c r="BD213" t="s">
        <v>3987</v>
      </c>
      <c r="BE213">
        <v>2021</v>
      </c>
    </row>
    <row r="214" spans="1:57" x14ac:dyDescent="0.35">
      <c r="A214" s="1" t="s">
        <v>59</v>
      </c>
      <c r="B214" s="1" t="s">
        <v>1545</v>
      </c>
      <c r="C214" s="1" t="s">
        <v>1034</v>
      </c>
      <c r="D214" s="1" t="s">
        <v>1035</v>
      </c>
      <c r="E214" s="1" t="s">
        <v>29</v>
      </c>
      <c r="F214" s="1" t="s">
        <v>751</v>
      </c>
      <c r="G214" s="2">
        <v>44255</v>
      </c>
      <c r="H214" s="1" t="s">
        <v>1036</v>
      </c>
      <c r="I214" s="1" t="s">
        <v>387</v>
      </c>
      <c r="J214" s="1" t="s">
        <v>1021</v>
      </c>
      <c r="K214" t="s">
        <v>1022</v>
      </c>
      <c r="L214" t="b">
        <v>0</v>
      </c>
      <c r="Q214">
        <v>0</v>
      </c>
      <c r="R214">
        <v>0</v>
      </c>
      <c r="T214">
        <v>0</v>
      </c>
      <c r="U214">
        <v>0</v>
      </c>
      <c r="AA214">
        <v>0</v>
      </c>
      <c r="AB214">
        <v>0</v>
      </c>
      <c r="AD214">
        <v>0</v>
      </c>
      <c r="AF214">
        <v>0</v>
      </c>
      <c r="AJ214">
        <v>0</v>
      </c>
      <c r="AO214">
        <v>0</v>
      </c>
      <c r="AP214">
        <v>0</v>
      </c>
      <c r="AR214">
        <v>0</v>
      </c>
      <c r="AZ214">
        <v>0</v>
      </c>
      <c r="BB214">
        <v>2</v>
      </c>
      <c r="BC214">
        <v>2021</v>
      </c>
      <c r="BD214" t="s">
        <v>3987</v>
      </c>
      <c r="BE214">
        <v>2021</v>
      </c>
    </row>
    <row r="215" spans="1:57" x14ac:dyDescent="0.35">
      <c r="A215" s="1" t="s">
        <v>59</v>
      </c>
      <c r="B215" s="1" t="s">
        <v>1546</v>
      </c>
      <c r="C215" s="1" t="s">
        <v>1038</v>
      </c>
      <c r="D215" s="1" t="s">
        <v>1039</v>
      </c>
      <c r="E215" s="1" t="s">
        <v>29</v>
      </c>
      <c r="F215" s="1" t="s">
        <v>751</v>
      </c>
      <c r="G215" s="2">
        <v>44255</v>
      </c>
      <c r="H215" s="1" t="s">
        <v>993</v>
      </c>
      <c r="I215" s="1" t="s">
        <v>145</v>
      </c>
      <c r="J215" s="1" t="s">
        <v>1021</v>
      </c>
      <c r="K215" t="s">
        <v>1022</v>
      </c>
      <c r="L215" t="b">
        <v>0</v>
      </c>
      <c r="Q215">
        <v>0</v>
      </c>
      <c r="R215">
        <v>0</v>
      </c>
      <c r="T215">
        <v>0</v>
      </c>
      <c r="U215">
        <v>0</v>
      </c>
      <c r="AA215">
        <v>0</v>
      </c>
      <c r="AB215">
        <v>0</v>
      </c>
      <c r="AD215">
        <v>0</v>
      </c>
      <c r="AF215">
        <v>0</v>
      </c>
      <c r="AJ215">
        <v>0</v>
      </c>
      <c r="AO215">
        <v>0</v>
      </c>
      <c r="AP215">
        <v>0</v>
      </c>
      <c r="AR215">
        <v>0</v>
      </c>
      <c r="AZ215">
        <v>0</v>
      </c>
      <c r="BB215">
        <v>2</v>
      </c>
      <c r="BC215">
        <v>2021</v>
      </c>
      <c r="BD215" t="s">
        <v>3987</v>
      </c>
      <c r="BE215">
        <v>2021</v>
      </c>
    </row>
    <row r="216" spans="1:57" x14ac:dyDescent="0.35">
      <c r="A216" s="1" t="s">
        <v>59</v>
      </c>
      <c r="B216" s="1" t="s">
        <v>1541</v>
      </c>
      <c r="C216" s="1" t="s">
        <v>1018</v>
      </c>
      <c r="D216" s="1" t="s">
        <v>1019</v>
      </c>
      <c r="E216" s="1" t="s">
        <v>29</v>
      </c>
      <c r="F216" s="1" t="s">
        <v>751</v>
      </c>
      <c r="G216" s="2">
        <v>44255</v>
      </c>
      <c r="H216" s="1" t="s">
        <v>1020</v>
      </c>
      <c r="I216" s="1" t="s">
        <v>145</v>
      </c>
      <c r="J216" s="1" t="s">
        <v>1021</v>
      </c>
      <c r="K216" t="s">
        <v>1022</v>
      </c>
      <c r="L216" t="b">
        <v>0</v>
      </c>
      <c r="Q216">
        <v>0</v>
      </c>
      <c r="R216">
        <v>0</v>
      </c>
      <c r="T216">
        <v>0</v>
      </c>
      <c r="U216">
        <v>0</v>
      </c>
      <c r="AA216">
        <v>0</v>
      </c>
      <c r="AB216">
        <v>0</v>
      </c>
      <c r="AD216">
        <v>0</v>
      </c>
      <c r="AF216">
        <v>0</v>
      </c>
      <c r="AJ216">
        <v>0</v>
      </c>
      <c r="AO216">
        <v>0</v>
      </c>
      <c r="AP216">
        <v>0</v>
      </c>
      <c r="AR216">
        <v>0</v>
      </c>
      <c r="AZ216">
        <v>0</v>
      </c>
      <c r="BB216">
        <v>2</v>
      </c>
      <c r="BC216">
        <v>2021</v>
      </c>
      <c r="BD216" t="s">
        <v>3987</v>
      </c>
      <c r="BE216">
        <v>2021</v>
      </c>
    </row>
    <row r="217" spans="1:57" x14ac:dyDescent="0.35">
      <c r="A217" s="1" t="s">
        <v>59</v>
      </c>
      <c r="B217" s="1" t="s">
        <v>1542</v>
      </c>
      <c r="C217" s="1" t="s">
        <v>1024</v>
      </c>
      <c r="D217" s="1" t="s">
        <v>1025</v>
      </c>
      <c r="E217" s="1" t="s">
        <v>29</v>
      </c>
      <c r="F217" s="1" t="s">
        <v>751</v>
      </c>
      <c r="G217" s="2">
        <v>44255</v>
      </c>
      <c r="H217" s="1" t="s">
        <v>1026</v>
      </c>
      <c r="I217" s="1" t="s">
        <v>353</v>
      </c>
      <c r="J217" s="1" t="s">
        <v>1021</v>
      </c>
      <c r="K217" t="s">
        <v>1022</v>
      </c>
      <c r="L217" t="b">
        <v>0</v>
      </c>
      <c r="Q217">
        <v>0</v>
      </c>
      <c r="R217">
        <v>0</v>
      </c>
      <c r="T217">
        <v>0</v>
      </c>
      <c r="U217">
        <v>0</v>
      </c>
      <c r="AA217">
        <v>0</v>
      </c>
      <c r="AB217">
        <v>0</v>
      </c>
      <c r="AD217">
        <v>0</v>
      </c>
      <c r="AF217">
        <v>0</v>
      </c>
      <c r="AJ217">
        <v>0</v>
      </c>
      <c r="AO217">
        <v>0</v>
      </c>
      <c r="AP217">
        <v>0</v>
      </c>
      <c r="AR217">
        <v>0</v>
      </c>
      <c r="AZ217">
        <v>0</v>
      </c>
      <c r="BB217">
        <v>2</v>
      </c>
      <c r="BC217">
        <v>2021</v>
      </c>
      <c r="BD217" t="s">
        <v>3987</v>
      </c>
      <c r="BE217">
        <v>2021</v>
      </c>
    </row>
    <row r="218" spans="1:57" x14ac:dyDescent="0.35">
      <c r="A218" s="1" t="s">
        <v>59</v>
      </c>
      <c r="B218" s="1" t="s">
        <v>1543</v>
      </c>
      <c r="C218" s="1" t="s">
        <v>1028</v>
      </c>
      <c r="D218" s="1" t="s">
        <v>1029</v>
      </c>
      <c r="E218" s="1" t="s">
        <v>29</v>
      </c>
      <c r="F218" s="1" t="s">
        <v>751</v>
      </c>
      <c r="G218" s="2">
        <v>44255</v>
      </c>
      <c r="H218" s="1" t="s">
        <v>576</v>
      </c>
      <c r="I218" s="1" t="s">
        <v>353</v>
      </c>
      <c r="J218" s="1" t="s">
        <v>1021</v>
      </c>
      <c r="K218" t="s">
        <v>1022</v>
      </c>
      <c r="L218" t="b">
        <v>0</v>
      </c>
      <c r="Q218">
        <v>0</v>
      </c>
      <c r="R218">
        <v>0</v>
      </c>
      <c r="T218">
        <v>0</v>
      </c>
      <c r="U218">
        <v>0</v>
      </c>
      <c r="AA218">
        <v>0</v>
      </c>
      <c r="AB218">
        <v>0</v>
      </c>
      <c r="AD218">
        <v>0</v>
      </c>
      <c r="AF218">
        <v>0</v>
      </c>
      <c r="AJ218">
        <v>0</v>
      </c>
      <c r="AO218">
        <v>0</v>
      </c>
      <c r="AP218">
        <v>0</v>
      </c>
      <c r="AR218">
        <v>0</v>
      </c>
      <c r="AZ218">
        <v>0</v>
      </c>
      <c r="BB218">
        <v>2</v>
      </c>
      <c r="BC218">
        <v>2021</v>
      </c>
      <c r="BD218" t="s">
        <v>3987</v>
      </c>
      <c r="BE218">
        <v>2021</v>
      </c>
    </row>
    <row r="219" spans="1:57" x14ac:dyDescent="0.35">
      <c r="A219" s="1" t="s">
        <v>59</v>
      </c>
      <c r="B219" s="1" t="s">
        <v>1544</v>
      </c>
      <c r="C219" s="1" t="s">
        <v>1031</v>
      </c>
      <c r="D219" s="1" t="s">
        <v>1032</v>
      </c>
      <c r="E219" s="1" t="s">
        <v>29</v>
      </c>
      <c r="F219" s="1" t="s">
        <v>751</v>
      </c>
      <c r="G219" s="2">
        <v>44255</v>
      </c>
      <c r="H219" s="1" t="s">
        <v>43</v>
      </c>
      <c r="I219" s="1" t="s">
        <v>48</v>
      </c>
      <c r="J219" s="1" t="s">
        <v>1021</v>
      </c>
      <c r="K219" t="s">
        <v>1022</v>
      </c>
      <c r="L219" t="b">
        <v>0</v>
      </c>
      <c r="Q219">
        <v>0</v>
      </c>
      <c r="R219">
        <v>0</v>
      </c>
      <c r="T219">
        <v>0</v>
      </c>
      <c r="U219">
        <v>0</v>
      </c>
      <c r="AA219">
        <v>0</v>
      </c>
      <c r="AB219">
        <v>0</v>
      </c>
      <c r="AD219">
        <v>0</v>
      </c>
      <c r="AF219">
        <v>0</v>
      </c>
      <c r="AJ219">
        <v>0</v>
      </c>
      <c r="AO219">
        <v>0</v>
      </c>
      <c r="AP219">
        <v>0</v>
      </c>
      <c r="AR219">
        <v>0</v>
      </c>
      <c r="AZ219">
        <v>0</v>
      </c>
      <c r="BB219">
        <v>2</v>
      </c>
      <c r="BC219">
        <v>2021</v>
      </c>
      <c r="BD219" t="s">
        <v>3987</v>
      </c>
      <c r="BE219">
        <v>2021</v>
      </c>
    </row>
    <row r="220" spans="1:57" x14ac:dyDescent="0.35">
      <c r="A220" s="1" t="s">
        <v>59</v>
      </c>
      <c r="B220" s="1" t="s">
        <v>1568</v>
      </c>
      <c r="C220" s="1" t="s">
        <v>1119</v>
      </c>
      <c r="D220" s="1" t="s">
        <v>1120</v>
      </c>
      <c r="E220" s="1" t="s">
        <v>29</v>
      </c>
      <c r="F220" s="1" t="s">
        <v>751</v>
      </c>
      <c r="G220" s="2">
        <v>44255</v>
      </c>
      <c r="H220" s="1" t="s">
        <v>54</v>
      </c>
      <c r="I220" s="1" t="s">
        <v>190</v>
      </c>
      <c r="J220" s="1" t="s">
        <v>1021</v>
      </c>
      <c r="K220" t="s">
        <v>1022</v>
      </c>
      <c r="L220" t="b">
        <v>0</v>
      </c>
      <c r="Q220">
        <v>0</v>
      </c>
      <c r="R220">
        <v>0</v>
      </c>
      <c r="T220">
        <v>0</v>
      </c>
      <c r="U220">
        <v>0</v>
      </c>
      <c r="AA220">
        <v>0</v>
      </c>
      <c r="AB220">
        <v>0</v>
      </c>
      <c r="AD220">
        <v>0</v>
      </c>
      <c r="AF220">
        <v>0</v>
      </c>
      <c r="AJ220">
        <v>0</v>
      </c>
      <c r="AO220">
        <v>0</v>
      </c>
      <c r="AP220">
        <v>0</v>
      </c>
      <c r="AR220">
        <v>0</v>
      </c>
      <c r="AZ220">
        <v>0</v>
      </c>
      <c r="BB220">
        <v>2</v>
      </c>
      <c r="BC220">
        <v>2021</v>
      </c>
      <c r="BD220" t="s">
        <v>3987</v>
      </c>
      <c r="BE220">
        <v>2021</v>
      </c>
    </row>
    <row r="221" spans="1:57" x14ac:dyDescent="0.35">
      <c r="A221" s="1" t="s">
        <v>59</v>
      </c>
      <c r="B221" s="1" t="s">
        <v>1591</v>
      </c>
      <c r="C221" s="1" t="s">
        <v>1197</v>
      </c>
      <c r="D221" s="1" t="s">
        <v>1198</v>
      </c>
      <c r="E221" s="1" t="s">
        <v>29</v>
      </c>
      <c r="F221" s="1" t="s">
        <v>751</v>
      </c>
      <c r="G221" s="2">
        <v>44255</v>
      </c>
      <c r="H221" s="1" t="s">
        <v>1199</v>
      </c>
      <c r="I221" s="1" t="s">
        <v>387</v>
      </c>
      <c r="J221" s="1" t="s">
        <v>1021</v>
      </c>
      <c r="K221" t="s">
        <v>1022</v>
      </c>
      <c r="L221" t="b">
        <v>0</v>
      </c>
      <c r="Q221">
        <v>0</v>
      </c>
      <c r="R221">
        <v>0</v>
      </c>
      <c r="T221">
        <v>0</v>
      </c>
      <c r="U221">
        <v>0</v>
      </c>
      <c r="AA221">
        <v>0</v>
      </c>
      <c r="AB221">
        <v>0</v>
      </c>
      <c r="AD221">
        <v>0</v>
      </c>
      <c r="AF221">
        <v>0</v>
      </c>
      <c r="AJ221">
        <v>0</v>
      </c>
      <c r="AO221">
        <v>0</v>
      </c>
      <c r="AP221">
        <v>0</v>
      </c>
      <c r="AR221">
        <v>0</v>
      </c>
      <c r="AZ221">
        <v>0</v>
      </c>
      <c r="BB221">
        <v>2</v>
      </c>
      <c r="BC221">
        <v>2021</v>
      </c>
      <c r="BD221" t="s">
        <v>3987</v>
      </c>
      <c r="BE221">
        <v>2021</v>
      </c>
    </row>
    <row r="222" spans="1:57" x14ac:dyDescent="0.35">
      <c r="A222" s="1" t="s">
        <v>59</v>
      </c>
      <c r="B222" s="1" t="s">
        <v>1562</v>
      </c>
      <c r="C222" s="1" t="s">
        <v>1097</v>
      </c>
      <c r="D222" s="1" t="s">
        <v>1098</v>
      </c>
      <c r="E222" s="1" t="s">
        <v>29</v>
      </c>
      <c r="F222" s="1" t="s">
        <v>751</v>
      </c>
      <c r="G222" s="2">
        <v>44255</v>
      </c>
      <c r="H222" s="1" t="s">
        <v>1099</v>
      </c>
      <c r="I222" s="1" t="s">
        <v>845</v>
      </c>
      <c r="J222" s="1" t="s">
        <v>1021</v>
      </c>
      <c r="K222" t="s">
        <v>1022</v>
      </c>
      <c r="L222" t="b">
        <v>0</v>
      </c>
      <c r="Q222">
        <v>0</v>
      </c>
      <c r="R222">
        <v>0</v>
      </c>
      <c r="T222">
        <v>0</v>
      </c>
      <c r="U222">
        <v>0</v>
      </c>
      <c r="AA222">
        <v>0</v>
      </c>
      <c r="AB222">
        <v>0</v>
      </c>
      <c r="AD222">
        <v>0</v>
      </c>
      <c r="AF222">
        <v>0</v>
      </c>
      <c r="AJ222">
        <v>0</v>
      </c>
      <c r="AO222">
        <v>0</v>
      </c>
      <c r="AP222">
        <v>0</v>
      </c>
      <c r="AR222">
        <v>0</v>
      </c>
      <c r="AZ222">
        <v>0</v>
      </c>
      <c r="BB222">
        <v>2</v>
      </c>
      <c r="BC222">
        <v>2021</v>
      </c>
      <c r="BD222" t="s">
        <v>3987</v>
      </c>
      <c r="BE222">
        <v>2021</v>
      </c>
    </row>
    <row r="223" spans="1:57" x14ac:dyDescent="0.35">
      <c r="A223" s="1" t="s">
        <v>59</v>
      </c>
      <c r="B223" s="1" t="s">
        <v>1563</v>
      </c>
      <c r="C223" s="1" t="s">
        <v>1101</v>
      </c>
      <c r="D223" s="1" t="s">
        <v>1102</v>
      </c>
      <c r="E223" s="1" t="s">
        <v>29</v>
      </c>
      <c r="F223" s="1" t="s">
        <v>751</v>
      </c>
      <c r="G223" s="2">
        <v>44255</v>
      </c>
      <c r="H223" s="1" t="s">
        <v>596</v>
      </c>
      <c r="I223" s="1" t="s">
        <v>353</v>
      </c>
      <c r="J223" s="1" t="s">
        <v>1021</v>
      </c>
      <c r="K223" t="s">
        <v>1022</v>
      </c>
      <c r="L223" t="b">
        <v>0</v>
      </c>
      <c r="Q223">
        <v>0</v>
      </c>
      <c r="R223">
        <v>0</v>
      </c>
      <c r="T223">
        <v>0</v>
      </c>
      <c r="U223">
        <v>0</v>
      </c>
      <c r="AA223">
        <v>0</v>
      </c>
      <c r="AB223">
        <v>0</v>
      </c>
      <c r="AD223">
        <v>0</v>
      </c>
      <c r="AF223">
        <v>0</v>
      </c>
      <c r="AJ223">
        <v>0</v>
      </c>
      <c r="AO223">
        <v>0</v>
      </c>
      <c r="AP223">
        <v>0</v>
      </c>
      <c r="AR223">
        <v>0</v>
      </c>
      <c r="AZ223">
        <v>0</v>
      </c>
      <c r="BB223">
        <v>2</v>
      </c>
      <c r="BC223">
        <v>2021</v>
      </c>
      <c r="BD223" t="s">
        <v>3987</v>
      </c>
      <c r="BE223">
        <v>2021</v>
      </c>
    </row>
    <row r="224" spans="1:57" x14ac:dyDescent="0.35">
      <c r="A224" s="1" t="s">
        <v>59</v>
      </c>
      <c r="B224" s="1" t="s">
        <v>1564</v>
      </c>
      <c r="C224" s="1" t="s">
        <v>1104</v>
      </c>
      <c r="D224" s="1" t="s">
        <v>1105</v>
      </c>
      <c r="E224" s="1" t="s">
        <v>29</v>
      </c>
      <c r="F224" s="1" t="s">
        <v>751</v>
      </c>
      <c r="G224" s="2">
        <v>44255</v>
      </c>
      <c r="H224" s="1" t="s">
        <v>1106</v>
      </c>
      <c r="I224" s="1" t="s">
        <v>845</v>
      </c>
      <c r="J224" s="1" t="s">
        <v>1021</v>
      </c>
      <c r="K224" t="s">
        <v>1022</v>
      </c>
      <c r="L224" t="b">
        <v>0</v>
      </c>
      <c r="Q224">
        <v>0</v>
      </c>
      <c r="R224">
        <v>0</v>
      </c>
      <c r="T224">
        <v>0</v>
      </c>
      <c r="U224">
        <v>0</v>
      </c>
      <c r="AA224">
        <v>0</v>
      </c>
      <c r="AB224">
        <v>0</v>
      </c>
      <c r="AD224">
        <v>0</v>
      </c>
      <c r="AF224">
        <v>0</v>
      </c>
      <c r="AJ224">
        <v>0</v>
      </c>
      <c r="AO224">
        <v>0</v>
      </c>
      <c r="AP224">
        <v>0</v>
      </c>
      <c r="AR224">
        <v>0</v>
      </c>
      <c r="AZ224">
        <v>0</v>
      </c>
      <c r="BB224">
        <v>2</v>
      </c>
      <c r="BC224">
        <v>2021</v>
      </c>
      <c r="BD224" t="s">
        <v>3987</v>
      </c>
      <c r="BE224">
        <v>2021</v>
      </c>
    </row>
    <row r="225" spans="1:57" x14ac:dyDescent="0.35">
      <c r="A225" s="1" t="s">
        <v>59</v>
      </c>
      <c r="B225" s="1" t="s">
        <v>1565</v>
      </c>
      <c r="C225" s="1" t="s">
        <v>1108</v>
      </c>
      <c r="D225" s="1" t="s">
        <v>1109</v>
      </c>
      <c r="E225" s="1" t="s">
        <v>29</v>
      </c>
      <c r="F225" s="1" t="s">
        <v>751</v>
      </c>
      <c r="G225" s="2">
        <v>44255</v>
      </c>
      <c r="H225" s="1" t="s">
        <v>1110</v>
      </c>
      <c r="I225" s="1" t="s">
        <v>145</v>
      </c>
      <c r="J225" s="1" t="s">
        <v>1021</v>
      </c>
      <c r="K225" t="s">
        <v>1022</v>
      </c>
      <c r="L225" t="b">
        <v>0</v>
      </c>
      <c r="Q225">
        <v>0</v>
      </c>
      <c r="R225">
        <v>0</v>
      </c>
      <c r="T225">
        <v>0</v>
      </c>
      <c r="U225">
        <v>0</v>
      </c>
      <c r="AA225">
        <v>0</v>
      </c>
      <c r="AB225">
        <v>0</v>
      </c>
      <c r="AD225">
        <v>0</v>
      </c>
      <c r="AF225">
        <v>0</v>
      </c>
      <c r="AJ225">
        <v>0</v>
      </c>
      <c r="AO225">
        <v>0</v>
      </c>
      <c r="AP225">
        <v>0</v>
      </c>
      <c r="AR225">
        <v>0</v>
      </c>
      <c r="AZ225">
        <v>0</v>
      </c>
      <c r="BB225">
        <v>2</v>
      </c>
      <c r="BC225">
        <v>2021</v>
      </c>
      <c r="BD225" t="s">
        <v>3987</v>
      </c>
      <c r="BE225">
        <v>2021</v>
      </c>
    </row>
    <row r="226" spans="1:57" x14ac:dyDescent="0.35">
      <c r="A226" s="1" t="s">
        <v>59</v>
      </c>
      <c r="B226" s="1" t="s">
        <v>1566</v>
      </c>
      <c r="C226" s="1" t="s">
        <v>1112</v>
      </c>
      <c r="D226" s="1" t="s">
        <v>1113</v>
      </c>
      <c r="E226" s="1" t="s">
        <v>29</v>
      </c>
      <c r="F226" s="1" t="s">
        <v>751</v>
      </c>
      <c r="G226" s="2">
        <v>44255</v>
      </c>
      <c r="H226" s="1" t="s">
        <v>151</v>
      </c>
      <c r="I226" s="1" t="s">
        <v>145</v>
      </c>
      <c r="J226" s="1" t="s">
        <v>1021</v>
      </c>
      <c r="K226" t="s">
        <v>1022</v>
      </c>
      <c r="L226" t="b">
        <v>0</v>
      </c>
      <c r="Q226">
        <v>0</v>
      </c>
      <c r="R226">
        <v>0</v>
      </c>
      <c r="T226">
        <v>0</v>
      </c>
      <c r="U226">
        <v>0</v>
      </c>
      <c r="AA226">
        <v>0</v>
      </c>
      <c r="AB226">
        <v>0</v>
      </c>
      <c r="AD226">
        <v>0</v>
      </c>
      <c r="AF226">
        <v>0</v>
      </c>
      <c r="AJ226">
        <v>0</v>
      </c>
      <c r="AO226">
        <v>0</v>
      </c>
      <c r="AP226">
        <v>0</v>
      </c>
      <c r="AR226">
        <v>0</v>
      </c>
      <c r="AZ226">
        <v>0</v>
      </c>
      <c r="BB226">
        <v>2</v>
      </c>
      <c r="BC226">
        <v>2021</v>
      </c>
      <c r="BD226" t="s">
        <v>3987</v>
      </c>
      <c r="BE226">
        <v>2021</v>
      </c>
    </row>
    <row r="227" spans="1:57" x14ac:dyDescent="0.35">
      <c r="A227" s="1" t="s">
        <v>59</v>
      </c>
      <c r="B227" s="1" t="s">
        <v>1567</v>
      </c>
      <c r="C227" s="1" t="s">
        <v>1115</v>
      </c>
      <c r="D227" s="1" t="s">
        <v>1116</v>
      </c>
      <c r="E227" s="1" t="s">
        <v>29</v>
      </c>
      <c r="F227" s="1" t="s">
        <v>751</v>
      </c>
      <c r="G227" s="2">
        <v>44255</v>
      </c>
      <c r="H227" s="1" t="s">
        <v>1117</v>
      </c>
      <c r="I227" s="1" t="s">
        <v>353</v>
      </c>
      <c r="J227" s="1" t="s">
        <v>1021</v>
      </c>
      <c r="K227" t="s">
        <v>1022</v>
      </c>
      <c r="L227" t="b">
        <v>0</v>
      </c>
      <c r="Q227">
        <v>0</v>
      </c>
      <c r="R227">
        <v>0</v>
      </c>
      <c r="T227">
        <v>0</v>
      </c>
      <c r="U227">
        <v>0</v>
      </c>
      <c r="AA227">
        <v>0</v>
      </c>
      <c r="AB227">
        <v>0</v>
      </c>
      <c r="AD227">
        <v>0</v>
      </c>
      <c r="AF227">
        <v>0</v>
      </c>
      <c r="AJ227">
        <v>0</v>
      </c>
      <c r="AO227">
        <v>0</v>
      </c>
      <c r="AP227">
        <v>0</v>
      </c>
      <c r="AR227">
        <v>0</v>
      </c>
      <c r="AZ227">
        <v>0</v>
      </c>
      <c r="BB227">
        <v>2</v>
      </c>
      <c r="BC227">
        <v>2021</v>
      </c>
      <c r="BD227" t="s">
        <v>3987</v>
      </c>
      <c r="BE227">
        <v>2021</v>
      </c>
    </row>
    <row r="228" spans="1:57" x14ac:dyDescent="0.35">
      <c r="A228" s="1" t="s">
        <v>59</v>
      </c>
      <c r="B228" s="1" t="s">
        <v>1585</v>
      </c>
      <c r="C228" s="1" t="s">
        <v>1176</v>
      </c>
      <c r="D228" s="1" t="s">
        <v>1177</v>
      </c>
      <c r="E228" s="1" t="s">
        <v>29</v>
      </c>
      <c r="F228" s="1" t="s">
        <v>751</v>
      </c>
      <c r="G228" s="2">
        <v>44255</v>
      </c>
      <c r="H228" s="1" t="s">
        <v>321</v>
      </c>
      <c r="I228" s="1" t="s">
        <v>190</v>
      </c>
      <c r="J228" s="1" t="s">
        <v>1021</v>
      </c>
      <c r="K228" t="s">
        <v>1022</v>
      </c>
      <c r="L228" t="b">
        <v>0</v>
      </c>
      <c r="Q228">
        <v>0</v>
      </c>
      <c r="R228">
        <v>0</v>
      </c>
      <c r="T228">
        <v>0</v>
      </c>
      <c r="U228">
        <v>0</v>
      </c>
      <c r="AA228">
        <v>0</v>
      </c>
      <c r="AB228">
        <v>0</v>
      </c>
      <c r="AD228">
        <v>0</v>
      </c>
      <c r="AF228">
        <v>0</v>
      </c>
      <c r="AJ228">
        <v>0</v>
      </c>
      <c r="AO228">
        <v>0</v>
      </c>
      <c r="AP228">
        <v>0</v>
      </c>
      <c r="AR228">
        <v>0</v>
      </c>
      <c r="AZ228">
        <v>0</v>
      </c>
      <c r="BB228">
        <v>2</v>
      </c>
      <c r="BC228">
        <v>2021</v>
      </c>
      <c r="BD228" t="s">
        <v>3987</v>
      </c>
      <c r="BE228">
        <v>2021</v>
      </c>
    </row>
    <row r="229" spans="1:57" x14ac:dyDescent="0.35">
      <c r="A229" s="1" t="s">
        <v>59</v>
      </c>
      <c r="B229" s="1" t="s">
        <v>1590</v>
      </c>
      <c r="C229" s="1" t="s">
        <v>1193</v>
      </c>
      <c r="D229" s="1" t="s">
        <v>1194</v>
      </c>
      <c r="E229" s="1" t="s">
        <v>29</v>
      </c>
      <c r="F229" s="1" t="s">
        <v>751</v>
      </c>
      <c r="G229" s="2">
        <v>44255</v>
      </c>
      <c r="H229" s="1" t="s">
        <v>1195</v>
      </c>
      <c r="I229" s="1" t="s">
        <v>145</v>
      </c>
      <c r="J229" s="1" t="s">
        <v>1021</v>
      </c>
      <c r="K229" t="s">
        <v>1022</v>
      </c>
      <c r="L229" t="b">
        <v>0</v>
      </c>
      <c r="Q229">
        <v>0</v>
      </c>
      <c r="R229">
        <v>0</v>
      </c>
      <c r="T229">
        <v>0</v>
      </c>
      <c r="U229">
        <v>0</v>
      </c>
      <c r="AA229">
        <v>0</v>
      </c>
      <c r="AB229">
        <v>0</v>
      </c>
      <c r="AD229">
        <v>0</v>
      </c>
      <c r="AF229">
        <v>0</v>
      </c>
      <c r="AJ229">
        <v>0</v>
      </c>
      <c r="AO229">
        <v>0</v>
      </c>
      <c r="AP229">
        <v>0</v>
      </c>
      <c r="AR229">
        <v>0</v>
      </c>
      <c r="AZ229">
        <v>0</v>
      </c>
      <c r="BB229">
        <v>2</v>
      </c>
      <c r="BC229">
        <v>2021</v>
      </c>
      <c r="BD229" t="s">
        <v>3987</v>
      </c>
      <c r="BE229">
        <v>2021</v>
      </c>
    </row>
    <row r="230" spans="1:57" x14ac:dyDescent="0.35">
      <c r="A230" s="1" t="s">
        <v>59</v>
      </c>
      <c r="B230" s="1" t="s">
        <v>1588</v>
      </c>
      <c r="C230" s="1" t="s">
        <v>1186</v>
      </c>
      <c r="D230" s="1" t="s">
        <v>1187</v>
      </c>
      <c r="E230" s="1" t="s">
        <v>29</v>
      </c>
      <c r="F230" s="1" t="s">
        <v>751</v>
      </c>
      <c r="G230" s="2">
        <v>44255</v>
      </c>
      <c r="H230" s="1" t="s">
        <v>1188</v>
      </c>
      <c r="I230" s="1" t="s">
        <v>845</v>
      </c>
      <c r="J230" s="1" t="s">
        <v>1021</v>
      </c>
      <c r="K230" t="s">
        <v>1022</v>
      </c>
      <c r="L230" t="b">
        <v>0</v>
      </c>
      <c r="Q230">
        <v>0</v>
      </c>
      <c r="R230">
        <v>0</v>
      </c>
      <c r="T230">
        <v>0</v>
      </c>
      <c r="U230">
        <v>0</v>
      </c>
      <c r="AA230">
        <v>0</v>
      </c>
      <c r="AB230">
        <v>0</v>
      </c>
      <c r="AD230">
        <v>0</v>
      </c>
      <c r="AF230">
        <v>0</v>
      </c>
      <c r="AJ230">
        <v>0</v>
      </c>
      <c r="AO230">
        <v>0</v>
      </c>
      <c r="AP230">
        <v>0</v>
      </c>
      <c r="AR230">
        <v>0</v>
      </c>
      <c r="AZ230">
        <v>0</v>
      </c>
      <c r="BB230">
        <v>2</v>
      </c>
      <c r="BC230">
        <v>2021</v>
      </c>
      <c r="BD230" t="s">
        <v>3987</v>
      </c>
      <c r="BE230">
        <v>2021</v>
      </c>
    </row>
    <row r="231" spans="1:57" x14ac:dyDescent="0.35">
      <c r="A231" s="1" t="s">
        <v>59</v>
      </c>
      <c r="B231" s="1" t="s">
        <v>1587</v>
      </c>
      <c r="C231" s="1" t="s">
        <v>1179</v>
      </c>
      <c r="D231" s="1" t="s">
        <v>1180</v>
      </c>
      <c r="E231" s="1" t="s">
        <v>29</v>
      </c>
      <c r="F231" s="1" t="s">
        <v>751</v>
      </c>
      <c r="G231" s="2">
        <v>44255</v>
      </c>
      <c r="H231" s="1" t="s">
        <v>125</v>
      </c>
      <c r="I231" s="1" t="s">
        <v>125</v>
      </c>
      <c r="J231" s="1" t="s">
        <v>1021</v>
      </c>
      <c r="K231" t="s">
        <v>1022</v>
      </c>
      <c r="L231" t="b">
        <v>0</v>
      </c>
      <c r="Q231">
        <v>0</v>
      </c>
      <c r="R231">
        <v>0</v>
      </c>
      <c r="T231">
        <v>0</v>
      </c>
      <c r="U231">
        <v>0</v>
      </c>
      <c r="AA231">
        <v>0</v>
      </c>
      <c r="AB231">
        <v>0</v>
      </c>
      <c r="AD231">
        <v>0</v>
      </c>
      <c r="AF231">
        <v>0</v>
      </c>
      <c r="AJ231">
        <v>0</v>
      </c>
      <c r="AO231">
        <v>0</v>
      </c>
      <c r="AP231">
        <v>0</v>
      </c>
      <c r="AR231">
        <v>0</v>
      </c>
      <c r="AZ231">
        <v>0</v>
      </c>
      <c r="BB231">
        <v>2</v>
      </c>
      <c r="BC231">
        <v>2021</v>
      </c>
      <c r="BD231" t="s">
        <v>3987</v>
      </c>
      <c r="BE231">
        <v>2021</v>
      </c>
    </row>
    <row r="232" spans="1:57" x14ac:dyDescent="0.35">
      <c r="A232" s="1" t="s">
        <v>59</v>
      </c>
      <c r="B232" s="1" t="s">
        <v>1589</v>
      </c>
      <c r="C232" s="1" t="s">
        <v>1190</v>
      </c>
      <c r="D232" s="1" t="s">
        <v>1191</v>
      </c>
      <c r="E232" s="1" t="s">
        <v>29</v>
      </c>
      <c r="F232" s="1" t="s">
        <v>751</v>
      </c>
      <c r="G232" s="2">
        <v>44255</v>
      </c>
      <c r="H232" s="1" t="s">
        <v>402</v>
      </c>
      <c r="I232" s="1" t="s">
        <v>145</v>
      </c>
      <c r="J232" s="1" t="s">
        <v>1021</v>
      </c>
      <c r="K232" t="s">
        <v>1022</v>
      </c>
      <c r="L232" t="b">
        <v>0</v>
      </c>
      <c r="Q232">
        <v>0</v>
      </c>
      <c r="R232">
        <v>0</v>
      </c>
      <c r="T232">
        <v>0</v>
      </c>
      <c r="U232">
        <v>0</v>
      </c>
      <c r="AA232">
        <v>0</v>
      </c>
      <c r="AB232">
        <v>0</v>
      </c>
      <c r="AD232">
        <v>0</v>
      </c>
      <c r="AF232">
        <v>0</v>
      </c>
      <c r="AJ232">
        <v>0</v>
      </c>
      <c r="AO232">
        <v>0</v>
      </c>
      <c r="AP232">
        <v>0</v>
      </c>
      <c r="AR232">
        <v>0</v>
      </c>
      <c r="AZ232">
        <v>0</v>
      </c>
      <c r="BB232">
        <v>2</v>
      </c>
      <c r="BC232">
        <v>2021</v>
      </c>
      <c r="BD232" t="s">
        <v>3987</v>
      </c>
      <c r="BE232">
        <v>2021</v>
      </c>
    </row>
    <row r="233" spans="1:57" x14ac:dyDescent="0.35">
      <c r="A233" s="1" t="s">
        <v>59</v>
      </c>
      <c r="B233" s="1" t="s">
        <v>1586</v>
      </c>
      <c r="C233" s="1" t="s">
        <v>1182</v>
      </c>
      <c r="D233" s="1" t="s">
        <v>1183</v>
      </c>
      <c r="E233" s="1" t="s">
        <v>29</v>
      </c>
      <c r="F233" s="1" t="s">
        <v>751</v>
      </c>
      <c r="G233" s="2">
        <v>44255</v>
      </c>
      <c r="H233" s="1" t="s">
        <v>1184</v>
      </c>
      <c r="I233" s="1" t="s">
        <v>48</v>
      </c>
      <c r="J233" s="1" t="s">
        <v>1021</v>
      </c>
      <c r="K233" t="s">
        <v>1022</v>
      </c>
      <c r="L233" t="b">
        <v>0</v>
      </c>
      <c r="Q233">
        <v>0</v>
      </c>
      <c r="R233">
        <v>0</v>
      </c>
      <c r="T233">
        <v>0</v>
      </c>
      <c r="U233">
        <v>0</v>
      </c>
      <c r="AA233">
        <v>0</v>
      </c>
      <c r="AB233">
        <v>0</v>
      </c>
      <c r="AD233">
        <v>0</v>
      </c>
      <c r="AF233">
        <v>0</v>
      </c>
      <c r="AJ233">
        <v>0</v>
      </c>
      <c r="AO233">
        <v>0</v>
      </c>
      <c r="AP233">
        <v>0</v>
      </c>
      <c r="AR233">
        <v>0</v>
      </c>
      <c r="AZ233">
        <v>0</v>
      </c>
      <c r="BB233">
        <v>2</v>
      </c>
      <c r="BC233">
        <v>2021</v>
      </c>
      <c r="BD233" t="s">
        <v>3987</v>
      </c>
      <c r="BE233">
        <v>2021</v>
      </c>
    </row>
    <row r="234" spans="1:57" x14ac:dyDescent="0.35">
      <c r="A234" s="1" t="s">
        <v>59</v>
      </c>
      <c r="B234" s="1" t="s">
        <v>1561</v>
      </c>
      <c r="C234" s="1" t="s">
        <v>1093</v>
      </c>
      <c r="D234" s="1" t="s">
        <v>1094</v>
      </c>
      <c r="E234" s="1" t="s">
        <v>29</v>
      </c>
      <c r="F234" s="1" t="s">
        <v>751</v>
      </c>
      <c r="G234" s="2">
        <v>44255</v>
      </c>
      <c r="H234" s="1" t="s">
        <v>1095</v>
      </c>
      <c r="I234" s="1" t="s">
        <v>387</v>
      </c>
      <c r="J234" s="1" t="s">
        <v>1021</v>
      </c>
      <c r="K234" t="s">
        <v>1022</v>
      </c>
      <c r="L234" t="b">
        <v>0</v>
      </c>
      <c r="Q234">
        <v>0</v>
      </c>
      <c r="R234">
        <v>0</v>
      </c>
      <c r="T234">
        <v>0</v>
      </c>
      <c r="U234">
        <v>0</v>
      </c>
      <c r="AA234">
        <v>0</v>
      </c>
      <c r="AB234">
        <v>0</v>
      </c>
      <c r="AD234">
        <v>0</v>
      </c>
      <c r="AF234">
        <v>0</v>
      </c>
      <c r="AJ234">
        <v>0</v>
      </c>
      <c r="AO234">
        <v>0</v>
      </c>
      <c r="AP234">
        <v>0</v>
      </c>
      <c r="AR234">
        <v>0</v>
      </c>
      <c r="AZ234">
        <v>0</v>
      </c>
      <c r="BB234">
        <v>2</v>
      </c>
      <c r="BC234">
        <v>2021</v>
      </c>
      <c r="BD234" t="s">
        <v>3987</v>
      </c>
      <c r="BE234">
        <v>2021</v>
      </c>
    </row>
    <row r="235" spans="1:57" x14ac:dyDescent="0.35">
      <c r="A235" s="1" t="s">
        <v>59</v>
      </c>
      <c r="B235" s="1" t="s">
        <v>1547</v>
      </c>
      <c r="C235" s="1" t="s">
        <v>1041</v>
      </c>
      <c r="D235" s="1" t="s">
        <v>1042</v>
      </c>
      <c r="E235" s="1" t="s">
        <v>29</v>
      </c>
      <c r="F235" s="1" t="s">
        <v>751</v>
      </c>
      <c r="G235" s="2">
        <v>44255</v>
      </c>
      <c r="H235" s="1" t="s">
        <v>1043</v>
      </c>
      <c r="I235" s="1" t="s">
        <v>145</v>
      </c>
      <c r="J235" s="1" t="s">
        <v>1021</v>
      </c>
      <c r="K235" t="s">
        <v>1022</v>
      </c>
      <c r="L235" t="b">
        <v>0</v>
      </c>
      <c r="Q235">
        <v>0</v>
      </c>
      <c r="R235">
        <v>0</v>
      </c>
      <c r="T235">
        <v>0</v>
      </c>
      <c r="U235">
        <v>0</v>
      </c>
      <c r="AA235">
        <v>0</v>
      </c>
      <c r="AB235">
        <v>0</v>
      </c>
      <c r="AD235">
        <v>0</v>
      </c>
      <c r="AF235">
        <v>0</v>
      </c>
      <c r="AJ235">
        <v>0</v>
      </c>
      <c r="AO235">
        <v>0</v>
      </c>
      <c r="AP235">
        <v>0</v>
      </c>
      <c r="AR235">
        <v>0</v>
      </c>
      <c r="AZ235">
        <v>0</v>
      </c>
      <c r="BB235">
        <v>2</v>
      </c>
      <c r="BC235">
        <v>2021</v>
      </c>
      <c r="BD235" t="s">
        <v>3987</v>
      </c>
      <c r="BE235">
        <v>2021</v>
      </c>
    </row>
    <row r="236" spans="1:57" x14ac:dyDescent="0.35">
      <c r="A236" s="1" t="s">
        <v>59</v>
      </c>
      <c r="B236" s="1" t="s">
        <v>1559</v>
      </c>
      <c r="C236" s="1" t="s">
        <v>1087</v>
      </c>
      <c r="D236" s="1" t="s">
        <v>1088</v>
      </c>
      <c r="E236" s="1" t="s">
        <v>29</v>
      </c>
      <c r="F236" s="1" t="s">
        <v>751</v>
      </c>
      <c r="G236" s="2">
        <v>44255</v>
      </c>
      <c r="H236" s="1" t="s">
        <v>844</v>
      </c>
      <c r="I236" s="1" t="s">
        <v>845</v>
      </c>
      <c r="J236" s="1" t="s">
        <v>1021</v>
      </c>
      <c r="K236" t="s">
        <v>1022</v>
      </c>
      <c r="L236" t="b">
        <v>0</v>
      </c>
      <c r="Q236">
        <v>0</v>
      </c>
      <c r="R236">
        <v>0</v>
      </c>
      <c r="T236">
        <v>0</v>
      </c>
      <c r="U236">
        <v>0</v>
      </c>
      <c r="AA236">
        <v>0</v>
      </c>
      <c r="AB236">
        <v>0</v>
      </c>
      <c r="AD236">
        <v>0</v>
      </c>
      <c r="AF236">
        <v>0</v>
      </c>
      <c r="AJ236">
        <v>0</v>
      </c>
      <c r="AO236">
        <v>0</v>
      </c>
      <c r="AP236">
        <v>0</v>
      </c>
      <c r="AR236">
        <v>0</v>
      </c>
      <c r="AZ236">
        <v>0</v>
      </c>
      <c r="BB236">
        <v>2</v>
      </c>
      <c r="BC236">
        <v>2021</v>
      </c>
      <c r="BD236" t="s">
        <v>3987</v>
      </c>
      <c r="BE236">
        <v>2021</v>
      </c>
    </row>
    <row r="237" spans="1:57" x14ac:dyDescent="0.35">
      <c r="A237" s="1" t="s">
        <v>59</v>
      </c>
      <c r="B237" s="1" t="s">
        <v>1570</v>
      </c>
      <c r="C237" s="1" t="s">
        <v>1126</v>
      </c>
      <c r="D237" s="1" t="s">
        <v>1127</v>
      </c>
      <c r="E237" s="1" t="s">
        <v>29</v>
      </c>
      <c r="F237" s="1" t="s">
        <v>751</v>
      </c>
      <c r="G237" s="2">
        <v>44255</v>
      </c>
      <c r="H237" s="1" t="s">
        <v>1128</v>
      </c>
      <c r="I237" s="1" t="s">
        <v>166</v>
      </c>
      <c r="J237" s="1" t="s">
        <v>1021</v>
      </c>
      <c r="K237" t="s">
        <v>1022</v>
      </c>
      <c r="L237" t="b">
        <v>0</v>
      </c>
      <c r="Q237">
        <v>0</v>
      </c>
      <c r="R237">
        <v>0</v>
      </c>
      <c r="T237">
        <v>0</v>
      </c>
      <c r="U237">
        <v>0</v>
      </c>
      <c r="AA237">
        <v>0</v>
      </c>
      <c r="AB237">
        <v>0</v>
      </c>
      <c r="AD237">
        <v>0</v>
      </c>
      <c r="AF237">
        <v>0</v>
      </c>
      <c r="AJ237">
        <v>0</v>
      </c>
      <c r="AO237">
        <v>0</v>
      </c>
      <c r="AP237">
        <v>0</v>
      </c>
      <c r="AR237">
        <v>0</v>
      </c>
      <c r="AZ237">
        <v>0</v>
      </c>
      <c r="BB237">
        <v>2</v>
      </c>
      <c r="BC237">
        <v>2021</v>
      </c>
      <c r="BD237" t="s">
        <v>3987</v>
      </c>
      <c r="BE237">
        <v>2021</v>
      </c>
    </row>
    <row r="238" spans="1:57" x14ac:dyDescent="0.35">
      <c r="A238" s="1" t="s">
        <v>59</v>
      </c>
      <c r="B238" s="1" t="s">
        <v>1584</v>
      </c>
      <c r="C238" s="1" t="s">
        <v>1173</v>
      </c>
      <c r="D238" s="1" t="s">
        <v>1174</v>
      </c>
      <c r="E238" s="1" t="s">
        <v>29</v>
      </c>
      <c r="F238" s="1" t="s">
        <v>751</v>
      </c>
      <c r="G238" s="2">
        <v>44255</v>
      </c>
      <c r="H238" s="1" t="s">
        <v>155</v>
      </c>
      <c r="I238" s="1" t="s">
        <v>145</v>
      </c>
      <c r="J238" s="1" t="s">
        <v>1021</v>
      </c>
      <c r="K238" t="s">
        <v>1022</v>
      </c>
      <c r="L238" t="b">
        <v>0</v>
      </c>
      <c r="Q238">
        <v>0</v>
      </c>
      <c r="R238">
        <v>0</v>
      </c>
      <c r="T238">
        <v>0</v>
      </c>
      <c r="U238">
        <v>0</v>
      </c>
      <c r="AA238">
        <v>0</v>
      </c>
      <c r="AB238">
        <v>0</v>
      </c>
      <c r="AD238">
        <v>0</v>
      </c>
      <c r="AF238">
        <v>0</v>
      </c>
      <c r="AJ238">
        <v>0</v>
      </c>
      <c r="AO238">
        <v>0</v>
      </c>
      <c r="AP238">
        <v>0</v>
      </c>
      <c r="AR238">
        <v>0</v>
      </c>
      <c r="AZ238">
        <v>0</v>
      </c>
      <c r="BB238">
        <v>2</v>
      </c>
      <c r="BC238">
        <v>2021</v>
      </c>
      <c r="BD238" t="s">
        <v>3987</v>
      </c>
      <c r="BE238">
        <v>2021</v>
      </c>
    </row>
    <row r="239" spans="1:57" x14ac:dyDescent="0.35">
      <c r="A239" s="1" t="s">
        <v>59</v>
      </c>
      <c r="B239" s="1" t="s">
        <v>1583</v>
      </c>
      <c r="C239" s="1" t="s">
        <v>1170</v>
      </c>
      <c r="D239" s="1" t="s">
        <v>1171</v>
      </c>
      <c r="E239" s="1" t="s">
        <v>29</v>
      </c>
      <c r="F239" s="1" t="s">
        <v>751</v>
      </c>
      <c r="G239" s="2">
        <v>44255</v>
      </c>
      <c r="H239" s="1" t="s">
        <v>40</v>
      </c>
      <c r="I239" s="1" t="s">
        <v>40</v>
      </c>
      <c r="J239" s="1" t="s">
        <v>1021</v>
      </c>
      <c r="K239" t="s">
        <v>1022</v>
      </c>
      <c r="L239" t="b">
        <v>0</v>
      </c>
      <c r="Q239">
        <v>0</v>
      </c>
      <c r="R239">
        <v>0</v>
      </c>
      <c r="T239">
        <v>0</v>
      </c>
      <c r="U239">
        <v>0</v>
      </c>
      <c r="AA239">
        <v>0</v>
      </c>
      <c r="AB239">
        <v>0</v>
      </c>
      <c r="AD239">
        <v>0</v>
      </c>
      <c r="AF239">
        <v>0</v>
      </c>
      <c r="AJ239">
        <v>0</v>
      </c>
      <c r="AO239">
        <v>0</v>
      </c>
      <c r="AP239">
        <v>0</v>
      </c>
      <c r="AR239">
        <v>0</v>
      </c>
      <c r="AZ239">
        <v>0</v>
      </c>
      <c r="BB239">
        <v>2</v>
      </c>
      <c r="BC239">
        <v>2021</v>
      </c>
      <c r="BD239" t="s">
        <v>3987</v>
      </c>
      <c r="BE239">
        <v>2021</v>
      </c>
    </row>
    <row r="240" spans="1:57" x14ac:dyDescent="0.35">
      <c r="A240" s="1" t="s">
        <v>59</v>
      </c>
      <c r="B240" s="1" t="s">
        <v>1582</v>
      </c>
      <c r="C240" s="1" t="s">
        <v>1167</v>
      </c>
      <c r="D240" s="1" t="s">
        <v>1168</v>
      </c>
      <c r="E240" s="1" t="s">
        <v>29</v>
      </c>
      <c r="F240" s="1" t="s">
        <v>751</v>
      </c>
      <c r="G240" s="2">
        <v>44255</v>
      </c>
      <c r="H240" s="1" t="s">
        <v>238</v>
      </c>
      <c r="I240" s="1" t="s">
        <v>239</v>
      </c>
      <c r="J240" s="1" t="s">
        <v>1021</v>
      </c>
      <c r="K240" t="s">
        <v>1022</v>
      </c>
      <c r="L240" t="b">
        <v>0</v>
      </c>
      <c r="Q240">
        <v>0</v>
      </c>
      <c r="R240">
        <v>0</v>
      </c>
      <c r="T240">
        <v>0</v>
      </c>
      <c r="U240">
        <v>0</v>
      </c>
      <c r="AA240">
        <v>0</v>
      </c>
      <c r="AB240">
        <v>0</v>
      </c>
      <c r="AD240">
        <v>0</v>
      </c>
      <c r="AF240">
        <v>0</v>
      </c>
      <c r="AJ240">
        <v>0</v>
      </c>
      <c r="AO240">
        <v>0</v>
      </c>
      <c r="AP240">
        <v>0</v>
      </c>
      <c r="AR240">
        <v>0</v>
      </c>
      <c r="AZ240">
        <v>0</v>
      </c>
      <c r="BB240">
        <v>2</v>
      </c>
      <c r="BC240">
        <v>2021</v>
      </c>
      <c r="BD240" t="s">
        <v>3987</v>
      </c>
      <c r="BE240">
        <v>2021</v>
      </c>
    </row>
    <row r="241" spans="1:57" x14ac:dyDescent="0.35">
      <c r="A241" s="1" t="s">
        <v>59</v>
      </c>
      <c r="B241" s="1" t="s">
        <v>1556</v>
      </c>
      <c r="C241" s="1" t="s">
        <v>1077</v>
      </c>
      <c r="D241" s="1" t="s">
        <v>1078</v>
      </c>
      <c r="E241" s="1" t="s">
        <v>29</v>
      </c>
      <c r="F241" s="1" t="s">
        <v>751</v>
      </c>
      <c r="G241" s="2">
        <v>44255</v>
      </c>
      <c r="H241" s="1" t="s">
        <v>1079</v>
      </c>
      <c r="I241" s="1" t="s">
        <v>353</v>
      </c>
      <c r="J241" s="1" t="s">
        <v>1021</v>
      </c>
      <c r="K241" t="s">
        <v>1022</v>
      </c>
      <c r="L241" t="b">
        <v>0</v>
      </c>
      <c r="Q241">
        <v>0</v>
      </c>
      <c r="R241">
        <v>0</v>
      </c>
      <c r="T241">
        <v>0</v>
      </c>
      <c r="U241">
        <v>0</v>
      </c>
      <c r="AA241">
        <v>0</v>
      </c>
      <c r="AB241">
        <v>0</v>
      </c>
      <c r="AD241">
        <v>0</v>
      </c>
      <c r="AF241">
        <v>0</v>
      </c>
      <c r="AJ241">
        <v>0</v>
      </c>
      <c r="AO241">
        <v>0</v>
      </c>
      <c r="AP241">
        <v>0</v>
      </c>
      <c r="AR241">
        <v>0</v>
      </c>
      <c r="AZ241">
        <v>0</v>
      </c>
      <c r="BB241">
        <v>2</v>
      </c>
      <c r="BC241">
        <v>2021</v>
      </c>
      <c r="BD241" t="s">
        <v>3987</v>
      </c>
      <c r="BE241">
        <v>2021</v>
      </c>
    </row>
    <row r="242" spans="1:57" x14ac:dyDescent="0.35">
      <c r="A242" s="1" t="s">
        <v>59</v>
      </c>
      <c r="B242" s="1" t="s">
        <v>1557</v>
      </c>
      <c r="C242" s="1" t="s">
        <v>1081</v>
      </c>
      <c r="D242" s="1" t="s">
        <v>1082</v>
      </c>
      <c r="E242" s="1" t="s">
        <v>29</v>
      </c>
      <c r="F242" s="1" t="s">
        <v>751</v>
      </c>
      <c r="G242" s="2">
        <v>44255</v>
      </c>
      <c r="H242" s="1" t="s">
        <v>135</v>
      </c>
      <c r="I242" s="1" t="s">
        <v>136</v>
      </c>
      <c r="J242" s="1" t="s">
        <v>1021</v>
      </c>
      <c r="K242" t="s">
        <v>1022</v>
      </c>
      <c r="L242" t="b">
        <v>0</v>
      </c>
      <c r="Q242">
        <v>0</v>
      </c>
      <c r="R242">
        <v>0</v>
      </c>
      <c r="T242">
        <v>0</v>
      </c>
      <c r="U242">
        <v>0</v>
      </c>
      <c r="AA242">
        <v>0</v>
      </c>
      <c r="AB242">
        <v>0</v>
      </c>
      <c r="AD242">
        <v>0</v>
      </c>
      <c r="AF242">
        <v>0</v>
      </c>
      <c r="AJ242">
        <v>0</v>
      </c>
      <c r="AO242">
        <v>0</v>
      </c>
      <c r="AP242">
        <v>0</v>
      </c>
      <c r="AR242">
        <v>0</v>
      </c>
      <c r="AZ242">
        <v>0</v>
      </c>
      <c r="BB242">
        <v>2</v>
      </c>
      <c r="BC242">
        <v>2021</v>
      </c>
      <c r="BD242" t="s">
        <v>3987</v>
      </c>
      <c r="BE242">
        <v>2021</v>
      </c>
    </row>
    <row r="243" spans="1:57" x14ac:dyDescent="0.35">
      <c r="A243" s="1" t="s">
        <v>59</v>
      </c>
      <c r="B243" s="1" t="s">
        <v>1558</v>
      </c>
      <c r="C243" s="1" t="s">
        <v>1084</v>
      </c>
      <c r="D243" s="1" t="s">
        <v>1085</v>
      </c>
      <c r="E243" s="1" t="s">
        <v>29</v>
      </c>
      <c r="F243" s="1" t="s">
        <v>751</v>
      </c>
      <c r="G243" s="2">
        <v>44255</v>
      </c>
      <c r="H243" s="1" t="s">
        <v>670</v>
      </c>
      <c r="I243" s="1" t="s">
        <v>166</v>
      </c>
      <c r="J243" s="1" t="s">
        <v>1021</v>
      </c>
      <c r="K243" t="s">
        <v>1022</v>
      </c>
      <c r="L243" t="b">
        <v>0</v>
      </c>
      <c r="Q243">
        <v>0</v>
      </c>
      <c r="R243">
        <v>0</v>
      </c>
      <c r="T243">
        <v>0</v>
      </c>
      <c r="U243">
        <v>0</v>
      </c>
      <c r="AA243">
        <v>0</v>
      </c>
      <c r="AB243">
        <v>0</v>
      </c>
      <c r="AD243">
        <v>0</v>
      </c>
      <c r="AF243">
        <v>0</v>
      </c>
      <c r="AJ243">
        <v>0</v>
      </c>
      <c r="AO243">
        <v>0</v>
      </c>
      <c r="AP243">
        <v>0</v>
      </c>
      <c r="AR243">
        <v>0</v>
      </c>
      <c r="AZ243">
        <v>0</v>
      </c>
      <c r="BB243">
        <v>2</v>
      </c>
      <c r="BC243">
        <v>2021</v>
      </c>
      <c r="BD243" t="s">
        <v>3987</v>
      </c>
      <c r="BE243">
        <v>2021</v>
      </c>
    </row>
    <row r="244" spans="1:57" x14ac:dyDescent="0.35">
      <c r="A244" s="1" t="s">
        <v>59</v>
      </c>
      <c r="B244" s="1" t="s">
        <v>1555</v>
      </c>
      <c r="C244" s="1" t="s">
        <v>1073</v>
      </c>
      <c r="D244" s="1" t="s">
        <v>1074</v>
      </c>
      <c r="E244" s="1" t="s">
        <v>29</v>
      </c>
      <c r="F244" s="1" t="s">
        <v>751</v>
      </c>
      <c r="G244" s="2">
        <v>44255</v>
      </c>
      <c r="H244" s="1" t="s">
        <v>1075</v>
      </c>
      <c r="I244" s="1" t="s">
        <v>166</v>
      </c>
      <c r="J244" s="1" t="s">
        <v>1021</v>
      </c>
      <c r="K244" t="s">
        <v>1022</v>
      </c>
      <c r="L244" t="b">
        <v>0</v>
      </c>
      <c r="Q244">
        <v>0</v>
      </c>
      <c r="R244">
        <v>0</v>
      </c>
      <c r="T244">
        <v>0</v>
      </c>
      <c r="U244">
        <v>0</v>
      </c>
      <c r="AA244">
        <v>0</v>
      </c>
      <c r="AB244">
        <v>0</v>
      </c>
      <c r="AD244">
        <v>0</v>
      </c>
      <c r="AF244">
        <v>0</v>
      </c>
      <c r="AJ244">
        <v>0</v>
      </c>
      <c r="AO244">
        <v>0</v>
      </c>
      <c r="AP244">
        <v>0</v>
      </c>
      <c r="AR244">
        <v>0</v>
      </c>
      <c r="AZ244">
        <v>0</v>
      </c>
      <c r="BB244">
        <v>2</v>
      </c>
      <c r="BC244">
        <v>2021</v>
      </c>
      <c r="BD244" t="s">
        <v>3987</v>
      </c>
      <c r="BE244">
        <v>2021</v>
      </c>
    </row>
    <row r="245" spans="1:57" x14ac:dyDescent="0.35">
      <c r="A245" s="1" t="s">
        <v>59</v>
      </c>
      <c r="B245" s="1" t="s">
        <v>1578</v>
      </c>
      <c r="C245" s="1" t="s">
        <v>1155</v>
      </c>
      <c r="D245" s="1" t="s">
        <v>1156</v>
      </c>
      <c r="E245" s="1" t="s">
        <v>1579</v>
      </c>
      <c r="F245" s="1" t="s">
        <v>751</v>
      </c>
      <c r="G245" s="2">
        <v>44255</v>
      </c>
      <c r="H245" s="1" t="s">
        <v>1158</v>
      </c>
      <c r="I245" s="1" t="s">
        <v>145</v>
      </c>
      <c r="J245" s="1" t="s">
        <v>1021</v>
      </c>
      <c r="K245" t="s">
        <v>1022</v>
      </c>
      <c r="L245" t="b">
        <v>0</v>
      </c>
      <c r="Q245">
        <v>0</v>
      </c>
      <c r="R245">
        <v>0</v>
      </c>
      <c r="T245">
        <v>0</v>
      </c>
      <c r="U245">
        <v>0</v>
      </c>
      <c r="AA245">
        <v>0</v>
      </c>
      <c r="AB245">
        <v>0</v>
      </c>
      <c r="AD245">
        <v>0</v>
      </c>
      <c r="AF245">
        <v>0</v>
      </c>
      <c r="AJ245">
        <v>0</v>
      </c>
      <c r="AO245">
        <v>0</v>
      </c>
      <c r="AP245">
        <v>0</v>
      </c>
      <c r="AR245">
        <v>0</v>
      </c>
      <c r="AZ245">
        <v>0</v>
      </c>
      <c r="BB245">
        <v>2</v>
      </c>
      <c r="BC245">
        <v>2021</v>
      </c>
      <c r="BD245" t="s">
        <v>3987</v>
      </c>
      <c r="BE245">
        <v>2021</v>
      </c>
    </row>
    <row r="246" spans="1:57" x14ac:dyDescent="0.35">
      <c r="A246" s="1" t="s">
        <v>59</v>
      </c>
      <c r="B246" s="1" t="s">
        <v>1580</v>
      </c>
      <c r="C246" s="1" t="s">
        <v>1160</v>
      </c>
      <c r="D246" s="1" t="s">
        <v>1161</v>
      </c>
      <c r="E246" s="1" t="s">
        <v>29</v>
      </c>
      <c r="F246" s="1" t="s">
        <v>751</v>
      </c>
      <c r="G246" s="2">
        <v>44255</v>
      </c>
      <c r="H246" s="1" t="s">
        <v>1162</v>
      </c>
      <c r="I246" s="1" t="s">
        <v>353</v>
      </c>
      <c r="J246" s="1" t="s">
        <v>1021</v>
      </c>
      <c r="K246" t="s">
        <v>1022</v>
      </c>
      <c r="L246" t="b">
        <v>0</v>
      </c>
      <c r="Q246">
        <v>0</v>
      </c>
      <c r="R246">
        <v>0</v>
      </c>
      <c r="T246">
        <v>0</v>
      </c>
      <c r="U246">
        <v>0</v>
      </c>
      <c r="AA246">
        <v>0</v>
      </c>
      <c r="AB246">
        <v>0</v>
      </c>
      <c r="AD246">
        <v>0</v>
      </c>
      <c r="AF246">
        <v>0</v>
      </c>
      <c r="AJ246">
        <v>0</v>
      </c>
      <c r="AO246">
        <v>0</v>
      </c>
      <c r="AP246">
        <v>0</v>
      </c>
      <c r="AR246">
        <v>0</v>
      </c>
      <c r="AZ246">
        <v>0</v>
      </c>
      <c r="BB246">
        <v>2</v>
      </c>
      <c r="BC246">
        <v>2021</v>
      </c>
      <c r="BD246" t="s">
        <v>3987</v>
      </c>
      <c r="BE246">
        <v>2021</v>
      </c>
    </row>
    <row r="247" spans="1:57" x14ac:dyDescent="0.35">
      <c r="A247" s="1" t="s">
        <v>59</v>
      </c>
      <c r="B247" s="1" t="s">
        <v>1581</v>
      </c>
      <c r="C247" s="1" t="s">
        <v>1164</v>
      </c>
      <c r="D247" s="1" t="s">
        <v>1165</v>
      </c>
      <c r="E247" s="1" t="s">
        <v>29</v>
      </c>
      <c r="F247" s="1" t="s">
        <v>751</v>
      </c>
      <c r="G247" s="2">
        <v>44255</v>
      </c>
      <c r="H247" s="1" t="s">
        <v>998</v>
      </c>
      <c r="I247" s="1" t="s">
        <v>145</v>
      </c>
      <c r="J247" s="1" t="s">
        <v>1021</v>
      </c>
      <c r="K247" t="s">
        <v>1022</v>
      </c>
      <c r="L247" t="b">
        <v>0</v>
      </c>
      <c r="Q247">
        <v>0</v>
      </c>
      <c r="R247">
        <v>0</v>
      </c>
      <c r="T247">
        <v>0</v>
      </c>
      <c r="U247">
        <v>0</v>
      </c>
      <c r="AA247">
        <v>0</v>
      </c>
      <c r="AB247">
        <v>0</v>
      </c>
      <c r="AD247">
        <v>0</v>
      </c>
      <c r="AF247">
        <v>0</v>
      </c>
      <c r="AJ247">
        <v>0</v>
      </c>
      <c r="AO247">
        <v>0</v>
      </c>
      <c r="AP247">
        <v>0</v>
      </c>
      <c r="AR247">
        <v>0</v>
      </c>
      <c r="AZ247">
        <v>0</v>
      </c>
      <c r="BB247">
        <v>2</v>
      </c>
      <c r="BC247">
        <v>2021</v>
      </c>
      <c r="BD247" t="s">
        <v>3987</v>
      </c>
      <c r="BE247">
        <v>2021</v>
      </c>
    </row>
    <row r="248" spans="1:57" x14ac:dyDescent="0.35">
      <c r="A248" s="1" t="s">
        <v>59</v>
      </c>
      <c r="B248" s="1" t="s">
        <v>1571</v>
      </c>
      <c r="C248" s="1" t="s">
        <v>1130</v>
      </c>
      <c r="D248" s="1" t="s">
        <v>1131</v>
      </c>
      <c r="E248" s="1" t="s">
        <v>29</v>
      </c>
      <c r="F248" s="1" t="s">
        <v>751</v>
      </c>
      <c r="G248" s="2">
        <v>44255</v>
      </c>
      <c r="H248" s="1" t="s">
        <v>386</v>
      </c>
      <c r="I248" s="1" t="s">
        <v>387</v>
      </c>
      <c r="J248" s="1" t="s">
        <v>1021</v>
      </c>
      <c r="K248" t="s">
        <v>1022</v>
      </c>
      <c r="L248" t="b">
        <v>0</v>
      </c>
      <c r="Q248">
        <v>0</v>
      </c>
      <c r="R248">
        <v>0</v>
      </c>
      <c r="T248">
        <v>0</v>
      </c>
      <c r="U248">
        <v>0</v>
      </c>
      <c r="AA248">
        <v>0</v>
      </c>
      <c r="AB248">
        <v>0</v>
      </c>
      <c r="AD248">
        <v>0</v>
      </c>
      <c r="AF248">
        <v>0</v>
      </c>
      <c r="AJ248">
        <v>0</v>
      </c>
      <c r="AO248">
        <v>0</v>
      </c>
      <c r="AP248">
        <v>0</v>
      </c>
      <c r="AR248">
        <v>0</v>
      </c>
      <c r="AZ248">
        <v>0</v>
      </c>
      <c r="BB248">
        <v>2</v>
      </c>
      <c r="BC248">
        <v>2021</v>
      </c>
      <c r="BD248" t="s">
        <v>3987</v>
      </c>
      <c r="BE248">
        <v>2021</v>
      </c>
    </row>
    <row r="249" spans="1:57" x14ac:dyDescent="0.35">
      <c r="A249" s="1" t="s">
        <v>59</v>
      </c>
      <c r="B249" s="1" t="s">
        <v>1572</v>
      </c>
      <c r="C249" s="1" t="s">
        <v>1133</v>
      </c>
      <c r="D249" s="1" t="s">
        <v>1134</v>
      </c>
      <c r="E249" s="1" t="s">
        <v>29</v>
      </c>
      <c r="F249" s="1" t="s">
        <v>751</v>
      </c>
      <c r="G249" s="2">
        <v>44255</v>
      </c>
      <c r="H249" s="1" t="s">
        <v>165</v>
      </c>
      <c r="I249" s="1" t="s">
        <v>166</v>
      </c>
      <c r="J249" s="1" t="s">
        <v>1021</v>
      </c>
      <c r="K249" t="s">
        <v>1022</v>
      </c>
      <c r="L249" t="b">
        <v>0</v>
      </c>
      <c r="Q249">
        <v>0</v>
      </c>
      <c r="R249">
        <v>0</v>
      </c>
      <c r="T249">
        <v>0</v>
      </c>
      <c r="U249">
        <v>0</v>
      </c>
      <c r="AA249">
        <v>0</v>
      </c>
      <c r="AB249">
        <v>0</v>
      </c>
      <c r="AD249">
        <v>0</v>
      </c>
      <c r="AF249">
        <v>0</v>
      </c>
      <c r="AJ249">
        <v>0</v>
      </c>
      <c r="AO249">
        <v>0</v>
      </c>
      <c r="AP249">
        <v>0</v>
      </c>
      <c r="AR249">
        <v>0</v>
      </c>
      <c r="AZ249">
        <v>0</v>
      </c>
      <c r="BB249">
        <v>2</v>
      </c>
      <c r="BC249">
        <v>2021</v>
      </c>
      <c r="BD249" t="s">
        <v>3987</v>
      </c>
      <c r="BE249">
        <v>2021</v>
      </c>
    </row>
    <row r="250" spans="1:57" x14ac:dyDescent="0.35">
      <c r="A250" s="1" t="s">
        <v>59</v>
      </c>
      <c r="B250" s="1" t="s">
        <v>1573</v>
      </c>
      <c r="C250" s="1" t="s">
        <v>1136</v>
      </c>
      <c r="D250" s="1" t="s">
        <v>1137</v>
      </c>
      <c r="E250" s="1" t="s">
        <v>29</v>
      </c>
      <c r="F250" s="1" t="s">
        <v>751</v>
      </c>
      <c r="G250" s="2">
        <v>44255</v>
      </c>
      <c r="H250" s="1" t="s">
        <v>1138</v>
      </c>
      <c r="I250" s="1" t="s">
        <v>136</v>
      </c>
      <c r="J250" s="1" t="s">
        <v>1021</v>
      </c>
      <c r="K250" t="s">
        <v>1022</v>
      </c>
      <c r="L250" t="b">
        <v>0</v>
      </c>
      <c r="Q250">
        <v>0</v>
      </c>
      <c r="R250">
        <v>0</v>
      </c>
      <c r="T250">
        <v>0</v>
      </c>
      <c r="U250">
        <v>0</v>
      </c>
      <c r="AA250">
        <v>0</v>
      </c>
      <c r="AB250">
        <v>0</v>
      </c>
      <c r="AD250">
        <v>0</v>
      </c>
      <c r="AF250">
        <v>0</v>
      </c>
      <c r="AJ250">
        <v>0</v>
      </c>
      <c r="AO250">
        <v>0</v>
      </c>
      <c r="AP250">
        <v>0</v>
      </c>
      <c r="AR250">
        <v>0</v>
      </c>
      <c r="AZ250">
        <v>0</v>
      </c>
      <c r="BB250">
        <v>2</v>
      </c>
      <c r="BC250">
        <v>2021</v>
      </c>
      <c r="BD250" t="s">
        <v>3987</v>
      </c>
      <c r="BE250">
        <v>2021</v>
      </c>
    </row>
    <row r="251" spans="1:57" x14ac:dyDescent="0.35">
      <c r="A251" s="1" t="s">
        <v>59</v>
      </c>
      <c r="B251" s="1" t="s">
        <v>1575</v>
      </c>
      <c r="C251" s="1" t="s">
        <v>1143</v>
      </c>
      <c r="D251" s="1" t="s">
        <v>1144</v>
      </c>
      <c r="E251" s="1" t="s">
        <v>29</v>
      </c>
      <c r="F251" s="1" t="s">
        <v>751</v>
      </c>
      <c r="G251" s="2">
        <v>44255</v>
      </c>
      <c r="H251" s="1" t="s">
        <v>1145</v>
      </c>
      <c r="I251" s="1" t="s">
        <v>73</v>
      </c>
      <c r="J251" s="1" t="s">
        <v>1021</v>
      </c>
      <c r="K251" t="s">
        <v>1022</v>
      </c>
      <c r="L251" t="b">
        <v>0</v>
      </c>
      <c r="Q251">
        <v>0</v>
      </c>
      <c r="R251">
        <v>0</v>
      </c>
      <c r="T251">
        <v>0</v>
      </c>
      <c r="U251">
        <v>0</v>
      </c>
      <c r="AA251">
        <v>0</v>
      </c>
      <c r="AB251">
        <v>0</v>
      </c>
      <c r="AD251">
        <v>0</v>
      </c>
      <c r="AF251">
        <v>0</v>
      </c>
      <c r="AJ251">
        <v>0</v>
      </c>
      <c r="AO251">
        <v>0</v>
      </c>
      <c r="AP251">
        <v>0</v>
      </c>
      <c r="AR251">
        <v>0</v>
      </c>
      <c r="AZ251">
        <v>0</v>
      </c>
      <c r="BB251">
        <v>2</v>
      </c>
      <c r="BC251">
        <v>2021</v>
      </c>
      <c r="BD251" t="s">
        <v>3987</v>
      </c>
      <c r="BE251">
        <v>2021</v>
      </c>
    </row>
    <row r="252" spans="1:57" x14ac:dyDescent="0.35">
      <c r="A252" s="1" t="s">
        <v>59</v>
      </c>
      <c r="B252" s="1" t="s">
        <v>1574</v>
      </c>
      <c r="C252" s="1" t="s">
        <v>1140</v>
      </c>
      <c r="D252" s="1" t="s">
        <v>1141</v>
      </c>
      <c r="E252" s="1" t="s">
        <v>29</v>
      </c>
      <c r="F252" s="1" t="s">
        <v>751</v>
      </c>
      <c r="G252" s="2">
        <v>44255</v>
      </c>
      <c r="H252" s="1" t="s">
        <v>74</v>
      </c>
      <c r="I252" s="1" t="s">
        <v>82</v>
      </c>
      <c r="J252" s="1" t="s">
        <v>1021</v>
      </c>
      <c r="K252" t="s">
        <v>1022</v>
      </c>
      <c r="L252" t="b">
        <v>0</v>
      </c>
      <c r="Q252">
        <v>0</v>
      </c>
      <c r="R252">
        <v>0</v>
      </c>
      <c r="T252">
        <v>0</v>
      </c>
      <c r="U252">
        <v>0</v>
      </c>
      <c r="AA252">
        <v>0</v>
      </c>
      <c r="AB252">
        <v>0</v>
      </c>
      <c r="AD252">
        <v>0</v>
      </c>
      <c r="AF252">
        <v>0</v>
      </c>
      <c r="AJ252">
        <v>0</v>
      </c>
      <c r="AO252">
        <v>0</v>
      </c>
      <c r="AP252">
        <v>0</v>
      </c>
      <c r="AR252">
        <v>0</v>
      </c>
      <c r="AZ252">
        <v>0</v>
      </c>
      <c r="BB252">
        <v>2</v>
      </c>
      <c r="BC252">
        <v>2021</v>
      </c>
      <c r="BD252" t="s">
        <v>3987</v>
      </c>
      <c r="BE252">
        <v>2021</v>
      </c>
    </row>
    <row r="253" spans="1:57" x14ac:dyDescent="0.35">
      <c r="A253" s="1" t="s">
        <v>59</v>
      </c>
      <c r="B253" s="1" t="s">
        <v>1594</v>
      </c>
      <c r="C253" s="1" t="s">
        <v>1204</v>
      </c>
      <c r="D253" s="1" t="s">
        <v>1205</v>
      </c>
      <c r="E253" s="1" t="s">
        <v>29</v>
      </c>
      <c r="F253" s="1" t="s">
        <v>751</v>
      </c>
      <c r="G253" s="2">
        <v>44255</v>
      </c>
      <c r="H253" s="1" t="s">
        <v>1206</v>
      </c>
      <c r="I253" s="1" t="s">
        <v>31</v>
      </c>
      <c r="J253" s="1" t="s">
        <v>1021</v>
      </c>
      <c r="K253" t="s">
        <v>1022</v>
      </c>
      <c r="L253" t="b">
        <v>0</v>
      </c>
      <c r="Q253">
        <v>0</v>
      </c>
      <c r="R253">
        <v>0</v>
      </c>
      <c r="T253">
        <v>0</v>
      </c>
      <c r="U253">
        <v>0</v>
      </c>
      <c r="AA253">
        <v>0</v>
      </c>
      <c r="AB253">
        <v>0</v>
      </c>
      <c r="AD253">
        <v>0</v>
      </c>
      <c r="AF253">
        <v>0</v>
      </c>
      <c r="AJ253">
        <v>0</v>
      </c>
      <c r="AO253">
        <v>0</v>
      </c>
      <c r="AP253">
        <v>0</v>
      </c>
      <c r="AR253">
        <v>0</v>
      </c>
      <c r="AZ253">
        <v>0</v>
      </c>
      <c r="BB253">
        <v>2</v>
      </c>
      <c r="BC253">
        <v>2021</v>
      </c>
      <c r="BD253" t="s">
        <v>3987</v>
      </c>
      <c r="BE253">
        <v>2021</v>
      </c>
    </row>
    <row r="254" spans="1:57" x14ac:dyDescent="0.35">
      <c r="A254" s="1" t="s">
        <v>59</v>
      </c>
      <c r="B254" s="1" t="s">
        <v>1592</v>
      </c>
      <c r="C254" s="1" t="s">
        <v>1201</v>
      </c>
      <c r="D254" s="1" t="s">
        <v>1202</v>
      </c>
      <c r="E254" s="1" t="s">
        <v>29</v>
      </c>
      <c r="F254" s="1" t="s">
        <v>751</v>
      </c>
      <c r="G254" s="2">
        <v>44255</v>
      </c>
      <c r="H254" s="1" t="s">
        <v>352</v>
      </c>
      <c r="I254" s="1" t="s">
        <v>353</v>
      </c>
      <c r="J254" s="1" t="s">
        <v>1021</v>
      </c>
      <c r="K254" t="s">
        <v>1022</v>
      </c>
      <c r="L254" t="b">
        <v>0</v>
      </c>
      <c r="Q254">
        <v>0</v>
      </c>
      <c r="R254">
        <v>0</v>
      </c>
      <c r="T254">
        <v>0</v>
      </c>
      <c r="U254">
        <v>0</v>
      </c>
      <c r="AA254">
        <v>0</v>
      </c>
      <c r="AB254">
        <v>0</v>
      </c>
      <c r="AD254">
        <v>0</v>
      </c>
      <c r="AF254">
        <v>0</v>
      </c>
      <c r="AJ254">
        <v>0</v>
      </c>
      <c r="AO254">
        <v>0</v>
      </c>
      <c r="AP254">
        <v>0</v>
      </c>
      <c r="AR254">
        <v>0</v>
      </c>
      <c r="AZ254">
        <v>0</v>
      </c>
      <c r="BB254">
        <v>2</v>
      </c>
      <c r="BC254">
        <v>2021</v>
      </c>
      <c r="BD254" t="s">
        <v>3987</v>
      </c>
      <c r="BE254">
        <v>2021</v>
      </c>
    </row>
    <row r="255" spans="1:57" x14ac:dyDescent="0.35">
      <c r="A255" s="1" t="s">
        <v>59</v>
      </c>
      <c r="B255" s="1" t="s">
        <v>1576</v>
      </c>
      <c r="C255" s="1" t="s">
        <v>1148</v>
      </c>
      <c r="D255" s="1" t="s">
        <v>1149</v>
      </c>
      <c r="E255" s="1" t="s">
        <v>29</v>
      </c>
      <c r="F255" s="1" t="s">
        <v>751</v>
      </c>
      <c r="G255" s="2">
        <v>44255</v>
      </c>
      <c r="H255" s="1" t="s">
        <v>854</v>
      </c>
      <c r="I255" s="1" t="s">
        <v>40</v>
      </c>
      <c r="J255" s="1" t="s">
        <v>1021</v>
      </c>
      <c r="K255" t="s">
        <v>1022</v>
      </c>
      <c r="L255" t="b">
        <v>0</v>
      </c>
      <c r="Q255">
        <v>0</v>
      </c>
      <c r="R255">
        <v>0</v>
      </c>
      <c r="T255">
        <v>0</v>
      </c>
      <c r="U255">
        <v>0</v>
      </c>
      <c r="AA255">
        <v>0</v>
      </c>
      <c r="AB255">
        <v>0</v>
      </c>
      <c r="AD255">
        <v>0</v>
      </c>
      <c r="AF255">
        <v>0</v>
      </c>
      <c r="AJ255">
        <v>0</v>
      </c>
      <c r="AO255">
        <v>0</v>
      </c>
      <c r="AP255">
        <v>0</v>
      </c>
      <c r="AR255">
        <v>0</v>
      </c>
      <c r="AZ255">
        <v>0</v>
      </c>
      <c r="BB255">
        <v>2</v>
      </c>
      <c r="BC255">
        <v>2021</v>
      </c>
      <c r="BD255" t="s">
        <v>3987</v>
      </c>
      <c r="BE255">
        <v>2021</v>
      </c>
    </row>
    <row r="256" spans="1:57" x14ac:dyDescent="0.35">
      <c r="A256" s="1" t="s">
        <v>59</v>
      </c>
      <c r="B256" s="1" t="s">
        <v>1593</v>
      </c>
      <c r="C256" s="1" t="s">
        <v>1208</v>
      </c>
      <c r="D256" s="1" t="s">
        <v>1209</v>
      </c>
      <c r="E256" s="1" t="s">
        <v>29</v>
      </c>
      <c r="F256" s="1" t="s">
        <v>751</v>
      </c>
      <c r="G256" s="2">
        <v>44255</v>
      </c>
      <c r="H256" s="1" t="s">
        <v>1210</v>
      </c>
      <c r="I256" s="1" t="s">
        <v>387</v>
      </c>
      <c r="J256" s="1" t="s">
        <v>1021</v>
      </c>
      <c r="K256" t="s">
        <v>1022</v>
      </c>
      <c r="L256" t="b">
        <v>0</v>
      </c>
      <c r="Q256">
        <v>0</v>
      </c>
      <c r="R256">
        <v>0</v>
      </c>
      <c r="T256">
        <v>0</v>
      </c>
      <c r="U256">
        <v>0</v>
      </c>
      <c r="AA256">
        <v>0</v>
      </c>
      <c r="AB256">
        <v>0</v>
      </c>
      <c r="AD256">
        <v>0</v>
      </c>
      <c r="AF256">
        <v>0</v>
      </c>
      <c r="AJ256">
        <v>0</v>
      </c>
      <c r="AO256">
        <v>0</v>
      </c>
      <c r="AP256">
        <v>0</v>
      </c>
      <c r="AR256">
        <v>0</v>
      </c>
      <c r="AZ256">
        <v>0</v>
      </c>
      <c r="BB256">
        <v>2</v>
      </c>
      <c r="BC256">
        <v>2021</v>
      </c>
      <c r="BD256" t="s">
        <v>3987</v>
      </c>
      <c r="BE256">
        <v>2021</v>
      </c>
    </row>
    <row r="257" spans="1:57" x14ac:dyDescent="0.35">
      <c r="A257" s="1" t="s">
        <v>59</v>
      </c>
      <c r="B257" s="1" t="s">
        <v>1548</v>
      </c>
      <c r="C257" s="1" t="s">
        <v>1045</v>
      </c>
      <c r="D257" s="1" t="s">
        <v>1046</v>
      </c>
      <c r="E257" s="1" t="s">
        <v>29</v>
      </c>
      <c r="F257" s="1" t="s">
        <v>751</v>
      </c>
      <c r="G257" s="2">
        <v>44255</v>
      </c>
      <c r="H257" s="1" t="s">
        <v>1047</v>
      </c>
      <c r="I257" s="1" t="s">
        <v>387</v>
      </c>
      <c r="J257" s="1" t="s">
        <v>1021</v>
      </c>
      <c r="K257" t="s">
        <v>1022</v>
      </c>
      <c r="L257" t="b">
        <v>0</v>
      </c>
      <c r="Q257">
        <v>0</v>
      </c>
      <c r="R257">
        <v>0</v>
      </c>
      <c r="T257">
        <v>0</v>
      </c>
      <c r="U257">
        <v>0</v>
      </c>
      <c r="AA257">
        <v>0</v>
      </c>
      <c r="AB257">
        <v>0</v>
      </c>
      <c r="AD257">
        <v>0</v>
      </c>
      <c r="AF257">
        <v>0</v>
      </c>
      <c r="AJ257">
        <v>0</v>
      </c>
      <c r="AO257">
        <v>0</v>
      </c>
      <c r="AP257">
        <v>0</v>
      </c>
      <c r="AR257">
        <v>0</v>
      </c>
      <c r="AZ257">
        <v>0</v>
      </c>
      <c r="BB257">
        <v>2</v>
      </c>
      <c r="BC257">
        <v>2021</v>
      </c>
      <c r="BD257" t="s">
        <v>3987</v>
      </c>
      <c r="BE257">
        <v>2021</v>
      </c>
    </row>
    <row r="258" spans="1:57" x14ac:dyDescent="0.35">
      <c r="A258" s="1" t="s">
        <v>59</v>
      </c>
      <c r="B258" s="1" t="s">
        <v>1549</v>
      </c>
      <c r="C258" s="1" t="s">
        <v>1049</v>
      </c>
      <c r="D258" s="1" t="s">
        <v>1050</v>
      </c>
      <c r="E258" s="1" t="s">
        <v>29</v>
      </c>
      <c r="F258" s="1" t="s">
        <v>751</v>
      </c>
      <c r="G258" s="2">
        <v>44255</v>
      </c>
      <c r="H258" s="1" t="s">
        <v>1051</v>
      </c>
      <c r="I258" s="1" t="s">
        <v>387</v>
      </c>
      <c r="J258" s="1" t="s">
        <v>1021</v>
      </c>
      <c r="K258" t="s">
        <v>1022</v>
      </c>
      <c r="L258" t="b">
        <v>0</v>
      </c>
      <c r="Q258">
        <v>0</v>
      </c>
      <c r="R258">
        <v>0</v>
      </c>
      <c r="T258">
        <v>0</v>
      </c>
      <c r="U258">
        <v>0</v>
      </c>
      <c r="AA258">
        <v>0</v>
      </c>
      <c r="AB258">
        <v>0</v>
      </c>
      <c r="AD258">
        <v>0</v>
      </c>
      <c r="AF258">
        <v>0</v>
      </c>
      <c r="AJ258">
        <v>0</v>
      </c>
      <c r="AO258">
        <v>0</v>
      </c>
      <c r="AP258">
        <v>0</v>
      </c>
      <c r="AR258">
        <v>0</v>
      </c>
      <c r="AZ258">
        <v>0</v>
      </c>
      <c r="BB258">
        <v>2</v>
      </c>
      <c r="BC258">
        <v>2021</v>
      </c>
      <c r="BD258" t="s">
        <v>3987</v>
      </c>
      <c r="BE258">
        <v>2021</v>
      </c>
    </row>
    <row r="259" spans="1:57" x14ac:dyDescent="0.35">
      <c r="A259" s="1" t="s">
        <v>59</v>
      </c>
      <c r="B259" s="1" t="s">
        <v>1550</v>
      </c>
      <c r="C259" s="1" t="s">
        <v>1053</v>
      </c>
      <c r="D259" s="1" t="s">
        <v>1054</v>
      </c>
      <c r="E259" s="1" t="s">
        <v>29</v>
      </c>
      <c r="F259" s="1" t="s">
        <v>751</v>
      </c>
      <c r="G259" s="2">
        <v>44255</v>
      </c>
      <c r="H259" s="1" t="s">
        <v>1055</v>
      </c>
      <c r="I259" s="1" t="s">
        <v>145</v>
      </c>
      <c r="J259" s="1" t="s">
        <v>1021</v>
      </c>
      <c r="K259" t="s">
        <v>1022</v>
      </c>
      <c r="L259" t="b">
        <v>0</v>
      </c>
      <c r="Q259">
        <v>0</v>
      </c>
      <c r="R259">
        <v>0</v>
      </c>
      <c r="T259">
        <v>0</v>
      </c>
      <c r="U259">
        <v>0</v>
      </c>
      <c r="AA259">
        <v>0</v>
      </c>
      <c r="AB259">
        <v>0</v>
      </c>
      <c r="AD259">
        <v>0</v>
      </c>
      <c r="AF259">
        <v>0</v>
      </c>
      <c r="AJ259">
        <v>0</v>
      </c>
      <c r="AO259">
        <v>0</v>
      </c>
      <c r="AP259">
        <v>0</v>
      </c>
      <c r="AR259">
        <v>0</v>
      </c>
      <c r="AZ259">
        <v>0</v>
      </c>
      <c r="BB259">
        <v>2</v>
      </c>
      <c r="BC259">
        <v>2021</v>
      </c>
      <c r="BD259" t="s">
        <v>3987</v>
      </c>
      <c r="BE259">
        <v>2021</v>
      </c>
    </row>
    <row r="260" spans="1:57" x14ac:dyDescent="0.35">
      <c r="A260" s="1" t="s">
        <v>59</v>
      </c>
      <c r="B260" s="1" t="s">
        <v>1551</v>
      </c>
      <c r="C260" s="1" t="s">
        <v>1057</v>
      </c>
      <c r="D260" s="1" t="s">
        <v>1058</v>
      </c>
      <c r="E260" s="1" t="s">
        <v>29</v>
      </c>
      <c r="F260" s="1" t="s">
        <v>751</v>
      </c>
      <c r="G260" s="2">
        <v>44255</v>
      </c>
      <c r="H260" s="1" t="s">
        <v>1059</v>
      </c>
      <c r="I260" s="1" t="s">
        <v>73</v>
      </c>
      <c r="J260" s="1" t="s">
        <v>1021</v>
      </c>
      <c r="K260" t="s">
        <v>1022</v>
      </c>
      <c r="L260" t="b">
        <v>0</v>
      </c>
      <c r="Q260">
        <v>0</v>
      </c>
      <c r="R260">
        <v>0</v>
      </c>
      <c r="T260">
        <v>0</v>
      </c>
      <c r="U260">
        <v>0</v>
      </c>
      <c r="AA260">
        <v>0</v>
      </c>
      <c r="AB260">
        <v>0</v>
      </c>
      <c r="AD260">
        <v>0</v>
      </c>
      <c r="AF260">
        <v>0</v>
      </c>
      <c r="AJ260">
        <v>0</v>
      </c>
      <c r="AO260">
        <v>0</v>
      </c>
      <c r="AP260">
        <v>0</v>
      </c>
      <c r="AR260">
        <v>0</v>
      </c>
      <c r="AZ260">
        <v>0</v>
      </c>
      <c r="BB260">
        <v>2</v>
      </c>
      <c r="BC260">
        <v>2021</v>
      </c>
      <c r="BD260" t="s">
        <v>3987</v>
      </c>
      <c r="BE260">
        <v>2021</v>
      </c>
    </row>
    <row r="261" spans="1:57" x14ac:dyDescent="0.35">
      <c r="A261" s="1" t="s">
        <v>59</v>
      </c>
      <c r="B261" s="1" t="s">
        <v>1552</v>
      </c>
      <c r="C261" s="1" t="s">
        <v>1061</v>
      </c>
      <c r="D261" s="1" t="s">
        <v>1062</v>
      </c>
      <c r="E261" s="1" t="s">
        <v>29</v>
      </c>
      <c r="F261" s="1" t="s">
        <v>751</v>
      </c>
      <c r="G261" s="2">
        <v>44255</v>
      </c>
      <c r="H261" s="1" t="s">
        <v>1063</v>
      </c>
      <c r="I261" s="1" t="s">
        <v>40</v>
      </c>
      <c r="J261" s="1" t="s">
        <v>1021</v>
      </c>
      <c r="K261" t="s">
        <v>1022</v>
      </c>
      <c r="L261" t="b">
        <v>0</v>
      </c>
      <c r="Q261">
        <v>0</v>
      </c>
      <c r="R261">
        <v>0</v>
      </c>
      <c r="T261">
        <v>0</v>
      </c>
      <c r="U261">
        <v>0</v>
      </c>
      <c r="AA261">
        <v>0</v>
      </c>
      <c r="AB261">
        <v>0</v>
      </c>
      <c r="AD261">
        <v>0</v>
      </c>
      <c r="AF261">
        <v>0</v>
      </c>
      <c r="AJ261">
        <v>0</v>
      </c>
      <c r="AO261">
        <v>0</v>
      </c>
      <c r="AP261">
        <v>0</v>
      </c>
      <c r="AR261">
        <v>0</v>
      </c>
      <c r="AZ261">
        <v>0</v>
      </c>
      <c r="BB261">
        <v>2</v>
      </c>
      <c r="BC261">
        <v>2021</v>
      </c>
      <c r="BD261" t="s">
        <v>3987</v>
      </c>
      <c r="BE261">
        <v>2021</v>
      </c>
    </row>
    <row r="262" spans="1:57" x14ac:dyDescent="0.35">
      <c r="A262" s="1" t="s">
        <v>59</v>
      </c>
      <c r="B262" s="1" t="s">
        <v>1553</v>
      </c>
      <c r="C262" s="1" t="s">
        <v>1065</v>
      </c>
      <c r="D262" s="1" t="s">
        <v>1066</v>
      </c>
      <c r="E262" s="1" t="s">
        <v>29</v>
      </c>
      <c r="F262" s="1" t="s">
        <v>751</v>
      </c>
      <c r="G262" s="2">
        <v>44255</v>
      </c>
      <c r="H262" s="1" t="s">
        <v>1067</v>
      </c>
      <c r="I262" s="1" t="s">
        <v>353</v>
      </c>
      <c r="J262" s="1" t="s">
        <v>1021</v>
      </c>
      <c r="K262" t="s">
        <v>1022</v>
      </c>
      <c r="L262" t="b">
        <v>0</v>
      </c>
      <c r="Q262">
        <v>0</v>
      </c>
      <c r="R262">
        <v>0</v>
      </c>
      <c r="T262">
        <v>0</v>
      </c>
      <c r="U262">
        <v>0</v>
      </c>
      <c r="AA262">
        <v>0</v>
      </c>
      <c r="AB262">
        <v>0</v>
      </c>
      <c r="AD262">
        <v>0</v>
      </c>
      <c r="AF262">
        <v>0</v>
      </c>
      <c r="AJ262">
        <v>0</v>
      </c>
      <c r="AO262">
        <v>0</v>
      </c>
      <c r="AP262">
        <v>0</v>
      </c>
      <c r="AR262">
        <v>0</v>
      </c>
      <c r="AZ262">
        <v>0</v>
      </c>
      <c r="BB262">
        <v>2</v>
      </c>
      <c r="BC262">
        <v>2021</v>
      </c>
      <c r="BD262" t="s">
        <v>3987</v>
      </c>
      <c r="BE262">
        <v>2021</v>
      </c>
    </row>
    <row r="263" spans="1:57" x14ac:dyDescent="0.35">
      <c r="A263" s="1" t="s">
        <v>59</v>
      </c>
      <c r="B263" s="1" t="s">
        <v>1554</v>
      </c>
      <c r="C263" s="1" t="s">
        <v>1069</v>
      </c>
      <c r="D263" s="1" t="s">
        <v>1070</v>
      </c>
      <c r="E263" s="1" t="s">
        <v>29</v>
      </c>
      <c r="F263" s="1" t="s">
        <v>751</v>
      </c>
      <c r="G263" s="2">
        <v>44255</v>
      </c>
      <c r="H263" s="1" t="s">
        <v>1071</v>
      </c>
      <c r="I263" s="1" t="s">
        <v>210</v>
      </c>
      <c r="J263" s="1" t="s">
        <v>1021</v>
      </c>
      <c r="K263" t="s">
        <v>1022</v>
      </c>
      <c r="L263" t="b">
        <v>0</v>
      </c>
      <c r="Q263">
        <v>0</v>
      </c>
      <c r="R263">
        <v>0</v>
      </c>
      <c r="T263">
        <v>0</v>
      </c>
      <c r="U263">
        <v>0</v>
      </c>
      <c r="AA263">
        <v>0</v>
      </c>
      <c r="AB263">
        <v>0</v>
      </c>
      <c r="AD263">
        <v>0</v>
      </c>
      <c r="AF263">
        <v>0</v>
      </c>
      <c r="AJ263">
        <v>0</v>
      </c>
      <c r="AO263">
        <v>0</v>
      </c>
      <c r="AP263">
        <v>0</v>
      </c>
      <c r="AR263">
        <v>0</v>
      </c>
      <c r="AZ263">
        <v>0</v>
      </c>
      <c r="BB263">
        <v>2</v>
      </c>
      <c r="BC263">
        <v>2021</v>
      </c>
      <c r="BD263" t="s">
        <v>3987</v>
      </c>
      <c r="BE263">
        <v>2021</v>
      </c>
    </row>
    <row r="264" spans="1:57" x14ac:dyDescent="0.35">
      <c r="A264" s="1" t="s">
        <v>59</v>
      </c>
      <c r="B264" s="1" t="s">
        <v>1569</v>
      </c>
      <c r="C264" s="1" t="s">
        <v>1122</v>
      </c>
      <c r="D264" s="1" t="s">
        <v>1123</v>
      </c>
      <c r="E264" s="1" t="s">
        <v>29</v>
      </c>
      <c r="F264" s="1" t="s">
        <v>751</v>
      </c>
      <c r="G264" s="2">
        <v>44255</v>
      </c>
      <c r="H264" s="1" t="s">
        <v>1124</v>
      </c>
      <c r="I264" s="1" t="s">
        <v>145</v>
      </c>
      <c r="J264" s="1" t="s">
        <v>1021</v>
      </c>
      <c r="K264" t="s">
        <v>1022</v>
      </c>
      <c r="L264" t="b">
        <v>0</v>
      </c>
      <c r="Q264">
        <v>0</v>
      </c>
      <c r="R264">
        <v>0</v>
      </c>
      <c r="T264">
        <v>0</v>
      </c>
      <c r="U264">
        <v>0</v>
      </c>
      <c r="AA264">
        <v>0</v>
      </c>
      <c r="AB264">
        <v>0</v>
      </c>
      <c r="AD264">
        <v>0</v>
      </c>
      <c r="AF264">
        <v>0</v>
      </c>
      <c r="AJ264">
        <v>0</v>
      </c>
      <c r="AO264">
        <v>0</v>
      </c>
      <c r="AP264">
        <v>0</v>
      </c>
      <c r="AR264">
        <v>0</v>
      </c>
      <c r="AZ264">
        <v>0</v>
      </c>
      <c r="BB264">
        <v>2</v>
      </c>
      <c r="BC264">
        <v>2021</v>
      </c>
      <c r="BD264" t="s">
        <v>3987</v>
      </c>
      <c r="BE264">
        <v>2021</v>
      </c>
    </row>
    <row r="265" spans="1:57" x14ac:dyDescent="0.35">
      <c r="A265" s="1" t="s">
        <v>59</v>
      </c>
      <c r="B265" s="1" t="s">
        <v>1577</v>
      </c>
      <c r="C265" s="1" t="s">
        <v>1151</v>
      </c>
      <c r="D265" s="1" t="s">
        <v>1152</v>
      </c>
      <c r="E265" s="1" t="s">
        <v>29</v>
      </c>
      <c r="F265" s="1" t="s">
        <v>751</v>
      </c>
      <c r="G265" s="2">
        <v>44255</v>
      </c>
      <c r="H265" s="1" t="s">
        <v>1153</v>
      </c>
      <c r="I265" s="1" t="s">
        <v>31</v>
      </c>
      <c r="J265" s="1" t="s">
        <v>1021</v>
      </c>
      <c r="K265" t="s">
        <v>1022</v>
      </c>
      <c r="L265" t="b">
        <v>0</v>
      </c>
      <c r="Q265">
        <v>0</v>
      </c>
      <c r="R265">
        <v>0</v>
      </c>
      <c r="T265">
        <v>0</v>
      </c>
      <c r="U265">
        <v>0</v>
      </c>
      <c r="AA265">
        <v>0</v>
      </c>
      <c r="AB265">
        <v>0</v>
      </c>
      <c r="AD265">
        <v>0</v>
      </c>
      <c r="AF265">
        <v>0</v>
      </c>
      <c r="AJ265">
        <v>0</v>
      </c>
      <c r="AO265">
        <v>0</v>
      </c>
      <c r="AP265">
        <v>0</v>
      </c>
      <c r="AR265">
        <v>0</v>
      </c>
      <c r="AZ265">
        <v>0</v>
      </c>
      <c r="BB265">
        <v>2</v>
      </c>
      <c r="BC265">
        <v>2021</v>
      </c>
      <c r="BD265" t="s">
        <v>3987</v>
      </c>
      <c r="BE265">
        <v>2021</v>
      </c>
    </row>
    <row r="266" spans="1:57" x14ac:dyDescent="0.35">
      <c r="A266" s="1" t="s">
        <v>59</v>
      </c>
      <c r="B266" s="1" t="s">
        <v>1608</v>
      </c>
      <c r="C266" s="1" t="s">
        <v>1445</v>
      </c>
      <c r="D266" s="1" t="s">
        <v>1446</v>
      </c>
      <c r="E266" s="1" t="s">
        <v>1609</v>
      </c>
      <c r="F266" s="1" t="s">
        <v>822</v>
      </c>
      <c r="G266" s="2">
        <v>44439</v>
      </c>
      <c r="H266" s="1" t="s">
        <v>1448</v>
      </c>
      <c r="I266" s="1" t="s">
        <v>31</v>
      </c>
      <c r="J266" s="1" t="s">
        <v>751</v>
      </c>
      <c r="K266" t="s">
        <v>29</v>
      </c>
      <c r="L266" t="b">
        <v>1</v>
      </c>
      <c r="U266">
        <v>0</v>
      </c>
      <c r="AJ266">
        <v>0</v>
      </c>
      <c r="AZ266">
        <v>0</v>
      </c>
      <c r="BB266">
        <v>8</v>
      </c>
      <c r="BC266">
        <v>2021</v>
      </c>
      <c r="BD266" t="s">
        <v>3985</v>
      </c>
      <c r="BE266">
        <v>2021</v>
      </c>
    </row>
    <row r="267" spans="1:57" x14ac:dyDescent="0.35">
      <c r="A267" s="1" t="s">
        <v>59</v>
      </c>
      <c r="B267" s="1" t="s">
        <v>1599</v>
      </c>
      <c r="C267" s="1" t="s">
        <v>1038</v>
      </c>
      <c r="D267" s="1" t="s">
        <v>1039</v>
      </c>
      <c r="E267" s="1" t="s">
        <v>1600</v>
      </c>
      <c r="F267" s="1" t="s">
        <v>751</v>
      </c>
      <c r="G267" s="2">
        <v>44439</v>
      </c>
      <c r="H267" s="1" t="s">
        <v>993</v>
      </c>
      <c r="I267" s="1" t="s">
        <v>145</v>
      </c>
      <c r="J267" s="1" t="s">
        <v>1021</v>
      </c>
      <c r="K267" t="s">
        <v>1022</v>
      </c>
      <c r="L267" t="b">
        <v>0</v>
      </c>
      <c r="Q267">
        <v>0</v>
      </c>
      <c r="R267">
        <v>0</v>
      </c>
      <c r="T267">
        <v>0</v>
      </c>
      <c r="U267">
        <v>0</v>
      </c>
      <c r="AA267">
        <v>0</v>
      </c>
      <c r="AB267">
        <v>0</v>
      </c>
      <c r="AD267">
        <v>0</v>
      </c>
      <c r="AF267">
        <v>0</v>
      </c>
      <c r="AJ267">
        <v>0</v>
      </c>
      <c r="AO267">
        <v>0</v>
      </c>
      <c r="AP267">
        <v>0</v>
      </c>
      <c r="AR267">
        <v>0</v>
      </c>
      <c r="AZ267">
        <v>0</v>
      </c>
      <c r="BB267">
        <v>8</v>
      </c>
      <c r="BC267">
        <v>2021</v>
      </c>
      <c r="BD267" t="s">
        <v>3985</v>
      </c>
      <c r="BE267">
        <v>2021</v>
      </c>
    </row>
    <row r="268" spans="1:57" x14ac:dyDescent="0.35">
      <c r="A268" s="1" t="s">
        <v>59</v>
      </c>
      <c r="B268" s="1" t="s">
        <v>1595</v>
      </c>
      <c r="C268" s="1" t="s">
        <v>1024</v>
      </c>
      <c r="D268" s="1" t="s">
        <v>1025</v>
      </c>
      <c r="E268" s="1" t="s">
        <v>1596</v>
      </c>
      <c r="F268" s="1" t="s">
        <v>751</v>
      </c>
      <c r="G268" s="2">
        <v>44439</v>
      </c>
      <c r="H268" s="1" t="s">
        <v>1026</v>
      </c>
      <c r="I268" s="1" t="s">
        <v>353</v>
      </c>
      <c r="J268" s="1" t="s">
        <v>1021</v>
      </c>
      <c r="K268" t="s">
        <v>1022</v>
      </c>
      <c r="L268" t="b">
        <v>0</v>
      </c>
      <c r="Q268">
        <v>0</v>
      </c>
      <c r="R268">
        <v>0</v>
      </c>
      <c r="T268">
        <v>0</v>
      </c>
      <c r="U268">
        <v>0</v>
      </c>
      <c r="AA268">
        <v>0</v>
      </c>
      <c r="AB268">
        <v>0</v>
      </c>
      <c r="AD268">
        <v>0</v>
      </c>
      <c r="AF268">
        <v>0</v>
      </c>
      <c r="AJ268">
        <v>0</v>
      </c>
      <c r="AO268">
        <v>0</v>
      </c>
      <c r="AP268">
        <v>0</v>
      </c>
      <c r="AR268">
        <v>0</v>
      </c>
      <c r="AZ268">
        <v>0</v>
      </c>
      <c r="BB268">
        <v>8</v>
      </c>
      <c r="BC268">
        <v>2021</v>
      </c>
      <c r="BD268" t="s">
        <v>3985</v>
      </c>
      <c r="BE268">
        <v>2021</v>
      </c>
    </row>
    <row r="269" spans="1:57" x14ac:dyDescent="0.35">
      <c r="A269" s="1" t="s">
        <v>59</v>
      </c>
      <c r="B269" s="1" t="s">
        <v>1597</v>
      </c>
      <c r="C269" s="1" t="s">
        <v>1031</v>
      </c>
      <c r="D269" s="1" t="s">
        <v>1032</v>
      </c>
      <c r="E269" s="1" t="s">
        <v>1598</v>
      </c>
      <c r="F269" s="1" t="s">
        <v>751</v>
      </c>
      <c r="G269" s="2">
        <v>44439</v>
      </c>
      <c r="H269" s="1" t="s">
        <v>43</v>
      </c>
      <c r="I269" s="1" t="s">
        <v>48</v>
      </c>
      <c r="J269" s="1" t="s">
        <v>1021</v>
      </c>
      <c r="K269" t="s">
        <v>1022</v>
      </c>
      <c r="L269" t="b">
        <v>0</v>
      </c>
      <c r="Q269">
        <v>0</v>
      </c>
      <c r="R269">
        <v>0</v>
      </c>
      <c r="T269">
        <v>0</v>
      </c>
      <c r="U269">
        <v>0</v>
      </c>
      <c r="AA269">
        <v>0</v>
      </c>
      <c r="AB269">
        <v>0</v>
      </c>
      <c r="AD269">
        <v>0</v>
      </c>
      <c r="AF269">
        <v>0</v>
      </c>
      <c r="AJ269">
        <v>0</v>
      </c>
      <c r="AO269">
        <v>0</v>
      </c>
      <c r="AP269">
        <v>0</v>
      </c>
      <c r="AR269">
        <v>0</v>
      </c>
      <c r="AZ269">
        <v>0</v>
      </c>
      <c r="BB269">
        <v>8</v>
      </c>
      <c r="BC269">
        <v>2021</v>
      </c>
      <c r="BD269" t="s">
        <v>3985</v>
      </c>
      <c r="BE269">
        <v>2021</v>
      </c>
    </row>
    <row r="270" spans="1:57" x14ac:dyDescent="0.35">
      <c r="A270" s="1" t="s">
        <v>59</v>
      </c>
      <c r="B270" s="1" t="s">
        <v>1624</v>
      </c>
      <c r="C270" s="1" t="s">
        <v>1119</v>
      </c>
      <c r="D270" s="1" t="s">
        <v>1120</v>
      </c>
      <c r="E270" s="1" t="s">
        <v>1625</v>
      </c>
      <c r="F270" s="1" t="s">
        <v>751</v>
      </c>
      <c r="G270" s="2">
        <v>44439</v>
      </c>
      <c r="H270" s="1" t="s">
        <v>54</v>
      </c>
      <c r="I270" s="1" t="s">
        <v>190</v>
      </c>
      <c r="J270" s="1" t="s">
        <v>1021</v>
      </c>
      <c r="K270" t="s">
        <v>1022</v>
      </c>
      <c r="L270" t="b">
        <v>1</v>
      </c>
      <c r="Q270">
        <v>0</v>
      </c>
      <c r="R270">
        <v>0</v>
      </c>
      <c r="T270">
        <v>0</v>
      </c>
      <c r="U270">
        <v>0</v>
      </c>
      <c r="AA270">
        <v>0</v>
      </c>
      <c r="AB270">
        <v>0</v>
      </c>
      <c r="AD270">
        <v>0</v>
      </c>
      <c r="AF270">
        <v>0</v>
      </c>
      <c r="AJ270">
        <v>0</v>
      </c>
      <c r="AO270">
        <v>0</v>
      </c>
      <c r="AP270">
        <v>0</v>
      </c>
      <c r="AR270">
        <v>0</v>
      </c>
      <c r="AZ270">
        <v>0</v>
      </c>
      <c r="BB270">
        <v>8</v>
      </c>
      <c r="BC270">
        <v>2021</v>
      </c>
      <c r="BD270" t="s">
        <v>3985</v>
      </c>
      <c r="BE270">
        <v>2021</v>
      </c>
    </row>
    <row r="271" spans="1:57" x14ac:dyDescent="0.35">
      <c r="A271" s="1" t="s">
        <v>59</v>
      </c>
      <c r="B271" s="1" t="s">
        <v>1668</v>
      </c>
      <c r="C271" s="1" t="s">
        <v>1197</v>
      </c>
      <c r="D271" s="1" t="s">
        <v>1198</v>
      </c>
      <c r="E271" s="1" t="s">
        <v>1669</v>
      </c>
      <c r="F271" s="1" t="s">
        <v>751</v>
      </c>
      <c r="G271" s="2">
        <v>44439</v>
      </c>
      <c r="H271" s="1" t="s">
        <v>1199</v>
      </c>
      <c r="I271" s="1" t="s">
        <v>387</v>
      </c>
      <c r="J271" s="1" t="s">
        <v>1021</v>
      </c>
      <c r="K271" t="s">
        <v>1022</v>
      </c>
      <c r="L271" t="b">
        <v>1</v>
      </c>
      <c r="Q271">
        <v>0</v>
      </c>
      <c r="R271">
        <v>0</v>
      </c>
      <c r="T271">
        <v>0</v>
      </c>
      <c r="U271">
        <v>0</v>
      </c>
      <c r="AA271">
        <v>0</v>
      </c>
      <c r="AB271">
        <v>0</v>
      </c>
      <c r="AD271">
        <v>0</v>
      </c>
      <c r="AF271">
        <v>0</v>
      </c>
      <c r="AJ271">
        <v>0</v>
      </c>
      <c r="AO271">
        <v>0</v>
      </c>
      <c r="AP271">
        <v>0</v>
      </c>
      <c r="AR271">
        <v>0</v>
      </c>
      <c r="AZ271">
        <v>0</v>
      </c>
      <c r="BB271">
        <v>8</v>
      </c>
      <c r="BC271">
        <v>2021</v>
      </c>
      <c r="BD271" t="s">
        <v>3985</v>
      </c>
      <c r="BE271">
        <v>2021</v>
      </c>
    </row>
    <row r="272" spans="1:57" x14ac:dyDescent="0.35">
      <c r="A272" s="1" t="s">
        <v>59</v>
      </c>
      <c r="B272" s="1" t="s">
        <v>1612</v>
      </c>
      <c r="C272" s="1" t="s">
        <v>1097</v>
      </c>
      <c r="D272" s="1" t="s">
        <v>1098</v>
      </c>
      <c r="E272" s="1" t="s">
        <v>1613</v>
      </c>
      <c r="F272" s="1" t="s">
        <v>751</v>
      </c>
      <c r="G272" s="2">
        <v>44439</v>
      </c>
      <c r="H272" s="1" t="s">
        <v>1099</v>
      </c>
      <c r="I272" s="1" t="s">
        <v>845</v>
      </c>
      <c r="J272" s="1" t="s">
        <v>1021</v>
      </c>
      <c r="K272" t="s">
        <v>1022</v>
      </c>
      <c r="L272" t="b">
        <v>1</v>
      </c>
      <c r="Q272">
        <v>0</v>
      </c>
      <c r="R272">
        <v>0</v>
      </c>
      <c r="T272">
        <v>0</v>
      </c>
      <c r="U272">
        <v>0</v>
      </c>
      <c r="AA272">
        <v>0</v>
      </c>
      <c r="AB272">
        <v>0</v>
      </c>
      <c r="AD272">
        <v>0</v>
      </c>
      <c r="AF272">
        <v>0</v>
      </c>
      <c r="AJ272">
        <v>0</v>
      </c>
      <c r="AO272">
        <v>0</v>
      </c>
      <c r="AP272">
        <v>0</v>
      </c>
      <c r="AR272">
        <v>0</v>
      </c>
      <c r="AZ272">
        <v>0</v>
      </c>
      <c r="BB272">
        <v>8</v>
      </c>
      <c r="BC272">
        <v>2021</v>
      </c>
      <c r="BD272" t="s">
        <v>3985</v>
      </c>
      <c r="BE272">
        <v>2021</v>
      </c>
    </row>
    <row r="273" spans="1:57" x14ac:dyDescent="0.35">
      <c r="A273" s="1" t="s">
        <v>59</v>
      </c>
      <c r="B273" s="1" t="s">
        <v>1614</v>
      </c>
      <c r="C273" s="1" t="s">
        <v>1101</v>
      </c>
      <c r="D273" s="1" t="s">
        <v>1102</v>
      </c>
      <c r="E273" s="1" t="s">
        <v>1615</v>
      </c>
      <c r="F273" s="1" t="s">
        <v>751</v>
      </c>
      <c r="G273" s="2">
        <v>44439</v>
      </c>
      <c r="H273" s="1" t="s">
        <v>596</v>
      </c>
      <c r="I273" s="1" t="s">
        <v>353</v>
      </c>
      <c r="J273" s="1" t="s">
        <v>1021</v>
      </c>
      <c r="K273" t="s">
        <v>1022</v>
      </c>
      <c r="L273" t="b">
        <v>1</v>
      </c>
      <c r="Q273">
        <v>0</v>
      </c>
      <c r="R273">
        <v>0</v>
      </c>
      <c r="T273">
        <v>0</v>
      </c>
      <c r="U273">
        <v>0</v>
      </c>
      <c r="AA273">
        <v>0</v>
      </c>
      <c r="AB273">
        <v>0</v>
      </c>
      <c r="AD273">
        <v>0</v>
      </c>
      <c r="AF273">
        <v>0</v>
      </c>
      <c r="AJ273">
        <v>0</v>
      </c>
      <c r="AO273">
        <v>0</v>
      </c>
      <c r="AP273">
        <v>0</v>
      </c>
      <c r="AR273">
        <v>0</v>
      </c>
      <c r="AZ273">
        <v>0</v>
      </c>
      <c r="BB273">
        <v>8</v>
      </c>
      <c r="BC273">
        <v>2021</v>
      </c>
      <c r="BD273" t="s">
        <v>3985</v>
      </c>
      <c r="BE273">
        <v>2021</v>
      </c>
    </row>
    <row r="274" spans="1:57" x14ac:dyDescent="0.35">
      <c r="A274" s="1" t="s">
        <v>59</v>
      </c>
      <c r="B274" s="1" t="s">
        <v>1616</v>
      </c>
      <c r="C274" s="1" t="s">
        <v>1104</v>
      </c>
      <c r="D274" s="1" t="s">
        <v>1105</v>
      </c>
      <c r="E274" s="1" t="s">
        <v>1617</v>
      </c>
      <c r="F274" s="1" t="s">
        <v>751</v>
      </c>
      <c r="G274" s="2">
        <v>44439</v>
      </c>
      <c r="H274" s="1" t="s">
        <v>1106</v>
      </c>
      <c r="I274" s="1" t="s">
        <v>845</v>
      </c>
      <c r="J274" s="1" t="s">
        <v>1021</v>
      </c>
      <c r="K274" t="s">
        <v>1022</v>
      </c>
      <c r="L274" t="b">
        <v>1</v>
      </c>
      <c r="Q274">
        <v>0</v>
      </c>
      <c r="R274">
        <v>0</v>
      </c>
      <c r="T274">
        <v>0</v>
      </c>
      <c r="U274">
        <v>0</v>
      </c>
      <c r="AA274">
        <v>0</v>
      </c>
      <c r="AB274">
        <v>0</v>
      </c>
      <c r="AD274">
        <v>0</v>
      </c>
      <c r="AF274">
        <v>0</v>
      </c>
      <c r="AJ274">
        <v>0</v>
      </c>
      <c r="AO274">
        <v>0</v>
      </c>
      <c r="AP274">
        <v>0</v>
      </c>
      <c r="AR274">
        <v>0</v>
      </c>
      <c r="AZ274">
        <v>0</v>
      </c>
      <c r="BB274">
        <v>8</v>
      </c>
      <c r="BC274">
        <v>2021</v>
      </c>
      <c r="BD274" t="s">
        <v>3985</v>
      </c>
      <c r="BE274">
        <v>2021</v>
      </c>
    </row>
    <row r="275" spans="1:57" x14ac:dyDescent="0.35">
      <c r="A275" s="1" t="s">
        <v>59</v>
      </c>
      <c r="B275" s="1" t="s">
        <v>1618</v>
      </c>
      <c r="C275" s="1" t="s">
        <v>1108</v>
      </c>
      <c r="D275" s="1" t="s">
        <v>1109</v>
      </c>
      <c r="E275" s="1" t="s">
        <v>1619</v>
      </c>
      <c r="F275" s="1" t="s">
        <v>751</v>
      </c>
      <c r="G275" s="2">
        <v>44439</v>
      </c>
      <c r="H275" s="1" t="s">
        <v>1110</v>
      </c>
      <c r="I275" s="1" t="s">
        <v>145</v>
      </c>
      <c r="J275" s="1" t="s">
        <v>1021</v>
      </c>
      <c r="K275" t="s">
        <v>1022</v>
      </c>
      <c r="L275" t="b">
        <v>1</v>
      </c>
      <c r="Q275">
        <v>0</v>
      </c>
      <c r="R275">
        <v>0</v>
      </c>
      <c r="T275">
        <v>0</v>
      </c>
      <c r="U275">
        <v>0</v>
      </c>
      <c r="AA275">
        <v>0</v>
      </c>
      <c r="AB275">
        <v>0</v>
      </c>
      <c r="AD275">
        <v>0</v>
      </c>
      <c r="AF275">
        <v>0</v>
      </c>
      <c r="AJ275">
        <v>0</v>
      </c>
      <c r="AO275">
        <v>0</v>
      </c>
      <c r="AP275">
        <v>0</v>
      </c>
      <c r="AR275">
        <v>0</v>
      </c>
      <c r="AZ275">
        <v>0</v>
      </c>
      <c r="BB275">
        <v>8</v>
      </c>
      <c r="BC275">
        <v>2021</v>
      </c>
      <c r="BD275" t="s">
        <v>3985</v>
      </c>
      <c r="BE275">
        <v>2021</v>
      </c>
    </row>
    <row r="276" spans="1:57" x14ac:dyDescent="0.35">
      <c r="A276" s="1" t="s">
        <v>59</v>
      </c>
      <c r="B276" s="1" t="s">
        <v>1622</v>
      </c>
      <c r="C276" s="1" t="s">
        <v>1115</v>
      </c>
      <c r="D276" s="1" t="s">
        <v>1116</v>
      </c>
      <c r="E276" s="1" t="s">
        <v>1623</v>
      </c>
      <c r="F276" s="1" t="s">
        <v>751</v>
      </c>
      <c r="G276" s="2">
        <v>44439</v>
      </c>
      <c r="H276" s="1" t="s">
        <v>1117</v>
      </c>
      <c r="I276" s="1" t="s">
        <v>353</v>
      </c>
      <c r="J276" s="1" t="s">
        <v>1021</v>
      </c>
      <c r="K276" t="s">
        <v>1022</v>
      </c>
      <c r="L276" t="b">
        <v>1</v>
      </c>
      <c r="Q276">
        <v>0</v>
      </c>
      <c r="R276">
        <v>0</v>
      </c>
      <c r="T276">
        <v>0</v>
      </c>
      <c r="U276">
        <v>0</v>
      </c>
      <c r="AA276">
        <v>0</v>
      </c>
      <c r="AB276">
        <v>0</v>
      </c>
      <c r="AD276">
        <v>0</v>
      </c>
      <c r="AF276">
        <v>0</v>
      </c>
      <c r="AJ276">
        <v>0</v>
      </c>
      <c r="AO276">
        <v>0</v>
      </c>
      <c r="AP276">
        <v>0</v>
      </c>
      <c r="AR276">
        <v>0</v>
      </c>
      <c r="AZ276">
        <v>0</v>
      </c>
      <c r="BB276">
        <v>8</v>
      </c>
      <c r="BC276">
        <v>2021</v>
      </c>
      <c r="BD276" t="s">
        <v>3985</v>
      </c>
      <c r="BE276">
        <v>2021</v>
      </c>
    </row>
    <row r="277" spans="1:57" x14ac:dyDescent="0.35">
      <c r="A277" s="1" t="s">
        <v>59</v>
      </c>
      <c r="B277" s="1" t="s">
        <v>1620</v>
      </c>
      <c r="C277" s="1" t="s">
        <v>1112</v>
      </c>
      <c r="D277" s="1" t="s">
        <v>1113</v>
      </c>
      <c r="E277" s="1" t="s">
        <v>1621</v>
      </c>
      <c r="F277" s="1" t="s">
        <v>751</v>
      </c>
      <c r="G277" s="2">
        <v>44439</v>
      </c>
      <c r="H277" s="1" t="s">
        <v>151</v>
      </c>
      <c r="I277" s="1" t="s">
        <v>145</v>
      </c>
      <c r="J277" s="1" t="s">
        <v>1021</v>
      </c>
      <c r="K277" t="s">
        <v>1022</v>
      </c>
      <c r="L277" t="b">
        <v>1</v>
      </c>
      <c r="Q277">
        <v>0</v>
      </c>
      <c r="R277">
        <v>0</v>
      </c>
      <c r="T277">
        <v>0</v>
      </c>
      <c r="U277">
        <v>0</v>
      </c>
      <c r="AA277">
        <v>0</v>
      </c>
      <c r="AB277">
        <v>0</v>
      </c>
      <c r="AD277">
        <v>0</v>
      </c>
      <c r="AF277">
        <v>0</v>
      </c>
      <c r="AJ277">
        <v>0</v>
      </c>
      <c r="AO277">
        <v>0</v>
      </c>
      <c r="AP277">
        <v>0</v>
      </c>
      <c r="AR277">
        <v>0</v>
      </c>
      <c r="AZ277">
        <v>0</v>
      </c>
      <c r="BB277">
        <v>8</v>
      </c>
      <c r="BC277">
        <v>2021</v>
      </c>
      <c r="BD277" t="s">
        <v>3985</v>
      </c>
      <c r="BE277">
        <v>2021</v>
      </c>
    </row>
    <row r="278" spans="1:57" x14ac:dyDescent="0.35">
      <c r="A278" s="1" t="s">
        <v>59</v>
      </c>
      <c r="B278" s="1" t="s">
        <v>1672</v>
      </c>
      <c r="C278" s="1" t="s">
        <v>1208</v>
      </c>
      <c r="D278" s="1" t="s">
        <v>1209</v>
      </c>
      <c r="E278" s="1" t="s">
        <v>1673</v>
      </c>
      <c r="F278" s="1" t="s">
        <v>751</v>
      </c>
      <c r="G278" s="2">
        <v>44439</v>
      </c>
      <c r="H278" s="1" t="s">
        <v>1210</v>
      </c>
      <c r="I278" s="1" t="s">
        <v>387</v>
      </c>
      <c r="J278" s="1" t="s">
        <v>1021</v>
      </c>
      <c r="K278" t="s">
        <v>1022</v>
      </c>
      <c r="L278" t="b">
        <v>1</v>
      </c>
      <c r="Q278">
        <v>0</v>
      </c>
      <c r="R278">
        <v>0</v>
      </c>
      <c r="T278">
        <v>0</v>
      </c>
      <c r="U278">
        <v>0</v>
      </c>
      <c r="AA278">
        <v>0</v>
      </c>
      <c r="AB278">
        <v>0</v>
      </c>
      <c r="AD278">
        <v>0</v>
      </c>
      <c r="AF278">
        <v>0</v>
      </c>
      <c r="AJ278">
        <v>0</v>
      </c>
      <c r="AO278">
        <v>0</v>
      </c>
      <c r="AP278">
        <v>0</v>
      </c>
      <c r="AR278">
        <v>0</v>
      </c>
      <c r="AZ278">
        <v>0</v>
      </c>
      <c r="BB278">
        <v>8</v>
      </c>
      <c r="BC278">
        <v>2021</v>
      </c>
      <c r="BD278" t="s">
        <v>3985</v>
      </c>
      <c r="BE278">
        <v>2021</v>
      </c>
    </row>
    <row r="279" spans="1:57" x14ac:dyDescent="0.35">
      <c r="A279" s="1" t="s">
        <v>59</v>
      </c>
      <c r="B279" s="1" t="s">
        <v>1656</v>
      </c>
      <c r="C279" s="1" t="s">
        <v>1176</v>
      </c>
      <c r="D279" s="1" t="s">
        <v>1177</v>
      </c>
      <c r="E279" s="1" t="s">
        <v>1657</v>
      </c>
      <c r="F279" s="1" t="s">
        <v>751</v>
      </c>
      <c r="G279" s="2">
        <v>44439</v>
      </c>
      <c r="H279" s="1" t="s">
        <v>321</v>
      </c>
      <c r="I279" s="1" t="s">
        <v>190</v>
      </c>
      <c r="J279" s="1" t="s">
        <v>1021</v>
      </c>
      <c r="K279" t="s">
        <v>1022</v>
      </c>
      <c r="L279" t="b">
        <v>1</v>
      </c>
      <c r="Q279">
        <v>0</v>
      </c>
      <c r="R279">
        <v>0</v>
      </c>
      <c r="T279">
        <v>0</v>
      </c>
      <c r="U279">
        <v>0</v>
      </c>
      <c r="AA279">
        <v>0</v>
      </c>
      <c r="AB279">
        <v>0</v>
      </c>
      <c r="AD279">
        <v>0</v>
      </c>
      <c r="AF279">
        <v>0</v>
      </c>
      <c r="AJ279">
        <v>0</v>
      </c>
      <c r="AO279">
        <v>0</v>
      </c>
      <c r="AP279">
        <v>0</v>
      </c>
      <c r="AR279">
        <v>0</v>
      </c>
      <c r="AZ279">
        <v>0</v>
      </c>
      <c r="BB279">
        <v>8</v>
      </c>
      <c r="BC279">
        <v>2021</v>
      </c>
      <c r="BD279" t="s">
        <v>3985</v>
      </c>
      <c r="BE279">
        <v>2021</v>
      </c>
    </row>
    <row r="280" spans="1:57" x14ac:dyDescent="0.35">
      <c r="A280" s="1" t="s">
        <v>59</v>
      </c>
      <c r="B280" s="1" t="s">
        <v>1666</v>
      </c>
      <c r="C280" s="1" t="s">
        <v>1193</v>
      </c>
      <c r="D280" s="1" t="s">
        <v>1194</v>
      </c>
      <c r="E280" s="1" t="s">
        <v>1667</v>
      </c>
      <c r="F280" s="1" t="s">
        <v>751</v>
      </c>
      <c r="G280" s="2">
        <v>44439</v>
      </c>
      <c r="H280" s="1" t="s">
        <v>1195</v>
      </c>
      <c r="I280" s="1" t="s">
        <v>145</v>
      </c>
      <c r="J280" s="1" t="s">
        <v>1021</v>
      </c>
      <c r="K280" t="s">
        <v>1022</v>
      </c>
      <c r="L280" t="b">
        <v>1</v>
      </c>
      <c r="Q280">
        <v>0</v>
      </c>
      <c r="R280">
        <v>0</v>
      </c>
      <c r="T280">
        <v>0</v>
      </c>
      <c r="U280">
        <v>0</v>
      </c>
      <c r="AA280">
        <v>0</v>
      </c>
      <c r="AB280">
        <v>0</v>
      </c>
      <c r="AD280">
        <v>0</v>
      </c>
      <c r="AF280">
        <v>0</v>
      </c>
      <c r="AJ280">
        <v>0</v>
      </c>
      <c r="AO280">
        <v>0</v>
      </c>
      <c r="AP280">
        <v>0</v>
      </c>
      <c r="AR280">
        <v>0</v>
      </c>
      <c r="AZ280">
        <v>0</v>
      </c>
      <c r="BB280">
        <v>8</v>
      </c>
      <c r="BC280">
        <v>2021</v>
      </c>
      <c r="BD280" t="s">
        <v>3985</v>
      </c>
      <c r="BE280">
        <v>2021</v>
      </c>
    </row>
    <row r="281" spans="1:57" x14ac:dyDescent="0.35">
      <c r="A281" s="1" t="s">
        <v>59</v>
      </c>
      <c r="B281" s="1" t="s">
        <v>1662</v>
      </c>
      <c r="C281" s="1" t="s">
        <v>1186</v>
      </c>
      <c r="D281" s="1" t="s">
        <v>1187</v>
      </c>
      <c r="E281" s="1" t="s">
        <v>1663</v>
      </c>
      <c r="F281" s="1" t="s">
        <v>751</v>
      </c>
      <c r="G281" s="2">
        <v>44439</v>
      </c>
      <c r="H281" s="1" t="s">
        <v>1188</v>
      </c>
      <c r="I281" s="1" t="s">
        <v>845</v>
      </c>
      <c r="J281" s="1" t="s">
        <v>1021</v>
      </c>
      <c r="K281" t="s">
        <v>1022</v>
      </c>
      <c r="L281" t="b">
        <v>1</v>
      </c>
      <c r="Q281">
        <v>0</v>
      </c>
      <c r="R281">
        <v>0</v>
      </c>
      <c r="T281">
        <v>0</v>
      </c>
      <c r="U281">
        <v>0</v>
      </c>
      <c r="AA281">
        <v>0</v>
      </c>
      <c r="AB281">
        <v>0</v>
      </c>
      <c r="AD281">
        <v>0</v>
      </c>
      <c r="AF281">
        <v>0</v>
      </c>
      <c r="AJ281">
        <v>0</v>
      </c>
      <c r="AO281">
        <v>0</v>
      </c>
      <c r="AP281">
        <v>0</v>
      </c>
      <c r="AR281">
        <v>0</v>
      </c>
      <c r="AZ281">
        <v>0</v>
      </c>
      <c r="BB281">
        <v>8</v>
      </c>
      <c r="BC281">
        <v>2021</v>
      </c>
      <c r="BD281" t="s">
        <v>3985</v>
      </c>
      <c r="BE281">
        <v>2021</v>
      </c>
    </row>
    <row r="282" spans="1:57" x14ac:dyDescent="0.35">
      <c r="A282" s="1" t="s">
        <v>59</v>
      </c>
      <c r="B282" s="1" t="s">
        <v>1660</v>
      </c>
      <c r="C282" s="1" t="s">
        <v>1179</v>
      </c>
      <c r="D282" s="1" t="s">
        <v>1180</v>
      </c>
      <c r="E282" s="1" t="s">
        <v>1661</v>
      </c>
      <c r="F282" s="1" t="s">
        <v>751</v>
      </c>
      <c r="G282" s="2">
        <v>44439</v>
      </c>
      <c r="H282" s="1" t="s">
        <v>125</v>
      </c>
      <c r="I282" s="1" t="s">
        <v>125</v>
      </c>
      <c r="J282" s="1" t="s">
        <v>1021</v>
      </c>
      <c r="K282" t="s">
        <v>1022</v>
      </c>
      <c r="L282" t="b">
        <v>1</v>
      </c>
      <c r="Q282">
        <v>0</v>
      </c>
      <c r="R282">
        <v>0</v>
      </c>
      <c r="T282">
        <v>0</v>
      </c>
      <c r="U282">
        <v>0</v>
      </c>
      <c r="AA282">
        <v>0</v>
      </c>
      <c r="AB282">
        <v>0</v>
      </c>
      <c r="AD282">
        <v>0</v>
      </c>
      <c r="AF282">
        <v>0</v>
      </c>
      <c r="AJ282">
        <v>0</v>
      </c>
      <c r="AO282">
        <v>0</v>
      </c>
      <c r="AP282">
        <v>0</v>
      </c>
      <c r="AR282">
        <v>0</v>
      </c>
      <c r="AZ282">
        <v>0</v>
      </c>
      <c r="BB282">
        <v>8</v>
      </c>
      <c r="BC282">
        <v>2021</v>
      </c>
      <c r="BD282" t="s">
        <v>3985</v>
      </c>
      <c r="BE282">
        <v>2021</v>
      </c>
    </row>
    <row r="283" spans="1:57" x14ac:dyDescent="0.35">
      <c r="A283" s="1" t="s">
        <v>59</v>
      </c>
      <c r="B283" s="1" t="s">
        <v>1664</v>
      </c>
      <c r="C283" s="1" t="s">
        <v>1190</v>
      </c>
      <c r="D283" s="1" t="s">
        <v>1191</v>
      </c>
      <c r="E283" s="1" t="s">
        <v>1665</v>
      </c>
      <c r="F283" s="1" t="s">
        <v>751</v>
      </c>
      <c r="G283" s="2">
        <v>44439</v>
      </c>
      <c r="H283" s="1" t="s">
        <v>402</v>
      </c>
      <c r="I283" s="1" t="s">
        <v>145</v>
      </c>
      <c r="J283" s="1" t="s">
        <v>1021</v>
      </c>
      <c r="K283" t="s">
        <v>1022</v>
      </c>
      <c r="L283" t="b">
        <v>0</v>
      </c>
      <c r="Q283">
        <v>0</v>
      </c>
      <c r="R283">
        <v>0</v>
      </c>
      <c r="T283">
        <v>0</v>
      </c>
      <c r="U283">
        <v>0</v>
      </c>
      <c r="AA283">
        <v>0</v>
      </c>
      <c r="AB283">
        <v>0</v>
      </c>
      <c r="AD283">
        <v>0</v>
      </c>
      <c r="AF283">
        <v>0</v>
      </c>
      <c r="AJ283">
        <v>0</v>
      </c>
      <c r="AO283">
        <v>0</v>
      </c>
      <c r="AP283">
        <v>0</v>
      </c>
      <c r="AR283">
        <v>0</v>
      </c>
      <c r="AZ283">
        <v>0</v>
      </c>
      <c r="BB283">
        <v>8</v>
      </c>
      <c r="BC283">
        <v>2021</v>
      </c>
      <c r="BD283" t="s">
        <v>3985</v>
      </c>
      <c r="BE283">
        <v>2021</v>
      </c>
    </row>
    <row r="284" spans="1:57" x14ac:dyDescent="0.35">
      <c r="A284" s="1" t="s">
        <v>59</v>
      </c>
      <c r="B284" s="1" t="s">
        <v>1658</v>
      </c>
      <c r="C284" s="1" t="s">
        <v>1182</v>
      </c>
      <c r="D284" s="1" t="s">
        <v>1183</v>
      </c>
      <c r="E284" s="1" t="s">
        <v>1659</v>
      </c>
      <c r="F284" s="1" t="s">
        <v>751</v>
      </c>
      <c r="G284" s="2">
        <v>44439</v>
      </c>
      <c r="H284" s="1" t="s">
        <v>1184</v>
      </c>
      <c r="I284" s="1" t="s">
        <v>48</v>
      </c>
      <c r="J284" s="1" t="s">
        <v>1021</v>
      </c>
      <c r="K284" t="s">
        <v>1022</v>
      </c>
      <c r="L284" t="b">
        <v>1</v>
      </c>
      <c r="Q284">
        <v>0</v>
      </c>
      <c r="R284">
        <v>0</v>
      </c>
      <c r="T284">
        <v>0</v>
      </c>
      <c r="U284">
        <v>0</v>
      </c>
      <c r="AA284">
        <v>0</v>
      </c>
      <c r="AB284">
        <v>0</v>
      </c>
      <c r="AD284">
        <v>0</v>
      </c>
      <c r="AF284">
        <v>0</v>
      </c>
      <c r="AJ284">
        <v>0</v>
      </c>
      <c r="AO284">
        <v>0</v>
      </c>
      <c r="AP284">
        <v>0</v>
      </c>
      <c r="AR284">
        <v>0</v>
      </c>
      <c r="AZ284">
        <v>0</v>
      </c>
      <c r="BB284">
        <v>8</v>
      </c>
      <c r="BC284">
        <v>2021</v>
      </c>
      <c r="BD284" t="s">
        <v>3985</v>
      </c>
      <c r="BE284">
        <v>2021</v>
      </c>
    </row>
    <row r="285" spans="1:57" x14ac:dyDescent="0.35">
      <c r="A285" s="1" t="s">
        <v>59</v>
      </c>
      <c r="B285" s="1" t="s">
        <v>5270</v>
      </c>
      <c r="C285" s="1" t="s">
        <v>1084</v>
      </c>
      <c r="D285" s="1" t="s">
        <v>1085</v>
      </c>
      <c r="E285" s="1" t="s">
        <v>5271</v>
      </c>
      <c r="F285" s="1" t="s">
        <v>751</v>
      </c>
      <c r="G285" s="2">
        <v>44439</v>
      </c>
      <c r="H285" s="1" t="s">
        <v>670</v>
      </c>
      <c r="I285" s="1" t="s">
        <v>166</v>
      </c>
      <c r="J285" s="1" t="s">
        <v>1021</v>
      </c>
      <c r="K285" t="s">
        <v>1022</v>
      </c>
      <c r="L285" t="b">
        <v>1</v>
      </c>
      <c r="U285">
        <v>0</v>
      </c>
      <c r="AF285">
        <v>0</v>
      </c>
      <c r="AJ285">
        <v>0</v>
      </c>
      <c r="AZ285">
        <v>0</v>
      </c>
      <c r="BB285">
        <v>8</v>
      </c>
      <c r="BC285">
        <v>2021</v>
      </c>
      <c r="BD285" t="s">
        <v>3985</v>
      </c>
      <c r="BE285">
        <v>2021</v>
      </c>
    </row>
    <row r="286" spans="1:57" x14ac:dyDescent="0.35">
      <c r="A286" s="1" t="s">
        <v>59</v>
      </c>
      <c r="B286" s="1" t="s">
        <v>5272</v>
      </c>
      <c r="C286" s="1" t="s">
        <v>1077</v>
      </c>
      <c r="D286" s="1" t="s">
        <v>1078</v>
      </c>
      <c r="E286" s="1" t="s">
        <v>5273</v>
      </c>
      <c r="F286" s="1" t="s">
        <v>751</v>
      </c>
      <c r="G286" s="2">
        <v>44439</v>
      </c>
      <c r="H286" s="1" t="s">
        <v>1079</v>
      </c>
      <c r="I286" s="1" t="s">
        <v>353</v>
      </c>
      <c r="J286" s="1" t="s">
        <v>1021</v>
      </c>
      <c r="K286" t="s">
        <v>1022</v>
      </c>
      <c r="L286" t="b">
        <v>1</v>
      </c>
      <c r="U286">
        <v>0</v>
      </c>
      <c r="AF286">
        <v>0</v>
      </c>
      <c r="AJ286">
        <v>0</v>
      </c>
      <c r="AZ286">
        <v>0</v>
      </c>
      <c r="BB286">
        <v>8</v>
      </c>
      <c r="BC286">
        <v>2021</v>
      </c>
      <c r="BD286" t="s">
        <v>3985</v>
      </c>
      <c r="BE286">
        <v>2021</v>
      </c>
    </row>
    <row r="287" spans="1:57" x14ac:dyDescent="0.35">
      <c r="A287" s="1" t="s">
        <v>59</v>
      </c>
      <c r="B287" s="1" t="s">
        <v>5274</v>
      </c>
      <c r="C287" s="1" t="s">
        <v>1073</v>
      </c>
      <c r="D287" s="1" t="s">
        <v>1074</v>
      </c>
      <c r="E287" s="1" t="s">
        <v>5275</v>
      </c>
      <c r="F287" s="1" t="s">
        <v>751</v>
      </c>
      <c r="G287" s="2">
        <v>44439</v>
      </c>
      <c r="H287" s="1" t="s">
        <v>1075</v>
      </c>
      <c r="I287" s="1" t="s">
        <v>166</v>
      </c>
      <c r="J287" s="1" t="s">
        <v>1021</v>
      </c>
      <c r="K287" t="s">
        <v>1022</v>
      </c>
      <c r="L287" t="b">
        <v>1</v>
      </c>
      <c r="U287">
        <v>0</v>
      </c>
      <c r="AF287">
        <v>0</v>
      </c>
      <c r="AJ287">
        <v>0</v>
      </c>
      <c r="AZ287">
        <v>0</v>
      </c>
      <c r="BB287">
        <v>8</v>
      </c>
      <c r="BC287">
        <v>2021</v>
      </c>
      <c r="BD287" t="s">
        <v>3985</v>
      </c>
      <c r="BE287">
        <v>2021</v>
      </c>
    </row>
    <row r="288" spans="1:57" x14ac:dyDescent="0.35">
      <c r="A288" s="1" t="s">
        <v>59</v>
      </c>
      <c r="B288" s="1" t="s">
        <v>5276</v>
      </c>
      <c r="C288" s="1" t="s">
        <v>1053</v>
      </c>
      <c r="D288" s="1" t="s">
        <v>1054</v>
      </c>
      <c r="E288" s="1" t="s">
        <v>5277</v>
      </c>
      <c r="F288" s="1" t="s">
        <v>751</v>
      </c>
      <c r="G288" s="2">
        <v>44439</v>
      </c>
      <c r="H288" s="1" t="s">
        <v>1055</v>
      </c>
      <c r="I288" s="1" t="s">
        <v>145</v>
      </c>
      <c r="J288" s="1" t="s">
        <v>1021</v>
      </c>
      <c r="K288" t="s">
        <v>1022</v>
      </c>
      <c r="L288" t="b">
        <v>1</v>
      </c>
      <c r="U288">
        <v>0</v>
      </c>
      <c r="AF288">
        <v>0</v>
      </c>
      <c r="AJ288">
        <v>0</v>
      </c>
      <c r="AZ288">
        <v>0</v>
      </c>
      <c r="BB288">
        <v>8</v>
      </c>
      <c r="BC288">
        <v>2021</v>
      </c>
      <c r="BD288" t="s">
        <v>3985</v>
      </c>
      <c r="BE288">
        <v>2021</v>
      </c>
    </row>
    <row r="289" spans="1:57" x14ac:dyDescent="0.35">
      <c r="A289" s="1" t="s">
        <v>59</v>
      </c>
      <c r="B289" s="1" t="s">
        <v>5278</v>
      </c>
      <c r="C289" s="1" t="s">
        <v>1069</v>
      </c>
      <c r="D289" s="1" t="s">
        <v>1070</v>
      </c>
      <c r="E289" s="1" t="s">
        <v>5279</v>
      </c>
      <c r="F289" s="1" t="s">
        <v>751</v>
      </c>
      <c r="G289" s="2">
        <v>44439</v>
      </c>
      <c r="H289" s="1" t="s">
        <v>1071</v>
      </c>
      <c r="I289" s="1" t="s">
        <v>210</v>
      </c>
      <c r="J289" s="1" t="s">
        <v>1021</v>
      </c>
      <c r="K289" t="s">
        <v>1022</v>
      </c>
      <c r="L289" t="b">
        <v>1</v>
      </c>
      <c r="U289">
        <v>0</v>
      </c>
      <c r="AF289">
        <v>0</v>
      </c>
      <c r="AJ289">
        <v>0</v>
      </c>
      <c r="AZ289">
        <v>0</v>
      </c>
      <c r="BB289">
        <v>8</v>
      </c>
      <c r="BC289">
        <v>2021</v>
      </c>
      <c r="BD289" t="s">
        <v>3985</v>
      </c>
      <c r="BE289">
        <v>2021</v>
      </c>
    </row>
    <row r="290" spans="1:57" x14ac:dyDescent="0.35">
      <c r="A290" s="1" t="s">
        <v>59</v>
      </c>
      <c r="B290" s="1" t="s">
        <v>5280</v>
      </c>
      <c r="C290" s="1" t="s">
        <v>1081</v>
      </c>
      <c r="D290" s="1" t="s">
        <v>1082</v>
      </c>
      <c r="E290" s="1" t="s">
        <v>5281</v>
      </c>
      <c r="F290" s="1" t="s">
        <v>751</v>
      </c>
      <c r="G290" s="2">
        <v>44439</v>
      </c>
      <c r="H290" s="1" t="s">
        <v>135</v>
      </c>
      <c r="I290" s="1" t="s">
        <v>136</v>
      </c>
      <c r="J290" s="1" t="s">
        <v>1021</v>
      </c>
      <c r="K290" t="s">
        <v>1022</v>
      </c>
      <c r="L290" t="b">
        <v>1</v>
      </c>
      <c r="U290">
        <v>0</v>
      </c>
      <c r="AF290">
        <v>0</v>
      </c>
      <c r="AJ290">
        <v>0</v>
      </c>
      <c r="AZ290">
        <v>0</v>
      </c>
      <c r="BB290">
        <v>8</v>
      </c>
      <c r="BC290">
        <v>2021</v>
      </c>
      <c r="BD290" t="s">
        <v>3985</v>
      </c>
      <c r="BE290">
        <v>2021</v>
      </c>
    </row>
    <row r="291" spans="1:57" x14ac:dyDescent="0.35">
      <c r="A291" s="1" t="s">
        <v>59</v>
      </c>
      <c r="B291" s="1" t="s">
        <v>5282</v>
      </c>
      <c r="C291" s="1" t="s">
        <v>1065</v>
      </c>
      <c r="D291" s="1" t="s">
        <v>1066</v>
      </c>
      <c r="E291" s="1" t="s">
        <v>5283</v>
      </c>
      <c r="F291" s="1" t="s">
        <v>751</v>
      </c>
      <c r="G291" s="2">
        <v>44439</v>
      </c>
      <c r="H291" s="1" t="s">
        <v>1067</v>
      </c>
      <c r="I291" s="1" t="s">
        <v>353</v>
      </c>
      <c r="J291" s="1" t="s">
        <v>1021</v>
      </c>
      <c r="K291" t="s">
        <v>1022</v>
      </c>
      <c r="L291" t="b">
        <v>1</v>
      </c>
      <c r="U291">
        <v>0</v>
      </c>
      <c r="AF291">
        <v>0</v>
      </c>
      <c r="AJ291">
        <v>0</v>
      </c>
      <c r="AZ291">
        <v>0</v>
      </c>
      <c r="BB291">
        <v>8</v>
      </c>
      <c r="BC291">
        <v>2021</v>
      </c>
      <c r="BD291" t="s">
        <v>3985</v>
      </c>
      <c r="BE291">
        <v>2021</v>
      </c>
    </row>
    <row r="292" spans="1:57" x14ac:dyDescent="0.35">
      <c r="A292" s="1" t="s">
        <v>59</v>
      </c>
      <c r="B292" s="1" t="s">
        <v>5284</v>
      </c>
      <c r="C292" s="1" t="s">
        <v>1034</v>
      </c>
      <c r="D292" s="1" t="s">
        <v>1035</v>
      </c>
      <c r="E292" s="1" t="s">
        <v>5285</v>
      </c>
      <c r="F292" s="1" t="s">
        <v>751</v>
      </c>
      <c r="G292" s="2">
        <v>44439</v>
      </c>
      <c r="H292" s="1" t="s">
        <v>1036</v>
      </c>
      <c r="I292" s="1" t="s">
        <v>387</v>
      </c>
      <c r="J292" s="1" t="s">
        <v>1021</v>
      </c>
      <c r="K292" t="s">
        <v>1022</v>
      </c>
      <c r="L292" t="b">
        <v>1</v>
      </c>
      <c r="U292">
        <v>0</v>
      </c>
      <c r="AF292">
        <v>0</v>
      </c>
      <c r="AJ292">
        <v>0</v>
      </c>
      <c r="AZ292">
        <v>0</v>
      </c>
      <c r="BB292">
        <v>8</v>
      </c>
      <c r="BC292">
        <v>2021</v>
      </c>
      <c r="BD292" t="s">
        <v>3985</v>
      </c>
      <c r="BE292">
        <v>2021</v>
      </c>
    </row>
    <row r="293" spans="1:57" x14ac:dyDescent="0.35">
      <c r="A293" s="1" t="s">
        <v>59</v>
      </c>
      <c r="B293" s="1" t="s">
        <v>5286</v>
      </c>
      <c r="C293" s="1" t="s">
        <v>1028</v>
      </c>
      <c r="D293" s="1" t="s">
        <v>1029</v>
      </c>
      <c r="E293" s="1" t="s">
        <v>5287</v>
      </c>
      <c r="F293" s="1" t="s">
        <v>751</v>
      </c>
      <c r="G293" s="2">
        <v>44439</v>
      </c>
      <c r="H293" s="1" t="s">
        <v>576</v>
      </c>
      <c r="I293" s="1" t="s">
        <v>353</v>
      </c>
      <c r="J293" s="1" t="s">
        <v>1021</v>
      </c>
      <c r="K293" t="s">
        <v>1022</v>
      </c>
      <c r="L293" t="b">
        <v>1</v>
      </c>
      <c r="U293">
        <v>0</v>
      </c>
      <c r="AF293">
        <v>0</v>
      </c>
      <c r="AJ293">
        <v>0</v>
      </c>
      <c r="AZ293">
        <v>0</v>
      </c>
      <c r="BB293">
        <v>8</v>
      </c>
      <c r="BC293">
        <v>2021</v>
      </c>
      <c r="BD293" t="s">
        <v>3985</v>
      </c>
      <c r="BE293">
        <v>2021</v>
      </c>
    </row>
    <row r="294" spans="1:57" x14ac:dyDescent="0.35">
      <c r="A294" s="1" t="s">
        <v>59</v>
      </c>
      <c r="B294" s="1" t="s">
        <v>5288</v>
      </c>
      <c r="C294" s="1" t="s">
        <v>1057</v>
      </c>
      <c r="D294" s="1" t="s">
        <v>1058</v>
      </c>
      <c r="E294" s="1" t="s">
        <v>5289</v>
      </c>
      <c r="F294" s="1" t="s">
        <v>751</v>
      </c>
      <c r="G294" s="2">
        <v>44439</v>
      </c>
      <c r="H294" s="1" t="s">
        <v>1059</v>
      </c>
      <c r="I294" s="1" t="s">
        <v>73</v>
      </c>
      <c r="J294" s="1" t="s">
        <v>1021</v>
      </c>
      <c r="K294" t="s">
        <v>1022</v>
      </c>
      <c r="L294" t="b">
        <v>1</v>
      </c>
      <c r="U294">
        <v>0</v>
      </c>
      <c r="AF294">
        <v>0</v>
      </c>
      <c r="AJ294">
        <v>0</v>
      </c>
      <c r="AZ294">
        <v>0</v>
      </c>
      <c r="BB294">
        <v>8</v>
      </c>
      <c r="BC294">
        <v>2021</v>
      </c>
      <c r="BD294" t="s">
        <v>3985</v>
      </c>
      <c r="BE294">
        <v>2021</v>
      </c>
    </row>
    <row r="295" spans="1:57" x14ac:dyDescent="0.35">
      <c r="A295" s="1" t="s">
        <v>59</v>
      </c>
      <c r="B295" s="1" t="s">
        <v>5290</v>
      </c>
      <c r="C295" s="1" t="s">
        <v>1049</v>
      </c>
      <c r="D295" s="1" t="s">
        <v>1050</v>
      </c>
      <c r="E295" s="1" t="s">
        <v>5291</v>
      </c>
      <c r="F295" s="1" t="s">
        <v>751</v>
      </c>
      <c r="G295" s="2">
        <v>44439</v>
      </c>
      <c r="H295" s="1" t="s">
        <v>1051</v>
      </c>
      <c r="I295" s="1" t="s">
        <v>387</v>
      </c>
      <c r="J295" s="1" t="s">
        <v>1021</v>
      </c>
      <c r="K295" t="s">
        <v>1022</v>
      </c>
      <c r="L295" t="b">
        <v>1</v>
      </c>
      <c r="U295">
        <v>0</v>
      </c>
      <c r="AF295">
        <v>0</v>
      </c>
      <c r="AJ295">
        <v>0</v>
      </c>
      <c r="AZ295">
        <v>0</v>
      </c>
      <c r="BB295">
        <v>8</v>
      </c>
      <c r="BC295">
        <v>2021</v>
      </c>
      <c r="BD295" t="s">
        <v>3985</v>
      </c>
      <c r="BE295">
        <v>2021</v>
      </c>
    </row>
    <row r="296" spans="1:57" x14ac:dyDescent="0.35">
      <c r="A296" s="1" t="s">
        <v>59</v>
      </c>
      <c r="B296" s="1" t="s">
        <v>5292</v>
      </c>
      <c r="C296" s="1" t="s">
        <v>1018</v>
      </c>
      <c r="D296" s="1" t="s">
        <v>1019</v>
      </c>
      <c r="E296" s="1" t="s">
        <v>5293</v>
      </c>
      <c r="F296" s="1" t="s">
        <v>751</v>
      </c>
      <c r="G296" s="2">
        <v>44439</v>
      </c>
      <c r="H296" s="1" t="s">
        <v>1020</v>
      </c>
      <c r="I296" s="1" t="s">
        <v>145</v>
      </c>
      <c r="J296" s="1" t="s">
        <v>1021</v>
      </c>
      <c r="K296" t="s">
        <v>1022</v>
      </c>
      <c r="L296" t="b">
        <v>1</v>
      </c>
      <c r="U296">
        <v>0</v>
      </c>
      <c r="AF296">
        <v>0</v>
      </c>
      <c r="AJ296">
        <v>0</v>
      </c>
      <c r="AZ296">
        <v>0</v>
      </c>
      <c r="BB296">
        <v>8</v>
      </c>
      <c r="BC296">
        <v>2021</v>
      </c>
      <c r="BD296" t="s">
        <v>3985</v>
      </c>
      <c r="BE296">
        <v>2021</v>
      </c>
    </row>
    <row r="297" spans="1:57" x14ac:dyDescent="0.35">
      <c r="A297" s="1" t="s">
        <v>59</v>
      </c>
      <c r="B297" s="1" t="s">
        <v>5294</v>
      </c>
      <c r="C297" s="1" t="s">
        <v>1090</v>
      </c>
      <c r="D297" s="1" t="s">
        <v>1091</v>
      </c>
      <c r="E297" s="1" t="s">
        <v>5295</v>
      </c>
      <c r="F297" s="1" t="s">
        <v>751</v>
      </c>
      <c r="G297" s="2">
        <v>44439</v>
      </c>
      <c r="H297" s="1" t="s">
        <v>146</v>
      </c>
      <c r="I297" s="1" t="s">
        <v>145</v>
      </c>
      <c r="J297" s="1" t="s">
        <v>1021</v>
      </c>
      <c r="K297" t="s">
        <v>1022</v>
      </c>
      <c r="L297" t="b">
        <v>1</v>
      </c>
      <c r="U297">
        <v>0</v>
      </c>
      <c r="AF297">
        <v>0</v>
      </c>
      <c r="AJ297">
        <v>0</v>
      </c>
      <c r="AZ297">
        <v>0</v>
      </c>
      <c r="BB297">
        <v>8</v>
      </c>
      <c r="BC297">
        <v>2021</v>
      </c>
      <c r="BD297" t="s">
        <v>3985</v>
      </c>
      <c r="BE297">
        <v>2021</v>
      </c>
    </row>
    <row r="298" spans="1:57" x14ac:dyDescent="0.35">
      <c r="A298" s="1" t="s">
        <v>59</v>
      </c>
      <c r="B298" s="1" t="s">
        <v>5296</v>
      </c>
      <c r="C298" s="1" t="s">
        <v>1087</v>
      </c>
      <c r="D298" s="1" t="s">
        <v>1088</v>
      </c>
      <c r="E298" s="1" t="s">
        <v>5297</v>
      </c>
      <c r="F298" s="1" t="s">
        <v>751</v>
      </c>
      <c r="G298" s="2">
        <v>44439</v>
      </c>
      <c r="H298" s="1" t="s">
        <v>844</v>
      </c>
      <c r="I298" s="1" t="s">
        <v>845</v>
      </c>
      <c r="J298" s="1" t="s">
        <v>1021</v>
      </c>
      <c r="K298" t="s">
        <v>1022</v>
      </c>
      <c r="L298" t="b">
        <v>1</v>
      </c>
      <c r="U298">
        <v>0</v>
      </c>
      <c r="AF298">
        <v>0</v>
      </c>
      <c r="AJ298">
        <v>0</v>
      </c>
      <c r="AZ298">
        <v>0</v>
      </c>
      <c r="BB298">
        <v>8</v>
      </c>
      <c r="BC298">
        <v>2021</v>
      </c>
      <c r="BD298" t="s">
        <v>3985</v>
      </c>
      <c r="BE298">
        <v>2021</v>
      </c>
    </row>
    <row r="299" spans="1:57" x14ac:dyDescent="0.35">
      <c r="A299" s="1" t="s">
        <v>59</v>
      </c>
      <c r="B299" s="1" t="s">
        <v>1610</v>
      </c>
      <c r="C299" s="1" t="s">
        <v>1093</v>
      </c>
      <c r="D299" s="1" t="s">
        <v>1094</v>
      </c>
      <c r="E299" s="1" t="s">
        <v>1611</v>
      </c>
      <c r="F299" s="1" t="s">
        <v>751</v>
      </c>
      <c r="G299" s="2">
        <v>44439</v>
      </c>
      <c r="H299" s="1" t="s">
        <v>1095</v>
      </c>
      <c r="I299" s="1" t="s">
        <v>387</v>
      </c>
      <c r="J299" s="1" t="s">
        <v>1021</v>
      </c>
      <c r="K299" t="s">
        <v>1022</v>
      </c>
      <c r="L299" t="b">
        <v>0</v>
      </c>
      <c r="Q299">
        <v>0</v>
      </c>
      <c r="R299">
        <v>0</v>
      </c>
      <c r="T299">
        <v>0</v>
      </c>
      <c r="U299">
        <v>0</v>
      </c>
      <c r="AA299">
        <v>0</v>
      </c>
      <c r="AB299">
        <v>0</v>
      </c>
      <c r="AD299">
        <v>0</v>
      </c>
      <c r="AF299">
        <v>0</v>
      </c>
      <c r="AJ299">
        <v>0</v>
      </c>
      <c r="AO299">
        <v>0</v>
      </c>
      <c r="AP299">
        <v>0</v>
      </c>
      <c r="AR299">
        <v>0</v>
      </c>
      <c r="AZ299">
        <v>0</v>
      </c>
      <c r="BB299">
        <v>8</v>
      </c>
      <c r="BC299">
        <v>2021</v>
      </c>
      <c r="BD299" t="s">
        <v>3985</v>
      </c>
      <c r="BE299">
        <v>2021</v>
      </c>
    </row>
    <row r="300" spans="1:57" x14ac:dyDescent="0.35">
      <c r="A300" s="1" t="s">
        <v>59</v>
      </c>
      <c r="B300" s="1" t="s">
        <v>1628</v>
      </c>
      <c r="C300" s="1" t="s">
        <v>1126</v>
      </c>
      <c r="D300" s="1" t="s">
        <v>1127</v>
      </c>
      <c r="E300" s="1" t="s">
        <v>1629</v>
      </c>
      <c r="F300" s="1" t="s">
        <v>751</v>
      </c>
      <c r="G300" s="2">
        <v>44439</v>
      </c>
      <c r="H300" s="1" t="s">
        <v>1128</v>
      </c>
      <c r="I300" s="1" t="s">
        <v>166</v>
      </c>
      <c r="J300" s="1" t="s">
        <v>1021</v>
      </c>
      <c r="K300" t="s">
        <v>1022</v>
      </c>
      <c r="L300" t="b">
        <v>1</v>
      </c>
      <c r="Q300">
        <v>0</v>
      </c>
      <c r="R300">
        <v>0</v>
      </c>
      <c r="T300">
        <v>0</v>
      </c>
      <c r="U300">
        <v>0</v>
      </c>
      <c r="AA300">
        <v>0</v>
      </c>
      <c r="AB300">
        <v>0</v>
      </c>
      <c r="AD300">
        <v>0</v>
      </c>
      <c r="AF300">
        <v>0</v>
      </c>
      <c r="AJ300">
        <v>0</v>
      </c>
      <c r="AO300">
        <v>0</v>
      </c>
      <c r="AP300">
        <v>0</v>
      </c>
      <c r="AR300">
        <v>0</v>
      </c>
      <c r="AZ300">
        <v>0</v>
      </c>
      <c r="BB300">
        <v>8</v>
      </c>
      <c r="BC300">
        <v>2021</v>
      </c>
      <c r="BD300" t="s">
        <v>3985</v>
      </c>
      <c r="BE300">
        <v>2021</v>
      </c>
    </row>
    <row r="301" spans="1:57" x14ac:dyDescent="0.35">
      <c r="A301" s="1" t="s">
        <v>59</v>
      </c>
      <c r="B301" s="1" t="s">
        <v>1654</v>
      </c>
      <c r="C301" s="1" t="s">
        <v>1173</v>
      </c>
      <c r="D301" s="1" t="s">
        <v>1174</v>
      </c>
      <c r="E301" s="1" t="s">
        <v>1655</v>
      </c>
      <c r="F301" s="1" t="s">
        <v>751</v>
      </c>
      <c r="G301" s="2">
        <v>44439</v>
      </c>
      <c r="H301" s="1" t="s">
        <v>155</v>
      </c>
      <c r="I301" s="1" t="s">
        <v>145</v>
      </c>
      <c r="J301" s="1" t="s">
        <v>1021</v>
      </c>
      <c r="K301" t="s">
        <v>1022</v>
      </c>
      <c r="L301" t="b">
        <v>1</v>
      </c>
      <c r="Q301">
        <v>0</v>
      </c>
      <c r="R301">
        <v>0</v>
      </c>
      <c r="T301">
        <v>0</v>
      </c>
      <c r="U301">
        <v>0</v>
      </c>
      <c r="AA301">
        <v>0</v>
      </c>
      <c r="AB301">
        <v>0</v>
      </c>
      <c r="AD301">
        <v>0</v>
      </c>
      <c r="AF301">
        <v>0</v>
      </c>
      <c r="AJ301">
        <v>0</v>
      </c>
      <c r="AO301">
        <v>0</v>
      </c>
      <c r="AP301">
        <v>0</v>
      </c>
      <c r="AR301">
        <v>0</v>
      </c>
      <c r="AZ301">
        <v>0</v>
      </c>
      <c r="BB301">
        <v>8</v>
      </c>
      <c r="BC301">
        <v>2021</v>
      </c>
      <c r="BD301" t="s">
        <v>3985</v>
      </c>
      <c r="BE301">
        <v>2021</v>
      </c>
    </row>
    <row r="302" spans="1:57" x14ac:dyDescent="0.35">
      <c r="A302" s="1" t="s">
        <v>59</v>
      </c>
      <c r="B302" s="1" t="s">
        <v>1652</v>
      </c>
      <c r="C302" s="1" t="s">
        <v>1170</v>
      </c>
      <c r="D302" s="1" t="s">
        <v>1171</v>
      </c>
      <c r="E302" s="1" t="s">
        <v>1653</v>
      </c>
      <c r="F302" s="1" t="s">
        <v>751</v>
      </c>
      <c r="G302" s="2">
        <v>44439</v>
      </c>
      <c r="H302" s="1" t="s">
        <v>40</v>
      </c>
      <c r="I302" s="1" t="s">
        <v>40</v>
      </c>
      <c r="J302" s="1" t="s">
        <v>1021</v>
      </c>
      <c r="K302" t="s">
        <v>1022</v>
      </c>
      <c r="L302" t="b">
        <v>1</v>
      </c>
      <c r="Q302">
        <v>0</v>
      </c>
      <c r="R302">
        <v>0</v>
      </c>
      <c r="T302">
        <v>0</v>
      </c>
      <c r="U302">
        <v>0</v>
      </c>
      <c r="AA302">
        <v>0</v>
      </c>
      <c r="AB302">
        <v>0</v>
      </c>
      <c r="AD302">
        <v>0</v>
      </c>
      <c r="AF302">
        <v>0</v>
      </c>
      <c r="AJ302">
        <v>0</v>
      </c>
      <c r="AO302">
        <v>0</v>
      </c>
      <c r="AP302">
        <v>0</v>
      </c>
      <c r="AR302">
        <v>0</v>
      </c>
      <c r="AZ302">
        <v>0</v>
      </c>
      <c r="BB302">
        <v>8</v>
      </c>
      <c r="BC302">
        <v>2021</v>
      </c>
      <c r="BD302" t="s">
        <v>3985</v>
      </c>
      <c r="BE302">
        <v>2021</v>
      </c>
    </row>
    <row r="303" spans="1:57" x14ac:dyDescent="0.35">
      <c r="A303" s="1" t="s">
        <v>59</v>
      </c>
      <c r="B303" s="1" t="s">
        <v>1650</v>
      </c>
      <c r="C303" s="1" t="s">
        <v>1167</v>
      </c>
      <c r="D303" s="1" t="s">
        <v>1168</v>
      </c>
      <c r="E303" s="1" t="s">
        <v>1651</v>
      </c>
      <c r="F303" s="1" t="s">
        <v>751</v>
      </c>
      <c r="G303" s="2">
        <v>44439</v>
      </c>
      <c r="H303" s="1" t="s">
        <v>238</v>
      </c>
      <c r="I303" s="1" t="s">
        <v>239</v>
      </c>
      <c r="J303" s="1" t="s">
        <v>1021</v>
      </c>
      <c r="K303" t="s">
        <v>1022</v>
      </c>
      <c r="L303" t="b">
        <v>1</v>
      </c>
      <c r="Q303">
        <v>0</v>
      </c>
      <c r="R303">
        <v>0</v>
      </c>
      <c r="T303">
        <v>0</v>
      </c>
      <c r="U303">
        <v>0</v>
      </c>
      <c r="AA303">
        <v>0</v>
      </c>
      <c r="AB303">
        <v>0</v>
      </c>
      <c r="AD303">
        <v>0</v>
      </c>
      <c r="AF303">
        <v>0</v>
      </c>
      <c r="AJ303">
        <v>0</v>
      </c>
      <c r="AO303">
        <v>0</v>
      </c>
      <c r="AP303">
        <v>0</v>
      </c>
      <c r="AR303">
        <v>0</v>
      </c>
      <c r="AZ303">
        <v>0</v>
      </c>
      <c r="BB303">
        <v>8</v>
      </c>
      <c r="BC303">
        <v>2021</v>
      </c>
      <c r="BD303" t="s">
        <v>3985</v>
      </c>
      <c r="BE303">
        <v>2021</v>
      </c>
    </row>
    <row r="304" spans="1:57" x14ac:dyDescent="0.35">
      <c r="A304" s="1" t="s">
        <v>59</v>
      </c>
      <c r="B304" s="1" t="s">
        <v>1644</v>
      </c>
      <c r="C304" s="1" t="s">
        <v>1155</v>
      </c>
      <c r="D304" s="1" t="s">
        <v>1156</v>
      </c>
      <c r="E304" s="1" t="s">
        <v>1645</v>
      </c>
      <c r="F304" s="1" t="s">
        <v>751</v>
      </c>
      <c r="G304" s="2">
        <v>44439</v>
      </c>
      <c r="H304" s="1" t="s">
        <v>1158</v>
      </c>
      <c r="I304" s="1" t="s">
        <v>145</v>
      </c>
      <c r="J304" s="1" t="s">
        <v>1021</v>
      </c>
      <c r="K304" t="s">
        <v>1022</v>
      </c>
      <c r="L304" t="b">
        <v>1</v>
      </c>
      <c r="Q304">
        <v>0</v>
      </c>
      <c r="R304">
        <v>0</v>
      </c>
      <c r="T304">
        <v>0</v>
      </c>
      <c r="U304">
        <v>0</v>
      </c>
      <c r="AA304">
        <v>0</v>
      </c>
      <c r="AB304">
        <v>0</v>
      </c>
      <c r="AD304">
        <v>0</v>
      </c>
      <c r="AF304">
        <v>0</v>
      </c>
      <c r="AJ304">
        <v>0</v>
      </c>
      <c r="AO304">
        <v>0</v>
      </c>
      <c r="AP304">
        <v>0</v>
      </c>
      <c r="AR304">
        <v>0</v>
      </c>
      <c r="AZ304">
        <v>0</v>
      </c>
      <c r="BB304">
        <v>8</v>
      </c>
      <c r="BC304">
        <v>2021</v>
      </c>
      <c r="BD304" t="s">
        <v>3985</v>
      </c>
      <c r="BE304">
        <v>2021</v>
      </c>
    </row>
    <row r="305" spans="1:57" x14ac:dyDescent="0.35">
      <c r="A305" s="1" t="s">
        <v>59</v>
      </c>
      <c r="B305" s="1" t="s">
        <v>1646</v>
      </c>
      <c r="C305" s="1" t="s">
        <v>1160</v>
      </c>
      <c r="D305" s="1" t="s">
        <v>1161</v>
      </c>
      <c r="E305" s="1" t="s">
        <v>1647</v>
      </c>
      <c r="F305" s="1" t="s">
        <v>751</v>
      </c>
      <c r="G305" s="2">
        <v>44439</v>
      </c>
      <c r="H305" s="1" t="s">
        <v>1162</v>
      </c>
      <c r="I305" s="1" t="s">
        <v>353</v>
      </c>
      <c r="J305" s="1" t="s">
        <v>1021</v>
      </c>
      <c r="K305" t="s">
        <v>1022</v>
      </c>
      <c r="L305" t="b">
        <v>0</v>
      </c>
      <c r="Q305">
        <v>0</v>
      </c>
      <c r="R305">
        <v>0</v>
      </c>
      <c r="T305">
        <v>0</v>
      </c>
      <c r="U305">
        <v>0</v>
      </c>
      <c r="AA305">
        <v>0</v>
      </c>
      <c r="AB305">
        <v>0</v>
      </c>
      <c r="AD305">
        <v>0</v>
      </c>
      <c r="AF305">
        <v>0</v>
      </c>
      <c r="AJ305">
        <v>0</v>
      </c>
      <c r="AO305">
        <v>0</v>
      </c>
      <c r="AP305">
        <v>0</v>
      </c>
      <c r="AR305">
        <v>0</v>
      </c>
      <c r="AZ305">
        <v>0</v>
      </c>
      <c r="BB305">
        <v>8</v>
      </c>
      <c r="BC305">
        <v>2021</v>
      </c>
      <c r="BD305" t="s">
        <v>3985</v>
      </c>
      <c r="BE305">
        <v>2021</v>
      </c>
    </row>
    <row r="306" spans="1:57" x14ac:dyDescent="0.35">
      <c r="A306" s="1" t="s">
        <v>59</v>
      </c>
      <c r="B306" s="1" t="s">
        <v>1648</v>
      </c>
      <c r="C306" s="1" t="s">
        <v>1164</v>
      </c>
      <c r="D306" s="1" t="s">
        <v>1165</v>
      </c>
      <c r="E306" s="1" t="s">
        <v>1649</v>
      </c>
      <c r="F306" s="1" t="s">
        <v>751</v>
      </c>
      <c r="G306" s="2">
        <v>44439</v>
      </c>
      <c r="H306" s="1" t="s">
        <v>998</v>
      </c>
      <c r="I306" s="1" t="s">
        <v>145</v>
      </c>
      <c r="J306" s="1" t="s">
        <v>1021</v>
      </c>
      <c r="K306" t="s">
        <v>1022</v>
      </c>
      <c r="L306" t="b">
        <v>1</v>
      </c>
      <c r="Q306">
        <v>0</v>
      </c>
      <c r="R306">
        <v>0</v>
      </c>
      <c r="T306">
        <v>0</v>
      </c>
      <c r="U306">
        <v>0</v>
      </c>
      <c r="AA306">
        <v>0</v>
      </c>
      <c r="AB306">
        <v>0</v>
      </c>
      <c r="AD306">
        <v>0</v>
      </c>
      <c r="AF306">
        <v>0</v>
      </c>
      <c r="AJ306">
        <v>0</v>
      </c>
      <c r="AO306">
        <v>0</v>
      </c>
      <c r="AP306">
        <v>0</v>
      </c>
      <c r="AR306">
        <v>0</v>
      </c>
      <c r="AZ306">
        <v>0</v>
      </c>
      <c r="BB306">
        <v>8</v>
      </c>
      <c r="BC306">
        <v>2021</v>
      </c>
      <c r="BD306" t="s">
        <v>3985</v>
      </c>
      <c r="BE306">
        <v>2021</v>
      </c>
    </row>
    <row r="307" spans="1:57" x14ac:dyDescent="0.35">
      <c r="A307" s="1" t="s">
        <v>59</v>
      </c>
      <c r="B307" s="1" t="s">
        <v>1630</v>
      </c>
      <c r="C307" s="1" t="s">
        <v>1130</v>
      </c>
      <c r="D307" s="1" t="s">
        <v>1131</v>
      </c>
      <c r="E307" s="1" t="s">
        <v>1631</v>
      </c>
      <c r="F307" s="1" t="s">
        <v>751</v>
      </c>
      <c r="G307" s="2">
        <v>44439</v>
      </c>
      <c r="H307" s="1" t="s">
        <v>386</v>
      </c>
      <c r="I307" s="1" t="s">
        <v>387</v>
      </c>
      <c r="J307" s="1" t="s">
        <v>1021</v>
      </c>
      <c r="K307" t="s">
        <v>1022</v>
      </c>
      <c r="L307" t="b">
        <v>1</v>
      </c>
      <c r="Q307">
        <v>0</v>
      </c>
      <c r="R307">
        <v>0</v>
      </c>
      <c r="T307">
        <v>0</v>
      </c>
      <c r="U307">
        <v>0</v>
      </c>
      <c r="AA307">
        <v>0</v>
      </c>
      <c r="AB307">
        <v>0</v>
      </c>
      <c r="AD307">
        <v>0</v>
      </c>
      <c r="AF307">
        <v>0</v>
      </c>
      <c r="AJ307">
        <v>0</v>
      </c>
      <c r="AO307">
        <v>0</v>
      </c>
      <c r="AP307">
        <v>0</v>
      </c>
      <c r="AR307">
        <v>0</v>
      </c>
      <c r="AZ307">
        <v>0</v>
      </c>
      <c r="BB307">
        <v>8</v>
      </c>
      <c r="BC307">
        <v>2021</v>
      </c>
      <c r="BD307" t="s">
        <v>3985</v>
      </c>
      <c r="BE307">
        <v>2021</v>
      </c>
    </row>
    <row r="308" spans="1:57" x14ac:dyDescent="0.35">
      <c r="A308" s="1" t="s">
        <v>59</v>
      </c>
      <c r="B308" s="1" t="s">
        <v>1632</v>
      </c>
      <c r="C308" s="1" t="s">
        <v>1133</v>
      </c>
      <c r="D308" s="1" t="s">
        <v>1134</v>
      </c>
      <c r="E308" s="1" t="s">
        <v>1633</v>
      </c>
      <c r="F308" s="1" t="s">
        <v>751</v>
      </c>
      <c r="G308" s="2">
        <v>44439</v>
      </c>
      <c r="H308" s="1" t="s">
        <v>165</v>
      </c>
      <c r="I308" s="1" t="s">
        <v>166</v>
      </c>
      <c r="J308" s="1" t="s">
        <v>1021</v>
      </c>
      <c r="K308" t="s">
        <v>1022</v>
      </c>
      <c r="L308" t="b">
        <v>1</v>
      </c>
      <c r="Q308">
        <v>0</v>
      </c>
      <c r="R308">
        <v>0</v>
      </c>
      <c r="T308">
        <v>0</v>
      </c>
      <c r="U308">
        <v>0</v>
      </c>
      <c r="AA308">
        <v>0</v>
      </c>
      <c r="AB308">
        <v>0</v>
      </c>
      <c r="AD308">
        <v>0</v>
      </c>
      <c r="AF308">
        <v>0</v>
      </c>
      <c r="AJ308">
        <v>0</v>
      </c>
      <c r="AO308">
        <v>0</v>
      </c>
      <c r="AP308">
        <v>0</v>
      </c>
      <c r="AR308">
        <v>0</v>
      </c>
      <c r="AZ308">
        <v>0</v>
      </c>
      <c r="BB308">
        <v>8</v>
      </c>
      <c r="BC308">
        <v>2021</v>
      </c>
      <c r="BD308" t="s">
        <v>3985</v>
      </c>
      <c r="BE308">
        <v>2021</v>
      </c>
    </row>
    <row r="309" spans="1:57" x14ac:dyDescent="0.35">
      <c r="A309" s="1" t="s">
        <v>59</v>
      </c>
      <c r="B309" s="1" t="s">
        <v>1634</v>
      </c>
      <c r="C309" s="1" t="s">
        <v>1136</v>
      </c>
      <c r="D309" s="1" t="s">
        <v>1137</v>
      </c>
      <c r="E309" s="1" t="s">
        <v>1635</v>
      </c>
      <c r="F309" s="1" t="s">
        <v>751</v>
      </c>
      <c r="G309" s="2">
        <v>44439</v>
      </c>
      <c r="H309" s="1" t="s">
        <v>1138</v>
      </c>
      <c r="I309" s="1" t="s">
        <v>136</v>
      </c>
      <c r="J309" s="1" t="s">
        <v>1021</v>
      </c>
      <c r="K309" t="s">
        <v>1022</v>
      </c>
      <c r="L309" t="b">
        <v>1</v>
      </c>
      <c r="Q309">
        <v>0</v>
      </c>
      <c r="R309">
        <v>0</v>
      </c>
      <c r="T309">
        <v>0</v>
      </c>
      <c r="U309">
        <v>0</v>
      </c>
      <c r="AA309">
        <v>0</v>
      </c>
      <c r="AB309">
        <v>0</v>
      </c>
      <c r="AD309">
        <v>0</v>
      </c>
      <c r="AF309">
        <v>0</v>
      </c>
      <c r="AJ309">
        <v>0</v>
      </c>
      <c r="AO309">
        <v>0</v>
      </c>
      <c r="AP309">
        <v>0</v>
      </c>
      <c r="AR309">
        <v>0</v>
      </c>
      <c r="AZ309">
        <v>0</v>
      </c>
      <c r="BB309">
        <v>8</v>
      </c>
      <c r="BC309">
        <v>2021</v>
      </c>
      <c r="BD309" t="s">
        <v>3985</v>
      </c>
      <c r="BE309">
        <v>2021</v>
      </c>
    </row>
    <row r="310" spans="1:57" x14ac:dyDescent="0.35">
      <c r="A310" s="1" t="s">
        <v>59</v>
      </c>
      <c r="B310" s="1" t="s">
        <v>1638</v>
      </c>
      <c r="C310" s="1" t="s">
        <v>1143</v>
      </c>
      <c r="D310" s="1" t="s">
        <v>1144</v>
      </c>
      <c r="E310" s="1" t="s">
        <v>1639</v>
      </c>
      <c r="F310" s="1" t="s">
        <v>751</v>
      </c>
      <c r="G310" s="2">
        <v>44439</v>
      </c>
      <c r="H310" s="1" t="s">
        <v>1145</v>
      </c>
      <c r="I310" s="1" t="s">
        <v>73</v>
      </c>
      <c r="J310" s="1" t="s">
        <v>1021</v>
      </c>
      <c r="K310" t="s">
        <v>1022</v>
      </c>
      <c r="L310" t="b">
        <v>0</v>
      </c>
      <c r="Q310">
        <v>0</v>
      </c>
      <c r="R310">
        <v>0</v>
      </c>
      <c r="T310">
        <v>0</v>
      </c>
      <c r="U310">
        <v>0</v>
      </c>
      <c r="AA310">
        <v>0</v>
      </c>
      <c r="AB310">
        <v>0</v>
      </c>
      <c r="AD310">
        <v>0</v>
      </c>
      <c r="AF310">
        <v>0</v>
      </c>
      <c r="AJ310">
        <v>0</v>
      </c>
      <c r="AO310">
        <v>0</v>
      </c>
      <c r="AP310">
        <v>0</v>
      </c>
      <c r="AR310">
        <v>0</v>
      </c>
      <c r="AZ310">
        <v>0</v>
      </c>
      <c r="BB310">
        <v>8</v>
      </c>
      <c r="BC310">
        <v>2021</v>
      </c>
      <c r="BD310" t="s">
        <v>3985</v>
      </c>
      <c r="BE310">
        <v>2021</v>
      </c>
    </row>
    <row r="311" spans="1:57" x14ac:dyDescent="0.35">
      <c r="A311" s="1" t="s">
        <v>59</v>
      </c>
      <c r="B311" s="1" t="s">
        <v>1636</v>
      </c>
      <c r="C311" s="1" t="s">
        <v>1140</v>
      </c>
      <c r="D311" s="1" t="s">
        <v>1141</v>
      </c>
      <c r="E311" s="1" t="s">
        <v>1637</v>
      </c>
      <c r="F311" s="1" t="s">
        <v>751</v>
      </c>
      <c r="G311" s="2">
        <v>44439</v>
      </c>
      <c r="H311" s="1" t="s">
        <v>74</v>
      </c>
      <c r="I311" s="1" t="s">
        <v>82</v>
      </c>
      <c r="J311" s="1" t="s">
        <v>1021</v>
      </c>
      <c r="K311" t="s">
        <v>1022</v>
      </c>
      <c r="L311" t="b">
        <v>0</v>
      </c>
      <c r="Q311">
        <v>0</v>
      </c>
      <c r="R311">
        <v>0</v>
      </c>
      <c r="T311">
        <v>0</v>
      </c>
      <c r="U311">
        <v>0</v>
      </c>
      <c r="AA311">
        <v>0</v>
      </c>
      <c r="AB311">
        <v>0</v>
      </c>
      <c r="AD311">
        <v>0</v>
      </c>
      <c r="AF311">
        <v>0</v>
      </c>
      <c r="AJ311">
        <v>0</v>
      </c>
      <c r="AO311">
        <v>0</v>
      </c>
      <c r="AP311">
        <v>0</v>
      </c>
      <c r="AR311">
        <v>0</v>
      </c>
      <c r="AZ311">
        <v>0</v>
      </c>
      <c r="BB311">
        <v>8</v>
      </c>
      <c r="BC311">
        <v>2021</v>
      </c>
      <c r="BD311" t="s">
        <v>3985</v>
      </c>
      <c r="BE311">
        <v>2021</v>
      </c>
    </row>
    <row r="312" spans="1:57" x14ac:dyDescent="0.35">
      <c r="A312" s="1" t="s">
        <v>59</v>
      </c>
      <c r="B312" s="1" t="s">
        <v>1674</v>
      </c>
      <c r="C312" s="1" t="s">
        <v>1204</v>
      </c>
      <c r="D312" s="1" t="s">
        <v>1205</v>
      </c>
      <c r="E312" s="1" t="s">
        <v>1675</v>
      </c>
      <c r="F312" s="1" t="s">
        <v>751</v>
      </c>
      <c r="G312" s="2">
        <v>44439</v>
      </c>
      <c r="H312" s="1" t="s">
        <v>1206</v>
      </c>
      <c r="I312" s="1" t="s">
        <v>31</v>
      </c>
      <c r="J312" s="1" t="s">
        <v>1021</v>
      </c>
      <c r="K312" t="s">
        <v>1022</v>
      </c>
      <c r="L312" t="b">
        <v>0</v>
      </c>
      <c r="Q312">
        <v>0</v>
      </c>
      <c r="R312">
        <v>0</v>
      </c>
      <c r="T312">
        <v>0</v>
      </c>
      <c r="U312">
        <v>0</v>
      </c>
      <c r="AA312">
        <v>0</v>
      </c>
      <c r="AB312">
        <v>0</v>
      </c>
      <c r="AD312">
        <v>0</v>
      </c>
      <c r="AF312">
        <v>0</v>
      </c>
      <c r="AJ312">
        <v>0</v>
      </c>
      <c r="AO312">
        <v>0</v>
      </c>
      <c r="AP312">
        <v>0</v>
      </c>
      <c r="AR312">
        <v>0</v>
      </c>
      <c r="AZ312">
        <v>0</v>
      </c>
      <c r="BB312">
        <v>8</v>
      </c>
      <c r="BC312">
        <v>2021</v>
      </c>
      <c r="BD312" t="s">
        <v>3985</v>
      </c>
      <c r="BE312">
        <v>2021</v>
      </c>
    </row>
    <row r="313" spans="1:57" x14ac:dyDescent="0.35">
      <c r="A313" s="1" t="s">
        <v>59</v>
      </c>
      <c r="B313" s="1" t="s">
        <v>1670</v>
      </c>
      <c r="C313" s="1" t="s">
        <v>1201</v>
      </c>
      <c r="D313" s="1" t="s">
        <v>1202</v>
      </c>
      <c r="E313" s="1" t="s">
        <v>1671</v>
      </c>
      <c r="F313" s="1" t="s">
        <v>751</v>
      </c>
      <c r="G313" s="2">
        <v>44439</v>
      </c>
      <c r="H313" s="1" t="s">
        <v>352</v>
      </c>
      <c r="I313" s="1" t="s">
        <v>353</v>
      </c>
      <c r="J313" s="1" t="s">
        <v>1021</v>
      </c>
      <c r="K313" t="s">
        <v>1022</v>
      </c>
      <c r="L313" t="b">
        <v>1</v>
      </c>
      <c r="Q313">
        <v>0</v>
      </c>
      <c r="R313">
        <v>0</v>
      </c>
      <c r="T313">
        <v>0</v>
      </c>
      <c r="U313">
        <v>0</v>
      </c>
      <c r="AA313">
        <v>0</v>
      </c>
      <c r="AB313">
        <v>0</v>
      </c>
      <c r="AD313">
        <v>0</v>
      </c>
      <c r="AF313">
        <v>0</v>
      </c>
      <c r="AJ313">
        <v>0</v>
      </c>
      <c r="AO313">
        <v>0</v>
      </c>
      <c r="AP313">
        <v>0</v>
      </c>
      <c r="AR313">
        <v>0</v>
      </c>
      <c r="AZ313">
        <v>0</v>
      </c>
      <c r="BB313">
        <v>8</v>
      </c>
      <c r="BC313">
        <v>2021</v>
      </c>
      <c r="BD313" t="s">
        <v>3985</v>
      </c>
      <c r="BE313">
        <v>2021</v>
      </c>
    </row>
    <row r="314" spans="1:57" x14ac:dyDescent="0.35">
      <c r="A314" s="1" t="s">
        <v>59</v>
      </c>
      <c r="B314" s="1" t="s">
        <v>5298</v>
      </c>
      <c r="C314" s="1" t="s">
        <v>1041</v>
      </c>
      <c r="D314" s="1" t="s">
        <v>1042</v>
      </c>
      <c r="E314" s="1" t="s">
        <v>5299</v>
      </c>
      <c r="F314" s="1" t="s">
        <v>751</v>
      </c>
      <c r="G314" s="2">
        <v>44439</v>
      </c>
      <c r="H314" s="1" t="s">
        <v>1043</v>
      </c>
      <c r="I314" s="1" t="s">
        <v>145</v>
      </c>
      <c r="J314" s="1" t="s">
        <v>1021</v>
      </c>
      <c r="K314" t="s">
        <v>1022</v>
      </c>
      <c r="L314" t="b">
        <v>1</v>
      </c>
      <c r="U314">
        <v>0</v>
      </c>
      <c r="AF314">
        <v>0</v>
      </c>
      <c r="AJ314">
        <v>0</v>
      </c>
      <c r="AZ314">
        <v>0</v>
      </c>
      <c r="BB314">
        <v>8</v>
      </c>
      <c r="BC314">
        <v>2021</v>
      </c>
      <c r="BD314" t="s">
        <v>3985</v>
      </c>
      <c r="BE314">
        <v>2021</v>
      </c>
    </row>
    <row r="315" spans="1:57" x14ac:dyDescent="0.35">
      <c r="A315" s="1" t="s">
        <v>59</v>
      </c>
      <c r="B315" s="1" t="s">
        <v>1640</v>
      </c>
      <c r="C315" s="1" t="s">
        <v>1148</v>
      </c>
      <c r="D315" s="1" t="s">
        <v>1149</v>
      </c>
      <c r="E315" s="1" t="s">
        <v>1641</v>
      </c>
      <c r="F315" s="1" t="s">
        <v>751</v>
      </c>
      <c r="G315" s="2">
        <v>44439</v>
      </c>
      <c r="H315" s="1" t="s">
        <v>854</v>
      </c>
      <c r="I315" s="1" t="s">
        <v>40</v>
      </c>
      <c r="J315" s="1" t="s">
        <v>1021</v>
      </c>
      <c r="K315" t="s">
        <v>1022</v>
      </c>
      <c r="L315" t="b">
        <v>1</v>
      </c>
      <c r="Q315">
        <v>0</v>
      </c>
      <c r="R315">
        <v>0</v>
      </c>
      <c r="T315">
        <v>0</v>
      </c>
      <c r="U315">
        <v>0</v>
      </c>
      <c r="AA315">
        <v>0</v>
      </c>
      <c r="AB315">
        <v>0</v>
      </c>
      <c r="AD315">
        <v>0</v>
      </c>
      <c r="AF315">
        <v>0</v>
      </c>
      <c r="AJ315">
        <v>0</v>
      </c>
      <c r="AO315">
        <v>0</v>
      </c>
      <c r="AP315">
        <v>0</v>
      </c>
      <c r="AR315">
        <v>0</v>
      </c>
      <c r="AZ315">
        <v>0</v>
      </c>
      <c r="BB315">
        <v>8</v>
      </c>
      <c r="BC315">
        <v>2021</v>
      </c>
      <c r="BD315" t="s">
        <v>3985</v>
      </c>
      <c r="BE315">
        <v>2021</v>
      </c>
    </row>
    <row r="316" spans="1:57" x14ac:dyDescent="0.35">
      <c r="A316" s="1" t="s">
        <v>59</v>
      </c>
      <c r="B316" s="1" t="s">
        <v>1605</v>
      </c>
      <c r="C316" s="1" t="s">
        <v>1606</v>
      </c>
      <c r="D316" s="1" t="s">
        <v>1607</v>
      </c>
      <c r="E316" s="1" t="s">
        <v>1607</v>
      </c>
      <c r="F316" s="1" t="s">
        <v>751</v>
      </c>
      <c r="G316" s="2">
        <v>44439</v>
      </c>
      <c r="H316" s="1" t="s">
        <v>30</v>
      </c>
      <c r="I316" s="1" t="s">
        <v>29</v>
      </c>
      <c r="J316" s="1" t="s">
        <v>1021</v>
      </c>
      <c r="K316" t="s">
        <v>1022</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3985</v>
      </c>
      <c r="BE316">
        <v>2021</v>
      </c>
    </row>
    <row r="317" spans="1:57" x14ac:dyDescent="0.35">
      <c r="A317" s="1" t="s">
        <v>59</v>
      </c>
      <c r="B317" s="1" t="s">
        <v>1601</v>
      </c>
      <c r="C317" s="1" t="s">
        <v>1045</v>
      </c>
      <c r="D317" s="1" t="s">
        <v>1046</v>
      </c>
      <c r="E317" s="1" t="s">
        <v>1602</v>
      </c>
      <c r="F317" s="1" t="s">
        <v>751</v>
      </c>
      <c r="G317" s="2">
        <v>44439</v>
      </c>
      <c r="H317" s="1" t="s">
        <v>1047</v>
      </c>
      <c r="I317" s="1" t="s">
        <v>387</v>
      </c>
      <c r="J317" s="1" t="s">
        <v>1021</v>
      </c>
      <c r="K317" t="s">
        <v>1022</v>
      </c>
      <c r="L317" t="b">
        <v>0</v>
      </c>
      <c r="Q317">
        <v>0</v>
      </c>
      <c r="R317">
        <v>0</v>
      </c>
      <c r="T317">
        <v>0</v>
      </c>
      <c r="U317">
        <v>0</v>
      </c>
      <c r="AA317">
        <v>0</v>
      </c>
      <c r="AB317">
        <v>0</v>
      </c>
      <c r="AD317">
        <v>0</v>
      </c>
      <c r="AF317">
        <v>0</v>
      </c>
      <c r="AJ317">
        <v>0</v>
      </c>
      <c r="AO317">
        <v>0</v>
      </c>
      <c r="AP317">
        <v>0</v>
      </c>
      <c r="AR317">
        <v>0</v>
      </c>
      <c r="AZ317">
        <v>0</v>
      </c>
      <c r="BB317">
        <v>8</v>
      </c>
      <c r="BC317">
        <v>2021</v>
      </c>
      <c r="BD317" t="s">
        <v>3985</v>
      </c>
      <c r="BE317">
        <v>2021</v>
      </c>
    </row>
    <row r="318" spans="1:57" x14ac:dyDescent="0.35">
      <c r="A318" s="1" t="s">
        <v>59</v>
      </c>
      <c r="B318" s="1" t="s">
        <v>1603</v>
      </c>
      <c r="C318" s="1" t="s">
        <v>1061</v>
      </c>
      <c r="D318" s="1" t="s">
        <v>1062</v>
      </c>
      <c r="E318" s="1" t="s">
        <v>1604</v>
      </c>
      <c r="F318" s="1" t="s">
        <v>751</v>
      </c>
      <c r="G318" s="2">
        <v>44439</v>
      </c>
      <c r="H318" s="1" t="s">
        <v>1063</v>
      </c>
      <c r="I318" s="1" t="s">
        <v>40</v>
      </c>
      <c r="J318" s="1" t="s">
        <v>1021</v>
      </c>
      <c r="K318" t="s">
        <v>1022</v>
      </c>
      <c r="L318" t="b">
        <v>0</v>
      </c>
      <c r="Q318">
        <v>0</v>
      </c>
      <c r="R318">
        <v>0</v>
      </c>
      <c r="T318">
        <v>0</v>
      </c>
      <c r="U318">
        <v>0</v>
      </c>
      <c r="AA318">
        <v>0</v>
      </c>
      <c r="AB318">
        <v>0</v>
      </c>
      <c r="AD318">
        <v>0</v>
      </c>
      <c r="AF318">
        <v>0</v>
      </c>
      <c r="AJ318">
        <v>0</v>
      </c>
      <c r="AO318">
        <v>0</v>
      </c>
      <c r="AP318">
        <v>0</v>
      </c>
      <c r="AR318">
        <v>0</v>
      </c>
      <c r="AZ318">
        <v>0</v>
      </c>
      <c r="BB318">
        <v>8</v>
      </c>
      <c r="BC318">
        <v>2021</v>
      </c>
      <c r="BD318" t="s">
        <v>3985</v>
      </c>
      <c r="BE318">
        <v>2021</v>
      </c>
    </row>
    <row r="319" spans="1:57" x14ac:dyDescent="0.35">
      <c r="A319" s="1" t="s">
        <v>59</v>
      </c>
      <c r="B319" s="1" t="s">
        <v>1626</v>
      </c>
      <c r="C319" s="1" t="s">
        <v>1122</v>
      </c>
      <c r="D319" s="1" t="s">
        <v>1123</v>
      </c>
      <c r="E319" s="1" t="s">
        <v>1627</v>
      </c>
      <c r="F319" s="1" t="s">
        <v>751</v>
      </c>
      <c r="G319" s="2">
        <v>44439</v>
      </c>
      <c r="H319" s="1" t="s">
        <v>1124</v>
      </c>
      <c r="I319" s="1" t="s">
        <v>145</v>
      </c>
      <c r="J319" s="1" t="s">
        <v>1021</v>
      </c>
      <c r="K319" t="s">
        <v>1022</v>
      </c>
      <c r="L319" t="b">
        <v>1</v>
      </c>
      <c r="Q319">
        <v>0</v>
      </c>
      <c r="R319">
        <v>0</v>
      </c>
      <c r="T319">
        <v>0</v>
      </c>
      <c r="U319">
        <v>0</v>
      </c>
      <c r="AA319">
        <v>0</v>
      </c>
      <c r="AB319">
        <v>0</v>
      </c>
      <c r="AD319">
        <v>0</v>
      </c>
      <c r="AF319">
        <v>0</v>
      </c>
      <c r="AJ319">
        <v>0</v>
      </c>
      <c r="AO319">
        <v>0</v>
      </c>
      <c r="AP319">
        <v>0</v>
      </c>
      <c r="AR319">
        <v>0</v>
      </c>
      <c r="AZ319">
        <v>0</v>
      </c>
      <c r="BB319">
        <v>8</v>
      </c>
      <c r="BC319">
        <v>2021</v>
      </c>
      <c r="BD319" t="s">
        <v>3985</v>
      </c>
      <c r="BE319">
        <v>2021</v>
      </c>
    </row>
    <row r="320" spans="1:57" x14ac:dyDescent="0.35">
      <c r="A320" s="1" t="s">
        <v>59</v>
      </c>
      <c r="B320" s="1" t="s">
        <v>1642</v>
      </c>
      <c r="C320" s="1" t="s">
        <v>1151</v>
      </c>
      <c r="D320" s="1" t="s">
        <v>1152</v>
      </c>
      <c r="E320" s="1" t="s">
        <v>1643</v>
      </c>
      <c r="F320" s="1" t="s">
        <v>751</v>
      </c>
      <c r="G320" s="2">
        <v>44439</v>
      </c>
      <c r="H320" s="1" t="s">
        <v>1153</v>
      </c>
      <c r="I320" s="1" t="s">
        <v>31</v>
      </c>
      <c r="J320" s="1" t="s">
        <v>1021</v>
      </c>
      <c r="K320" t="s">
        <v>1022</v>
      </c>
      <c r="L320" t="b">
        <v>0</v>
      </c>
      <c r="Q320">
        <v>0</v>
      </c>
      <c r="R320">
        <v>0</v>
      </c>
      <c r="T320">
        <v>0</v>
      </c>
      <c r="U320">
        <v>0</v>
      </c>
      <c r="AA320">
        <v>0</v>
      </c>
      <c r="AB320">
        <v>0</v>
      </c>
      <c r="AD320">
        <v>0</v>
      </c>
      <c r="AF320">
        <v>0</v>
      </c>
      <c r="AJ320">
        <v>0</v>
      </c>
      <c r="AO320">
        <v>0</v>
      </c>
      <c r="AP320">
        <v>0</v>
      </c>
      <c r="AR320">
        <v>0</v>
      </c>
      <c r="AZ320">
        <v>0</v>
      </c>
      <c r="BB320">
        <v>8</v>
      </c>
      <c r="BC320">
        <v>2021</v>
      </c>
      <c r="BD320" t="s">
        <v>3985</v>
      </c>
      <c r="BE320">
        <v>2021</v>
      </c>
    </row>
    <row r="321" spans="1:57" x14ac:dyDescent="0.35">
      <c r="A321" s="1" t="s">
        <v>271</v>
      </c>
      <c r="B321" s="1" t="s">
        <v>2864</v>
      </c>
      <c r="C321" s="1" t="s">
        <v>2865</v>
      </c>
      <c r="D321" s="1" t="s">
        <v>2866</v>
      </c>
      <c r="E321" s="1" t="s">
        <v>29</v>
      </c>
      <c r="F321" s="1" t="s">
        <v>751</v>
      </c>
      <c r="G321" s="2">
        <v>43845</v>
      </c>
      <c r="H321" s="1" t="s">
        <v>43</v>
      </c>
      <c r="I321" s="1" t="s">
        <v>48</v>
      </c>
      <c r="J321" s="1" t="s">
        <v>2867</v>
      </c>
      <c r="K321" t="s">
        <v>2868</v>
      </c>
      <c r="L321" t="b">
        <v>0</v>
      </c>
      <c r="Q321">
        <v>0</v>
      </c>
      <c r="R321">
        <v>0</v>
      </c>
      <c r="T321">
        <v>0</v>
      </c>
      <c r="U321">
        <v>0</v>
      </c>
      <c r="AA321">
        <v>0</v>
      </c>
      <c r="AB321">
        <v>0</v>
      </c>
      <c r="AD321">
        <v>0</v>
      </c>
      <c r="AF321">
        <v>0</v>
      </c>
      <c r="AJ321">
        <v>0</v>
      </c>
      <c r="AO321">
        <v>0</v>
      </c>
      <c r="AP321">
        <v>0</v>
      </c>
      <c r="AR321">
        <v>0</v>
      </c>
      <c r="AZ321">
        <v>0</v>
      </c>
      <c r="BB321">
        <v>1</v>
      </c>
      <c r="BC321">
        <v>2020</v>
      </c>
      <c r="BD321" t="s">
        <v>3987</v>
      </c>
      <c r="BE321">
        <v>2020</v>
      </c>
    </row>
    <row r="322" spans="1:57" x14ac:dyDescent="0.35">
      <c r="A322" s="1" t="s">
        <v>426</v>
      </c>
      <c r="B322" s="1" t="s">
        <v>3176</v>
      </c>
      <c r="C322" s="1" t="s">
        <v>3177</v>
      </c>
      <c r="D322" s="1" t="s">
        <v>3178</v>
      </c>
      <c r="E322" s="1" t="s">
        <v>29</v>
      </c>
      <c r="F322" s="1" t="s">
        <v>751</v>
      </c>
      <c r="G322" s="2">
        <v>40786</v>
      </c>
      <c r="H322" s="1" t="s">
        <v>29</v>
      </c>
      <c r="I322" s="1" t="s">
        <v>29</v>
      </c>
      <c r="J322" s="1" t="s">
        <v>1015</v>
      </c>
      <c r="K322" t="s">
        <v>1016</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3985</v>
      </c>
      <c r="BE322">
        <v>2011</v>
      </c>
    </row>
    <row r="323" spans="1:57" x14ac:dyDescent="0.35">
      <c r="A323" s="1" t="s">
        <v>426</v>
      </c>
      <c r="B323" s="1" t="s">
        <v>3179</v>
      </c>
      <c r="C323" s="1" t="s">
        <v>3180</v>
      </c>
      <c r="D323" s="1" t="s">
        <v>3181</v>
      </c>
      <c r="E323" s="1" t="s">
        <v>29</v>
      </c>
      <c r="F323" s="1" t="s">
        <v>751</v>
      </c>
      <c r="G323" s="2">
        <v>41152</v>
      </c>
      <c r="H323" s="1" t="s">
        <v>29</v>
      </c>
      <c r="I323" s="1" t="s">
        <v>29</v>
      </c>
      <c r="J323" s="1" t="s">
        <v>1015</v>
      </c>
      <c r="K323" t="s">
        <v>1016</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3985</v>
      </c>
      <c r="BE323">
        <v>2012</v>
      </c>
    </row>
    <row r="324" spans="1:57" x14ac:dyDescent="0.35">
      <c r="A324" s="1" t="s">
        <v>426</v>
      </c>
      <c r="B324" s="1" t="s">
        <v>3182</v>
      </c>
      <c r="C324" s="1" t="s">
        <v>3183</v>
      </c>
      <c r="D324" s="1" t="s">
        <v>3184</v>
      </c>
      <c r="E324" s="1" t="s">
        <v>29</v>
      </c>
      <c r="F324" s="1" t="s">
        <v>751</v>
      </c>
      <c r="G324" s="2">
        <v>41517</v>
      </c>
      <c r="H324" s="1" t="s">
        <v>29</v>
      </c>
      <c r="I324" s="1" t="s">
        <v>29</v>
      </c>
      <c r="J324" s="1" t="s">
        <v>1015</v>
      </c>
      <c r="K324" t="s">
        <v>1016</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3985</v>
      </c>
      <c r="BE324">
        <v>2013</v>
      </c>
    </row>
    <row r="325" spans="1:57" x14ac:dyDescent="0.35">
      <c r="A325" s="1" t="s">
        <v>397</v>
      </c>
      <c r="B325" s="1" t="s">
        <v>3185</v>
      </c>
      <c r="C325" s="1" t="s">
        <v>3186</v>
      </c>
      <c r="D325" s="1" t="s">
        <v>3187</v>
      </c>
      <c r="E325" s="1" t="s">
        <v>29</v>
      </c>
      <c r="F325" s="1" t="s">
        <v>751</v>
      </c>
      <c r="G325" s="2">
        <v>42613</v>
      </c>
      <c r="H325" s="1" t="s">
        <v>146</v>
      </c>
      <c r="I325" s="1" t="s">
        <v>145</v>
      </c>
      <c r="J325" s="1" t="s">
        <v>1775</v>
      </c>
      <c r="K325" t="s">
        <v>1776</v>
      </c>
      <c r="L325" t="b">
        <v>1</v>
      </c>
      <c r="Q325">
        <v>0</v>
      </c>
      <c r="R325">
        <v>0</v>
      </c>
      <c r="U325">
        <v>0</v>
      </c>
      <c r="Z325">
        <v>0</v>
      </c>
      <c r="AA325">
        <v>0</v>
      </c>
      <c r="AB325">
        <v>0</v>
      </c>
      <c r="AD325">
        <v>0</v>
      </c>
      <c r="AJ325">
        <v>0</v>
      </c>
      <c r="AN325">
        <v>0</v>
      </c>
      <c r="AO325">
        <v>0</v>
      </c>
      <c r="AP325">
        <v>0</v>
      </c>
      <c r="AR325">
        <v>0</v>
      </c>
      <c r="AZ325">
        <v>0</v>
      </c>
      <c r="BB325">
        <v>8</v>
      </c>
      <c r="BC325">
        <v>2016</v>
      </c>
      <c r="BD325" t="s">
        <v>3985</v>
      </c>
      <c r="BE325">
        <v>2016</v>
      </c>
    </row>
    <row r="326" spans="1:57" x14ac:dyDescent="0.35">
      <c r="A326" s="1" t="s">
        <v>357</v>
      </c>
      <c r="B326" s="1" t="s">
        <v>3200</v>
      </c>
      <c r="C326" s="1" t="s">
        <v>3201</v>
      </c>
      <c r="D326" s="1" t="s">
        <v>3202</v>
      </c>
      <c r="E326" s="1" t="s">
        <v>3203</v>
      </c>
      <c r="F326" s="1" t="s">
        <v>751</v>
      </c>
      <c r="G326" s="2">
        <v>41882</v>
      </c>
      <c r="H326" s="1" t="s">
        <v>135</v>
      </c>
      <c r="I326" s="1" t="s">
        <v>136</v>
      </c>
      <c r="J326" s="1" t="s">
        <v>1775</v>
      </c>
      <c r="K326" t="s">
        <v>1776</v>
      </c>
      <c r="L326" t="b">
        <v>1</v>
      </c>
      <c r="Q326">
        <v>0</v>
      </c>
      <c r="R326">
        <v>0</v>
      </c>
      <c r="U326">
        <v>0</v>
      </c>
      <c r="Z326">
        <v>0</v>
      </c>
      <c r="AA326">
        <v>0</v>
      </c>
      <c r="AB326">
        <v>0</v>
      </c>
      <c r="AD326">
        <v>0</v>
      </c>
      <c r="AJ326">
        <v>0</v>
      </c>
      <c r="AN326">
        <v>0</v>
      </c>
      <c r="AO326">
        <v>0</v>
      </c>
      <c r="AP326">
        <v>0</v>
      </c>
      <c r="AR326">
        <v>0</v>
      </c>
      <c r="AZ326">
        <v>0</v>
      </c>
      <c r="BB326">
        <v>8</v>
      </c>
      <c r="BC326">
        <v>2014</v>
      </c>
      <c r="BD326" t="s">
        <v>3985</v>
      </c>
      <c r="BE326">
        <v>2014</v>
      </c>
    </row>
    <row r="327" spans="1:57" x14ac:dyDescent="0.35">
      <c r="A327" s="1" t="s">
        <v>357</v>
      </c>
      <c r="B327" s="1" t="s">
        <v>3204</v>
      </c>
      <c r="C327" s="1" t="s">
        <v>3205</v>
      </c>
      <c r="D327" s="1" t="s">
        <v>3206</v>
      </c>
      <c r="E327" s="1" t="s">
        <v>29</v>
      </c>
      <c r="F327" s="1" t="s">
        <v>751</v>
      </c>
      <c r="G327" s="2">
        <v>41882</v>
      </c>
      <c r="H327" s="1" t="s">
        <v>402</v>
      </c>
      <c r="I327" s="1" t="s">
        <v>145</v>
      </c>
      <c r="J327" s="1" t="s">
        <v>1775</v>
      </c>
      <c r="K327" t="s">
        <v>1776</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3985</v>
      </c>
      <c r="BE327">
        <v>2014</v>
      </c>
    </row>
    <row r="328" spans="1:57" x14ac:dyDescent="0.35">
      <c r="A328" s="1" t="s">
        <v>357</v>
      </c>
      <c r="B328" s="1" t="s">
        <v>3196</v>
      </c>
      <c r="C328" s="1" t="s">
        <v>3197</v>
      </c>
      <c r="D328" s="1" t="s">
        <v>3198</v>
      </c>
      <c r="E328" s="1" t="s">
        <v>3199</v>
      </c>
      <c r="F328" s="1" t="s">
        <v>751</v>
      </c>
      <c r="G328" s="2">
        <v>41882</v>
      </c>
      <c r="H328" s="1" t="s">
        <v>146</v>
      </c>
      <c r="I328" s="1" t="s">
        <v>145</v>
      </c>
      <c r="J328" s="1" t="s">
        <v>1775</v>
      </c>
      <c r="K328" t="s">
        <v>1776</v>
      </c>
      <c r="L328" t="b">
        <v>1</v>
      </c>
      <c r="Q328">
        <v>0</v>
      </c>
      <c r="R328">
        <v>0</v>
      </c>
      <c r="U328">
        <v>0</v>
      </c>
      <c r="Z328">
        <v>0</v>
      </c>
      <c r="AA328">
        <v>0</v>
      </c>
      <c r="AB328">
        <v>0</v>
      </c>
      <c r="AD328">
        <v>0</v>
      </c>
      <c r="AJ328">
        <v>0</v>
      </c>
      <c r="AN328">
        <v>0</v>
      </c>
      <c r="AO328">
        <v>0</v>
      </c>
      <c r="AP328">
        <v>0</v>
      </c>
      <c r="AR328">
        <v>0</v>
      </c>
      <c r="AZ328">
        <v>0</v>
      </c>
      <c r="BB328">
        <v>8</v>
      </c>
      <c r="BC328">
        <v>2014</v>
      </c>
      <c r="BD328" t="s">
        <v>3985</v>
      </c>
      <c r="BE328">
        <v>2014</v>
      </c>
    </row>
    <row r="329" spans="1:57" x14ac:dyDescent="0.35">
      <c r="A329" s="1" t="s">
        <v>357</v>
      </c>
      <c r="B329" s="1" t="s">
        <v>3192</v>
      </c>
      <c r="C329" s="1" t="s">
        <v>3193</v>
      </c>
      <c r="D329" s="1" t="s">
        <v>3194</v>
      </c>
      <c r="E329" s="1" t="s">
        <v>3195</v>
      </c>
      <c r="F329" s="1" t="s">
        <v>751</v>
      </c>
      <c r="G329" s="2">
        <v>41882</v>
      </c>
      <c r="H329" s="1" t="s">
        <v>576</v>
      </c>
      <c r="I329" s="1" t="s">
        <v>353</v>
      </c>
      <c r="J329" s="1" t="s">
        <v>1775</v>
      </c>
      <c r="K329" t="s">
        <v>1776</v>
      </c>
      <c r="L329" t="b">
        <v>1</v>
      </c>
      <c r="Q329">
        <v>0</v>
      </c>
      <c r="R329">
        <v>0</v>
      </c>
      <c r="U329">
        <v>0</v>
      </c>
      <c r="Z329">
        <v>0</v>
      </c>
      <c r="AA329">
        <v>0</v>
      </c>
      <c r="AB329">
        <v>0</v>
      </c>
      <c r="AD329">
        <v>0</v>
      </c>
      <c r="AJ329">
        <v>0</v>
      </c>
      <c r="AN329">
        <v>0</v>
      </c>
      <c r="AO329">
        <v>0</v>
      </c>
      <c r="AP329">
        <v>0</v>
      </c>
      <c r="AR329">
        <v>0</v>
      </c>
      <c r="AZ329">
        <v>0</v>
      </c>
      <c r="BB329">
        <v>8</v>
      </c>
      <c r="BC329">
        <v>2014</v>
      </c>
      <c r="BD329" t="s">
        <v>3985</v>
      </c>
      <c r="BE329">
        <v>2014</v>
      </c>
    </row>
    <row r="330" spans="1:57" x14ac:dyDescent="0.35">
      <c r="A330" s="1" t="s">
        <v>357</v>
      </c>
      <c r="B330" s="1" t="s">
        <v>3188</v>
      </c>
      <c r="C330" s="1" t="s">
        <v>3189</v>
      </c>
      <c r="D330" s="1" t="s">
        <v>3190</v>
      </c>
      <c r="E330" s="1" t="s">
        <v>3191</v>
      </c>
      <c r="F330" s="1" t="s">
        <v>751</v>
      </c>
      <c r="G330" s="2">
        <v>41882</v>
      </c>
      <c r="H330" s="1" t="s">
        <v>2790</v>
      </c>
      <c r="I330" s="1" t="s">
        <v>166</v>
      </c>
      <c r="J330" s="1" t="s">
        <v>1775</v>
      </c>
      <c r="K330" t="s">
        <v>1776</v>
      </c>
      <c r="L330" t="b">
        <v>1</v>
      </c>
      <c r="Q330">
        <v>0</v>
      </c>
      <c r="R330">
        <v>0</v>
      </c>
      <c r="U330">
        <v>0</v>
      </c>
      <c r="Z330">
        <v>0</v>
      </c>
      <c r="AA330">
        <v>0</v>
      </c>
      <c r="AB330">
        <v>0</v>
      </c>
      <c r="AD330">
        <v>0</v>
      </c>
      <c r="AJ330">
        <v>0</v>
      </c>
      <c r="AN330">
        <v>0</v>
      </c>
      <c r="AO330">
        <v>0</v>
      </c>
      <c r="AP330">
        <v>0</v>
      </c>
      <c r="AR330">
        <v>0</v>
      </c>
      <c r="AZ330">
        <v>0</v>
      </c>
      <c r="BB330">
        <v>8</v>
      </c>
      <c r="BC330">
        <v>2014</v>
      </c>
      <c r="BD330" t="s">
        <v>3985</v>
      </c>
      <c r="BE330">
        <v>2014</v>
      </c>
    </row>
    <row r="331" spans="1:57" x14ac:dyDescent="0.35">
      <c r="A331" s="1" t="s">
        <v>453</v>
      </c>
      <c r="B331" s="1" t="s">
        <v>3216</v>
      </c>
      <c r="C331" s="1" t="s">
        <v>3217</v>
      </c>
      <c r="D331" s="1" t="s">
        <v>3218</v>
      </c>
      <c r="E331" s="1" t="s">
        <v>29</v>
      </c>
      <c r="F331" s="1" t="s">
        <v>751</v>
      </c>
      <c r="G331" s="2">
        <v>40421</v>
      </c>
      <c r="H331" s="1" t="s">
        <v>29</v>
      </c>
      <c r="I331" s="1" t="s">
        <v>29</v>
      </c>
      <c r="J331" s="1" t="s">
        <v>1775</v>
      </c>
      <c r="K331" t="s">
        <v>1776</v>
      </c>
      <c r="L331" t="b">
        <v>1</v>
      </c>
      <c r="Q331">
        <v>0</v>
      </c>
      <c r="R331">
        <v>0</v>
      </c>
      <c r="U331">
        <v>0</v>
      </c>
      <c r="Z331">
        <v>0</v>
      </c>
      <c r="AA331">
        <v>0</v>
      </c>
      <c r="AB331">
        <v>0</v>
      </c>
      <c r="AD331">
        <v>0</v>
      </c>
      <c r="AJ331">
        <v>0</v>
      </c>
      <c r="AN331">
        <v>0</v>
      </c>
      <c r="AO331">
        <v>0</v>
      </c>
      <c r="AP331">
        <v>0</v>
      </c>
      <c r="AR331">
        <v>0</v>
      </c>
      <c r="AZ331">
        <v>0</v>
      </c>
      <c r="BB331">
        <v>8</v>
      </c>
      <c r="BC331">
        <v>2010</v>
      </c>
      <c r="BD331" t="s">
        <v>3985</v>
      </c>
      <c r="BE331">
        <v>2010</v>
      </c>
    </row>
    <row r="332" spans="1:57" x14ac:dyDescent="0.35">
      <c r="A332" s="1" t="s">
        <v>379</v>
      </c>
      <c r="B332" s="1" t="s">
        <v>3219</v>
      </c>
      <c r="C332" s="1" t="s">
        <v>3220</v>
      </c>
      <c r="D332" s="1" t="s">
        <v>3221</v>
      </c>
      <c r="E332" s="1" t="s">
        <v>29</v>
      </c>
      <c r="F332" s="1" t="s">
        <v>751</v>
      </c>
      <c r="G332" s="2">
        <v>41882</v>
      </c>
      <c r="H332" s="1" t="s">
        <v>380</v>
      </c>
      <c r="I332" s="1" t="s">
        <v>380</v>
      </c>
      <c r="J332" s="1" t="s">
        <v>1855</v>
      </c>
      <c r="K332" t="s">
        <v>1856</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3985</v>
      </c>
      <c r="BE332">
        <v>2014</v>
      </c>
    </row>
    <row r="333" spans="1:57" x14ac:dyDescent="0.35">
      <c r="A333" s="1" t="s">
        <v>557</v>
      </c>
      <c r="B333" s="1" t="s">
        <v>3222</v>
      </c>
      <c r="C333" s="1" t="s">
        <v>3223</v>
      </c>
      <c r="D333" s="1" t="s">
        <v>3224</v>
      </c>
      <c r="E333" s="1" t="s">
        <v>29</v>
      </c>
      <c r="F333" s="1" t="s">
        <v>751</v>
      </c>
      <c r="G333" s="2">
        <v>41152</v>
      </c>
      <c r="H333" s="1" t="s">
        <v>125</v>
      </c>
      <c r="I333" s="1" t="s">
        <v>125</v>
      </c>
      <c r="J333" s="1" t="s">
        <v>1775</v>
      </c>
      <c r="K333" t="s">
        <v>1776</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3985</v>
      </c>
      <c r="BE333">
        <v>2012</v>
      </c>
    </row>
    <row r="334" spans="1:57" x14ac:dyDescent="0.35">
      <c r="A334" s="1" t="s">
        <v>557</v>
      </c>
      <c r="B334" s="1" t="s">
        <v>3225</v>
      </c>
      <c r="C334" s="1" t="s">
        <v>3226</v>
      </c>
      <c r="D334" s="1" t="s">
        <v>3227</v>
      </c>
      <c r="E334" s="1" t="s">
        <v>29</v>
      </c>
      <c r="F334" s="1" t="s">
        <v>751</v>
      </c>
      <c r="G334" s="2">
        <v>41517</v>
      </c>
      <c r="H334" s="1" t="s">
        <v>125</v>
      </c>
      <c r="I334" s="1" t="s">
        <v>125</v>
      </c>
      <c r="J334" s="1" t="s">
        <v>1775</v>
      </c>
      <c r="K334" t="s">
        <v>1776</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3985</v>
      </c>
      <c r="BE334">
        <v>2013</v>
      </c>
    </row>
    <row r="335" spans="1:57" x14ac:dyDescent="0.35">
      <c r="A335" s="1" t="s">
        <v>541</v>
      </c>
      <c r="B335" s="1" t="s">
        <v>3228</v>
      </c>
      <c r="C335" s="1" t="s">
        <v>3229</v>
      </c>
      <c r="D335" s="1" t="s">
        <v>3230</v>
      </c>
      <c r="E335" s="1" t="s">
        <v>29</v>
      </c>
      <c r="F335" s="1" t="s">
        <v>751</v>
      </c>
      <c r="G335" s="2">
        <v>41517</v>
      </c>
      <c r="H335" s="1" t="s">
        <v>43</v>
      </c>
      <c r="I335" s="1" t="s">
        <v>48</v>
      </c>
      <c r="J335" s="1" t="s">
        <v>3231</v>
      </c>
      <c r="K335" t="s">
        <v>3232</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3985</v>
      </c>
      <c r="BE335">
        <v>2013</v>
      </c>
    </row>
    <row r="336" spans="1:57" x14ac:dyDescent="0.35">
      <c r="A336" s="1" t="s">
        <v>541</v>
      </c>
      <c r="B336" s="1" t="s">
        <v>3233</v>
      </c>
      <c r="C336" s="1" t="s">
        <v>3234</v>
      </c>
      <c r="D336" s="1" t="s">
        <v>3235</v>
      </c>
      <c r="E336" s="1" t="s">
        <v>29</v>
      </c>
      <c r="F336" s="1" t="s">
        <v>751</v>
      </c>
      <c r="G336" s="2">
        <v>41882</v>
      </c>
      <c r="H336" s="1" t="s">
        <v>43</v>
      </c>
      <c r="I336" s="1" t="s">
        <v>48</v>
      </c>
      <c r="J336" s="1" t="s">
        <v>3231</v>
      </c>
      <c r="K336" t="s">
        <v>3232</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3985</v>
      </c>
      <c r="BE336">
        <v>2014</v>
      </c>
    </row>
    <row r="337" spans="1:57" x14ac:dyDescent="0.35">
      <c r="A337" s="1" t="s">
        <v>541</v>
      </c>
      <c r="B337" s="1" t="s">
        <v>3250</v>
      </c>
      <c r="C337" s="1" t="s">
        <v>3251</v>
      </c>
      <c r="D337" s="1" t="s">
        <v>3252</v>
      </c>
      <c r="E337" s="1" t="s">
        <v>29</v>
      </c>
      <c r="F337" s="1" t="s">
        <v>751</v>
      </c>
      <c r="G337" s="2">
        <v>42247</v>
      </c>
      <c r="H337" s="1" t="s">
        <v>43</v>
      </c>
      <c r="I337" s="1" t="s">
        <v>48</v>
      </c>
      <c r="J337" s="1" t="s">
        <v>3231</v>
      </c>
      <c r="K337" t="s">
        <v>3232</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3985</v>
      </c>
      <c r="BE337">
        <v>2015</v>
      </c>
    </row>
    <row r="338" spans="1:57" x14ac:dyDescent="0.35">
      <c r="A338" s="1" t="s">
        <v>472</v>
      </c>
      <c r="B338" s="1" t="s">
        <v>3253</v>
      </c>
      <c r="C338" s="1" t="s">
        <v>3254</v>
      </c>
      <c r="D338" s="1" t="s">
        <v>3255</v>
      </c>
      <c r="E338" s="1" t="s">
        <v>29</v>
      </c>
      <c r="F338" s="1" t="s">
        <v>751</v>
      </c>
      <c r="G338" s="2">
        <v>41882</v>
      </c>
      <c r="H338" s="1" t="s">
        <v>40</v>
      </c>
      <c r="I338" s="1" t="s">
        <v>40</v>
      </c>
      <c r="J338" s="1" t="s">
        <v>1894</v>
      </c>
      <c r="K338" t="s">
        <v>1895</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3985</v>
      </c>
      <c r="BE338">
        <v>2014</v>
      </c>
    </row>
    <row r="339" spans="1:57" x14ac:dyDescent="0.35">
      <c r="A339" s="1" t="s">
        <v>546</v>
      </c>
      <c r="B339" s="1" t="s">
        <v>3256</v>
      </c>
      <c r="C339" s="1" t="s">
        <v>3257</v>
      </c>
      <c r="D339" s="1" t="s">
        <v>3258</v>
      </c>
      <c r="E339" s="1" t="s">
        <v>29</v>
      </c>
      <c r="F339" s="1" t="s">
        <v>751</v>
      </c>
      <c r="G339" s="2">
        <v>41517</v>
      </c>
      <c r="H339" s="1" t="s">
        <v>43</v>
      </c>
      <c r="I339" s="1" t="s">
        <v>48</v>
      </c>
      <c r="J339" s="1" t="s">
        <v>1894</v>
      </c>
      <c r="K339" t="s">
        <v>1895</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3985</v>
      </c>
      <c r="BE339">
        <v>2013</v>
      </c>
    </row>
    <row r="340" spans="1:57" x14ac:dyDescent="0.35">
      <c r="A340" s="1" t="s">
        <v>271</v>
      </c>
      <c r="B340" s="1" t="s">
        <v>3236</v>
      </c>
      <c r="C340" s="1" t="s">
        <v>2865</v>
      </c>
      <c r="D340" s="1" t="s">
        <v>2866</v>
      </c>
      <c r="E340" s="1" t="s">
        <v>3237</v>
      </c>
      <c r="F340" s="1" t="s">
        <v>751</v>
      </c>
      <c r="G340" s="2">
        <v>43480</v>
      </c>
      <c r="H340" s="1" t="s">
        <v>43</v>
      </c>
      <c r="I340" s="1" t="s">
        <v>48</v>
      </c>
      <c r="J340" s="1" t="s">
        <v>2867</v>
      </c>
      <c r="K340" t="s">
        <v>2868</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3987</v>
      </c>
      <c r="BE340">
        <v>2019</v>
      </c>
    </row>
    <row r="341" spans="1:57" x14ac:dyDescent="0.35">
      <c r="A341" s="1" t="s">
        <v>625</v>
      </c>
      <c r="B341" s="1" t="s">
        <v>3213</v>
      </c>
      <c r="C341" s="1" t="s">
        <v>3214</v>
      </c>
      <c r="D341" s="1" t="s">
        <v>3215</v>
      </c>
      <c r="E341" s="1" t="s">
        <v>29</v>
      </c>
      <c r="F341" s="1" t="s">
        <v>751</v>
      </c>
      <c r="G341" s="2">
        <v>42840</v>
      </c>
      <c r="H341" s="1" t="s">
        <v>177</v>
      </c>
      <c r="I341" s="1" t="s">
        <v>1146</v>
      </c>
      <c r="J341" s="1" t="s">
        <v>1757</v>
      </c>
      <c r="K341" t="s">
        <v>1758</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3986</v>
      </c>
      <c r="BE341">
        <v>2017</v>
      </c>
    </row>
    <row r="342" spans="1:57" x14ac:dyDescent="0.35">
      <c r="A342" s="1" t="s">
        <v>385</v>
      </c>
      <c r="B342" s="1" t="s">
        <v>3207</v>
      </c>
      <c r="C342" s="1" t="s">
        <v>3208</v>
      </c>
      <c r="D342" s="1" t="s">
        <v>3209</v>
      </c>
      <c r="E342" s="1" t="s">
        <v>29</v>
      </c>
      <c r="F342" s="1" t="s">
        <v>751</v>
      </c>
      <c r="G342" s="2">
        <v>42766</v>
      </c>
      <c r="H342" s="1" t="s">
        <v>386</v>
      </c>
      <c r="I342" s="1" t="s">
        <v>387</v>
      </c>
      <c r="J342" s="1" t="s">
        <v>1894</v>
      </c>
      <c r="K342" t="s">
        <v>1895</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3987</v>
      </c>
      <c r="BE342">
        <v>2017</v>
      </c>
    </row>
    <row r="343" spans="1:57" x14ac:dyDescent="0.35">
      <c r="A343" s="1" t="s">
        <v>385</v>
      </c>
      <c r="B343" s="1" t="s">
        <v>3210</v>
      </c>
      <c r="C343" s="1" t="s">
        <v>3211</v>
      </c>
      <c r="D343" s="1" t="s">
        <v>3212</v>
      </c>
      <c r="E343" s="1" t="s">
        <v>3212</v>
      </c>
      <c r="F343" s="1" t="s">
        <v>751</v>
      </c>
      <c r="G343" s="2">
        <v>43131</v>
      </c>
      <c r="H343" s="1" t="s">
        <v>386</v>
      </c>
      <c r="I343" s="1" t="s">
        <v>387</v>
      </c>
      <c r="J343" s="1" t="s">
        <v>1894</v>
      </c>
      <c r="K343" t="s">
        <v>1895</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3987</v>
      </c>
      <c r="BE343">
        <v>2018</v>
      </c>
    </row>
    <row r="344" spans="1:57" x14ac:dyDescent="0.35">
      <c r="A344" s="1" t="s">
        <v>546</v>
      </c>
      <c r="B344" s="1" t="s">
        <v>3263</v>
      </c>
      <c r="C344" s="1" t="s">
        <v>3264</v>
      </c>
      <c r="D344" s="1" t="s">
        <v>3265</v>
      </c>
      <c r="E344" s="1" t="s">
        <v>29</v>
      </c>
      <c r="F344" s="1" t="s">
        <v>751</v>
      </c>
      <c r="G344" s="2">
        <v>42247</v>
      </c>
      <c r="H344" s="1" t="s">
        <v>43</v>
      </c>
      <c r="I344" s="1" t="s">
        <v>48</v>
      </c>
      <c r="J344" s="1" t="s">
        <v>1894</v>
      </c>
      <c r="K344" t="s">
        <v>1895</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3985</v>
      </c>
      <c r="BE344">
        <v>2015</v>
      </c>
    </row>
    <row r="345" spans="1:57" x14ac:dyDescent="0.35">
      <c r="A345" s="1" t="s">
        <v>644</v>
      </c>
      <c r="B345" s="1" t="s">
        <v>3266</v>
      </c>
      <c r="C345" s="1" t="s">
        <v>3267</v>
      </c>
      <c r="D345" s="1" t="s">
        <v>3268</v>
      </c>
      <c r="E345" s="1" t="s">
        <v>29</v>
      </c>
      <c r="F345" s="1" t="s">
        <v>751</v>
      </c>
      <c r="G345" s="2">
        <v>40421</v>
      </c>
      <c r="H345" s="1" t="s">
        <v>177</v>
      </c>
      <c r="I345" s="1" t="s">
        <v>1146</v>
      </c>
      <c r="J345" s="1" t="s">
        <v>1757</v>
      </c>
      <c r="K345" t="s">
        <v>1758</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3985</v>
      </c>
      <c r="BE345">
        <v>2010</v>
      </c>
    </row>
    <row r="346" spans="1:57" x14ac:dyDescent="0.35">
      <c r="A346" s="1" t="s">
        <v>644</v>
      </c>
      <c r="B346" s="1" t="s">
        <v>3269</v>
      </c>
      <c r="C346" s="1" t="s">
        <v>3270</v>
      </c>
      <c r="D346" s="1" t="s">
        <v>3271</v>
      </c>
      <c r="E346" s="1" t="s">
        <v>29</v>
      </c>
      <c r="F346" s="1" t="s">
        <v>751</v>
      </c>
      <c r="G346" s="2">
        <v>40786</v>
      </c>
      <c r="H346" s="1" t="s">
        <v>177</v>
      </c>
      <c r="I346" s="1" t="s">
        <v>1146</v>
      </c>
      <c r="J346" s="1" t="s">
        <v>1757</v>
      </c>
      <c r="K346" t="s">
        <v>1758</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3985</v>
      </c>
      <c r="BE346">
        <v>2011</v>
      </c>
    </row>
    <row r="347" spans="1:57" x14ac:dyDescent="0.35">
      <c r="A347" s="1" t="s">
        <v>644</v>
      </c>
      <c r="B347" s="1" t="s">
        <v>3272</v>
      </c>
      <c r="C347" s="1" t="s">
        <v>3273</v>
      </c>
      <c r="D347" s="1" t="s">
        <v>3274</v>
      </c>
      <c r="E347" s="1" t="s">
        <v>29</v>
      </c>
      <c r="F347" s="1" t="s">
        <v>751</v>
      </c>
      <c r="G347" s="2">
        <v>41152</v>
      </c>
      <c r="H347" s="1" t="s">
        <v>177</v>
      </c>
      <c r="I347" s="1" t="s">
        <v>1146</v>
      </c>
      <c r="J347" s="1" t="s">
        <v>1757</v>
      </c>
      <c r="K347" t="s">
        <v>1758</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3985</v>
      </c>
      <c r="BE347">
        <v>2012</v>
      </c>
    </row>
    <row r="348" spans="1:57" x14ac:dyDescent="0.35">
      <c r="A348" s="1" t="s">
        <v>644</v>
      </c>
      <c r="B348" s="1" t="s">
        <v>3275</v>
      </c>
      <c r="C348" s="1" t="s">
        <v>3276</v>
      </c>
      <c r="D348" s="1" t="s">
        <v>3277</v>
      </c>
      <c r="E348" s="1" t="s">
        <v>29</v>
      </c>
      <c r="F348" s="1" t="s">
        <v>751</v>
      </c>
      <c r="G348" s="2">
        <v>41517</v>
      </c>
      <c r="H348" s="1" t="s">
        <v>177</v>
      </c>
      <c r="I348" s="1" t="s">
        <v>1146</v>
      </c>
      <c r="J348" s="1" t="s">
        <v>1757</v>
      </c>
      <c r="K348" t="s">
        <v>1758</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3985</v>
      </c>
      <c r="BE348">
        <v>2013</v>
      </c>
    </row>
    <row r="349" spans="1:57" x14ac:dyDescent="0.35">
      <c r="A349" s="1" t="s">
        <v>644</v>
      </c>
      <c r="B349" s="1" t="s">
        <v>3278</v>
      </c>
      <c r="C349" s="1" t="s">
        <v>3279</v>
      </c>
      <c r="D349" s="1" t="s">
        <v>3280</v>
      </c>
      <c r="E349" s="1" t="s">
        <v>29</v>
      </c>
      <c r="F349" s="1" t="s">
        <v>751</v>
      </c>
      <c r="G349" s="2">
        <v>42247</v>
      </c>
      <c r="H349" s="1" t="s">
        <v>177</v>
      </c>
      <c r="I349" s="1" t="s">
        <v>1146</v>
      </c>
      <c r="J349" s="1" t="s">
        <v>1757</v>
      </c>
      <c r="K349" t="s">
        <v>1758</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3985</v>
      </c>
      <c r="BE349">
        <v>2015</v>
      </c>
    </row>
    <row r="350" spans="1:57" x14ac:dyDescent="0.35">
      <c r="A350" s="1" t="s">
        <v>372</v>
      </c>
      <c r="B350" s="1" t="s">
        <v>3281</v>
      </c>
      <c r="C350" s="1" t="s">
        <v>3282</v>
      </c>
      <c r="D350" s="1" t="s">
        <v>3283</v>
      </c>
      <c r="E350" s="1" t="s">
        <v>29</v>
      </c>
      <c r="F350" s="1" t="s">
        <v>751</v>
      </c>
      <c r="G350" s="2">
        <v>40421</v>
      </c>
      <c r="H350" s="1" t="s">
        <v>29</v>
      </c>
      <c r="I350" s="1" t="s">
        <v>29</v>
      </c>
      <c r="J350" s="1" t="s">
        <v>3231</v>
      </c>
      <c r="K350" t="s">
        <v>3232</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3985</v>
      </c>
      <c r="BE350">
        <v>2010</v>
      </c>
    </row>
    <row r="351" spans="1:57" x14ac:dyDescent="0.35">
      <c r="A351" s="1" t="s">
        <v>372</v>
      </c>
      <c r="B351" s="1" t="s">
        <v>3284</v>
      </c>
      <c r="C351" s="1" t="s">
        <v>3285</v>
      </c>
      <c r="D351" s="1" t="s">
        <v>3286</v>
      </c>
      <c r="E351" s="1" t="s">
        <v>29</v>
      </c>
      <c r="F351" s="1" t="s">
        <v>751</v>
      </c>
      <c r="G351" s="2">
        <v>40786</v>
      </c>
      <c r="H351" s="1" t="s">
        <v>29</v>
      </c>
      <c r="I351" s="1" t="s">
        <v>29</v>
      </c>
      <c r="J351" s="1" t="s">
        <v>3231</v>
      </c>
      <c r="K351" t="s">
        <v>3232</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3985</v>
      </c>
      <c r="BE351">
        <v>2011</v>
      </c>
    </row>
    <row r="352" spans="1:57" x14ac:dyDescent="0.35">
      <c r="A352" s="1" t="s">
        <v>372</v>
      </c>
      <c r="B352" s="1" t="s">
        <v>3287</v>
      </c>
      <c r="C352" s="1" t="s">
        <v>3288</v>
      </c>
      <c r="D352" s="1" t="s">
        <v>3289</v>
      </c>
      <c r="E352" s="1" t="s">
        <v>29</v>
      </c>
      <c r="F352" s="1" t="s">
        <v>751</v>
      </c>
      <c r="G352" s="2">
        <v>41152</v>
      </c>
      <c r="H352" s="1" t="s">
        <v>29</v>
      </c>
      <c r="I352" s="1" t="s">
        <v>29</v>
      </c>
      <c r="J352" s="1" t="s">
        <v>3231</v>
      </c>
      <c r="K352" t="s">
        <v>3232</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3985</v>
      </c>
      <c r="BE352">
        <v>2012</v>
      </c>
    </row>
    <row r="353" spans="1:57" x14ac:dyDescent="0.35">
      <c r="A353" s="1" t="s">
        <v>566</v>
      </c>
      <c r="B353" s="1" t="s">
        <v>3290</v>
      </c>
      <c r="C353" s="1" t="s">
        <v>3291</v>
      </c>
      <c r="D353" s="1" t="s">
        <v>3292</v>
      </c>
      <c r="E353" s="1" t="s">
        <v>29</v>
      </c>
      <c r="F353" s="1" t="s">
        <v>751</v>
      </c>
      <c r="G353" s="2">
        <v>40421</v>
      </c>
      <c r="H353" s="1" t="s">
        <v>352</v>
      </c>
      <c r="I353" s="1" t="s">
        <v>353</v>
      </c>
      <c r="J353" s="1" t="s">
        <v>1894</v>
      </c>
      <c r="K353" t="s">
        <v>1895</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3985</v>
      </c>
      <c r="BE353">
        <v>2010</v>
      </c>
    </row>
    <row r="354" spans="1:57" x14ac:dyDescent="0.35">
      <c r="A354" s="1" t="s">
        <v>401</v>
      </c>
      <c r="B354" s="1" t="s">
        <v>3293</v>
      </c>
      <c r="C354" s="1" t="s">
        <v>3294</v>
      </c>
      <c r="D354" s="1" t="s">
        <v>3295</v>
      </c>
      <c r="E354" s="1" t="s">
        <v>29</v>
      </c>
      <c r="F354" s="1" t="s">
        <v>751</v>
      </c>
      <c r="G354" s="2">
        <v>40786</v>
      </c>
      <c r="H354" s="1" t="s">
        <v>402</v>
      </c>
      <c r="I354" s="1" t="s">
        <v>145</v>
      </c>
      <c r="J354" s="1" t="s">
        <v>1894</v>
      </c>
      <c r="K354" t="s">
        <v>1895</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3985</v>
      </c>
      <c r="BE354">
        <v>2011</v>
      </c>
    </row>
    <row r="355" spans="1:57" x14ac:dyDescent="0.35">
      <c r="A355" s="1" t="s">
        <v>401</v>
      </c>
      <c r="B355" s="1" t="s">
        <v>3296</v>
      </c>
      <c r="C355" s="1" t="s">
        <v>3297</v>
      </c>
      <c r="D355" s="1" t="s">
        <v>3298</v>
      </c>
      <c r="E355" s="1" t="s">
        <v>29</v>
      </c>
      <c r="F355" s="1" t="s">
        <v>751</v>
      </c>
      <c r="G355" s="2">
        <v>41152</v>
      </c>
      <c r="H355" s="1" t="s">
        <v>402</v>
      </c>
      <c r="I355" s="1" t="s">
        <v>145</v>
      </c>
      <c r="J355" s="1" t="s">
        <v>1894</v>
      </c>
      <c r="K355" t="s">
        <v>1895</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3985</v>
      </c>
      <c r="BE355">
        <v>2012</v>
      </c>
    </row>
    <row r="356" spans="1:57" x14ac:dyDescent="0.35">
      <c r="A356" s="1" t="s">
        <v>546</v>
      </c>
      <c r="B356" s="1" t="s">
        <v>3299</v>
      </c>
      <c r="C356" s="1" t="s">
        <v>3300</v>
      </c>
      <c r="D356" s="1" t="s">
        <v>3301</v>
      </c>
      <c r="E356" s="1" t="s">
        <v>29</v>
      </c>
      <c r="F356" s="1" t="s">
        <v>751</v>
      </c>
      <c r="G356" s="2">
        <v>41882</v>
      </c>
      <c r="H356" s="1" t="s">
        <v>43</v>
      </c>
      <c r="I356" s="1" t="s">
        <v>48</v>
      </c>
      <c r="J356" s="1" t="s">
        <v>1894</v>
      </c>
      <c r="K356" t="s">
        <v>1895</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3985</v>
      </c>
      <c r="BE356">
        <v>2014</v>
      </c>
    </row>
    <row r="357" spans="1:57" x14ac:dyDescent="0.35">
      <c r="A357" s="1" t="s">
        <v>586</v>
      </c>
      <c r="B357" s="1" t="s">
        <v>3238</v>
      </c>
      <c r="C357" s="1" t="s">
        <v>3239</v>
      </c>
      <c r="D357" s="1" t="s">
        <v>3240</v>
      </c>
      <c r="E357" s="1" t="s">
        <v>29</v>
      </c>
      <c r="F357" s="1" t="s">
        <v>751</v>
      </c>
      <c r="G357" s="2">
        <v>40786</v>
      </c>
      <c r="H357" s="1" t="s">
        <v>238</v>
      </c>
      <c r="I357" s="1" t="s">
        <v>239</v>
      </c>
      <c r="J357" s="1" t="s">
        <v>1775</v>
      </c>
      <c r="K357" t="s">
        <v>1776</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3985</v>
      </c>
      <c r="BE357">
        <v>2011</v>
      </c>
    </row>
    <row r="358" spans="1:57" x14ac:dyDescent="0.35">
      <c r="A358" s="1" t="s">
        <v>586</v>
      </c>
      <c r="B358" s="1" t="s">
        <v>3241</v>
      </c>
      <c r="C358" s="1" t="s">
        <v>3242</v>
      </c>
      <c r="D358" s="1" t="s">
        <v>3243</v>
      </c>
      <c r="E358" s="1" t="s">
        <v>29</v>
      </c>
      <c r="F358" s="1" t="s">
        <v>751</v>
      </c>
      <c r="G358" s="2">
        <v>41152</v>
      </c>
      <c r="H358" s="1" t="s">
        <v>238</v>
      </c>
      <c r="I358" s="1" t="s">
        <v>239</v>
      </c>
      <c r="J358" s="1" t="s">
        <v>1775</v>
      </c>
      <c r="K358" t="s">
        <v>1776</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3985</v>
      </c>
      <c r="BE358">
        <v>2012</v>
      </c>
    </row>
    <row r="359" spans="1:57" x14ac:dyDescent="0.35">
      <c r="A359" s="1" t="s">
        <v>586</v>
      </c>
      <c r="B359" s="1" t="s">
        <v>3244</v>
      </c>
      <c r="C359" s="1" t="s">
        <v>3245</v>
      </c>
      <c r="D359" s="1" t="s">
        <v>3246</v>
      </c>
      <c r="E359" s="1" t="s">
        <v>29</v>
      </c>
      <c r="F359" s="1" t="s">
        <v>751</v>
      </c>
      <c r="G359" s="2">
        <v>41517</v>
      </c>
      <c r="H359" s="1" t="s">
        <v>238</v>
      </c>
      <c r="I359" s="1" t="s">
        <v>239</v>
      </c>
      <c r="J359" s="1" t="s">
        <v>1775</v>
      </c>
      <c r="K359" t="s">
        <v>1776</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3985</v>
      </c>
      <c r="BE359">
        <v>2013</v>
      </c>
    </row>
    <row r="360" spans="1:57" x14ac:dyDescent="0.35">
      <c r="A360" s="1" t="s">
        <v>472</v>
      </c>
      <c r="B360" s="1" t="s">
        <v>3247</v>
      </c>
      <c r="C360" s="1" t="s">
        <v>3248</v>
      </c>
      <c r="D360" s="1" t="s">
        <v>3249</v>
      </c>
      <c r="E360" s="1" t="s">
        <v>29</v>
      </c>
      <c r="F360" s="1" t="s">
        <v>751</v>
      </c>
      <c r="G360" s="2">
        <v>41517</v>
      </c>
      <c r="H360" s="1" t="s">
        <v>40</v>
      </c>
      <c r="I360" s="1" t="s">
        <v>40</v>
      </c>
      <c r="J360" s="1" t="s">
        <v>1894</v>
      </c>
      <c r="K360" t="s">
        <v>1895</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3985</v>
      </c>
      <c r="BE360">
        <v>2013</v>
      </c>
    </row>
    <row r="361" spans="1:57" x14ac:dyDescent="0.35">
      <c r="A361" s="1" t="s">
        <v>271</v>
      </c>
      <c r="B361" s="1" t="s">
        <v>3259</v>
      </c>
      <c r="C361" s="1" t="s">
        <v>2865</v>
      </c>
      <c r="D361" s="1" t="s">
        <v>2866</v>
      </c>
      <c r="E361" s="1" t="s">
        <v>3260</v>
      </c>
      <c r="F361" s="1" t="s">
        <v>751</v>
      </c>
      <c r="G361" s="2">
        <v>43646</v>
      </c>
      <c r="H361" s="1" t="s">
        <v>43</v>
      </c>
      <c r="I361" s="1" t="s">
        <v>48</v>
      </c>
      <c r="J361" s="1" t="s">
        <v>2867</v>
      </c>
      <c r="K361" t="s">
        <v>2868</v>
      </c>
      <c r="L361" t="b">
        <v>1</v>
      </c>
      <c r="U361">
        <v>0</v>
      </c>
      <c r="AF361">
        <v>0</v>
      </c>
      <c r="AJ361">
        <v>0</v>
      </c>
      <c r="AZ361">
        <v>0</v>
      </c>
      <c r="BB361">
        <v>6</v>
      </c>
      <c r="BC361">
        <v>2019</v>
      </c>
      <c r="BD361" t="s">
        <v>3985</v>
      </c>
      <c r="BE361">
        <v>2019</v>
      </c>
    </row>
    <row r="362" spans="1:57" x14ac:dyDescent="0.35">
      <c r="A362" s="1" t="s">
        <v>271</v>
      </c>
      <c r="B362" s="1" t="s">
        <v>3261</v>
      </c>
      <c r="C362" s="1" t="s">
        <v>2865</v>
      </c>
      <c r="D362" s="1" t="s">
        <v>2866</v>
      </c>
      <c r="E362" s="1" t="s">
        <v>3262</v>
      </c>
      <c r="F362" s="1" t="s">
        <v>751</v>
      </c>
      <c r="G362" s="2">
        <v>43845</v>
      </c>
      <c r="H362" s="1" t="s">
        <v>43</v>
      </c>
      <c r="I362" s="1" t="s">
        <v>48</v>
      </c>
      <c r="J362" s="1" t="s">
        <v>2867</v>
      </c>
      <c r="K362" t="s">
        <v>2868</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3987</v>
      </c>
      <c r="BE362">
        <v>2020</v>
      </c>
    </row>
    <row r="363" spans="1:57" x14ac:dyDescent="0.35">
      <c r="A363" s="1" t="s">
        <v>132</v>
      </c>
      <c r="B363" s="1" t="s">
        <v>3858</v>
      </c>
      <c r="C363" s="1" t="s">
        <v>3859</v>
      </c>
      <c r="D363" s="1" t="s">
        <v>1799</v>
      </c>
      <c r="E363" s="1" t="s">
        <v>3860</v>
      </c>
      <c r="F363" s="1" t="s">
        <v>822</v>
      </c>
      <c r="G363" s="2">
        <v>44500</v>
      </c>
      <c r="H363" s="1" t="s">
        <v>1799</v>
      </c>
      <c r="I363" s="1" t="s">
        <v>145</v>
      </c>
      <c r="J363" s="1" t="s">
        <v>751</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3988</v>
      </c>
      <c r="BE363">
        <v>2022</v>
      </c>
    </row>
    <row r="364" spans="1:57" x14ac:dyDescent="0.35">
      <c r="A364" s="1" t="s">
        <v>132</v>
      </c>
      <c r="B364" s="1" t="s">
        <v>3861</v>
      </c>
      <c r="C364" s="1" t="s">
        <v>3862</v>
      </c>
      <c r="D364" s="1" t="s">
        <v>135</v>
      </c>
      <c r="E364" s="1" t="s">
        <v>3863</v>
      </c>
      <c r="F364" s="1" t="s">
        <v>822</v>
      </c>
      <c r="G364" s="2">
        <v>44500</v>
      </c>
      <c r="H364" s="1" t="s">
        <v>135</v>
      </c>
      <c r="I364" s="1" t="s">
        <v>136</v>
      </c>
      <c r="J364" s="1" t="s">
        <v>751</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3988</v>
      </c>
      <c r="BE364">
        <v>2022</v>
      </c>
    </row>
    <row r="365" spans="1:57" x14ac:dyDescent="0.35">
      <c r="A365" s="1" t="s">
        <v>132</v>
      </c>
      <c r="B365" s="1" t="s">
        <v>3864</v>
      </c>
      <c r="C365" s="1" t="s">
        <v>3865</v>
      </c>
      <c r="D365" s="1" t="s">
        <v>1020</v>
      </c>
      <c r="E365" s="1" t="s">
        <v>3866</v>
      </c>
      <c r="F365" s="1" t="s">
        <v>822</v>
      </c>
      <c r="G365" s="2">
        <v>44500</v>
      </c>
      <c r="H365" s="1" t="s">
        <v>1020</v>
      </c>
      <c r="I365" s="1" t="s">
        <v>145</v>
      </c>
      <c r="J365" s="1" t="s">
        <v>751</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3988</v>
      </c>
      <c r="BE365">
        <v>2022</v>
      </c>
    </row>
    <row r="366" spans="1:57" x14ac:dyDescent="0.35">
      <c r="A366" s="1" t="s">
        <v>132</v>
      </c>
      <c r="B366" s="1" t="s">
        <v>3867</v>
      </c>
      <c r="C366" s="1" t="s">
        <v>3868</v>
      </c>
      <c r="D366" s="1" t="s">
        <v>1110</v>
      </c>
      <c r="E366" s="1" t="s">
        <v>3869</v>
      </c>
      <c r="F366" s="1" t="s">
        <v>822</v>
      </c>
      <c r="G366" s="2">
        <v>44500</v>
      </c>
      <c r="H366" s="1" t="s">
        <v>1110</v>
      </c>
      <c r="I366" s="1" t="s">
        <v>145</v>
      </c>
      <c r="J366" s="1" t="s">
        <v>751</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3988</v>
      </c>
      <c r="BE366">
        <v>2022</v>
      </c>
    </row>
    <row r="367" spans="1:57" x14ac:dyDescent="0.35">
      <c r="A367" s="1" t="s">
        <v>132</v>
      </c>
      <c r="B367" s="1" t="s">
        <v>3870</v>
      </c>
      <c r="C367" s="1" t="s">
        <v>3871</v>
      </c>
      <c r="D367" s="1" t="s">
        <v>1824</v>
      </c>
      <c r="E367" s="1" t="s">
        <v>3872</v>
      </c>
      <c r="F367" s="1" t="s">
        <v>822</v>
      </c>
      <c r="G367" s="2">
        <v>44500</v>
      </c>
      <c r="H367" s="1" t="s">
        <v>1824</v>
      </c>
      <c r="I367" s="1" t="s">
        <v>145</v>
      </c>
      <c r="J367" s="1" t="s">
        <v>751</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3988</v>
      </c>
      <c r="BE367">
        <v>2022</v>
      </c>
    </row>
    <row r="368" spans="1:57" x14ac:dyDescent="0.35">
      <c r="A368" s="1" t="s">
        <v>132</v>
      </c>
      <c r="B368" s="1" t="s">
        <v>3873</v>
      </c>
      <c r="C368" s="1" t="s">
        <v>3874</v>
      </c>
      <c r="D368" s="1" t="s">
        <v>151</v>
      </c>
      <c r="E368" s="1" t="s">
        <v>3875</v>
      </c>
      <c r="F368" s="1" t="s">
        <v>822</v>
      </c>
      <c r="G368" s="2">
        <v>44500</v>
      </c>
      <c r="H368" s="1" t="s">
        <v>151</v>
      </c>
      <c r="I368" s="1" t="s">
        <v>145</v>
      </c>
      <c r="J368" s="1" t="s">
        <v>751</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3988</v>
      </c>
      <c r="BE368">
        <v>2022</v>
      </c>
    </row>
    <row r="369" spans="1:57" x14ac:dyDescent="0.35">
      <c r="A369" s="1" t="s">
        <v>132</v>
      </c>
      <c r="B369" s="1" t="s">
        <v>3876</v>
      </c>
      <c r="C369" s="1" t="s">
        <v>3877</v>
      </c>
      <c r="D369" s="1" t="s">
        <v>1828</v>
      </c>
      <c r="E369" s="1" t="s">
        <v>3878</v>
      </c>
      <c r="F369" s="1" t="s">
        <v>822</v>
      </c>
      <c r="G369" s="2">
        <v>44500</v>
      </c>
      <c r="H369" s="1" t="s">
        <v>1828</v>
      </c>
      <c r="I369" s="1" t="s">
        <v>145</v>
      </c>
      <c r="J369" s="1" t="s">
        <v>751</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3988</v>
      </c>
      <c r="BE369">
        <v>2022</v>
      </c>
    </row>
    <row r="370" spans="1:57" x14ac:dyDescent="0.35">
      <c r="A370" s="1" t="s">
        <v>132</v>
      </c>
      <c r="B370" s="1" t="s">
        <v>3879</v>
      </c>
      <c r="C370" s="1" t="s">
        <v>3880</v>
      </c>
      <c r="D370" s="1" t="s">
        <v>1816</v>
      </c>
      <c r="E370" s="1" t="s">
        <v>3881</v>
      </c>
      <c r="F370" s="1" t="s">
        <v>822</v>
      </c>
      <c r="G370" s="2">
        <v>44500</v>
      </c>
      <c r="H370" s="1" t="s">
        <v>1816</v>
      </c>
      <c r="I370" s="1" t="s">
        <v>145</v>
      </c>
      <c r="J370" s="1" t="s">
        <v>751</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3988</v>
      </c>
      <c r="BE370">
        <v>2022</v>
      </c>
    </row>
    <row r="371" spans="1:57" x14ac:dyDescent="0.35">
      <c r="A371" s="1" t="s">
        <v>132</v>
      </c>
      <c r="B371" s="1" t="s">
        <v>3882</v>
      </c>
      <c r="C371" s="1" t="s">
        <v>3883</v>
      </c>
      <c r="D371" s="1" t="s">
        <v>1783</v>
      </c>
      <c r="E371" s="1" t="s">
        <v>3884</v>
      </c>
      <c r="F371" s="1" t="s">
        <v>822</v>
      </c>
      <c r="G371" s="2">
        <v>44500</v>
      </c>
      <c r="H371" s="1" t="s">
        <v>1783</v>
      </c>
      <c r="I371" s="1" t="s">
        <v>145</v>
      </c>
      <c r="J371" s="1" t="s">
        <v>751</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3988</v>
      </c>
      <c r="BE371">
        <v>2022</v>
      </c>
    </row>
    <row r="372" spans="1:57" x14ac:dyDescent="0.35">
      <c r="A372" s="1" t="s">
        <v>132</v>
      </c>
      <c r="B372" s="1" t="s">
        <v>3885</v>
      </c>
      <c r="C372" s="1" t="s">
        <v>3886</v>
      </c>
      <c r="D372" s="1" t="s">
        <v>1839</v>
      </c>
      <c r="E372" s="1" t="s">
        <v>3887</v>
      </c>
      <c r="F372" s="1" t="s">
        <v>822</v>
      </c>
      <c r="G372" s="2">
        <v>44500</v>
      </c>
      <c r="H372" s="1" t="s">
        <v>1839</v>
      </c>
      <c r="I372" s="1" t="s">
        <v>145</v>
      </c>
      <c r="J372" s="1" t="s">
        <v>751</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3988</v>
      </c>
      <c r="BE372">
        <v>2022</v>
      </c>
    </row>
    <row r="373" spans="1:57" x14ac:dyDescent="0.35">
      <c r="A373" s="1" t="s">
        <v>132</v>
      </c>
      <c r="B373" s="1" t="s">
        <v>3888</v>
      </c>
      <c r="C373" s="1" t="s">
        <v>3889</v>
      </c>
      <c r="D373" s="1" t="s">
        <v>1795</v>
      </c>
      <c r="E373" s="1" t="s">
        <v>3890</v>
      </c>
      <c r="F373" s="1" t="s">
        <v>822</v>
      </c>
      <c r="G373" s="2">
        <v>44500</v>
      </c>
      <c r="H373" s="1" t="s">
        <v>1795</v>
      </c>
      <c r="I373" s="1" t="s">
        <v>145</v>
      </c>
      <c r="J373" s="1" t="s">
        <v>751</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3988</v>
      </c>
      <c r="BE373">
        <v>2022</v>
      </c>
    </row>
    <row r="374" spans="1:57" x14ac:dyDescent="0.35">
      <c r="A374" s="1" t="s">
        <v>132</v>
      </c>
      <c r="B374" s="1" t="s">
        <v>3891</v>
      </c>
      <c r="C374" s="1" t="s">
        <v>3892</v>
      </c>
      <c r="D374" s="1" t="s">
        <v>155</v>
      </c>
      <c r="E374" s="1" t="s">
        <v>3893</v>
      </c>
      <c r="F374" s="1" t="s">
        <v>822</v>
      </c>
      <c r="G374" s="2">
        <v>44500</v>
      </c>
      <c r="H374" s="1" t="s">
        <v>155</v>
      </c>
      <c r="I374" s="1" t="s">
        <v>145</v>
      </c>
      <c r="J374" s="1" t="s">
        <v>751</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3988</v>
      </c>
      <c r="BE374">
        <v>2022</v>
      </c>
    </row>
    <row r="375" spans="1:57" x14ac:dyDescent="0.35">
      <c r="A375" s="1" t="s">
        <v>132</v>
      </c>
      <c r="B375" s="1" t="s">
        <v>3894</v>
      </c>
      <c r="C375" s="1" t="s">
        <v>3895</v>
      </c>
      <c r="D375" s="1" t="s">
        <v>998</v>
      </c>
      <c r="E375" s="1" t="s">
        <v>3896</v>
      </c>
      <c r="F375" s="1" t="s">
        <v>822</v>
      </c>
      <c r="G375" s="2">
        <v>44500</v>
      </c>
      <c r="H375" s="1" t="s">
        <v>998</v>
      </c>
      <c r="I375" s="1" t="s">
        <v>145</v>
      </c>
      <c r="J375" s="1" t="s">
        <v>751</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3988</v>
      </c>
      <c r="BE375">
        <v>2022</v>
      </c>
    </row>
    <row r="376" spans="1:57" x14ac:dyDescent="0.35">
      <c r="A376" s="1" t="s">
        <v>132</v>
      </c>
      <c r="B376" s="1" t="s">
        <v>3897</v>
      </c>
      <c r="C376" s="1" t="s">
        <v>3898</v>
      </c>
      <c r="D376" s="1" t="s">
        <v>1124</v>
      </c>
      <c r="E376" s="1" t="s">
        <v>3899</v>
      </c>
      <c r="F376" s="1" t="s">
        <v>822</v>
      </c>
      <c r="G376" s="2">
        <v>44500</v>
      </c>
      <c r="H376" s="1" t="s">
        <v>1124</v>
      </c>
      <c r="I376" s="1" t="s">
        <v>145</v>
      </c>
      <c r="J376" s="1" t="s">
        <v>751</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3988</v>
      </c>
      <c r="BE376">
        <v>2022</v>
      </c>
    </row>
    <row r="377" spans="1:57" x14ac:dyDescent="0.35">
      <c r="A377" s="1" t="s">
        <v>132</v>
      </c>
      <c r="B377" s="1" t="s">
        <v>3900</v>
      </c>
      <c r="C377" s="1" t="s">
        <v>3901</v>
      </c>
      <c r="D377" s="1" t="s">
        <v>402</v>
      </c>
      <c r="E377" s="1" t="s">
        <v>3902</v>
      </c>
      <c r="F377" s="1" t="s">
        <v>822</v>
      </c>
      <c r="G377" s="2">
        <v>44500</v>
      </c>
      <c r="H377" s="1" t="s">
        <v>402</v>
      </c>
      <c r="I377" s="1" t="s">
        <v>145</v>
      </c>
      <c r="J377" s="1" t="s">
        <v>751</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3988</v>
      </c>
      <c r="BE377">
        <v>2022</v>
      </c>
    </row>
    <row r="378" spans="1:57" x14ac:dyDescent="0.35">
      <c r="A378" s="1" t="s">
        <v>59</v>
      </c>
      <c r="B378" s="1" t="s">
        <v>1302</v>
      </c>
      <c r="C378" s="1" t="s">
        <v>1090</v>
      </c>
      <c r="D378" s="1" t="s">
        <v>1091</v>
      </c>
      <c r="E378" s="1" t="s">
        <v>1303</v>
      </c>
      <c r="F378" s="1" t="s">
        <v>751</v>
      </c>
      <c r="G378" s="2">
        <v>43708</v>
      </c>
      <c r="H378" s="1" t="s">
        <v>146</v>
      </c>
      <c r="I378" s="1" t="s">
        <v>145</v>
      </c>
      <c r="J378" s="1" t="s">
        <v>1021</v>
      </c>
      <c r="K378" t="s">
        <v>1022</v>
      </c>
      <c r="L378" t="b">
        <v>1</v>
      </c>
      <c r="U378">
        <v>0</v>
      </c>
      <c r="AF378">
        <v>0</v>
      </c>
      <c r="AJ378">
        <v>0</v>
      </c>
      <c r="AZ378">
        <v>0</v>
      </c>
      <c r="BB378">
        <v>8</v>
      </c>
      <c r="BC378">
        <v>2019</v>
      </c>
      <c r="BD378" t="s">
        <v>3985</v>
      </c>
      <c r="BE378">
        <v>2019</v>
      </c>
    </row>
    <row r="379" spans="1:57" x14ac:dyDescent="0.35">
      <c r="A379" s="1" t="s">
        <v>59</v>
      </c>
      <c r="B379" s="1" t="s">
        <v>1272</v>
      </c>
      <c r="C379" s="1" t="s">
        <v>1034</v>
      </c>
      <c r="D379" s="1" t="s">
        <v>1035</v>
      </c>
      <c r="E379" s="1" t="s">
        <v>1273</v>
      </c>
      <c r="F379" s="1" t="s">
        <v>751</v>
      </c>
      <c r="G379" s="2">
        <v>43708</v>
      </c>
      <c r="H379" s="1" t="s">
        <v>1036</v>
      </c>
      <c r="I379" s="1" t="s">
        <v>387</v>
      </c>
      <c r="J379" s="1" t="s">
        <v>1021</v>
      </c>
      <c r="K379" t="s">
        <v>1022</v>
      </c>
      <c r="L379" t="b">
        <v>1</v>
      </c>
      <c r="U379">
        <v>0</v>
      </c>
      <c r="AF379">
        <v>0</v>
      </c>
      <c r="AJ379">
        <v>0</v>
      </c>
      <c r="AZ379">
        <v>0</v>
      </c>
      <c r="BB379">
        <v>8</v>
      </c>
      <c r="BC379">
        <v>2019</v>
      </c>
      <c r="BD379" t="s">
        <v>3985</v>
      </c>
      <c r="BE379">
        <v>2019</v>
      </c>
    </row>
    <row r="380" spans="1:57" x14ac:dyDescent="0.35">
      <c r="A380" s="1" t="s">
        <v>59</v>
      </c>
      <c r="B380" s="1" t="s">
        <v>1274</v>
      </c>
      <c r="C380" s="1" t="s">
        <v>1038</v>
      </c>
      <c r="D380" s="1" t="s">
        <v>1039</v>
      </c>
      <c r="E380" s="1" t="s">
        <v>1275</v>
      </c>
      <c r="F380" s="1" t="s">
        <v>751</v>
      </c>
      <c r="G380" s="2">
        <v>43708</v>
      </c>
      <c r="H380" s="1" t="s">
        <v>993</v>
      </c>
      <c r="I380" s="1" t="s">
        <v>145</v>
      </c>
      <c r="J380" s="1" t="s">
        <v>1021</v>
      </c>
      <c r="K380" t="s">
        <v>1022</v>
      </c>
      <c r="L380" t="b">
        <v>1</v>
      </c>
      <c r="U380">
        <v>0</v>
      </c>
      <c r="AF380">
        <v>0</v>
      </c>
      <c r="AJ380">
        <v>0</v>
      </c>
      <c r="AZ380">
        <v>0</v>
      </c>
      <c r="BB380">
        <v>8</v>
      </c>
      <c r="BC380">
        <v>2019</v>
      </c>
      <c r="BD380" t="s">
        <v>3985</v>
      </c>
      <c r="BE380">
        <v>2019</v>
      </c>
    </row>
    <row r="381" spans="1:57" x14ac:dyDescent="0.35">
      <c r="A381" s="1" t="s">
        <v>59</v>
      </c>
      <c r="B381" s="1" t="s">
        <v>1264</v>
      </c>
      <c r="C381" s="1" t="s">
        <v>1018</v>
      </c>
      <c r="D381" s="1" t="s">
        <v>1019</v>
      </c>
      <c r="E381" s="1" t="s">
        <v>1265</v>
      </c>
      <c r="F381" s="1" t="s">
        <v>751</v>
      </c>
      <c r="G381" s="2">
        <v>43708</v>
      </c>
      <c r="H381" s="1" t="s">
        <v>1020</v>
      </c>
      <c r="I381" s="1" t="s">
        <v>145</v>
      </c>
      <c r="J381" s="1" t="s">
        <v>1021</v>
      </c>
      <c r="K381" t="s">
        <v>1022</v>
      </c>
      <c r="L381" t="b">
        <v>1</v>
      </c>
      <c r="U381">
        <v>0</v>
      </c>
      <c r="AF381">
        <v>0</v>
      </c>
      <c r="AJ381">
        <v>0</v>
      </c>
      <c r="AZ381">
        <v>0</v>
      </c>
      <c r="BB381">
        <v>8</v>
      </c>
      <c r="BC381">
        <v>2019</v>
      </c>
      <c r="BD381" t="s">
        <v>3985</v>
      </c>
      <c r="BE381">
        <v>2019</v>
      </c>
    </row>
    <row r="382" spans="1:57" x14ac:dyDescent="0.35">
      <c r="A382" s="1" t="s">
        <v>59</v>
      </c>
      <c r="B382" s="1" t="s">
        <v>1266</v>
      </c>
      <c r="C382" s="1" t="s">
        <v>1024</v>
      </c>
      <c r="D382" s="1" t="s">
        <v>1025</v>
      </c>
      <c r="E382" s="1" t="s">
        <v>1267</v>
      </c>
      <c r="F382" s="1" t="s">
        <v>751</v>
      </c>
      <c r="G382" s="2">
        <v>43708</v>
      </c>
      <c r="H382" s="1" t="s">
        <v>1026</v>
      </c>
      <c r="I382" s="1" t="s">
        <v>353</v>
      </c>
      <c r="J382" s="1" t="s">
        <v>1021</v>
      </c>
      <c r="K382" t="s">
        <v>1022</v>
      </c>
      <c r="L382" t="b">
        <v>1</v>
      </c>
      <c r="U382">
        <v>0</v>
      </c>
      <c r="AF382">
        <v>0</v>
      </c>
      <c r="AJ382">
        <v>0</v>
      </c>
      <c r="AZ382">
        <v>0</v>
      </c>
      <c r="BB382">
        <v>8</v>
      </c>
      <c r="BC382">
        <v>2019</v>
      </c>
      <c r="BD382" t="s">
        <v>3985</v>
      </c>
      <c r="BE382">
        <v>2019</v>
      </c>
    </row>
    <row r="383" spans="1:57" x14ac:dyDescent="0.35">
      <c r="A383" s="1" t="s">
        <v>59</v>
      </c>
      <c r="B383" s="1" t="s">
        <v>1268</v>
      </c>
      <c r="C383" s="1" t="s">
        <v>1028</v>
      </c>
      <c r="D383" s="1" t="s">
        <v>1029</v>
      </c>
      <c r="E383" s="1" t="s">
        <v>1269</v>
      </c>
      <c r="F383" s="1" t="s">
        <v>751</v>
      </c>
      <c r="G383" s="2">
        <v>43708</v>
      </c>
      <c r="H383" s="1" t="s">
        <v>576</v>
      </c>
      <c r="I383" s="1" t="s">
        <v>353</v>
      </c>
      <c r="J383" s="1" t="s">
        <v>1021</v>
      </c>
      <c r="K383" t="s">
        <v>1022</v>
      </c>
      <c r="L383" t="b">
        <v>1</v>
      </c>
      <c r="U383">
        <v>0</v>
      </c>
      <c r="AF383">
        <v>0</v>
      </c>
      <c r="AJ383">
        <v>0</v>
      </c>
      <c r="AZ383">
        <v>0</v>
      </c>
      <c r="BB383">
        <v>8</v>
      </c>
      <c r="BC383">
        <v>2019</v>
      </c>
      <c r="BD383" t="s">
        <v>3985</v>
      </c>
      <c r="BE383">
        <v>2019</v>
      </c>
    </row>
    <row r="384" spans="1:57" x14ac:dyDescent="0.35">
      <c r="A384" s="1" t="s">
        <v>59</v>
      </c>
      <c r="B384" s="1" t="s">
        <v>1270</v>
      </c>
      <c r="C384" s="1" t="s">
        <v>1031</v>
      </c>
      <c r="D384" s="1" t="s">
        <v>1032</v>
      </c>
      <c r="E384" s="1" t="s">
        <v>1271</v>
      </c>
      <c r="F384" s="1" t="s">
        <v>751</v>
      </c>
      <c r="G384" s="2">
        <v>43708</v>
      </c>
      <c r="H384" s="1" t="s">
        <v>43</v>
      </c>
      <c r="I384" s="1" t="s">
        <v>48</v>
      </c>
      <c r="J384" s="1" t="s">
        <v>1021</v>
      </c>
      <c r="K384" t="s">
        <v>1022</v>
      </c>
      <c r="L384" t="b">
        <v>1</v>
      </c>
      <c r="U384">
        <v>0</v>
      </c>
      <c r="AF384">
        <v>0</v>
      </c>
      <c r="AJ384">
        <v>0</v>
      </c>
      <c r="AZ384">
        <v>0</v>
      </c>
      <c r="BB384">
        <v>8</v>
      </c>
      <c r="BC384">
        <v>2019</v>
      </c>
      <c r="BD384" t="s">
        <v>3985</v>
      </c>
      <c r="BE384">
        <v>2019</v>
      </c>
    </row>
    <row r="385" spans="1:57" x14ac:dyDescent="0.35">
      <c r="A385" s="1" t="s">
        <v>59</v>
      </c>
      <c r="B385" s="1" t="s">
        <v>1321</v>
      </c>
      <c r="C385" s="1" t="s">
        <v>1119</v>
      </c>
      <c r="D385" s="1" t="s">
        <v>1120</v>
      </c>
      <c r="E385" s="1" t="s">
        <v>1322</v>
      </c>
      <c r="F385" s="1" t="s">
        <v>751</v>
      </c>
      <c r="G385" s="2">
        <v>43708</v>
      </c>
      <c r="H385" s="1" t="s">
        <v>54</v>
      </c>
      <c r="I385" s="1" t="s">
        <v>190</v>
      </c>
      <c r="J385" s="1" t="s">
        <v>1021</v>
      </c>
      <c r="K385" t="s">
        <v>1022</v>
      </c>
      <c r="L385" t="b">
        <v>1</v>
      </c>
      <c r="U385">
        <v>0</v>
      </c>
      <c r="AF385">
        <v>0</v>
      </c>
      <c r="AJ385">
        <v>0</v>
      </c>
      <c r="AZ385">
        <v>0</v>
      </c>
      <c r="BB385">
        <v>8</v>
      </c>
      <c r="BC385">
        <v>2019</v>
      </c>
      <c r="BD385" t="s">
        <v>3985</v>
      </c>
      <c r="BE385">
        <v>2019</v>
      </c>
    </row>
    <row r="386" spans="1:57" x14ac:dyDescent="0.35">
      <c r="A386" s="1" t="s">
        <v>59</v>
      </c>
      <c r="B386" s="1" t="s">
        <v>1365</v>
      </c>
      <c r="C386" s="1" t="s">
        <v>1197</v>
      </c>
      <c r="D386" s="1" t="s">
        <v>1198</v>
      </c>
      <c r="E386" s="1" t="s">
        <v>1366</v>
      </c>
      <c r="F386" s="1" t="s">
        <v>751</v>
      </c>
      <c r="G386" s="2">
        <v>43708</v>
      </c>
      <c r="H386" s="1" t="s">
        <v>1199</v>
      </c>
      <c r="I386" s="1" t="s">
        <v>387</v>
      </c>
      <c r="J386" s="1" t="s">
        <v>1021</v>
      </c>
      <c r="K386" t="s">
        <v>1022</v>
      </c>
      <c r="L386" t="b">
        <v>1</v>
      </c>
      <c r="U386">
        <v>0</v>
      </c>
      <c r="AF386">
        <v>0</v>
      </c>
      <c r="AJ386">
        <v>0</v>
      </c>
      <c r="AZ386">
        <v>0</v>
      </c>
      <c r="BB386">
        <v>8</v>
      </c>
      <c r="BC386">
        <v>2019</v>
      </c>
      <c r="BD386" t="s">
        <v>3985</v>
      </c>
      <c r="BE386">
        <v>2019</v>
      </c>
    </row>
    <row r="387" spans="1:57" x14ac:dyDescent="0.35">
      <c r="A387" s="1" t="s">
        <v>59</v>
      </c>
      <c r="B387" s="1" t="s">
        <v>1309</v>
      </c>
      <c r="C387" s="1" t="s">
        <v>1097</v>
      </c>
      <c r="D387" s="1" t="s">
        <v>1098</v>
      </c>
      <c r="E387" s="1" t="s">
        <v>1310</v>
      </c>
      <c r="F387" s="1" t="s">
        <v>751</v>
      </c>
      <c r="G387" s="2">
        <v>43708</v>
      </c>
      <c r="H387" s="1" t="s">
        <v>1099</v>
      </c>
      <c r="I387" s="1" t="s">
        <v>845</v>
      </c>
      <c r="J387" s="1" t="s">
        <v>1021</v>
      </c>
      <c r="K387" t="s">
        <v>1022</v>
      </c>
      <c r="L387" t="b">
        <v>1</v>
      </c>
      <c r="U387">
        <v>0</v>
      </c>
      <c r="AF387">
        <v>0</v>
      </c>
      <c r="AJ387">
        <v>0</v>
      </c>
      <c r="AZ387">
        <v>0</v>
      </c>
      <c r="BB387">
        <v>8</v>
      </c>
      <c r="BC387">
        <v>2019</v>
      </c>
      <c r="BD387" t="s">
        <v>3985</v>
      </c>
      <c r="BE387">
        <v>2019</v>
      </c>
    </row>
    <row r="388" spans="1:57" x14ac:dyDescent="0.35">
      <c r="A388" s="1" t="s">
        <v>59</v>
      </c>
      <c r="B388" s="1" t="s">
        <v>1311</v>
      </c>
      <c r="C388" s="1" t="s">
        <v>1101</v>
      </c>
      <c r="D388" s="1" t="s">
        <v>1102</v>
      </c>
      <c r="E388" s="1" t="s">
        <v>1312</v>
      </c>
      <c r="F388" s="1" t="s">
        <v>751</v>
      </c>
      <c r="G388" s="2">
        <v>43708</v>
      </c>
      <c r="H388" s="1" t="s">
        <v>596</v>
      </c>
      <c r="I388" s="1" t="s">
        <v>353</v>
      </c>
      <c r="J388" s="1" t="s">
        <v>1021</v>
      </c>
      <c r="K388" t="s">
        <v>1022</v>
      </c>
      <c r="L388" t="b">
        <v>1</v>
      </c>
      <c r="U388">
        <v>0</v>
      </c>
      <c r="AF388">
        <v>0</v>
      </c>
      <c r="AJ388">
        <v>0</v>
      </c>
      <c r="AZ388">
        <v>0</v>
      </c>
      <c r="BB388">
        <v>8</v>
      </c>
      <c r="BC388">
        <v>2019</v>
      </c>
      <c r="BD388" t="s">
        <v>3985</v>
      </c>
      <c r="BE388">
        <v>2019</v>
      </c>
    </row>
    <row r="389" spans="1:57" x14ac:dyDescent="0.35">
      <c r="A389" s="1" t="s">
        <v>59</v>
      </c>
      <c r="B389" s="1" t="s">
        <v>1313</v>
      </c>
      <c r="C389" s="1" t="s">
        <v>1104</v>
      </c>
      <c r="D389" s="1" t="s">
        <v>1105</v>
      </c>
      <c r="E389" s="1" t="s">
        <v>1314</v>
      </c>
      <c r="F389" s="1" t="s">
        <v>751</v>
      </c>
      <c r="G389" s="2">
        <v>43708</v>
      </c>
      <c r="H389" s="1" t="s">
        <v>1106</v>
      </c>
      <c r="I389" s="1" t="s">
        <v>845</v>
      </c>
      <c r="J389" s="1" t="s">
        <v>1021</v>
      </c>
      <c r="K389" t="s">
        <v>1022</v>
      </c>
      <c r="L389" t="b">
        <v>1</v>
      </c>
      <c r="U389">
        <v>0</v>
      </c>
      <c r="AF389">
        <v>0</v>
      </c>
      <c r="AJ389">
        <v>0</v>
      </c>
      <c r="AZ389">
        <v>0</v>
      </c>
      <c r="BB389">
        <v>8</v>
      </c>
      <c r="BC389">
        <v>2019</v>
      </c>
      <c r="BD389" t="s">
        <v>3985</v>
      </c>
      <c r="BE389">
        <v>2019</v>
      </c>
    </row>
    <row r="390" spans="1:57" x14ac:dyDescent="0.35">
      <c r="A390" s="1" t="s">
        <v>59</v>
      </c>
      <c r="B390" s="1" t="s">
        <v>1315</v>
      </c>
      <c r="C390" s="1" t="s">
        <v>1108</v>
      </c>
      <c r="D390" s="1" t="s">
        <v>1109</v>
      </c>
      <c r="E390" s="1" t="s">
        <v>1316</v>
      </c>
      <c r="F390" s="1" t="s">
        <v>751</v>
      </c>
      <c r="G390" s="2">
        <v>43708</v>
      </c>
      <c r="H390" s="1" t="s">
        <v>1110</v>
      </c>
      <c r="I390" s="1" t="s">
        <v>145</v>
      </c>
      <c r="J390" s="1" t="s">
        <v>1021</v>
      </c>
      <c r="K390" t="s">
        <v>1022</v>
      </c>
      <c r="L390" t="b">
        <v>1</v>
      </c>
      <c r="U390">
        <v>0</v>
      </c>
      <c r="AF390">
        <v>0</v>
      </c>
      <c r="AJ390">
        <v>0</v>
      </c>
      <c r="AZ390">
        <v>0</v>
      </c>
      <c r="BB390">
        <v>8</v>
      </c>
      <c r="BC390">
        <v>2019</v>
      </c>
      <c r="BD390" t="s">
        <v>3985</v>
      </c>
      <c r="BE390">
        <v>2019</v>
      </c>
    </row>
    <row r="391" spans="1:57" x14ac:dyDescent="0.35">
      <c r="A391" s="1" t="s">
        <v>59</v>
      </c>
      <c r="B391" s="1" t="s">
        <v>1317</v>
      </c>
      <c r="C391" s="1" t="s">
        <v>1112</v>
      </c>
      <c r="D391" s="1" t="s">
        <v>1113</v>
      </c>
      <c r="E391" s="1" t="s">
        <v>1318</v>
      </c>
      <c r="F391" s="1" t="s">
        <v>751</v>
      </c>
      <c r="G391" s="2">
        <v>43708</v>
      </c>
      <c r="H391" s="1" t="s">
        <v>151</v>
      </c>
      <c r="I391" s="1" t="s">
        <v>145</v>
      </c>
      <c r="J391" s="1" t="s">
        <v>1021</v>
      </c>
      <c r="K391" t="s">
        <v>1022</v>
      </c>
      <c r="L391" t="b">
        <v>1</v>
      </c>
      <c r="U391">
        <v>0</v>
      </c>
      <c r="AF391">
        <v>0</v>
      </c>
      <c r="AJ391">
        <v>0</v>
      </c>
      <c r="AZ391">
        <v>0</v>
      </c>
      <c r="BB391">
        <v>8</v>
      </c>
      <c r="BC391">
        <v>2019</v>
      </c>
      <c r="BD391" t="s">
        <v>3985</v>
      </c>
      <c r="BE391">
        <v>2019</v>
      </c>
    </row>
    <row r="392" spans="1:57" x14ac:dyDescent="0.35">
      <c r="A392" s="1" t="s">
        <v>59</v>
      </c>
      <c r="B392" s="1" t="s">
        <v>1319</v>
      </c>
      <c r="C392" s="1" t="s">
        <v>1115</v>
      </c>
      <c r="D392" s="1" t="s">
        <v>1116</v>
      </c>
      <c r="E392" s="1" t="s">
        <v>1320</v>
      </c>
      <c r="F392" s="1" t="s">
        <v>751</v>
      </c>
      <c r="G392" s="2">
        <v>43708</v>
      </c>
      <c r="H392" s="1" t="s">
        <v>1117</v>
      </c>
      <c r="I392" s="1" t="s">
        <v>353</v>
      </c>
      <c r="J392" s="1" t="s">
        <v>1021</v>
      </c>
      <c r="K392" t="s">
        <v>1022</v>
      </c>
      <c r="L392" t="b">
        <v>1</v>
      </c>
      <c r="U392">
        <v>0</v>
      </c>
      <c r="AF392">
        <v>0</v>
      </c>
      <c r="AJ392">
        <v>0</v>
      </c>
      <c r="AZ392">
        <v>0</v>
      </c>
      <c r="BB392">
        <v>8</v>
      </c>
      <c r="BC392">
        <v>2019</v>
      </c>
      <c r="BD392" t="s">
        <v>3985</v>
      </c>
      <c r="BE392">
        <v>2019</v>
      </c>
    </row>
    <row r="393" spans="1:57" x14ac:dyDescent="0.35">
      <c r="A393" s="1" t="s">
        <v>59</v>
      </c>
      <c r="B393" s="1" t="s">
        <v>1353</v>
      </c>
      <c r="C393" s="1" t="s">
        <v>1176</v>
      </c>
      <c r="D393" s="1" t="s">
        <v>1177</v>
      </c>
      <c r="E393" s="1" t="s">
        <v>1354</v>
      </c>
      <c r="F393" s="1" t="s">
        <v>751</v>
      </c>
      <c r="G393" s="2">
        <v>43708</v>
      </c>
      <c r="H393" s="1" t="s">
        <v>321</v>
      </c>
      <c r="I393" s="1" t="s">
        <v>190</v>
      </c>
      <c r="J393" s="1" t="s">
        <v>1021</v>
      </c>
      <c r="K393" t="s">
        <v>1022</v>
      </c>
      <c r="L393" t="b">
        <v>1</v>
      </c>
      <c r="U393">
        <v>0</v>
      </c>
      <c r="AF393">
        <v>0</v>
      </c>
      <c r="AJ393">
        <v>0</v>
      </c>
      <c r="AZ393">
        <v>0</v>
      </c>
      <c r="BB393">
        <v>8</v>
      </c>
      <c r="BC393">
        <v>2019</v>
      </c>
      <c r="BD393" t="s">
        <v>3985</v>
      </c>
      <c r="BE393">
        <v>2019</v>
      </c>
    </row>
    <row r="394" spans="1:57" x14ac:dyDescent="0.35">
      <c r="A394" s="1" t="s">
        <v>59</v>
      </c>
      <c r="B394" s="1" t="s">
        <v>1363</v>
      </c>
      <c r="C394" s="1" t="s">
        <v>1193</v>
      </c>
      <c r="D394" s="1" t="s">
        <v>1194</v>
      </c>
      <c r="E394" s="1" t="s">
        <v>1364</v>
      </c>
      <c r="F394" s="1" t="s">
        <v>751</v>
      </c>
      <c r="G394" s="2">
        <v>43708</v>
      </c>
      <c r="H394" s="1" t="s">
        <v>1195</v>
      </c>
      <c r="I394" s="1" t="s">
        <v>145</v>
      </c>
      <c r="J394" s="1" t="s">
        <v>1021</v>
      </c>
      <c r="K394" t="s">
        <v>1022</v>
      </c>
      <c r="L394" t="b">
        <v>1</v>
      </c>
      <c r="U394">
        <v>0</v>
      </c>
      <c r="AF394">
        <v>0</v>
      </c>
      <c r="AJ394">
        <v>0</v>
      </c>
      <c r="AZ394">
        <v>0</v>
      </c>
      <c r="BB394">
        <v>8</v>
      </c>
      <c r="BC394">
        <v>2019</v>
      </c>
      <c r="BD394" t="s">
        <v>3985</v>
      </c>
      <c r="BE394">
        <v>2019</v>
      </c>
    </row>
    <row r="395" spans="1:57" x14ac:dyDescent="0.35">
      <c r="A395" s="1" t="s">
        <v>59</v>
      </c>
      <c r="B395" s="1" t="s">
        <v>1359</v>
      </c>
      <c r="C395" s="1" t="s">
        <v>1186</v>
      </c>
      <c r="D395" s="1" t="s">
        <v>1187</v>
      </c>
      <c r="E395" s="1" t="s">
        <v>1360</v>
      </c>
      <c r="F395" s="1" t="s">
        <v>751</v>
      </c>
      <c r="G395" s="2">
        <v>43708</v>
      </c>
      <c r="H395" s="1" t="s">
        <v>1188</v>
      </c>
      <c r="I395" s="1" t="s">
        <v>845</v>
      </c>
      <c r="J395" s="1" t="s">
        <v>1021</v>
      </c>
      <c r="K395" t="s">
        <v>1022</v>
      </c>
      <c r="L395" t="b">
        <v>1</v>
      </c>
      <c r="U395">
        <v>0</v>
      </c>
      <c r="AF395">
        <v>0</v>
      </c>
      <c r="AJ395">
        <v>0</v>
      </c>
      <c r="AZ395">
        <v>0</v>
      </c>
      <c r="BB395">
        <v>8</v>
      </c>
      <c r="BC395">
        <v>2019</v>
      </c>
      <c r="BD395" t="s">
        <v>3985</v>
      </c>
      <c r="BE395">
        <v>2019</v>
      </c>
    </row>
    <row r="396" spans="1:57" x14ac:dyDescent="0.35">
      <c r="A396" s="1" t="s">
        <v>59</v>
      </c>
      <c r="B396" s="1" t="s">
        <v>1357</v>
      </c>
      <c r="C396" s="1" t="s">
        <v>1182</v>
      </c>
      <c r="D396" s="1" t="s">
        <v>1183</v>
      </c>
      <c r="E396" s="1" t="s">
        <v>1358</v>
      </c>
      <c r="F396" s="1" t="s">
        <v>751</v>
      </c>
      <c r="G396" s="2">
        <v>43708</v>
      </c>
      <c r="H396" s="1" t="s">
        <v>1184</v>
      </c>
      <c r="I396" s="1" t="s">
        <v>48</v>
      </c>
      <c r="J396" s="1" t="s">
        <v>1021</v>
      </c>
      <c r="K396" t="s">
        <v>1022</v>
      </c>
      <c r="L396" t="b">
        <v>1</v>
      </c>
      <c r="U396">
        <v>0</v>
      </c>
      <c r="AF396">
        <v>0</v>
      </c>
      <c r="AJ396">
        <v>0</v>
      </c>
      <c r="AZ396">
        <v>0</v>
      </c>
      <c r="BB396">
        <v>8</v>
      </c>
      <c r="BC396">
        <v>2019</v>
      </c>
      <c r="BD396" t="s">
        <v>3985</v>
      </c>
      <c r="BE396">
        <v>2019</v>
      </c>
    </row>
    <row r="397" spans="1:57" x14ac:dyDescent="0.35">
      <c r="A397" s="1" t="s">
        <v>59</v>
      </c>
      <c r="B397" s="1" t="s">
        <v>1355</v>
      </c>
      <c r="C397" s="1" t="s">
        <v>1179</v>
      </c>
      <c r="D397" s="1" t="s">
        <v>1180</v>
      </c>
      <c r="E397" s="1" t="s">
        <v>1356</v>
      </c>
      <c r="F397" s="1" t="s">
        <v>751</v>
      </c>
      <c r="G397" s="2">
        <v>43708</v>
      </c>
      <c r="H397" s="1" t="s">
        <v>125</v>
      </c>
      <c r="I397" s="1" t="s">
        <v>125</v>
      </c>
      <c r="J397" s="1" t="s">
        <v>1021</v>
      </c>
      <c r="K397" t="s">
        <v>1022</v>
      </c>
      <c r="L397" t="b">
        <v>1</v>
      </c>
      <c r="U397">
        <v>0</v>
      </c>
      <c r="AF397">
        <v>0</v>
      </c>
      <c r="AJ397">
        <v>0</v>
      </c>
      <c r="AZ397">
        <v>0</v>
      </c>
      <c r="BB397">
        <v>8</v>
      </c>
      <c r="BC397">
        <v>2019</v>
      </c>
      <c r="BD397" t="s">
        <v>3985</v>
      </c>
      <c r="BE397">
        <v>2019</v>
      </c>
    </row>
    <row r="398" spans="1:57" x14ac:dyDescent="0.35">
      <c r="A398" s="1" t="s">
        <v>59</v>
      </c>
      <c r="B398" s="1" t="s">
        <v>1361</v>
      </c>
      <c r="C398" s="1" t="s">
        <v>1190</v>
      </c>
      <c r="D398" s="1" t="s">
        <v>1191</v>
      </c>
      <c r="E398" s="1" t="s">
        <v>1362</v>
      </c>
      <c r="F398" s="1" t="s">
        <v>751</v>
      </c>
      <c r="G398" s="2">
        <v>43708</v>
      </c>
      <c r="H398" s="1" t="s">
        <v>402</v>
      </c>
      <c r="I398" s="1" t="s">
        <v>145</v>
      </c>
      <c r="J398" s="1" t="s">
        <v>1021</v>
      </c>
      <c r="K398" t="s">
        <v>1022</v>
      </c>
      <c r="L398" t="b">
        <v>1</v>
      </c>
      <c r="U398">
        <v>0</v>
      </c>
      <c r="AF398">
        <v>0</v>
      </c>
      <c r="AJ398">
        <v>0</v>
      </c>
      <c r="AZ398">
        <v>0</v>
      </c>
      <c r="BB398">
        <v>8</v>
      </c>
      <c r="BC398">
        <v>2019</v>
      </c>
      <c r="BD398" t="s">
        <v>3985</v>
      </c>
      <c r="BE398">
        <v>2019</v>
      </c>
    </row>
    <row r="399" spans="1:57" x14ac:dyDescent="0.35">
      <c r="A399" s="1" t="s">
        <v>59</v>
      </c>
      <c r="B399" s="1" t="s">
        <v>1307</v>
      </c>
      <c r="C399" s="1" t="s">
        <v>1093</v>
      </c>
      <c r="D399" s="1" t="s">
        <v>1094</v>
      </c>
      <c r="E399" s="1" t="s">
        <v>1308</v>
      </c>
      <c r="F399" s="1" t="s">
        <v>751</v>
      </c>
      <c r="G399" s="2">
        <v>43708</v>
      </c>
      <c r="H399" s="1" t="s">
        <v>1095</v>
      </c>
      <c r="I399" s="1" t="s">
        <v>387</v>
      </c>
      <c r="J399" s="1" t="s">
        <v>1021</v>
      </c>
      <c r="K399" t="s">
        <v>1022</v>
      </c>
      <c r="L399" t="b">
        <v>1</v>
      </c>
      <c r="U399">
        <v>0</v>
      </c>
      <c r="AF399">
        <v>0</v>
      </c>
      <c r="AJ399">
        <v>0</v>
      </c>
      <c r="AZ399">
        <v>0</v>
      </c>
      <c r="BB399">
        <v>8</v>
      </c>
      <c r="BC399">
        <v>2019</v>
      </c>
      <c r="BD399" t="s">
        <v>3985</v>
      </c>
      <c r="BE399">
        <v>2019</v>
      </c>
    </row>
    <row r="400" spans="1:57" x14ac:dyDescent="0.35">
      <c r="A400" s="1" t="s">
        <v>59</v>
      </c>
      <c r="B400" s="1" t="s">
        <v>1276</v>
      </c>
      <c r="C400" s="1" t="s">
        <v>1041</v>
      </c>
      <c r="D400" s="1" t="s">
        <v>1042</v>
      </c>
      <c r="E400" s="1" t="s">
        <v>1277</v>
      </c>
      <c r="F400" s="1" t="s">
        <v>751</v>
      </c>
      <c r="G400" s="2">
        <v>43708</v>
      </c>
      <c r="H400" s="1" t="s">
        <v>1043</v>
      </c>
      <c r="I400" s="1" t="s">
        <v>145</v>
      </c>
      <c r="J400" s="1" t="s">
        <v>1021</v>
      </c>
      <c r="K400" t="s">
        <v>1022</v>
      </c>
      <c r="L400" t="b">
        <v>1</v>
      </c>
      <c r="U400">
        <v>0</v>
      </c>
      <c r="AF400">
        <v>0</v>
      </c>
      <c r="AJ400">
        <v>0</v>
      </c>
      <c r="AZ400">
        <v>0</v>
      </c>
      <c r="BB400">
        <v>8</v>
      </c>
      <c r="BC400">
        <v>2019</v>
      </c>
      <c r="BD400" t="s">
        <v>3985</v>
      </c>
      <c r="BE400">
        <v>2019</v>
      </c>
    </row>
    <row r="401" spans="1:57" x14ac:dyDescent="0.35">
      <c r="A401" s="1" t="s">
        <v>59</v>
      </c>
      <c r="B401" s="1" t="s">
        <v>1300</v>
      </c>
      <c r="C401" s="1" t="s">
        <v>1087</v>
      </c>
      <c r="D401" s="1" t="s">
        <v>1088</v>
      </c>
      <c r="E401" s="1" t="s">
        <v>1301</v>
      </c>
      <c r="F401" s="1" t="s">
        <v>751</v>
      </c>
      <c r="G401" s="2">
        <v>43708</v>
      </c>
      <c r="H401" s="1" t="s">
        <v>844</v>
      </c>
      <c r="I401" s="1" t="s">
        <v>845</v>
      </c>
      <c r="J401" s="1" t="s">
        <v>1021</v>
      </c>
      <c r="K401" t="s">
        <v>1022</v>
      </c>
      <c r="L401" t="b">
        <v>1</v>
      </c>
      <c r="U401">
        <v>0</v>
      </c>
      <c r="AF401">
        <v>0</v>
      </c>
      <c r="AJ401">
        <v>0</v>
      </c>
      <c r="AZ401">
        <v>0</v>
      </c>
      <c r="BB401">
        <v>8</v>
      </c>
      <c r="BC401">
        <v>2019</v>
      </c>
      <c r="BD401" t="s">
        <v>3985</v>
      </c>
      <c r="BE401">
        <v>2019</v>
      </c>
    </row>
    <row r="402" spans="1:57" x14ac:dyDescent="0.35">
      <c r="A402" s="1" t="s">
        <v>59</v>
      </c>
      <c r="B402" s="1" t="s">
        <v>1325</v>
      </c>
      <c r="C402" s="1" t="s">
        <v>1126</v>
      </c>
      <c r="D402" s="1" t="s">
        <v>1127</v>
      </c>
      <c r="E402" s="1" t="s">
        <v>1326</v>
      </c>
      <c r="F402" s="1" t="s">
        <v>751</v>
      </c>
      <c r="G402" s="2">
        <v>43708</v>
      </c>
      <c r="H402" s="1" t="s">
        <v>1128</v>
      </c>
      <c r="I402" s="1" t="s">
        <v>166</v>
      </c>
      <c r="J402" s="1" t="s">
        <v>1021</v>
      </c>
      <c r="K402" t="s">
        <v>1022</v>
      </c>
      <c r="L402" t="b">
        <v>1</v>
      </c>
      <c r="U402">
        <v>0</v>
      </c>
      <c r="AF402">
        <v>0</v>
      </c>
      <c r="AJ402">
        <v>0</v>
      </c>
      <c r="AZ402">
        <v>0</v>
      </c>
      <c r="BB402">
        <v>8</v>
      </c>
      <c r="BC402">
        <v>2019</v>
      </c>
      <c r="BD402" t="s">
        <v>3985</v>
      </c>
      <c r="BE402">
        <v>2019</v>
      </c>
    </row>
    <row r="403" spans="1:57" x14ac:dyDescent="0.35">
      <c r="A403" s="1" t="s">
        <v>59</v>
      </c>
      <c r="B403" s="1" t="s">
        <v>1351</v>
      </c>
      <c r="C403" s="1" t="s">
        <v>1173</v>
      </c>
      <c r="D403" s="1" t="s">
        <v>1174</v>
      </c>
      <c r="E403" s="1" t="s">
        <v>1352</v>
      </c>
      <c r="F403" s="1" t="s">
        <v>751</v>
      </c>
      <c r="G403" s="2">
        <v>43708</v>
      </c>
      <c r="H403" s="1" t="s">
        <v>155</v>
      </c>
      <c r="I403" s="1" t="s">
        <v>145</v>
      </c>
      <c r="J403" s="1" t="s">
        <v>1021</v>
      </c>
      <c r="K403" t="s">
        <v>1022</v>
      </c>
      <c r="L403" t="b">
        <v>1</v>
      </c>
      <c r="U403">
        <v>0</v>
      </c>
      <c r="AF403">
        <v>0</v>
      </c>
      <c r="AJ403">
        <v>0</v>
      </c>
      <c r="AZ403">
        <v>0</v>
      </c>
      <c r="BB403">
        <v>8</v>
      </c>
      <c r="BC403">
        <v>2019</v>
      </c>
      <c r="BD403" t="s">
        <v>3985</v>
      </c>
      <c r="BE403">
        <v>2019</v>
      </c>
    </row>
    <row r="404" spans="1:57" x14ac:dyDescent="0.35">
      <c r="A404" s="1" t="s">
        <v>59</v>
      </c>
      <c r="B404" s="1" t="s">
        <v>1349</v>
      </c>
      <c r="C404" s="1" t="s">
        <v>1170</v>
      </c>
      <c r="D404" s="1" t="s">
        <v>1171</v>
      </c>
      <c r="E404" s="1" t="s">
        <v>1350</v>
      </c>
      <c r="F404" s="1" t="s">
        <v>751</v>
      </c>
      <c r="G404" s="2">
        <v>43708</v>
      </c>
      <c r="H404" s="1" t="s">
        <v>40</v>
      </c>
      <c r="I404" s="1" t="s">
        <v>40</v>
      </c>
      <c r="J404" s="1" t="s">
        <v>1021</v>
      </c>
      <c r="K404" t="s">
        <v>1022</v>
      </c>
      <c r="L404" t="b">
        <v>1</v>
      </c>
      <c r="U404">
        <v>0</v>
      </c>
      <c r="AF404">
        <v>0</v>
      </c>
      <c r="AJ404">
        <v>0</v>
      </c>
      <c r="AZ404">
        <v>0</v>
      </c>
      <c r="BB404">
        <v>8</v>
      </c>
      <c r="BC404">
        <v>2019</v>
      </c>
      <c r="BD404" t="s">
        <v>3985</v>
      </c>
      <c r="BE404">
        <v>2019</v>
      </c>
    </row>
    <row r="405" spans="1:57" x14ac:dyDescent="0.35">
      <c r="A405" s="1" t="s">
        <v>59</v>
      </c>
      <c r="B405" s="1" t="s">
        <v>1347</v>
      </c>
      <c r="C405" s="1" t="s">
        <v>1167</v>
      </c>
      <c r="D405" s="1" t="s">
        <v>1168</v>
      </c>
      <c r="E405" s="1" t="s">
        <v>1348</v>
      </c>
      <c r="F405" s="1" t="s">
        <v>751</v>
      </c>
      <c r="G405" s="2">
        <v>43708</v>
      </c>
      <c r="H405" s="1" t="s">
        <v>238</v>
      </c>
      <c r="I405" s="1" t="s">
        <v>239</v>
      </c>
      <c r="J405" s="1" t="s">
        <v>1021</v>
      </c>
      <c r="K405" t="s">
        <v>1022</v>
      </c>
      <c r="L405" t="b">
        <v>1</v>
      </c>
      <c r="U405">
        <v>0</v>
      </c>
      <c r="AF405">
        <v>0</v>
      </c>
      <c r="AJ405">
        <v>0</v>
      </c>
      <c r="AZ405">
        <v>0</v>
      </c>
      <c r="BB405">
        <v>8</v>
      </c>
      <c r="BC405">
        <v>2019</v>
      </c>
      <c r="BD405" t="s">
        <v>3985</v>
      </c>
      <c r="BE405">
        <v>2019</v>
      </c>
    </row>
    <row r="406" spans="1:57" x14ac:dyDescent="0.35">
      <c r="A406" s="1" t="s">
        <v>59</v>
      </c>
      <c r="B406" s="1" t="s">
        <v>1294</v>
      </c>
      <c r="C406" s="1" t="s">
        <v>1077</v>
      </c>
      <c r="D406" s="1" t="s">
        <v>1078</v>
      </c>
      <c r="E406" s="1" t="s">
        <v>1295</v>
      </c>
      <c r="F406" s="1" t="s">
        <v>751</v>
      </c>
      <c r="G406" s="2">
        <v>43708</v>
      </c>
      <c r="H406" s="1" t="s">
        <v>1079</v>
      </c>
      <c r="I406" s="1" t="s">
        <v>353</v>
      </c>
      <c r="J406" s="1" t="s">
        <v>1021</v>
      </c>
      <c r="K406" t="s">
        <v>1022</v>
      </c>
      <c r="L406" t="b">
        <v>1</v>
      </c>
      <c r="U406">
        <v>0</v>
      </c>
      <c r="AF406">
        <v>0</v>
      </c>
      <c r="AJ406">
        <v>0</v>
      </c>
      <c r="AZ406">
        <v>0</v>
      </c>
      <c r="BB406">
        <v>8</v>
      </c>
      <c r="BC406">
        <v>2019</v>
      </c>
      <c r="BD406" t="s">
        <v>3985</v>
      </c>
      <c r="BE406">
        <v>2019</v>
      </c>
    </row>
    <row r="407" spans="1:57" x14ac:dyDescent="0.35">
      <c r="A407" s="1" t="s">
        <v>59</v>
      </c>
      <c r="B407" s="1" t="s">
        <v>1296</v>
      </c>
      <c r="C407" s="1" t="s">
        <v>1081</v>
      </c>
      <c r="D407" s="1" t="s">
        <v>1082</v>
      </c>
      <c r="E407" s="1" t="s">
        <v>1297</v>
      </c>
      <c r="F407" s="1" t="s">
        <v>751</v>
      </c>
      <c r="G407" s="2">
        <v>43708</v>
      </c>
      <c r="H407" s="1" t="s">
        <v>135</v>
      </c>
      <c r="I407" s="1" t="s">
        <v>136</v>
      </c>
      <c r="J407" s="1" t="s">
        <v>1021</v>
      </c>
      <c r="K407" t="s">
        <v>1022</v>
      </c>
      <c r="L407" t="b">
        <v>1</v>
      </c>
      <c r="U407">
        <v>0</v>
      </c>
      <c r="AF407">
        <v>0</v>
      </c>
      <c r="AJ407">
        <v>0</v>
      </c>
      <c r="AZ407">
        <v>0</v>
      </c>
      <c r="BB407">
        <v>8</v>
      </c>
      <c r="BC407">
        <v>2019</v>
      </c>
      <c r="BD407" t="s">
        <v>3985</v>
      </c>
      <c r="BE407">
        <v>2019</v>
      </c>
    </row>
    <row r="408" spans="1:57" x14ac:dyDescent="0.35">
      <c r="A408" s="1" t="s">
        <v>59</v>
      </c>
      <c r="B408" s="1" t="s">
        <v>1298</v>
      </c>
      <c r="C408" s="1" t="s">
        <v>1084</v>
      </c>
      <c r="D408" s="1" t="s">
        <v>1085</v>
      </c>
      <c r="E408" s="1" t="s">
        <v>1299</v>
      </c>
      <c r="F408" s="1" t="s">
        <v>751</v>
      </c>
      <c r="G408" s="2">
        <v>43708</v>
      </c>
      <c r="H408" s="1" t="s">
        <v>670</v>
      </c>
      <c r="I408" s="1" t="s">
        <v>166</v>
      </c>
      <c r="J408" s="1" t="s">
        <v>1021</v>
      </c>
      <c r="K408" t="s">
        <v>1022</v>
      </c>
      <c r="L408" t="b">
        <v>1</v>
      </c>
      <c r="U408">
        <v>0</v>
      </c>
      <c r="AF408">
        <v>0</v>
      </c>
      <c r="AJ408">
        <v>0</v>
      </c>
      <c r="AZ408">
        <v>0</v>
      </c>
      <c r="BB408">
        <v>8</v>
      </c>
      <c r="BC408">
        <v>2019</v>
      </c>
      <c r="BD408" t="s">
        <v>3985</v>
      </c>
      <c r="BE408">
        <v>2019</v>
      </c>
    </row>
    <row r="409" spans="1:57" x14ac:dyDescent="0.35">
      <c r="A409" s="1" t="s">
        <v>59</v>
      </c>
      <c r="B409" s="1" t="s">
        <v>1292</v>
      </c>
      <c r="C409" s="1" t="s">
        <v>1073</v>
      </c>
      <c r="D409" s="1" t="s">
        <v>1074</v>
      </c>
      <c r="E409" s="1" t="s">
        <v>1293</v>
      </c>
      <c r="F409" s="1" t="s">
        <v>751</v>
      </c>
      <c r="G409" s="2">
        <v>43708</v>
      </c>
      <c r="H409" s="1" t="s">
        <v>1075</v>
      </c>
      <c r="I409" s="1" t="s">
        <v>166</v>
      </c>
      <c r="J409" s="1" t="s">
        <v>1021</v>
      </c>
      <c r="K409" t="s">
        <v>1022</v>
      </c>
      <c r="L409" t="b">
        <v>1</v>
      </c>
      <c r="U409">
        <v>0</v>
      </c>
      <c r="AF409">
        <v>0</v>
      </c>
      <c r="AJ409">
        <v>0</v>
      </c>
      <c r="AZ409">
        <v>0</v>
      </c>
      <c r="BB409">
        <v>8</v>
      </c>
      <c r="BC409">
        <v>2019</v>
      </c>
      <c r="BD409" t="s">
        <v>3985</v>
      </c>
      <c r="BE409">
        <v>2019</v>
      </c>
    </row>
    <row r="410" spans="1:57" x14ac:dyDescent="0.35">
      <c r="A410" s="1" t="s">
        <v>59</v>
      </c>
      <c r="B410" s="1" t="s">
        <v>1341</v>
      </c>
      <c r="C410" s="1" t="s">
        <v>1155</v>
      </c>
      <c r="D410" s="1" t="s">
        <v>1156</v>
      </c>
      <c r="E410" s="1" t="s">
        <v>1342</v>
      </c>
      <c r="F410" s="1" t="s">
        <v>751</v>
      </c>
      <c r="G410" s="2">
        <v>43708</v>
      </c>
      <c r="H410" s="1" t="s">
        <v>1158</v>
      </c>
      <c r="I410" s="1" t="s">
        <v>145</v>
      </c>
      <c r="J410" s="1" t="s">
        <v>1021</v>
      </c>
      <c r="K410" t="s">
        <v>1022</v>
      </c>
      <c r="L410" t="b">
        <v>1</v>
      </c>
      <c r="Q410">
        <v>0</v>
      </c>
      <c r="R410">
        <v>0</v>
      </c>
      <c r="U410">
        <v>0</v>
      </c>
      <c r="Z410">
        <v>0</v>
      </c>
      <c r="AA410">
        <v>0</v>
      </c>
      <c r="AB410">
        <v>0</v>
      </c>
      <c r="AD410">
        <v>0</v>
      </c>
      <c r="AF410">
        <v>0</v>
      </c>
      <c r="AJ410">
        <v>0</v>
      </c>
      <c r="AN410">
        <v>0</v>
      </c>
      <c r="AO410">
        <v>0</v>
      </c>
      <c r="AP410">
        <v>0</v>
      </c>
      <c r="AR410">
        <v>0</v>
      </c>
      <c r="AZ410">
        <v>0</v>
      </c>
      <c r="BB410">
        <v>8</v>
      </c>
      <c r="BC410">
        <v>2019</v>
      </c>
      <c r="BD410" t="s">
        <v>3985</v>
      </c>
      <c r="BE410">
        <v>2019</v>
      </c>
    </row>
    <row r="411" spans="1:57" x14ac:dyDescent="0.35">
      <c r="A411" s="1" t="s">
        <v>59</v>
      </c>
      <c r="B411" s="1" t="s">
        <v>1343</v>
      </c>
      <c r="C411" s="1" t="s">
        <v>1160</v>
      </c>
      <c r="D411" s="1" t="s">
        <v>1161</v>
      </c>
      <c r="E411" s="1" t="s">
        <v>1344</v>
      </c>
      <c r="F411" s="1" t="s">
        <v>751</v>
      </c>
      <c r="G411" s="2">
        <v>43708</v>
      </c>
      <c r="H411" s="1" t="s">
        <v>1162</v>
      </c>
      <c r="I411" s="1" t="s">
        <v>353</v>
      </c>
      <c r="J411" s="1" t="s">
        <v>1021</v>
      </c>
      <c r="K411" t="s">
        <v>1022</v>
      </c>
      <c r="L411" t="b">
        <v>1</v>
      </c>
      <c r="U411">
        <v>0</v>
      </c>
      <c r="AF411">
        <v>0</v>
      </c>
      <c r="AJ411">
        <v>0</v>
      </c>
      <c r="AZ411">
        <v>0</v>
      </c>
      <c r="BB411">
        <v>8</v>
      </c>
      <c r="BC411">
        <v>2019</v>
      </c>
      <c r="BD411" t="s">
        <v>3985</v>
      </c>
      <c r="BE411">
        <v>2019</v>
      </c>
    </row>
    <row r="412" spans="1:57" x14ac:dyDescent="0.35">
      <c r="A412" s="1" t="s">
        <v>59</v>
      </c>
      <c r="B412" s="1" t="s">
        <v>1345</v>
      </c>
      <c r="C412" s="1" t="s">
        <v>1164</v>
      </c>
      <c r="D412" s="1" t="s">
        <v>1165</v>
      </c>
      <c r="E412" s="1" t="s">
        <v>1346</v>
      </c>
      <c r="F412" s="1" t="s">
        <v>751</v>
      </c>
      <c r="G412" s="2">
        <v>43708</v>
      </c>
      <c r="H412" s="1" t="s">
        <v>998</v>
      </c>
      <c r="I412" s="1" t="s">
        <v>145</v>
      </c>
      <c r="J412" s="1" t="s">
        <v>1021</v>
      </c>
      <c r="K412" t="s">
        <v>1022</v>
      </c>
      <c r="L412" t="b">
        <v>1</v>
      </c>
      <c r="U412">
        <v>0</v>
      </c>
      <c r="AF412">
        <v>0</v>
      </c>
      <c r="AJ412">
        <v>0</v>
      </c>
      <c r="AZ412">
        <v>0</v>
      </c>
      <c r="BB412">
        <v>8</v>
      </c>
      <c r="BC412">
        <v>2019</v>
      </c>
      <c r="BD412" t="s">
        <v>3985</v>
      </c>
      <c r="BE412">
        <v>2019</v>
      </c>
    </row>
    <row r="413" spans="1:57" x14ac:dyDescent="0.35">
      <c r="A413" s="1" t="s">
        <v>59</v>
      </c>
      <c r="B413" s="1" t="s">
        <v>1329</v>
      </c>
      <c r="C413" s="1" t="s">
        <v>1133</v>
      </c>
      <c r="D413" s="1" t="s">
        <v>1134</v>
      </c>
      <c r="E413" s="1" t="s">
        <v>1330</v>
      </c>
      <c r="F413" s="1" t="s">
        <v>751</v>
      </c>
      <c r="G413" s="2">
        <v>43708</v>
      </c>
      <c r="H413" s="1" t="s">
        <v>165</v>
      </c>
      <c r="I413" s="1" t="s">
        <v>166</v>
      </c>
      <c r="J413" s="1" t="s">
        <v>1021</v>
      </c>
      <c r="K413" t="s">
        <v>1022</v>
      </c>
      <c r="L413" t="b">
        <v>1</v>
      </c>
      <c r="U413">
        <v>0</v>
      </c>
      <c r="AF413">
        <v>0</v>
      </c>
      <c r="AJ413">
        <v>0</v>
      </c>
      <c r="AZ413">
        <v>0</v>
      </c>
      <c r="BB413">
        <v>8</v>
      </c>
      <c r="BC413">
        <v>2019</v>
      </c>
      <c r="BD413" t="s">
        <v>3985</v>
      </c>
      <c r="BE413">
        <v>2019</v>
      </c>
    </row>
    <row r="414" spans="1:57" x14ac:dyDescent="0.35">
      <c r="A414" s="1" t="s">
        <v>59</v>
      </c>
      <c r="B414" s="1" t="s">
        <v>1327</v>
      </c>
      <c r="C414" s="1" t="s">
        <v>1130</v>
      </c>
      <c r="D414" s="1" t="s">
        <v>1131</v>
      </c>
      <c r="E414" s="1" t="s">
        <v>1328</v>
      </c>
      <c r="F414" s="1" t="s">
        <v>751</v>
      </c>
      <c r="G414" s="2">
        <v>43708</v>
      </c>
      <c r="H414" s="1" t="s">
        <v>386</v>
      </c>
      <c r="I414" s="1" t="s">
        <v>387</v>
      </c>
      <c r="J414" s="1" t="s">
        <v>1021</v>
      </c>
      <c r="K414" t="s">
        <v>1022</v>
      </c>
      <c r="L414" t="b">
        <v>1</v>
      </c>
      <c r="U414">
        <v>0</v>
      </c>
      <c r="AF414">
        <v>0</v>
      </c>
      <c r="AJ414">
        <v>0</v>
      </c>
      <c r="AZ414">
        <v>0</v>
      </c>
      <c r="BB414">
        <v>8</v>
      </c>
      <c r="BC414">
        <v>2019</v>
      </c>
      <c r="BD414" t="s">
        <v>3985</v>
      </c>
      <c r="BE414">
        <v>2019</v>
      </c>
    </row>
    <row r="415" spans="1:57" x14ac:dyDescent="0.35">
      <c r="A415" s="1" t="s">
        <v>59</v>
      </c>
      <c r="B415" s="1" t="s">
        <v>1331</v>
      </c>
      <c r="C415" s="1" t="s">
        <v>1136</v>
      </c>
      <c r="D415" s="1" t="s">
        <v>1137</v>
      </c>
      <c r="E415" s="1" t="s">
        <v>1332</v>
      </c>
      <c r="F415" s="1" t="s">
        <v>751</v>
      </c>
      <c r="G415" s="2">
        <v>43708</v>
      </c>
      <c r="H415" s="1" t="s">
        <v>1138</v>
      </c>
      <c r="I415" s="1" t="s">
        <v>136</v>
      </c>
      <c r="J415" s="1" t="s">
        <v>1021</v>
      </c>
      <c r="K415" t="s">
        <v>1022</v>
      </c>
      <c r="L415" t="b">
        <v>1</v>
      </c>
      <c r="U415">
        <v>0</v>
      </c>
      <c r="AF415">
        <v>0</v>
      </c>
      <c r="AJ415">
        <v>0</v>
      </c>
      <c r="AZ415">
        <v>0</v>
      </c>
      <c r="BB415">
        <v>8</v>
      </c>
      <c r="BC415">
        <v>2019</v>
      </c>
      <c r="BD415" t="s">
        <v>3985</v>
      </c>
      <c r="BE415">
        <v>2019</v>
      </c>
    </row>
    <row r="416" spans="1:57" x14ac:dyDescent="0.35">
      <c r="A416" s="1" t="s">
        <v>59</v>
      </c>
      <c r="B416" s="1" t="s">
        <v>1335</v>
      </c>
      <c r="C416" s="1" t="s">
        <v>1143</v>
      </c>
      <c r="D416" s="1" t="s">
        <v>1144</v>
      </c>
      <c r="E416" s="1" t="s">
        <v>1336</v>
      </c>
      <c r="F416" s="1" t="s">
        <v>751</v>
      </c>
      <c r="G416" s="2">
        <v>43708</v>
      </c>
      <c r="H416" s="1" t="s">
        <v>1145</v>
      </c>
      <c r="I416" s="1" t="s">
        <v>73</v>
      </c>
      <c r="J416" s="1" t="s">
        <v>1021</v>
      </c>
      <c r="K416" t="s">
        <v>1022</v>
      </c>
      <c r="L416" t="b">
        <v>1</v>
      </c>
      <c r="U416">
        <v>0</v>
      </c>
      <c r="AF416">
        <v>0</v>
      </c>
      <c r="AJ416">
        <v>0</v>
      </c>
      <c r="AZ416">
        <v>0</v>
      </c>
      <c r="BB416">
        <v>8</v>
      </c>
      <c r="BC416">
        <v>2019</v>
      </c>
      <c r="BD416" t="s">
        <v>3985</v>
      </c>
      <c r="BE416">
        <v>2019</v>
      </c>
    </row>
    <row r="417" spans="1:57" x14ac:dyDescent="0.35">
      <c r="A417" s="1" t="s">
        <v>59</v>
      </c>
      <c r="B417" s="1" t="s">
        <v>1333</v>
      </c>
      <c r="C417" s="1" t="s">
        <v>1140</v>
      </c>
      <c r="D417" s="1" t="s">
        <v>1141</v>
      </c>
      <c r="E417" s="1" t="s">
        <v>1334</v>
      </c>
      <c r="F417" s="1" t="s">
        <v>751</v>
      </c>
      <c r="G417" s="2">
        <v>43708</v>
      </c>
      <c r="H417" s="1" t="s">
        <v>74</v>
      </c>
      <c r="I417" s="1" t="s">
        <v>82</v>
      </c>
      <c r="J417" s="1" t="s">
        <v>1021</v>
      </c>
      <c r="K417" t="s">
        <v>1022</v>
      </c>
      <c r="L417" t="b">
        <v>1</v>
      </c>
      <c r="U417">
        <v>0</v>
      </c>
      <c r="AF417">
        <v>0</v>
      </c>
      <c r="AJ417">
        <v>0</v>
      </c>
      <c r="AZ417">
        <v>0</v>
      </c>
      <c r="BB417">
        <v>8</v>
      </c>
      <c r="BC417">
        <v>2019</v>
      </c>
      <c r="BD417" t="s">
        <v>3985</v>
      </c>
      <c r="BE417">
        <v>2019</v>
      </c>
    </row>
    <row r="418" spans="1:57" x14ac:dyDescent="0.35">
      <c r="A418" s="1" t="s">
        <v>59</v>
      </c>
      <c r="B418" s="1" t="s">
        <v>1304</v>
      </c>
      <c r="C418" s="1" t="s">
        <v>1305</v>
      </c>
      <c r="D418" s="1" t="s">
        <v>1306</v>
      </c>
      <c r="E418" s="1" t="s">
        <v>1306</v>
      </c>
      <c r="F418" s="1" t="s">
        <v>751</v>
      </c>
      <c r="G418" s="2">
        <v>43708</v>
      </c>
      <c r="H418" s="1" t="s">
        <v>30</v>
      </c>
      <c r="I418" s="1" t="s">
        <v>29</v>
      </c>
      <c r="J418" s="1" t="s">
        <v>1021</v>
      </c>
      <c r="K418" t="s">
        <v>1022</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3985</v>
      </c>
      <c r="BE418">
        <v>2019</v>
      </c>
    </row>
    <row r="419" spans="1:57" x14ac:dyDescent="0.35">
      <c r="A419" s="1" t="s">
        <v>59</v>
      </c>
      <c r="B419" s="1" t="s">
        <v>1367</v>
      </c>
      <c r="C419" s="1" t="s">
        <v>1201</v>
      </c>
      <c r="D419" s="1" t="s">
        <v>1202</v>
      </c>
      <c r="E419" s="1" t="s">
        <v>1368</v>
      </c>
      <c r="F419" s="1" t="s">
        <v>751</v>
      </c>
      <c r="G419" s="2">
        <v>43708</v>
      </c>
      <c r="H419" s="1" t="s">
        <v>352</v>
      </c>
      <c r="I419" s="1" t="s">
        <v>353</v>
      </c>
      <c r="J419" s="1" t="s">
        <v>1021</v>
      </c>
      <c r="K419" t="s">
        <v>1022</v>
      </c>
      <c r="L419" t="b">
        <v>1</v>
      </c>
      <c r="U419">
        <v>0</v>
      </c>
      <c r="AF419">
        <v>0</v>
      </c>
      <c r="AJ419">
        <v>0</v>
      </c>
      <c r="AZ419">
        <v>0</v>
      </c>
      <c r="BB419">
        <v>8</v>
      </c>
      <c r="BC419">
        <v>2019</v>
      </c>
      <c r="BD419" t="s">
        <v>3985</v>
      </c>
      <c r="BE419">
        <v>2019</v>
      </c>
    </row>
    <row r="420" spans="1:57" x14ac:dyDescent="0.35">
      <c r="A420" s="1" t="s">
        <v>59</v>
      </c>
      <c r="B420" s="1" t="s">
        <v>1337</v>
      </c>
      <c r="C420" s="1" t="s">
        <v>1148</v>
      </c>
      <c r="D420" s="1" t="s">
        <v>1149</v>
      </c>
      <c r="E420" s="1" t="s">
        <v>1338</v>
      </c>
      <c r="F420" s="1" t="s">
        <v>751</v>
      </c>
      <c r="G420" s="2">
        <v>43708</v>
      </c>
      <c r="H420" s="1" t="s">
        <v>854</v>
      </c>
      <c r="I420" s="1" t="s">
        <v>40</v>
      </c>
      <c r="J420" s="1" t="s">
        <v>1021</v>
      </c>
      <c r="K420" t="s">
        <v>1022</v>
      </c>
      <c r="L420" t="b">
        <v>1</v>
      </c>
      <c r="U420">
        <v>0</v>
      </c>
      <c r="AF420">
        <v>0</v>
      </c>
      <c r="AJ420">
        <v>0</v>
      </c>
      <c r="AZ420">
        <v>0</v>
      </c>
      <c r="BB420">
        <v>8</v>
      </c>
      <c r="BC420">
        <v>2019</v>
      </c>
      <c r="BD420" t="s">
        <v>3985</v>
      </c>
      <c r="BE420">
        <v>2019</v>
      </c>
    </row>
    <row r="421" spans="1:57" x14ac:dyDescent="0.35">
      <c r="A421" s="1" t="s">
        <v>59</v>
      </c>
      <c r="B421" s="1" t="s">
        <v>1371</v>
      </c>
      <c r="C421" s="1" t="s">
        <v>1204</v>
      </c>
      <c r="D421" s="1" t="s">
        <v>1205</v>
      </c>
      <c r="E421" s="1" t="s">
        <v>1372</v>
      </c>
      <c r="F421" s="1" t="s">
        <v>751</v>
      </c>
      <c r="G421" s="2">
        <v>43708</v>
      </c>
      <c r="H421" s="1" t="s">
        <v>1206</v>
      </c>
      <c r="I421" s="1" t="s">
        <v>31</v>
      </c>
      <c r="J421" s="1" t="s">
        <v>1021</v>
      </c>
      <c r="K421" t="s">
        <v>1022</v>
      </c>
      <c r="L421" t="b">
        <v>1</v>
      </c>
      <c r="U421">
        <v>0</v>
      </c>
      <c r="AF421">
        <v>0</v>
      </c>
      <c r="AJ421">
        <v>0</v>
      </c>
      <c r="AZ421">
        <v>0</v>
      </c>
      <c r="BB421">
        <v>8</v>
      </c>
      <c r="BC421">
        <v>2019</v>
      </c>
      <c r="BD421" t="s">
        <v>3985</v>
      </c>
      <c r="BE421">
        <v>2019</v>
      </c>
    </row>
    <row r="422" spans="1:57" x14ac:dyDescent="0.35">
      <c r="A422" s="1" t="s">
        <v>59</v>
      </c>
      <c r="B422" s="1" t="s">
        <v>1369</v>
      </c>
      <c r="C422" s="1" t="s">
        <v>1208</v>
      </c>
      <c r="D422" s="1" t="s">
        <v>1209</v>
      </c>
      <c r="E422" s="1" t="s">
        <v>1370</v>
      </c>
      <c r="F422" s="1" t="s">
        <v>751</v>
      </c>
      <c r="G422" s="2">
        <v>43708</v>
      </c>
      <c r="H422" s="1" t="s">
        <v>1210</v>
      </c>
      <c r="I422" s="1" t="s">
        <v>387</v>
      </c>
      <c r="J422" s="1" t="s">
        <v>1021</v>
      </c>
      <c r="K422" t="s">
        <v>1022</v>
      </c>
      <c r="L422" t="b">
        <v>1</v>
      </c>
      <c r="U422">
        <v>0</v>
      </c>
      <c r="AF422">
        <v>0</v>
      </c>
      <c r="AJ422">
        <v>0</v>
      </c>
      <c r="AZ422">
        <v>0</v>
      </c>
      <c r="BB422">
        <v>8</v>
      </c>
      <c r="BC422">
        <v>2019</v>
      </c>
      <c r="BD422" t="s">
        <v>3985</v>
      </c>
      <c r="BE422">
        <v>2019</v>
      </c>
    </row>
    <row r="423" spans="1:57" x14ac:dyDescent="0.35">
      <c r="A423" s="1" t="s">
        <v>59</v>
      </c>
      <c r="B423" s="1" t="s">
        <v>1278</v>
      </c>
      <c r="C423" s="1" t="s">
        <v>1045</v>
      </c>
      <c r="D423" s="1" t="s">
        <v>1046</v>
      </c>
      <c r="E423" s="1" t="s">
        <v>1279</v>
      </c>
      <c r="F423" s="1" t="s">
        <v>751</v>
      </c>
      <c r="G423" s="2">
        <v>43708</v>
      </c>
      <c r="H423" s="1" t="s">
        <v>1047</v>
      </c>
      <c r="I423" s="1" t="s">
        <v>387</v>
      </c>
      <c r="J423" s="1" t="s">
        <v>1021</v>
      </c>
      <c r="K423" t="s">
        <v>1022</v>
      </c>
      <c r="L423" t="b">
        <v>1</v>
      </c>
      <c r="U423">
        <v>0</v>
      </c>
      <c r="AF423">
        <v>0</v>
      </c>
      <c r="AJ423">
        <v>0</v>
      </c>
      <c r="AZ423">
        <v>0</v>
      </c>
      <c r="BB423">
        <v>8</v>
      </c>
      <c r="BC423">
        <v>2019</v>
      </c>
      <c r="BD423" t="s">
        <v>3985</v>
      </c>
      <c r="BE423">
        <v>2019</v>
      </c>
    </row>
    <row r="424" spans="1:57" x14ac:dyDescent="0.35">
      <c r="A424" s="1" t="s">
        <v>59</v>
      </c>
      <c r="B424" s="1" t="s">
        <v>1280</v>
      </c>
      <c r="C424" s="1" t="s">
        <v>1049</v>
      </c>
      <c r="D424" s="1" t="s">
        <v>1050</v>
      </c>
      <c r="E424" s="1" t="s">
        <v>1281</v>
      </c>
      <c r="F424" s="1" t="s">
        <v>751</v>
      </c>
      <c r="G424" s="2">
        <v>43708</v>
      </c>
      <c r="H424" s="1" t="s">
        <v>1051</v>
      </c>
      <c r="I424" s="1" t="s">
        <v>387</v>
      </c>
      <c r="J424" s="1" t="s">
        <v>1021</v>
      </c>
      <c r="K424" t="s">
        <v>1022</v>
      </c>
      <c r="L424" t="b">
        <v>1</v>
      </c>
      <c r="U424">
        <v>0</v>
      </c>
      <c r="AF424">
        <v>0</v>
      </c>
      <c r="AJ424">
        <v>0</v>
      </c>
      <c r="AZ424">
        <v>0</v>
      </c>
      <c r="BB424">
        <v>8</v>
      </c>
      <c r="BC424">
        <v>2019</v>
      </c>
      <c r="BD424" t="s">
        <v>3985</v>
      </c>
      <c r="BE424">
        <v>2019</v>
      </c>
    </row>
    <row r="425" spans="1:57" x14ac:dyDescent="0.35">
      <c r="A425" s="1" t="s">
        <v>59</v>
      </c>
      <c r="B425" s="1" t="s">
        <v>1282</v>
      </c>
      <c r="C425" s="1" t="s">
        <v>1053</v>
      </c>
      <c r="D425" s="1" t="s">
        <v>1054</v>
      </c>
      <c r="E425" s="1" t="s">
        <v>1283</v>
      </c>
      <c r="F425" s="1" t="s">
        <v>751</v>
      </c>
      <c r="G425" s="2">
        <v>43708</v>
      </c>
      <c r="H425" s="1" t="s">
        <v>1055</v>
      </c>
      <c r="I425" s="1" t="s">
        <v>145</v>
      </c>
      <c r="J425" s="1" t="s">
        <v>1021</v>
      </c>
      <c r="K425" t="s">
        <v>1022</v>
      </c>
      <c r="L425" t="b">
        <v>1</v>
      </c>
      <c r="U425">
        <v>0</v>
      </c>
      <c r="AF425">
        <v>0</v>
      </c>
      <c r="AJ425">
        <v>0</v>
      </c>
      <c r="AZ425">
        <v>0</v>
      </c>
      <c r="BB425">
        <v>8</v>
      </c>
      <c r="BC425">
        <v>2019</v>
      </c>
      <c r="BD425" t="s">
        <v>3985</v>
      </c>
      <c r="BE425">
        <v>2019</v>
      </c>
    </row>
    <row r="426" spans="1:57" x14ac:dyDescent="0.35">
      <c r="A426" s="1" t="s">
        <v>59</v>
      </c>
      <c r="B426" s="1" t="s">
        <v>1284</v>
      </c>
      <c r="C426" s="1" t="s">
        <v>1057</v>
      </c>
      <c r="D426" s="1" t="s">
        <v>1058</v>
      </c>
      <c r="E426" s="1" t="s">
        <v>1285</v>
      </c>
      <c r="F426" s="1" t="s">
        <v>751</v>
      </c>
      <c r="G426" s="2">
        <v>43708</v>
      </c>
      <c r="H426" s="1" t="s">
        <v>1059</v>
      </c>
      <c r="I426" s="1" t="s">
        <v>73</v>
      </c>
      <c r="J426" s="1" t="s">
        <v>1021</v>
      </c>
      <c r="K426" t="s">
        <v>1022</v>
      </c>
      <c r="L426" t="b">
        <v>1</v>
      </c>
      <c r="U426">
        <v>0</v>
      </c>
      <c r="AF426">
        <v>0</v>
      </c>
      <c r="AJ426">
        <v>0</v>
      </c>
      <c r="AZ426">
        <v>0</v>
      </c>
      <c r="BB426">
        <v>8</v>
      </c>
      <c r="BC426">
        <v>2019</v>
      </c>
      <c r="BD426" t="s">
        <v>3985</v>
      </c>
      <c r="BE426">
        <v>2019</v>
      </c>
    </row>
    <row r="427" spans="1:57" x14ac:dyDescent="0.35">
      <c r="A427" s="1" t="s">
        <v>59</v>
      </c>
      <c r="B427" s="1" t="s">
        <v>1286</v>
      </c>
      <c r="C427" s="1" t="s">
        <v>1061</v>
      </c>
      <c r="D427" s="1" t="s">
        <v>1062</v>
      </c>
      <c r="E427" s="1" t="s">
        <v>1287</v>
      </c>
      <c r="F427" s="1" t="s">
        <v>751</v>
      </c>
      <c r="G427" s="2">
        <v>43708</v>
      </c>
      <c r="H427" s="1" t="s">
        <v>1063</v>
      </c>
      <c r="I427" s="1" t="s">
        <v>40</v>
      </c>
      <c r="J427" s="1" t="s">
        <v>1021</v>
      </c>
      <c r="K427" t="s">
        <v>1022</v>
      </c>
      <c r="L427" t="b">
        <v>1</v>
      </c>
      <c r="U427">
        <v>0</v>
      </c>
      <c r="AF427">
        <v>0</v>
      </c>
      <c r="AJ427">
        <v>0</v>
      </c>
      <c r="AZ427">
        <v>0</v>
      </c>
      <c r="BB427">
        <v>8</v>
      </c>
      <c r="BC427">
        <v>2019</v>
      </c>
      <c r="BD427" t="s">
        <v>3985</v>
      </c>
      <c r="BE427">
        <v>2019</v>
      </c>
    </row>
    <row r="428" spans="1:57" x14ac:dyDescent="0.35">
      <c r="A428" s="1" t="s">
        <v>59</v>
      </c>
      <c r="B428" s="1" t="s">
        <v>1288</v>
      </c>
      <c r="C428" s="1" t="s">
        <v>1065</v>
      </c>
      <c r="D428" s="1" t="s">
        <v>1066</v>
      </c>
      <c r="E428" s="1" t="s">
        <v>1289</v>
      </c>
      <c r="F428" s="1" t="s">
        <v>751</v>
      </c>
      <c r="G428" s="2">
        <v>43708</v>
      </c>
      <c r="H428" s="1" t="s">
        <v>1067</v>
      </c>
      <c r="I428" s="1" t="s">
        <v>353</v>
      </c>
      <c r="J428" s="1" t="s">
        <v>1021</v>
      </c>
      <c r="K428" t="s">
        <v>1022</v>
      </c>
      <c r="L428" t="b">
        <v>1</v>
      </c>
      <c r="U428">
        <v>0</v>
      </c>
      <c r="AF428">
        <v>0</v>
      </c>
      <c r="AJ428">
        <v>0</v>
      </c>
      <c r="AZ428">
        <v>0</v>
      </c>
      <c r="BB428">
        <v>8</v>
      </c>
      <c r="BC428">
        <v>2019</v>
      </c>
      <c r="BD428" t="s">
        <v>3985</v>
      </c>
      <c r="BE428">
        <v>2019</v>
      </c>
    </row>
    <row r="429" spans="1:57" x14ac:dyDescent="0.35">
      <c r="A429" s="1" t="s">
        <v>59</v>
      </c>
      <c r="B429" s="1" t="s">
        <v>1290</v>
      </c>
      <c r="C429" s="1" t="s">
        <v>1069</v>
      </c>
      <c r="D429" s="1" t="s">
        <v>1070</v>
      </c>
      <c r="E429" s="1" t="s">
        <v>1291</v>
      </c>
      <c r="F429" s="1" t="s">
        <v>751</v>
      </c>
      <c r="G429" s="2">
        <v>43708</v>
      </c>
      <c r="H429" s="1" t="s">
        <v>1071</v>
      </c>
      <c r="I429" s="1" t="s">
        <v>210</v>
      </c>
      <c r="J429" s="1" t="s">
        <v>1021</v>
      </c>
      <c r="K429" t="s">
        <v>1022</v>
      </c>
      <c r="L429" t="b">
        <v>1</v>
      </c>
      <c r="U429">
        <v>0</v>
      </c>
      <c r="AF429">
        <v>0</v>
      </c>
      <c r="AJ429">
        <v>0</v>
      </c>
      <c r="AZ429">
        <v>0</v>
      </c>
      <c r="BB429">
        <v>8</v>
      </c>
      <c r="BC429">
        <v>2019</v>
      </c>
      <c r="BD429" t="s">
        <v>3985</v>
      </c>
      <c r="BE429">
        <v>2019</v>
      </c>
    </row>
    <row r="430" spans="1:57" x14ac:dyDescent="0.35">
      <c r="A430" s="1" t="s">
        <v>59</v>
      </c>
      <c r="B430" s="1" t="s">
        <v>1323</v>
      </c>
      <c r="C430" s="1" t="s">
        <v>1122</v>
      </c>
      <c r="D430" s="1" t="s">
        <v>1123</v>
      </c>
      <c r="E430" s="1" t="s">
        <v>1324</v>
      </c>
      <c r="F430" s="1" t="s">
        <v>751</v>
      </c>
      <c r="G430" s="2">
        <v>43708</v>
      </c>
      <c r="H430" s="1" t="s">
        <v>1124</v>
      </c>
      <c r="I430" s="1" t="s">
        <v>145</v>
      </c>
      <c r="J430" s="1" t="s">
        <v>1021</v>
      </c>
      <c r="K430" t="s">
        <v>1022</v>
      </c>
      <c r="L430" t="b">
        <v>1</v>
      </c>
      <c r="U430">
        <v>0</v>
      </c>
      <c r="AF430">
        <v>0</v>
      </c>
      <c r="AJ430">
        <v>0</v>
      </c>
      <c r="AZ430">
        <v>0</v>
      </c>
      <c r="BB430">
        <v>8</v>
      </c>
      <c r="BC430">
        <v>2019</v>
      </c>
      <c r="BD430" t="s">
        <v>3985</v>
      </c>
      <c r="BE430">
        <v>2019</v>
      </c>
    </row>
    <row r="431" spans="1:57" x14ac:dyDescent="0.35">
      <c r="A431" s="1" t="s">
        <v>59</v>
      </c>
      <c r="B431" s="1" t="s">
        <v>1339</v>
      </c>
      <c r="C431" s="1" t="s">
        <v>1151</v>
      </c>
      <c r="D431" s="1" t="s">
        <v>1152</v>
      </c>
      <c r="E431" s="1" t="s">
        <v>1340</v>
      </c>
      <c r="F431" s="1" t="s">
        <v>751</v>
      </c>
      <c r="G431" s="2">
        <v>43708</v>
      </c>
      <c r="H431" s="1" t="s">
        <v>1153</v>
      </c>
      <c r="I431" s="1" t="s">
        <v>31</v>
      </c>
      <c r="J431" s="1" t="s">
        <v>1021</v>
      </c>
      <c r="K431" t="s">
        <v>1022</v>
      </c>
      <c r="L431" t="b">
        <v>1</v>
      </c>
      <c r="U431">
        <v>0</v>
      </c>
      <c r="AF431">
        <v>0</v>
      </c>
      <c r="AJ431">
        <v>0</v>
      </c>
      <c r="AZ431">
        <v>0</v>
      </c>
      <c r="BB431">
        <v>8</v>
      </c>
      <c r="BC431">
        <v>2019</v>
      </c>
      <c r="BD431" t="s">
        <v>3985</v>
      </c>
      <c r="BE431">
        <v>2019</v>
      </c>
    </row>
    <row r="432" spans="1:57" x14ac:dyDescent="0.35">
      <c r="A432" s="1" t="s">
        <v>589</v>
      </c>
      <c r="B432" s="1" t="s">
        <v>3027</v>
      </c>
      <c r="C432" s="1" t="s">
        <v>3028</v>
      </c>
      <c r="D432" s="1" t="s">
        <v>3029</v>
      </c>
      <c r="E432" s="1" t="s">
        <v>3030</v>
      </c>
      <c r="F432" s="1" t="s">
        <v>751</v>
      </c>
      <c r="G432" s="2">
        <v>43555</v>
      </c>
      <c r="H432" s="1" t="s">
        <v>998</v>
      </c>
      <c r="I432" s="1" t="s">
        <v>145</v>
      </c>
      <c r="J432" s="1" t="s">
        <v>1757</v>
      </c>
      <c r="K432" t="s">
        <v>1758</v>
      </c>
      <c r="L432" t="b">
        <v>1</v>
      </c>
      <c r="Q432">
        <v>0</v>
      </c>
      <c r="R432">
        <v>0</v>
      </c>
      <c r="U432">
        <v>0</v>
      </c>
      <c r="Z432">
        <v>0</v>
      </c>
      <c r="AA432">
        <v>0</v>
      </c>
      <c r="AB432">
        <v>0</v>
      </c>
      <c r="AD432">
        <v>0</v>
      </c>
      <c r="AJ432">
        <v>0</v>
      </c>
      <c r="AN432">
        <v>0</v>
      </c>
      <c r="AO432">
        <v>0</v>
      </c>
      <c r="AP432">
        <v>0</v>
      </c>
      <c r="AR432">
        <v>0</v>
      </c>
      <c r="AZ432">
        <v>0</v>
      </c>
      <c r="BB432">
        <v>3</v>
      </c>
      <c r="BC432">
        <v>2019</v>
      </c>
      <c r="BD432" t="s">
        <v>3986</v>
      </c>
      <c r="BE432">
        <v>2019</v>
      </c>
    </row>
    <row r="433" spans="1:57" x14ac:dyDescent="0.35">
      <c r="A433" s="1" t="s">
        <v>589</v>
      </c>
      <c r="B433" s="1" t="s">
        <v>3079</v>
      </c>
      <c r="C433" s="1" t="s">
        <v>3080</v>
      </c>
      <c r="D433" s="1" t="s">
        <v>3081</v>
      </c>
      <c r="E433" s="1" t="s">
        <v>3082</v>
      </c>
      <c r="F433" s="1" t="s">
        <v>751</v>
      </c>
      <c r="G433" s="2">
        <v>43555</v>
      </c>
      <c r="H433" s="1" t="s">
        <v>43</v>
      </c>
      <c r="I433" s="1" t="s">
        <v>48</v>
      </c>
      <c r="J433" s="1" t="s">
        <v>1757</v>
      </c>
      <c r="K433" t="s">
        <v>1758</v>
      </c>
      <c r="L433" t="b">
        <v>1</v>
      </c>
      <c r="U433">
        <v>0</v>
      </c>
      <c r="AJ433">
        <v>0</v>
      </c>
      <c r="AZ433">
        <v>0</v>
      </c>
      <c r="BB433">
        <v>3</v>
      </c>
      <c r="BC433">
        <v>2019</v>
      </c>
      <c r="BD433" t="s">
        <v>3986</v>
      </c>
      <c r="BE433">
        <v>2019</v>
      </c>
    </row>
    <row r="434" spans="1:57" x14ac:dyDescent="0.35">
      <c r="A434" s="1" t="s">
        <v>589</v>
      </c>
      <c r="B434" s="1" t="s">
        <v>3095</v>
      </c>
      <c r="C434" s="1" t="s">
        <v>3096</v>
      </c>
      <c r="D434" s="1" t="s">
        <v>3097</v>
      </c>
      <c r="E434" s="1" t="s">
        <v>3098</v>
      </c>
      <c r="F434" s="1" t="s">
        <v>751</v>
      </c>
      <c r="G434" s="2">
        <v>43555</v>
      </c>
      <c r="H434" s="1" t="s">
        <v>1184</v>
      </c>
      <c r="I434" s="1" t="s">
        <v>48</v>
      </c>
      <c r="J434" s="1" t="s">
        <v>1757</v>
      </c>
      <c r="K434" t="s">
        <v>1758</v>
      </c>
      <c r="L434" t="b">
        <v>1</v>
      </c>
      <c r="Q434">
        <v>0</v>
      </c>
      <c r="R434">
        <v>0</v>
      </c>
      <c r="U434">
        <v>0</v>
      </c>
      <c r="Z434">
        <v>0</v>
      </c>
      <c r="AA434">
        <v>0</v>
      </c>
      <c r="AB434">
        <v>0</v>
      </c>
      <c r="AD434">
        <v>0</v>
      </c>
      <c r="AJ434">
        <v>0</v>
      </c>
      <c r="AN434">
        <v>0</v>
      </c>
      <c r="AO434">
        <v>0</v>
      </c>
      <c r="AP434">
        <v>0</v>
      </c>
      <c r="AR434">
        <v>0</v>
      </c>
      <c r="AZ434">
        <v>0</v>
      </c>
      <c r="BB434">
        <v>3</v>
      </c>
      <c r="BC434">
        <v>2019</v>
      </c>
      <c r="BD434" t="s">
        <v>3986</v>
      </c>
      <c r="BE434">
        <v>2019</v>
      </c>
    </row>
    <row r="435" spans="1:57" x14ac:dyDescent="0.35">
      <c r="A435" s="1" t="s">
        <v>589</v>
      </c>
      <c r="B435" s="1" t="s">
        <v>3083</v>
      </c>
      <c r="C435" s="1" t="s">
        <v>3084</v>
      </c>
      <c r="D435" s="1" t="s">
        <v>3085</v>
      </c>
      <c r="E435" s="1" t="s">
        <v>3086</v>
      </c>
      <c r="F435" s="1" t="s">
        <v>751</v>
      </c>
      <c r="G435" s="2">
        <v>43555</v>
      </c>
      <c r="H435" s="1" t="s">
        <v>125</v>
      </c>
      <c r="I435" s="1" t="s">
        <v>125</v>
      </c>
      <c r="J435" s="1" t="s">
        <v>1757</v>
      </c>
      <c r="K435" t="s">
        <v>1758</v>
      </c>
      <c r="L435" t="b">
        <v>1</v>
      </c>
      <c r="Q435">
        <v>0</v>
      </c>
      <c r="R435">
        <v>0</v>
      </c>
      <c r="U435">
        <v>0</v>
      </c>
      <c r="Z435">
        <v>0</v>
      </c>
      <c r="AA435">
        <v>0</v>
      </c>
      <c r="AB435">
        <v>0</v>
      </c>
      <c r="AD435">
        <v>0</v>
      </c>
      <c r="AJ435">
        <v>0</v>
      </c>
      <c r="AN435">
        <v>0</v>
      </c>
      <c r="AO435">
        <v>0</v>
      </c>
      <c r="AP435">
        <v>0</v>
      </c>
      <c r="AR435">
        <v>0</v>
      </c>
      <c r="AZ435">
        <v>0</v>
      </c>
      <c r="BB435">
        <v>3</v>
      </c>
      <c r="BC435">
        <v>2019</v>
      </c>
      <c r="BD435" t="s">
        <v>3986</v>
      </c>
      <c r="BE435">
        <v>2019</v>
      </c>
    </row>
    <row r="436" spans="1:57" x14ac:dyDescent="0.35">
      <c r="A436" s="1" t="s">
        <v>589</v>
      </c>
      <c r="B436" s="1" t="s">
        <v>3087</v>
      </c>
      <c r="C436" s="1" t="s">
        <v>3088</v>
      </c>
      <c r="D436" s="1" t="s">
        <v>3089</v>
      </c>
      <c r="E436" s="1" t="s">
        <v>3090</v>
      </c>
      <c r="F436" s="1" t="s">
        <v>751</v>
      </c>
      <c r="G436" s="2">
        <v>43555</v>
      </c>
      <c r="H436" s="1" t="s">
        <v>146</v>
      </c>
      <c r="I436" s="1" t="s">
        <v>145</v>
      </c>
      <c r="J436" s="1" t="s">
        <v>1757</v>
      </c>
      <c r="K436" t="s">
        <v>1758</v>
      </c>
      <c r="L436" t="b">
        <v>1</v>
      </c>
      <c r="Q436">
        <v>0</v>
      </c>
      <c r="R436">
        <v>0</v>
      </c>
      <c r="U436">
        <v>0</v>
      </c>
      <c r="Z436">
        <v>0</v>
      </c>
      <c r="AA436">
        <v>0</v>
      </c>
      <c r="AB436">
        <v>0</v>
      </c>
      <c r="AD436">
        <v>0</v>
      </c>
      <c r="AJ436">
        <v>0</v>
      </c>
      <c r="AN436">
        <v>0</v>
      </c>
      <c r="AO436">
        <v>0</v>
      </c>
      <c r="AP436">
        <v>0</v>
      </c>
      <c r="AR436">
        <v>0</v>
      </c>
      <c r="AZ436">
        <v>0</v>
      </c>
      <c r="BB436">
        <v>3</v>
      </c>
      <c r="BC436">
        <v>2019</v>
      </c>
      <c r="BD436" t="s">
        <v>3986</v>
      </c>
      <c r="BE436">
        <v>2019</v>
      </c>
    </row>
    <row r="437" spans="1:57" x14ac:dyDescent="0.35">
      <c r="A437" s="1" t="s">
        <v>589</v>
      </c>
      <c r="B437" s="1" t="s">
        <v>3099</v>
      </c>
      <c r="C437" s="1" t="s">
        <v>3100</v>
      </c>
      <c r="D437" s="1" t="s">
        <v>3101</v>
      </c>
      <c r="E437" s="1" t="s">
        <v>3102</v>
      </c>
      <c r="F437" s="1" t="s">
        <v>751</v>
      </c>
      <c r="G437" s="2">
        <v>43555</v>
      </c>
      <c r="H437" s="1" t="s">
        <v>1059</v>
      </c>
      <c r="I437" s="1" t="s">
        <v>1146</v>
      </c>
      <c r="J437" s="1" t="s">
        <v>1757</v>
      </c>
      <c r="K437" t="s">
        <v>1758</v>
      </c>
      <c r="L437" t="b">
        <v>1</v>
      </c>
      <c r="Q437">
        <v>0</v>
      </c>
      <c r="R437">
        <v>0</v>
      </c>
      <c r="U437">
        <v>0</v>
      </c>
      <c r="Z437">
        <v>0</v>
      </c>
      <c r="AA437">
        <v>0</v>
      </c>
      <c r="AB437">
        <v>0</v>
      </c>
      <c r="AD437">
        <v>0</v>
      </c>
      <c r="AJ437">
        <v>0</v>
      </c>
      <c r="AN437">
        <v>0</v>
      </c>
      <c r="AO437">
        <v>0</v>
      </c>
      <c r="AP437">
        <v>0</v>
      </c>
      <c r="AR437">
        <v>0</v>
      </c>
      <c r="AZ437">
        <v>0</v>
      </c>
      <c r="BB437">
        <v>3</v>
      </c>
      <c r="BC437">
        <v>2019</v>
      </c>
      <c r="BD437" t="s">
        <v>3986</v>
      </c>
      <c r="BE437">
        <v>2019</v>
      </c>
    </row>
    <row r="438" spans="1:57" x14ac:dyDescent="0.35">
      <c r="A438" s="1" t="s">
        <v>589</v>
      </c>
      <c r="B438" s="1" t="s">
        <v>3135</v>
      </c>
      <c r="C438" s="1" t="s">
        <v>3136</v>
      </c>
      <c r="D438" s="1" t="s">
        <v>3137</v>
      </c>
      <c r="E438" s="1" t="s">
        <v>3138</v>
      </c>
      <c r="F438" s="1" t="s">
        <v>751</v>
      </c>
      <c r="G438" s="2">
        <v>43555</v>
      </c>
      <c r="H438" s="1" t="s">
        <v>1210</v>
      </c>
      <c r="I438" s="1" t="s">
        <v>387</v>
      </c>
      <c r="J438" s="1" t="s">
        <v>1757</v>
      </c>
      <c r="K438" t="s">
        <v>1758</v>
      </c>
      <c r="L438" t="b">
        <v>1</v>
      </c>
      <c r="Q438">
        <v>0</v>
      </c>
      <c r="R438">
        <v>0</v>
      </c>
      <c r="U438">
        <v>0</v>
      </c>
      <c r="Z438">
        <v>0</v>
      </c>
      <c r="AA438">
        <v>0</v>
      </c>
      <c r="AB438">
        <v>0</v>
      </c>
      <c r="AD438">
        <v>0</v>
      </c>
      <c r="AJ438">
        <v>0</v>
      </c>
      <c r="AN438">
        <v>0</v>
      </c>
      <c r="AO438">
        <v>0</v>
      </c>
      <c r="AP438">
        <v>0</v>
      </c>
      <c r="AR438">
        <v>0</v>
      </c>
      <c r="AZ438">
        <v>0</v>
      </c>
      <c r="BB438">
        <v>3</v>
      </c>
      <c r="BC438">
        <v>2019</v>
      </c>
      <c r="BD438" t="s">
        <v>3986</v>
      </c>
      <c r="BE438">
        <v>2019</v>
      </c>
    </row>
    <row r="439" spans="1:57" x14ac:dyDescent="0.35">
      <c r="A439" s="1" t="s">
        <v>589</v>
      </c>
      <c r="B439" s="1" t="s">
        <v>3067</v>
      </c>
      <c r="C439" s="1" t="s">
        <v>3068</v>
      </c>
      <c r="D439" s="1" t="s">
        <v>3069</v>
      </c>
      <c r="E439" s="1" t="s">
        <v>3070</v>
      </c>
      <c r="F439" s="1" t="s">
        <v>751</v>
      </c>
      <c r="G439" s="2">
        <v>43555</v>
      </c>
      <c r="H439" s="1" t="s">
        <v>1079</v>
      </c>
      <c r="I439" s="1" t="s">
        <v>353</v>
      </c>
      <c r="J439" s="1" t="s">
        <v>1757</v>
      </c>
      <c r="K439" t="s">
        <v>1758</v>
      </c>
      <c r="L439" t="b">
        <v>1</v>
      </c>
      <c r="Q439">
        <v>0</v>
      </c>
      <c r="R439">
        <v>0</v>
      </c>
      <c r="U439">
        <v>0</v>
      </c>
      <c r="Z439">
        <v>0</v>
      </c>
      <c r="AA439">
        <v>0</v>
      </c>
      <c r="AB439">
        <v>0</v>
      </c>
      <c r="AD439">
        <v>0</v>
      </c>
      <c r="AJ439">
        <v>0</v>
      </c>
      <c r="AN439">
        <v>0</v>
      </c>
      <c r="AO439">
        <v>0</v>
      </c>
      <c r="AP439">
        <v>0</v>
      </c>
      <c r="AR439">
        <v>0</v>
      </c>
      <c r="AZ439">
        <v>0</v>
      </c>
      <c r="BB439">
        <v>3</v>
      </c>
      <c r="BC439">
        <v>2019</v>
      </c>
      <c r="BD439" t="s">
        <v>3986</v>
      </c>
      <c r="BE439">
        <v>2019</v>
      </c>
    </row>
    <row r="440" spans="1:57" x14ac:dyDescent="0.35">
      <c r="A440" s="1" t="s">
        <v>589</v>
      </c>
      <c r="B440" s="1" t="s">
        <v>3071</v>
      </c>
      <c r="C440" s="1" t="s">
        <v>3072</v>
      </c>
      <c r="D440" s="1" t="s">
        <v>3073</v>
      </c>
      <c r="E440" s="1" t="s">
        <v>3074</v>
      </c>
      <c r="F440" s="1" t="s">
        <v>751</v>
      </c>
      <c r="G440" s="2">
        <v>43555</v>
      </c>
      <c r="H440" s="1" t="s">
        <v>1067</v>
      </c>
      <c r="I440" s="1" t="s">
        <v>353</v>
      </c>
      <c r="J440" s="1" t="s">
        <v>1757</v>
      </c>
      <c r="K440" t="s">
        <v>1758</v>
      </c>
      <c r="L440" t="b">
        <v>1</v>
      </c>
      <c r="Q440">
        <v>0</v>
      </c>
      <c r="R440">
        <v>0</v>
      </c>
      <c r="U440">
        <v>0</v>
      </c>
      <c r="Z440">
        <v>0</v>
      </c>
      <c r="AA440">
        <v>0</v>
      </c>
      <c r="AB440">
        <v>0</v>
      </c>
      <c r="AD440">
        <v>0</v>
      </c>
      <c r="AJ440">
        <v>0</v>
      </c>
      <c r="AN440">
        <v>0</v>
      </c>
      <c r="AO440">
        <v>0</v>
      </c>
      <c r="AP440">
        <v>0</v>
      </c>
      <c r="AR440">
        <v>0</v>
      </c>
      <c r="AZ440">
        <v>0</v>
      </c>
      <c r="BB440">
        <v>3</v>
      </c>
      <c r="BC440">
        <v>2019</v>
      </c>
      <c r="BD440" t="s">
        <v>3986</v>
      </c>
      <c r="BE440">
        <v>2019</v>
      </c>
    </row>
    <row r="441" spans="1:57" x14ac:dyDescent="0.35">
      <c r="A441" s="1" t="s">
        <v>589</v>
      </c>
      <c r="B441" s="1" t="s">
        <v>3111</v>
      </c>
      <c r="C441" s="1" t="s">
        <v>3112</v>
      </c>
      <c r="D441" s="1" t="s">
        <v>3113</v>
      </c>
      <c r="E441" s="1" t="s">
        <v>3114</v>
      </c>
      <c r="F441" s="1" t="s">
        <v>751</v>
      </c>
      <c r="G441" s="2">
        <v>43555</v>
      </c>
      <c r="H441" s="1" t="s">
        <v>1128</v>
      </c>
      <c r="I441" s="1" t="s">
        <v>166</v>
      </c>
      <c r="J441" s="1" t="s">
        <v>1757</v>
      </c>
      <c r="K441" t="s">
        <v>1758</v>
      </c>
      <c r="L441" t="b">
        <v>1</v>
      </c>
      <c r="Q441">
        <v>0</v>
      </c>
      <c r="R441">
        <v>0</v>
      </c>
      <c r="U441">
        <v>0</v>
      </c>
      <c r="Z441">
        <v>0</v>
      </c>
      <c r="AA441">
        <v>0</v>
      </c>
      <c r="AB441">
        <v>0</v>
      </c>
      <c r="AD441">
        <v>0</v>
      </c>
      <c r="AJ441">
        <v>0</v>
      </c>
      <c r="AN441">
        <v>0</v>
      </c>
      <c r="AO441">
        <v>0</v>
      </c>
      <c r="AP441">
        <v>0</v>
      </c>
      <c r="AR441">
        <v>0</v>
      </c>
      <c r="AZ441">
        <v>0</v>
      </c>
      <c r="BB441">
        <v>3</v>
      </c>
      <c r="BC441">
        <v>2019</v>
      </c>
      <c r="BD441" t="s">
        <v>3986</v>
      </c>
      <c r="BE441">
        <v>2019</v>
      </c>
    </row>
    <row r="442" spans="1:57" x14ac:dyDescent="0.35">
      <c r="A442" s="1" t="s">
        <v>589</v>
      </c>
      <c r="B442" s="1" t="s">
        <v>3035</v>
      </c>
      <c r="C442" s="1" t="s">
        <v>3036</v>
      </c>
      <c r="D442" s="1" t="s">
        <v>3037</v>
      </c>
      <c r="E442" s="1" t="s">
        <v>3038</v>
      </c>
      <c r="F442" s="1" t="s">
        <v>751</v>
      </c>
      <c r="G442" s="2">
        <v>43555</v>
      </c>
      <c r="H442" s="1" t="s">
        <v>1153</v>
      </c>
      <c r="I442" s="1" t="s">
        <v>31</v>
      </c>
      <c r="J442" s="1" t="s">
        <v>1757</v>
      </c>
      <c r="K442" t="s">
        <v>1758</v>
      </c>
      <c r="L442" t="b">
        <v>1</v>
      </c>
      <c r="U442">
        <v>0</v>
      </c>
      <c r="AJ442">
        <v>0</v>
      </c>
      <c r="AZ442">
        <v>0</v>
      </c>
      <c r="BB442">
        <v>3</v>
      </c>
      <c r="BC442">
        <v>2019</v>
      </c>
      <c r="BD442" t="s">
        <v>3986</v>
      </c>
      <c r="BE442">
        <v>2019</v>
      </c>
    </row>
    <row r="443" spans="1:57" x14ac:dyDescent="0.35">
      <c r="A443" s="1" t="s">
        <v>589</v>
      </c>
      <c r="B443" s="1" t="s">
        <v>3103</v>
      </c>
      <c r="C443" s="1" t="s">
        <v>3104</v>
      </c>
      <c r="D443" s="1" t="s">
        <v>3105</v>
      </c>
      <c r="E443" s="1" t="s">
        <v>3106</v>
      </c>
      <c r="F443" s="1" t="s">
        <v>751</v>
      </c>
      <c r="G443" s="2">
        <v>43555</v>
      </c>
      <c r="H443" s="1" t="s">
        <v>1110</v>
      </c>
      <c r="I443" s="1" t="s">
        <v>145</v>
      </c>
      <c r="J443" s="1" t="s">
        <v>1757</v>
      </c>
      <c r="K443" t="s">
        <v>1758</v>
      </c>
      <c r="L443" t="b">
        <v>1</v>
      </c>
      <c r="Q443">
        <v>0</v>
      </c>
      <c r="R443">
        <v>0</v>
      </c>
      <c r="U443">
        <v>0</v>
      </c>
      <c r="Z443">
        <v>0</v>
      </c>
      <c r="AA443">
        <v>0</v>
      </c>
      <c r="AB443">
        <v>0</v>
      </c>
      <c r="AD443">
        <v>0</v>
      </c>
      <c r="AJ443">
        <v>0</v>
      </c>
      <c r="AN443">
        <v>0</v>
      </c>
      <c r="AO443">
        <v>0</v>
      </c>
      <c r="AP443">
        <v>0</v>
      </c>
      <c r="AR443">
        <v>0</v>
      </c>
      <c r="AZ443">
        <v>0</v>
      </c>
      <c r="BB443">
        <v>3</v>
      </c>
      <c r="BC443">
        <v>2019</v>
      </c>
      <c r="BD443" t="s">
        <v>3986</v>
      </c>
      <c r="BE443">
        <v>2019</v>
      </c>
    </row>
    <row r="444" spans="1:57" x14ac:dyDescent="0.35">
      <c r="A444" s="1" t="s">
        <v>589</v>
      </c>
      <c r="B444" s="1" t="s">
        <v>3039</v>
      </c>
      <c r="C444" s="1" t="s">
        <v>3040</v>
      </c>
      <c r="D444" s="1" t="s">
        <v>3041</v>
      </c>
      <c r="E444" s="1" t="s">
        <v>3042</v>
      </c>
      <c r="F444" s="1" t="s">
        <v>751</v>
      </c>
      <c r="G444" s="2">
        <v>43555</v>
      </c>
      <c r="H444" s="1" t="s">
        <v>854</v>
      </c>
      <c r="I444" s="1" t="s">
        <v>40</v>
      </c>
      <c r="J444" s="1" t="s">
        <v>1757</v>
      </c>
      <c r="K444" t="s">
        <v>1758</v>
      </c>
      <c r="L444" t="b">
        <v>1</v>
      </c>
      <c r="Q444">
        <v>0</v>
      </c>
      <c r="R444">
        <v>0</v>
      </c>
      <c r="U444">
        <v>0</v>
      </c>
      <c r="Z444">
        <v>0</v>
      </c>
      <c r="AA444">
        <v>0</v>
      </c>
      <c r="AB444">
        <v>0</v>
      </c>
      <c r="AD444">
        <v>0</v>
      </c>
      <c r="AJ444">
        <v>0</v>
      </c>
      <c r="AN444">
        <v>0</v>
      </c>
      <c r="AO444">
        <v>0</v>
      </c>
      <c r="AP444">
        <v>0</v>
      </c>
      <c r="AR444">
        <v>0</v>
      </c>
      <c r="AZ444">
        <v>0</v>
      </c>
      <c r="BB444">
        <v>3</v>
      </c>
      <c r="BC444">
        <v>2019</v>
      </c>
      <c r="BD444" t="s">
        <v>3986</v>
      </c>
      <c r="BE444">
        <v>2019</v>
      </c>
    </row>
    <row r="445" spans="1:57" x14ac:dyDescent="0.35">
      <c r="A445" s="1" t="s">
        <v>589</v>
      </c>
      <c r="B445" s="1" t="s">
        <v>3091</v>
      </c>
      <c r="C445" s="1" t="s">
        <v>3092</v>
      </c>
      <c r="D445" s="1" t="s">
        <v>3093</v>
      </c>
      <c r="E445" s="1" t="s">
        <v>3094</v>
      </c>
      <c r="F445" s="1" t="s">
        <v>751</v>
      </c>
      <c r="G445" s="2">
        <v>43555</v>
      </c>
      <c r="H445" s="1" t="s">
        <v>165</v>
      </c>
      <c r="I445" s="1" t="s">
        <v>166</v>
      </c>
      <c r="J445" s="1" t="s">
        <v>1757</v>
      </c>
      <c r="K445" t="s">
        <v>1758</v>
      </c>
      <c r="L445" t="b">
        <v>1</v>
      </c>
      <c r="Q445">
        <v>0</v>
      </c>
      <c r="R445">
        <v>0</v>
      </c>
      <c r="U445">
        <v>0</v>
      </c>
      <c r="Z445">
        <v>0</v>
      </c>
      <c r="AA445">
        <v>0</v>
      </c>
      <c r="AB445">
        <v>0</v>
      </c>
      <c r="AD445">
        <v>0</v>
      </c>
      <c r="AJ445">
        <v>0</v>
      </c>
      <c r="AN445">
        <v>0</v>
      </c>
      <c r="AO445">
        <v>0</v>
      </c>
      <c r="AP445">
        <v>0</v>
      </c>
      <c r="AR445">
        <v>0</v>
      </c>
      <c r="AZ445">
        <v>0</v>
      </c>
      <c r="BB445">
        <v>3</v>
      </c>
      <c r="BC445">
        <v>2019</v>
      </c>
      <c r="BD445" t="s">
        <v>3986</v>
      </c>
      <c r="BE445">
        <v>2019</v>
      </c>
    </row>
    <row r="446" spans="1:57" x14ac:dyDescent="0.35">
      <c r="A446" s="1" t="s">
        <v>589</v>
      </c>
      <c r="B446" s="1" t="s">
        <v>3075</v>
      </c>
      <c r="C446" s="1" t="s">
        <v>3076</v>
      </c>
      <c r="D446" s="1" t="s">
        <v>3077</v>
      </c>
      <c r="E446" s="1" t="s">
        <v>3078</v>
      </c>
      <c r="F446" s="1" t="s">
        <v>751</v>
      </c>
      <c r="G446" s="2">
        <v>43555</v>
      </c>
      <c r="H446" s="1" t="s">
        <v>352</v>
      </c>
      <c r="I446" s="1" t="s">
        <v>353</v>
      </c>
      <c r="J446" s="1" t="s">
        <v>1757</v>
      </c>
      <c r="K446" t="s">
        <v>1758</v>
      </c>
      <c r="L446" t="b">
        <v>1</v>
      </c>
      <c r="Q446">
        <v>0</v>
      </c>
      <c r="R446">
        <v>0</v>
      </c>
      <c r="U446">
        <v>0</v>
      </c>
      <c r="Z446">
        <v>0</v>
      </c>
      <c r="AA446">
        <v>0</v>
      </c>
      <c r="AB446">
        <v>0</v>
      </c>
      <c r="AD446">
        <v>0</v>
      </c>
      <c r="AJ446">
        <v>0</v>
      </c>
      <c r="AN446">
        <v>0</v>
      </c>
      <c r="AO446">
        <v>0</v>
      </c>
      <c r="AP446">
        <v>0</v>
      </c>
      <c r="AR446">
        <v>0</v>
      </c>
      <c r="AZ446">
        <v>0</v>
      </c>
      <c r="BB446">
        <v>3</v>
      </c>
      <c r="BC446">
        <v>2019</v>
      </c>
      <c r="BD446" t="s">
        <v>3986</v>
      </c>
      <c r="BE446">
        <v>2019</v>
      </c>
    </row>
    <row r="447" spans="1:57" x14ac:dyDescent="0.35">
      <c r="A447" s="1" t="s">
        <v>589</v>
      </c>
      <c r="B447" s="1" t="s">
        <v>3127</v>
      </c>
      <c r="C447" s="1" t="s">
        <v>3128</v>
      </c>
      <c r="D447" s="1" t="s">
        <v>3129</v>
      </c>
      <c r="E447" s="1" t="s">
        <v>3130</v>
      </c>
      <c r="F447" s="1" t="s">
        <v>751</v>
      </c>
      <c r="G447" s="2">
        <v>43555</v>
      </c>
      <c r="H447" s="1" t="s">
        <v>1036</v>
      </c>
      <c r="I447" s="1" t="s">
        <v>387</v>
      </c>
      <c r="J447" s="1" t="s">
        <v>1757</v>
      </c>
      <c r="K447" t="s">
        <v>1758</v>
      </c>
      <c r="L447" t="b">
        <v>1</v>
      </c>
      <c r="Q447">
        <v>0</v>
      </c>
      <c r="R447">
        <v>0</v>
      </c>
      <c r="U447">
        <v>0</v>
      </c>
      <c r="Z447">
        <v>0</v>
      </c>
      <c r="AA447">
        <v>0</v>
      </c>
      <c r="AB447">
        <v>0</v>
      </c>
      <c r="AD447">
        <v>0</v>
      </c>
      <c r="AJ447">
        <v>0</v>
      </c>
      <c r="AN447">
        <v>0</v>
      </c>
      <c r="AO447">
        <v>0</v>
      </c>
      <c r="AP447">
        <v>0</v>
      </c>
      <c r="AR447">
        <v>0</v>
      </c>
      <c r="AZ447">
        <v>0</v>
      </c>
      <c r="BB447">
        <v>3</v>
      </c>
      <c r="BC447">
        <v>2019</v>
      </c>
      <c r="BD447" t="s">
        <v>3986</v>
      </c>
      <c r="BE447">
        <v>2019</v>
      </c>
    </row>
    <row r="448" spans="1:57" x14ac:dyDescent="0.35">
      <c r="A448" s="1" t="s">
        <v>589</v>
      </c>
      <c r="B448" s="1" t="s">
        <v>3011</v>
      </c>
      <c r="C448" s="1" t="s">
        <v>3012</v>
      </c>
      <c r="D448" s="1" t="s">
        <v>3013</v>
      </c>
      <c r="E448" s="1" t="s">
        <v>3014</v>
      </c>
      <c r="F448" s="1" t="s">
        <v>751</v>
      </c>
      <c r="G448" s="2">
        <v>43555</v>
      </c>
      <c r="H448" s="1" t="s">
        <v>1095</v>
      </c>
      <c r="I448" s="1" t="s">
        <v>387</v>
      </c>
      <c r="J448" s="1" t="s">
        <v>1757</v>
      </c>
      <c r="K448" t="s">
        <v>1758</v>
      </c>
      <c r="L448" t="b">
        <v>1</v>
      </c>
      <c r="U448">
        <v>0</v>
      </c>
      <c r="AJ448">
        <v>0</v>
      </c>
      <c r="AZ448">
        <v>0</v>
      </c>
      <c r="BB448">
        <v>3</v>
      </c>
      <c r="BC448">
        <v>2019</v>
      </c>
      <c r="BD448" t="s">
        <v>3986</v>
      </c>
      <c r="BE448">
        <v>2019</v>
      </c>
    </row>
    <row r="449" spans="1:57" x14ac:dyDescent="0.35">
      <c r="A449" s="1" t="s">
        <v>589</v>
      </c>
      <c r="B449" s="1" t="s">
        <v>3015</v>
      </c>
      <c r="C449" s="1" t="s">
        <v>3016</v>
      </c>
      <c r="D449" s="1" t="s">
        <v>3017</v>
      </c>
      <c r="E449" s="1" t="s">
        <v>3018</v>
      </c>
      <c r="F449" s="1" t="s">
        <v>751</v>
      </c>
      <c r="G449" s="2">
        <v>43555</v>
      </c>
      <c r="H449" s="1" t="s">
        <v>386</v>
      </c>
      <c r="I449" s="1" t="s">
        <v>387</v>
      </c>
      <c r="J449" s="1" t="s">
        <v>1757</v>
      </c>
      <c r="K449" t="s">
        <v>1758</v>
      </c>
      <c r="L449" t="b">
        <v>1</v>
      </c>
      <c r="Q449">
        <v>0</v>
      </c>
      <c r="R449">
        <v>0</v>
      </c>
      <c r="U449">
        <v>0</v>
      </c>
      <c r="Z449">
        <v>0</v>
      </c>
      <c r="AA449">
        <v>0</v>
      </c>
      <c r="AB449">
        <v>0</v>
      </c>
      <c r="AD449">
        <v>0</v>
      </c>
      <c r="AJ449">
        <v>0</v>
      </c>
      <c r="AN449">
        <v>0</v>
      </c>
      <c r="AO449">
        <v>0</v>
      </c>
      <c r="AP449">
        <v>0</v>
      </c>
      <c r="AR449">
        <v>0</v>
      </c>
      <c r="AZ449">
        <v>0</v>
      </c>
      <c r="BB449">
        <v>3</v>
      </c>
      <c r="BC449">
        <v>2019</v>
      </c>
      <c r="BD449" t="s">
        <v>3986</v>
      </c>
      <c r="BE449">
        <v>2019</v>
      </c>
    </row>
    <row r="450" spans="1:57" x14ac:dyDescent="0.35">
      <c r="A450" s="1" t="s">
        <v>589</v>
      </c>
      <c r="B450" s="1" t="s">
        <v>3043</v>
      </c>
      <c r="C450" s="1" t="s">
        <v>3044</v>
      </c>
      <c r="D450" s="1" t="s">
        <v>3045</v>
      </c>
      <c r="E450" s="1" t="s">
        <v>3046</v>
      </c>
      <c r="F450" s="1" t="s">
        <v>751</v>
      </c>
      <c r="G450" s="2">
        <v>43555</v>
      </c>
      <c r="H450" s="1" t="s">
        <v>54</v>
      </c>
      <c r="I450" s="1" t="s">
        <v>190</v>
      </c>
      <c r="J450" s="1" t="s">
        <v>1757</v>
      </c>
      <c r="K450" t="s">
        <v>1758</v>
      </c>
      <c r="L450" t="b">
        <v>1</v>
      </c>
      <c r="U450">
        <v>0</v>
      </c>
      <c r="AJ450">
        <v>0</v>
      </c>
      <c r="AZ450">
        <v>0</v>
      </c>
      <c r="BB450">
        <v>3</v>
      </c>
      <c r="BC450">
        <v>2019</v>
      </c>
      <c r="BD450" t="s">
        <v>3986</v>
      </c>
      <c r="BE450">
        <v>2019</v>
      </c>
    </row>
    <row r="451" spans="1:57" x14ac:dyDescent="0.35">
      <c r="A451" s="1" t="s">
        <v>589</v>
      </c>
      <c r="B451" s="1" t="s">
        <v>3139</v>
      </c>
      <c r="C451" s="1" t="s">
        <v>3140</v>
      </c>
      <c r="D451" s="1" t="s">
        <v>3141</v>
      </c>
      <c r="E451" s="1" t="s">
        <v>3142</v>
      </c>
      <c r="F451" s="1" t="s">
        <v>751</v>
      </c>
      <c r="G451" s="2">
        <v>43555</v>
      </c>
      <c r="H451" s="1" t="s">
        <v>1055</v>
      </c>
      <c r="I451" s="1" t="s">
        <v>145</v>
      </c>
      <c r="J451" s="1" t="s">
        <v>1757</v>
      </c>
      <c r="K451" t="s">
        <v>1758</v>
      </c>
      <c r="L451" t="b">
        <v>1</v>
      </c>
      <c r="Q451">
        <v>0</v>
      </c>
      <c r="R451">
        <v>0</v>
      </c>
      <c r="U451">
        <v>0</v>
      </c>
      <c r="Z451">
        <v>0</v>
      </c>
      <c r="AA451">
        <v>0</v>
      </c>
      <c r="AB451">
        <v>0</v>
      </c>
      <c r="AD451">
        <v>0</v>
      </c>
      <c r="AJ451">
        <v>0</v>
      </c>
      <c r="AN451">
        <v>0</v>
      </c>
      <c r="AO451">
        <v>0</v>
      </c>
      <c r="AP451">
        <v>0</v>
      </c>
      <c r="AR451">
        <v>0</v>
      </c>
      <c r="AZ451">
        <v>0</v>
      </c>
      <c r="BB451">
        <v>3</v>
      </c>
      <c r="BC451">
        <v>2019</v>
      </c>
      <c r="BD451" t="s">
        <v>3986</v>
      </c>
      <c r="BE451">
        <v>2019</v>
      </c>
    </row>
    <row r="452" spans="1:57" x14ac:dyDescent="0.35">
      <c r="A452" s="1" t="s">
        <v>589</v>
      </c>
      <c r="B452" s="1" t="s">
        <v>3047</v>
      </c>
      <c r="C452" s="1" t="s">
        <v>3048</v>
      </c>
      <c r="D452" s="1" t="s">
        <v>3049</v>
      </c>
      <c r="E452" s="1" t="s">
        <v>3050</v>
      </c>
      <c r="F452" s="1" t="s">
        <v>751</v>
      </c>
      <c r="G452" s="2">
        <v>43555</v>
      </c>
      <c r="H452" s="1" t="s">
        <v>151</v>
      </c>
      <c r="I452" s="1" t="s">
        <v>145</v>
      </c>
      <c r="J452" s="1" t="s">
        <v>1757</v>
      </c>
      <c r="K452" t="s">
        <v>1758</v>
      </c>
      <c r="L452" t="b">
        <v>1</v>
      </c>
      <c r="Q452">
        <v>0</v>
      </c>
      <c r="R452">
        <v>0</v>
      </c>
      <c r="U452">
        <v>0</v>
      </c>
      <c r="Z452">
        <v>0</v>
      </c>
      <c r="AA452">
        <v>0</v>
      </c>
      <c r="AB452">
        <v>0</v>
      </c>
      <c r="AD452">
        <v>0</v>
      </c>
      <c r="AJ452">
        <v>0</v>
      </c>
      <c r="AN452">
        <v>0</v>
      </c>
      <c r="AO452">
        <v>0</v>
      </c>
      <c r="AP452">
        <v>0</v>
      </c>
      <c r="AR452">
        <v>0</v>
      </c>
      <c r="AZ452">
        <v>0</v>
      </c>
      <c r="BB452">
        <v>3</v>
      </c>
      <c r="BC452">
        <v>2019</v>
      </c>
      <c r="BD452" t="s">
        <v>3986</v>
      </c>
      <c r="BE452">
        <v>2019</v>
      </c>
    </row>
    <row r="453" spans="1:57" x14ac:dyDescent="0.35">
      <c r="A453" s="1" t="s">
        <v>589</v>
      </c>
      <c r="B453" s="1" t="s">
        <v>3051</v>
      </c>
      <c r="C453" s="1" t="s">
        <v>3052</v>
      </c>
      <c r="D453" s="1" t="s">
        <v>3053</v>
      </c>
      <c r="E453" s="1" t="s">
        <v>3054</v>
      </c>
      <c r="F453" s="1" t="s">
        <v>751</v>
      </c>
      <c r="G453" s="2">
        <v>43555</v>
      </c>
      <c r="H453" s="1" t="s">
        <v>1075</v>
      </c>
      <c r="I453" s="1" t="s">
        <v>166</v>
      </c>
      <c r="J453" s="1" t="s">
        <v>1757</v>
      </c>
      <c r="K453" t="s">
        <v>1758</v>
      </c>
      <c r="L453" t="b">
        <v>1</v>
      </c>
      <c r="Q453">
        <v>0</v>
      </c>
      <c r="R453">
        <v>0</v>
      </c>
      <c r="U453">
        <v>0</v>
      </c>
      <c r="Z453">
        <v>0</v>
      </c>
      <c r="AA453">
        <v>0</v>
      </c>
      <c r="AB453">
        <v>0</v>
      </c>
      <c r="AD453">
        <v>0</v>
      </c>
      <c r="AJ453">
        <v>0</v>
      </c>
      <c r="AN453">
        <v>0</v>
      </c>
      <c r="AO453">
        <v>0</v>
      </c>
      <c r="AP453">
        <v>0</v>
      </c>
      <c r="AR453">
        <v>0</v>
      </c>
      <c r="AZ453">
        <v>0</v>
      </c>
      <c r="BB453">
        <v>3</v>
      </c>
      <c r="BC453">
        <v>2019</v>
      </c>
      <c r="BD453" t="s">
        <v>3986</v>
      </c>
      <c r="BE453">
        <v>2019</v>
      </c>
    </row>
    <row r="454" spans="1:57" x14ac:dyDescent="0.35">
      <c r="A454" s="1" t="s">
        <v>589</v>
      </c>
      <c r="B454" s="1" t="s">
        <v>3115</v>
      </c>
      <c r="C454" s="1" t="s">
        <v>3116</v>
      </c>
      <c r="D454" s="1" t="s">
        <v>3117</v>
      </c>
      <c r="E454" s="1" t="s">
        <v>3118</v>
      </c>
      <c r="F454" s="1" t="s">
        <v>751</v>
      </c>
      <c r="G454" s="2">
        <v>43555</v>
      </c>
      <c r="H454" s="1" t="s">
        <v>1063</v>
      </c>
      <c r="I454" s="1" t="s">
        <v>40</v>
      </c>
      <c r="J454" s="1" t="s">
        <v>1757</v>
      </c>
      <c r="K454" t="s">
        <v>1758</v>
      </c>
      <c r="L454" t="b">
        <v>1</v>
      </c>
      <c r="Q454">
        <v>0</v>
      </c>
      <c r="R454">
        <v>0</v>
      </c>
      <c r="U454">
        <v>0</v>
      </c>
      <c r="Z454">
        <v>0</v>
      </c>
      <c r="AA454">
        <v>0</v>
      </c>
      <c r="AB454">
        <v>0</v>
      </c>
      <c r="AD454">
        <v>0</v>
      </c>
      <c r="AJ454">
        <v>0</v>
      </c>
      <c r="AN454">
        <v>0</v>
      </c>
      <c r="AO454">
        <v>0</v>
      </c>
      <c r="AP454">
        <v>0</v>
      </c>
      <c r="AR454">
        <v>0</v>
      </c>
      <c r="AZ454">
        <v>0</v>
      </c>
      <c r="BB454">
        <v>3</v>
      </c>
      <c r="BC454">
        <v>2019</v>
      </c>
      <c r="BD454" t="s">
        <v>3986</v>
      </c>
      <c r="BE454">
        <v>2019</v>
      </c>
    </row>
    <row r="455" spans="1:57" x14ac:dyDescent="0.35">
      <c r="A455" s="1" t="s">
        <v>589</v>
      </c>
      <c r="B455" s="1" t="s">
        <v>3143</v>
      </c>
      <c r="C455" s="1" t="s">
        <v>3144</v>
      </c>
      <c r="D455" s="1" t="s">
        <v>3145</v>
      </c>
      <c r="E455" s="1" t="s">
        <v>3146</v>
      </c>
      <c r="F455" s="1" t="s">
        <v>751</v>
      </c>
      <c r="G455" s="2">
        <v>43555</v>
      </c>
      <c r="H455" s="1" t="s">
        <v>1026</v>
      </c>
      <c r="I455" s="1" t="s">
        <v>353</v>
      </c>
      <c r="J455" s="1" t="s">
        <v>1757</v>
      </c>
      <c r="K455" t="s">
        <v>1758</v>
      </c>
      <c r="L455" t="b">
        <v>1</v>
      </c>
      <c r="Q455">
        <v>0</v>
      </c>
      <c r="R455">
        <v>0</v>
      </c>
      <c r="U455">
        <v>0</v>
      </c>
      <c r="Z455">
        <v>0</v>
      </c>
      <c r="AA455">
        <v>0</v>
      </c>
      <c r="AB455">
        <v>0</v>
      </c>
      <c r="AD455">
        <v>0</v>
      </c>
      <c r="AJ455">
        <v>0</v>
      </c>
      <c r="AN455">
        <v>0</v>
      </c>
      <c r="AO455">
        <v>0</v>
      </c>
      <c r="AP455">
        <v>0</v>
      </c>
      <c r="AR455">
        <v>0</v>
      </c>
      <c r="AZ455">
        <v>0</v>
      </c>
      <c r="BB455">
        <v>3</v>
      </c>
      <c r="BC455">
        <v>2019</v>
      </c>
      <c r="BD455" t="s">
        <v>3986</v>
      </c>
      <c r="BE455">
        <v>2019</v>
      </c>
    </row>
    <row r="456" spans="1:57" x14ac:dyDescent="0.35">
      <c r="A456" s="1" t="s">
        <v>589</v>
      </c>
      <c r="B456" s="1" t="s">
        <v>3031</v>
      </c>
      <c r="C456" s="1" t="s">
        <v>3032</v>
      </c>
      <c r="D456" s="1" t="s">
        <v>3033</v>
      </c>
      <c r="E456" s="1" t="s">
        <v>3034</v>
      </c>
      <c r="F456" s="1" t="s">
        <v>751</v>
      </c>
      <c r="G456" s="2">
        <v>43555</v>
      </c>
      <c r="H456" s="1" t="s">
        <v>670</v>
      </c>
      <c r="I456" s="1" t="s">
        <v>166</v>
      </c>
      <c r="J456" s="1" t="s">
        <v>1757</v>
      </c>
      <c r="K456" t="s">
        <v>1758</v>
      </c>
      <c r="L456" t="b">
        <v>1</v>
      </c>
      <c r="Q456">
        <v>0</v>
      </c>
      <c r="R456">
        <v>0</v>
      </c>
      <c r="U456">
        <v>0</v>
      </c>
      <c r="Z456">
        <v>0</v>
      </c>
      <c r="AA456">
        <v>0</v>
      </c>
      <c r="AB456">
        <v>0</v>
      </c>
      <c r="AD456">
        <v>0</v>
      </c>
      <c r="AJ456">
        <v>0</v>
      </c>
      <c r="AN456">
        <v>0</v>
      </c>
      <c r="AO456">
        <v>0</v>
      </c>
      <c r="AP456">
        <v>0</v>
      </c>
      <c r="AR456">
        <v>0</v>
      </c>
      <c r="AZ456">
        <v>0</v>
      </c>
      <c r="BB456">
        <v>3</v>
      </c>
      <c r="BC456">
        <v>2019</v>
      </c>
      <c r="BD456" t="s">
        <v>3986</v>
      </c>
      <c r="BE456">
        <v>2019</v>
      </c>
    </row>
    <row r="457" spans="1:57" x14ac:dyDescent="0.35">
      <c r="A457" s="1" t="s">
        <v>589</v>
      </c>
      <c r="B457" s="1" t="s">
        <v>3119</v>
      </c>
      <c r="C457" s="1" t="s">
        <v>3120</v>
      </c>
      <c r="D457" s="1" t="s">
        <v>3121</v>
      </c>
      <c r="E457" s="1" t="s">
        <v>3122</v>
      </c>
      <c r="F457" s="1" t="s">
        <v>751</v>
      </c>
      <c r="G457" s="2">
        <v>43555</v>
      </c>
      <c r="H457" s="1" t="s">
        <v>1195</v>
      </c>
      <c r="I457" s="1" t="s">
        <v>145</v>
      </c>
      <c r="J457" s="1" t="s">
        <v>1757</v>
      </c>
      <c r="K457" t="s">
        <v>1758</v>
      </c>
      <c r="L457" t="b">
        <v>1</v>
      </c>
      <c r="Q457">
        <v>0</v>
      </c>
      <c r="R457">
        <v>0</v>
      </c>
      <c r="U457">
        <v>0</v>
      </c>
      <c r="Z457">
        <v>0</v>
      </c>
      <c r="AA457">
        <v>0</v>
      </c>
      <c r="AB457">
        <v>0</v>
      </c>
      <c r="AD457">
        <v>0</v>
      </c>
      <c r="AJ457">
        <v>0</v>
      </c>
      <c r="AN457">
        <v>0</v>
      </c>
      <c r="AO457">
        <v>0</v>
      </c>
      <c r="AP457">
        <v>0</v>
      </c>
      <c r="AR457">
        <v>0</v>
      </c>
      <c r="AZ457">
        <v>0</v>
      </c>
      <c r="BB457">
        <v>3</v>
      </c>
      <c r="BC457">
        <v>2019</v>
      </c>
      <c r="BD457" t="s">
        <v>3986</v>
      </c>
      <c r="BE457">
        <v>2019</v>
      </c>
    </row>
    <row r="458" spans="1:57" x14ac:dyDescent="0.35">
      <c r="A458" s="1" t="s">
        <v>589</v>
      </c>
      <c r="B458" s="1" t="s">
        <v>3123</v>
      </c>
      <c r="C458" s="1" t="s">
        <v>3124</v>
      </c>
      <c r="D458" s="1" t="s">
        <v>3125</v>
      </c>
      <c r="E458" s="1" t="s">
        <v>3126</v>
      </c>
      <c r="F458" s="1" t="s">
        <v>751</v>
      </c>
      <c r="G458" s="2">
        <v>43555</v>
      </c>
      <c r="H458" s="1" t="s">
        <v>155</v>
      </c>
      <c r="I458" s="1" t="s">
        <v>145</v>
      </c>
      <c r="J458" s="1" t="s">
        <v>1757</v>
      </c>
      <c r="K458" t="s">
        <v>1758</v>
      </c>
      <c r="L458" t="b">
        <v>1</v>
      </c>
      <c r="Q458">
        <v>0</v>
      </c>
      <c r="R458">
        <v>0</v>
      </c>
      <c r="U458">
        <v>0</v>
      </c>
      <c r="Z458">
        <v>0</v>
      </c>
      <c r="AA458">
        <v>0</v>
      </c>
      <c r="AB458">
        <v>0</v>
      </c>
      <c r="AD458">
        <v>0</v>
      </c>
      <c r="AJ458">
        <v>0</v>
      </c>
      <c r="AN458">
        <v>0</v>
      </c>
      <c r="AO458">
        <v>0</v>
      </c>
      <c r="AP458">
        <v>0</v>
      </c>
      <c r="AR458">
        <v>0</v>
      </c>
      <c r="AZ458">
        <v>0</v>
      </c>
      <c r="BB458">
        <v>3</v>
      </c>
      <c r="BC458">
        <v>2019</v>
      </c>
      <c r="BD458" t="s">
        <v>3986</v>
      </c>
      <c r="BE458">
        <v>2019</v>
      </c>
    </row>
    <row r="459" spans="1:57" x14ac:dyDescent="0.35">
      <c r="A459" s="1" t="s">
        <v>589</v>
      </c>
      <c r="B459" s="1" t="s">
        <v>3019</v>
      </c>
      <c r="C459" s="1" t="s">
        <v>3020</v>
      </c>
      <c r="D459" s="1" t="s">
        <v>3021</v>
      </c>
      <c r="E459" s="1" t="s">
        <v>3022</v>
      </c>
      <c r="F459" s="1" t="s">
        <v>751</v>
      </c>
      <c r="G459" s="2">
        <v>43555</v>
      </c>
      <c r="H459" s="1" t="s">
        <v>1051</v>
      </c>
      <c r="I459" s="1" t="s">
        <v>31</v>
      </c>
      <c r="J459" s="1" t="s">
        <v>1757</v>
      </c>
      <c r="K459" t="s">
        <v>1758</v>
      </c>
      <c r="L459" t="b">
        <v>1</v>
      </c>
      <c r="U459">
        <v>0</v>
      </c>
      <c r="AJ459">
        <v>0</v>
      </c>
      <c r="AZ459">
        <v>0</v>
      </c>
      <c r="BB459">
        <v>3</v>
      </c>
      <c r="BC459">
        <v>2019</v>
      </c>
      <c r="BD459" t="s">
        <v>3986</v>
      </c>
      <c r="BE459">
        <v>2019</v>
      </c>
    </row>
    <row r="460" spans="1:57" x14ac:dyDescent="0.35">
      <c r="A460" s="1" t="s">
        <v>589</v>
      </c>
      <c r="B460" s="1" t="s">
        <v>3023</v>
      </c>
      <c r="C460" s="1" t="s">
        <v>3024</v>
      </c>
      <c r="D460" s="1" t="s">
        <v>3025</v>
      </c>
      <c r="E460" s="1" t="s">
        <v>3026</v>
      </c>
      <c r="F460" s="1" t="s">
        <v>751</v>
      </c>
      <c r="G460" s="2">
        <v>43555</v>
      </c>
      <c r="H460" s="1" t="s">
        <v>135</v>
      </c>
      <c r="I460" s="1" t="s">
        <v>136</v>
      </c>
      <c r="J460" s="1" t="s">
        <v>1757</v>
      </c>
      <c r="K460" t="s">
        <v>1758</v>
      </c>
      <c r="L460" t="b">
        <v>1</v>
      </c>
      <c r="Q460">
        <v>0</v>
      </c>
      <c r="R460">
        <v>0</v>
      </c>
      <c r="U460">
        <v>0</v>
      </c>
      <c r="Z460">
        <v>0</v>
      </c>
      <c r="AA460">
        <v>0</v>
      </c>
      <c r="AB460">
        <v>0</v>
      </c>
      <c r="AD460">
        <v>0</v>
      </c>
      <c r="AJ460">
        <v>0</v>
      </c>
      <c r="AN460">
        <v>0</v>
      </c>
      <c r="AO460">
        <v>0</v>
      </c>
      <c r="AP460">
        <v>0</v>
      </c>
      <c r="AR460">
        <v>0</v>
      </c>
      <c r="AZ460">
        <v>0</v>
      </c>
      <c r="BB460">
        <v>3</v>
      </c>
      <c r="BC460">
        <v>2019</v>
      </c>
      <c r="BD460" t="s">
        <v>3986</v>
      </c>
      <c r="BE460">
        <v>2019</v>
      </c>
    </row>
    <row r="461" spans="1:57" x14ac:dyDescent="0.35">
      <c r="A461" s="1" t="s">
        <v>589</v>
      </c>
      <c r="B461" s="1" t="s">
        <v>3055</v>
      </c>
      <c r="C461" s="1" t="s">
        <v>3056</v>
      </c>
      <c r="D461" s="1" t="s">
        <v>3057</v>
      </c>
      <c r="E461" s="1" t="s">
        <v>3058</v>
      </c>
      <c r="F461" s="1" t="s">
        <v>751</v>
      </c>
      <c r="G461" s="2">
        <v>43555</v>
      </c>
      <c r="H461" s="1" t="s">
        <v>1099</v>
      </c>
      <c r="I461" s="1" t="s">
        <v>845</v>
      </c>
      <c r="J461" s="1" t="s">
        <v>1757</v>
      </c>
      <c r="K461" t="s">
        <v>1758</v>
      </c>
      <c r="L461" t="b">
        <v>1</v>
      </c>
      <c r="Q461">
        <v>0</v>
      </c>
      <c r="R461">
        <v>0</v>
      </c>
      <c r="U461">
        <v>0</v>
      </c>
      <c r="Z461">
        <v>0</v>
      </c>
      <c r="AA461">
        <v>0</v>
      </c>
      <c r="AB461">
        <v>0</v>
      </c>
      <c r="AD461">
        <v>0</v>
      </c>
      <c r="AJ461">
        <v>0</v>
      </c>
      <c r="AN461">
        <v>0</v>
      </c>
      <c r="AO461">
        <v>0</v>
      </c>
      <c r="AP461">
        <v>0</v>
      </c>
      <c r="AR461">
        <v>0</v>
      </c>
      <c r="AZ461">
        <v>0</v>
      </c>
      <c r="BB461">
        <v>3</v>
      </c>
      <c r="BC461">
        <v>2019</v>
      </c>
      <c r="BD461" t="s">
        <v>3986</v>
      </c>
      <c r="BE461">
        <v>2019</v>
      </c>
    </row>
    <row r="462" spans="1:57" x14ac:dyDescent="0.35">
      <c r="A462" s="1" t="s">
        <v>589</v>
      </c>
      <c r="B462" s="1" t="s">
        <v>3059</v>
      </c>
      <c r="C462" s="1" t="s">
        <v>3060</v>
      </c>
      <c r="D462" s="1" t="s">
        <v>3061</v>
      </c>
      <c r="E462" s="1" t="s">
        <v>3062</v>
      </c>
      <c r="F462" s="1" t="s">
        <v>751</v>
      </c>
      <c r="G462" s="2">
        <v>43555</v>
      </c>
      <c r="H462" s="1" t="s">
        <v>40</v>
      </c>
      <c r="I462" s="1" t="s">
        <v>40</v>
      </c>
      <c r="J462" s="1" t="s">
        <v>1757</v>
      </c>
      <c r="K462" t="s">
        <v>1758</v>
      </c>
      <c r="L462" t="b">
        <v>1</v>
      </c>
      <c r="Q462">
        <v>0</v>
      </c>
      <c r="R462">
        <v>0</v>
      </c>
      <c r="U462">
        <v>0</v>
      </c>
      <c r="Z462">
        <v>0</v>
      </c>
      <c r="AA462">
        <v>0</v>
      </c>
      <c r="AB462">
        <v>0</v>
      </c>
      <c r="AD462">
        <v>0</v>
      </c>
      <c r="AJ462">
        <v>0</v>
      </c>
      <c r="AN462">
        <v>0</v>
      </c>
      <c r="AO462">
        <v>0</v>
      </c>
      <c r="AP462">
        <v>0</v>
      </c>
      <c r="AR462">
        <v>0</v>
      </c>
      <c r="AZ462">
        <v>0</v>
      </c>
      <c r="BB462">
        <v>3</v>
      </c>
      <c r="BC462">
        <v>2019</v>
      </c>
      <c r="BD462" t="s">
        <v>3986</v>
      </c>
      <c r="BE462">
        <v>2019</v>
      </c>
    </row>
    <row r="463" spans="1:57" x14ac:dyDescent="0.35">
      <c r="A463" s="1" t="s">
        <v>589</v>
      </c>
      <c r="B463" s="1" t="s">
        <v>3063</v>
      </c>
      <c r="C463" s="1" t="s">
        <v>3064</v>
      </c>
      <c r="D463" s="1" t="s">
        <v>3065</v>
      </c>
      <c r="E463" s="1" t="s">
        <v>3066</v>
      </c>
      <c r="F463" s="1" t="s">
        <v>751</v>
      </c>
      <c r="G463" s="2">
        <v>43555</v>
      </c>
      <c r="H463" s="1" t="s">
        <v>238</v>
      </c>
      <c r="I463" s="1" t="s">
        <v>239</v>
      </c>
      <c r="J463" s="1" t="s">
        <v>1757</v>
      </c>
      <c r="K463" t="s">
        <v>1758</v>
      </c>
      <c r="L463" t="b">
        <v>1</v>
      </c>
      <c r="Q463">
        <v>0</v>
      </c>
      <c r="R463">
        <v>0</v>
      </c>
      <c r="U463">
        <v>0</v>
      </c>
      <c r="Z463">
        <v>0</v>
      </c>
      <c r="AA463">
        <v>0</v>
      </c>
      <c r="AB463">
        <v>0</v>
      </c>
      <c r="AD463">
        <v>0</v>
      </c>
      <c r="AJ463">
        <v>0</v>
      </c>
      <c r="AN463">
        <v>0</v>
      </c>
      <c r="AO463">
        <v>0</v>
      </c>
      <c r="AP463">
        <v>0</v>
      </c>
      <c r="AR463">
        <v>0</v>
      </c>
      <c r="AZ463">
        <v>0</v>
      </c>
      <c r="BB463">
        <v>3</v>
      </c>
      <c r="BC463">
        <v>2019</v>
      </c>
      <c r="BD463" t="s">
        <v>3986</v>
      </c>
      <c r="BE463">
        <v>2019</v>
      </c>
    </row>
    <row r="464" spans="1:57" x14ac:dyDescent="0.35">
      <c r="A464" s="1" t="s">
        <v>589</v>
      </c>
      <c r="B464" s="1" t="s">
        <v>3107</v>
      </c>
      <c r="C464" s="1" t="s">
        <v>3108</v>
      </c>
      <c r="D464" s="1" t="s">
        <v>3109</v>
      </c>
      <c r="E464" s="1" t="s">
        <v>3110</v>
      </c>
      <c r="F464" s="1" t="s">
        <v>751</v>
      </c>
      <c r="G464" s="2">
        <v>43555</v>
      </c>
      <c r="H464" s="1" t="s">
        <v>576</v>
      </c>
      <c r="I464" s="1" t="s">
        <v>353</v>
      </c>
      <c r="J464" s="1" t="s">
        <v>1757</v>
      </c>
      <c r="K464" t="s">
        <v>1758</v>
      </c>
      <c r="L464" t="b">
        <v>1</v>
      </c>
      <c r="Q464">
        <v>0</v>
      </c>
      <c r="R464">
        <v>0</v>
      </c>
      <c r="U464">
        <v>0</v>
      </c>
      <c r="Z464">
        <v>0</v>
      </c>
      <c r="AA464">
        <v>0</v>
      </c>
      <c r="AB464">
        <v>0</v>
      </c>
      <c r="AD464">
        <v>0</v>
      </c>
      <c r="AJ464">
        <v>0</v>
      </c>
      <c r="AN464">
        <v>0</v>
      </c>
      <c r="AO464">
        <v>0</v>
      </c>
      <c r="AP464">
        <v>0</v>
      </c>
      <c r="AR464">
        <v>0</v>
      </c>
      <c r="AZ464">
        <v>0</v>
      </c>
      <c r="BB464">
        <v>3</v>
      </c>
      <c r="BC464">
        <v>2019</v>
      </c>
      <c r="BD464" t="s">
        <v>3986</v>
      </c>
      <c r="BE464">
        <v>2019</v>
      </c>
    </row>
    <row r="465" spans="1:57" x14ac:dyDescent="0.35">
      <c r="A465" s="1" t="s">
        <v>589</v>
      </c>
      <c r="B465" s="1" t="s">
        <v>3131</v>
      </c>
      <c r="C465" s="1" t="s">
        <v>3132</v>
      </c>
      <c r="D465" s="1" t="s">
        <v>3133</v>
      </c>
      <c r="E465" s="1" t="s">
        <v>3134</v>
      </c>
      <c r="F465" s="1" t="s">
        <v>751</v>
      </c>
      <c r="G465" s="2">
        <v>43555</v>
      </c>
      <c r="H465" s="1" t="s">
        <v>1117</v>
      </c>
      <c r="I465" s="1" t="s">
        <v>353</v>
      </c>
      <c r="J465" s="1" t="s">
        <v>1757</v>
      </c>
      <c r="K465" t="s">
        <v>1758</v>
      </c>
      <c r="L465" t="b">
        <v>1</v>
      </c>
      <c r="Q465">
        <v>0</v>
      </c>
      <c r="R465">
        <v>0</v>
      </c>
      <c r="U465">
        <v>0</v>
      </c>
      <c r="Z465">
        <v>0</v>
      </c>
      <c r="AA465">
        <v>0</v>
      </c>
      <c r="AB465">
        <v>0</v>
      </c>
      <c r="AD465">
        <v>0</v>
      </c>
      <c r="AJ465">
        <v>0</v>
      </c>
      <c r="AN465">
        <v>0</v>
      </c>
      <c r="AO465">
        <v>0</v>
      </c>
      <c r="AP465">
        <v>0</v>
      </c>
      <c r="AR465">
        <v>0</v>
      </c>
      <c r="AZ465">
        <v>0</v>
      </c>
      <c r="BB465">
        <v>3</v>
      </c>
      <c r="BC465">
        <v>2019</v>
      </c>
      <c r="BD465" t="s">
        <v>3986</v>
      </c>
      <c r="BE465">
        <v>2019</v>
      </c>
    </row>
    <row r="466" spans="1:57" x14ac:dyDescent="0.35">
      <c r="A466" s="1" t="s">
        <v>589</v>
      </c>
      <c r="B466" s="1" t="s">
        <v>3147</v>
      </c>
      <c r="C466" s="1" t="s">
        <v>3148</v>
      </c>
      <c r="D466" s="1" t="s">
        <v>3149</v>
      </c>
      <c r="E466" s="1" t="s">
        <v>3150</v>
      </c>
      <c r="F466" s="1" t="s">
        <v>751</v>
      </c>
      <c r="G466" s="2">
        <v>43555</v>
      </c>
      <c r="H466" s="1" t="s">
        <v>1071</v>
      </c>
      <c r="I466" s="1" t="s">
        <v>210</v>
      </c>
      <c r="J466" s="1" t="s">
        <v>1757</v>
      </c>
      <c r="K466" t="s">
        <v>1758</v>
      </c>
      <c r="L466" t="b">
        <v>1</v>
      </c>
      <c r="Q466">
        <v>0</v>
      </c>
      <c r="R466">
        <v>0</v>
      </c>
      <c r="U466">
        <v>0</v>
      </c>
      <c r="Z466">
        <v>0</v>
      </c>
      <c r="AA466">
        <v>0</v>
      </c>
      <c r="AB466">
        <v>0</v>
      </c>
      <c r="AD466">
        <v>0</v>
      </c>
      <c r="AJ466">
        <v>0</v>
      </c>
      <c r="AN466">
        <v>0</v>
      </c>
      <c r="AO466">
        <v>0</v>
      </c>
      <c r="AP466">
        <v>0</v>
      </c>
      <c r="AR466">
        <v>0</v>
      </c>
      <c r="AZ466">
        <v>0</v>
      </c>
      <c r="BB466">
        <v>3</v>
      </c>
      <c r="BC466">
        <v>2019</v>
      </c>
      <c r="BD466" t="s">
        <v>3986</v>
      </c>
      <c r="BE466">
        <v>2019</v>
      </c>
    </row>
    <row r="467" spans="1:57" x14ac:dyDescent="0.35">
      <c r="A467" s="1" t="s">
        <v>70</v>
      </c>
      <c r="B467" s="1" t="s">
        <v>3837</v>
      </c>
      <c r="C467" s="1" t="s">
        <v>748</v>
      </c>
      <c r="D467" s="1" t="s">
        <v>749</v>
      </c>
      <c r="E467" s="1" t="s">
        <v>3838</v>
      </c>
      <c r="F467" s="1" t="s">
        <v>751</v>
      </c>
      <c r="G467" s="2">
        <v>44742</v>
      </c>
      <c r="H467" s="1" t="s">
        <v>177</v>
      </c>
      <c r="I467" s="1" t="s">
        <v>73</v>
      </c>
      <c r="J467" s="1" t="s">
        <v>752</v>
      </c>
      <c r="K467" t="s">
        <v>753</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6</v>
      </c>
      <c r="BC467">
        <v>2022</v>
      </c>
      <c r="BD467" t="s">
        <v>3985</v>
      </c>
      <c r="BE467">
        <v>2022</v>
      </c>
    </row>
    <row r="468" spans="1:57" x14ac:dyDescent="0.35">
      <c r="A468" s="1" t="s">
        <v>70</v>
      </c>
      <c r="B468" s="1" t="s">
        <v>3839</v>
      </c>
      <c r="C468" s="1" t="s">
        <v>755</v>
      </c>
      <c r="D468" s="1" t="s">
        <v>756</v>
      </c>
      <c r="E468" s="1" t="s">
        <v>3840</v>
      </c>
      <c r="F468" s="1" t="s">
        <v>751</v>
      </c>
      <c r="G468" s="2">
        <v>44742</v>
      </c>
      <c r="H468" s="1" t="s">
        <v>758</v>
      </c>
      <c r="I468" s="1" t="s">
        <v>73</v>
      </c>
      <c r="J468" s="1" t="s">
        <v>752</v>
      </c>
      <c r="K468" t="s">
        <v>753</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6</v>
      </c>
      <c r="BC468">
        <v>2022</v>
      </c>
      <c r="BD468" t="s">
        <v>3985</v>
      </c>
      <c r="BE468">
        <v>2022</v>
      </c>
    </row>
    <row r="469" spans="1:57" x14ac:dyDescent="0.35">
      <c r="A469" s="1" t="s">
        <v>70</v>
      </c>
      <c r="B469" s="1" t="s">
        <v>3841</v>
      </c>
      <c r="C469" s="1" t="s">
        <v>760</v>
      </c>
      <c r="D469" s="1" t="s">
        <v>761</v>
      </c>
      <c r="E469" s="1" t="s">
        <v>3842</v>
      </c>
      <c r="F469" s="1" t="s">
        <v>751</v>
      </c>
      <c r="G469" s="2">
        <v>44742</v>
      </c>
      <c r="H469" s="1" t="s">
        <v>513</v>
      </c>
      <c r="I469" s="1" t="s">
        <v>73</v>
      </c>
      <c r="J469" s="1" t="s">
        <v>752</v>
      </c>
      <c r="K469" t="s">
        <v>753</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6</v>
      </c>
      <c r="BC469">
        <v>2022</v>
      </c>
      <c r="BD469" t="s">
        <v>3985</v>
      </c>
      <c r="BE469">
        <v>2022</v>
      </c>
    </row>
    <row r="470" spans="1:57" x14ac:dyDescent="0.35">
      <c r="A470" s="1" t="s">
        <v>70</v>
      </c>
      <c r="B470" s="1" t="s">
        <v>3843</v>
      </c>
      <c r="C470" s="1" t="s">
        <v>748</v>
      </c>
      <c r="D470" s="1" t="s">
        <v>749</v>
      </c>
      <c r="E470" s="1" t="s">
        <v>3844</v>
      </c>
      <c r="F470" s="1" t="s">
        <v>751</v>
      </c>
      <c r="G470" s="2">
        <v>44408</v>
      </c>
      <c r="H470" s="1" t="s">
        <v>177</v>
      </c>
      <c r="I470" s="1" t="s">
        <v>73</v>
      </c>
      <c r="J470" s="1" t="s">
        <v>752</v>
      </c>
      <c r="K470" t="s">
        <v>753</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3985</v>
      </c>
      <c r="BE470">
        <v>2021</v>
      </c>
    </row>
    <row r="471" spans="1:57" x14ac:dyDescent="0.35">
      <c r="A471" s="1" t="s">
        <v>70</v>
      </c>
      <c r="B471" s="1" t="s">
        <v>3845</v>
      </c>
      <c r="C471" s="1" t="s">
        <v>755</v>
      </c>
      <c r="D471" s="1" t="s">
        <v>756</v>
      </c>
      <c r="E471" s="1" t="s">
        <v>3846</v>
      </c>
      <c r="F471" s="1" t="s">
        <v>751</v>
      </c>
      <c r="G471" s="2">
        <v>44408</v>
      </c>
      <c r="H471" s="1" t="s">
        <v>758</v>
      </c>
      <c r="I471" s="1" t="s">
        <v>73</v>
      </c>
      <c r="J471" s="1" t="s">
        <v>752</v>
      </c>
      <c r="K471" t="s">
        <v>753</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3985</v>
      </c>
      <c r="BE471">
        <v>2021</v>
      </c>
    </row>
    <row r="472" spans="1:57" x14ac:dyDescent="0.35">
      <c r="A472" s="1" t="s">
        <v>70</v>
      </c>
      <c r="B472" s="1" t="s">
        <v>3847</v>
      </c>
      <c r="C472" s="1" t="s">
        <v>760</v>
      </c>
      <c r="D472" s="1" t="s">
        <v>761</v>
      </c>
      <c r="E472" s="1" t="s">
        <v>3848</v>
      </c>
      <c r="F472" s="1" t="s">
        <v>751</v>
      </c>
      <c r="G472" s="2">
        <v>44408</v>
      </c>
      <c r="H472" s="1" t="s">
        <v>513</v>
      </c>
      <c r="I472" s="1" t="s">
        <v>73</v>
      </c>
      <c r="J472" s="1" t="s">
        <v>752</v>
      </c>
      <c r="K472" t="s">
        <v>753</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3985</v>
      </c>
      <c r="BE472">
        <v>2021</v>
      </c>
    </row>
    <row r="473" spans="1:57" x14ac:dyDescent="0.35">
      <c r="A473" s="1" t="s">
        <v>603</v>
      </c>
      <c r="B473" s="1" t="s">
        <v>1011</v>
      </c>
      <c r="C473" s="1" t="s">
        <v>1012</v>
      </c>
      <c r="D473" s="1" t="s">
        <v>1013</v>
      </c>
      <c r="E473" s="1" t="s">
        <v>1013</v>
      </c>
      <c r="F473" s="1" t="s">
        <v>751</v>
      </c>
      <c r="G473" s="2">
        <v>43159</v>
      </c>
      <c r="H473" s="1" t="s">
        <v>1014</v>
      </c>
      <c r="I473" s="1" t="s">
        <v>353</v>
      </c>
      <c r="J473" s="1" t="s">
        <v>1015</v>
      </c>
      <c r="K473" t="s">
        <v>1016</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3987</v>
      </c>
      <c r="BE473">
        <v>2018</v>
      </c>
    </row>
    <row r="474" spans="1:57" x14ac:dyDescent="0.35">
      <c r="A474" s="1" t="s">
        <v>105</v>
      </c>
      <c r="B474" s="1" t="s">
        <v>3009</v>
      </c>
      <c r="C474" s="1" t="s">
        <v>1715</v>
      </c>
      <c r="D474" s="1" t="s">
        <v>177</v>
      </c>
      <c r="E474" s="1" t="s">
        <v>3010</v>
      </c>
      <c r="F474" s="1" t="s">
        <v>751</v>
      </c>
      <c r="G474" s="2">
        <v>44408</v>
      </c>
      <c r="H474" s="1" t="s">
        <v>177</v>
      </c>
      <c r="I474" s="1" t="s">
        <v>73</v>
      </c>
      <c r="J474" s="1" t="s">
        <v>751</v>
      </c>
      <c r="K474" t="s">
        <v>29</v>
      </c>
      <c r="L474" t="b">
        <v>1</v>
      </c>
      <c r="N474">
        <v>504</v>
      </c>
      <c r="T474">
        <v>504</v>
      </c>
      <c r="U474">
        <v>504</v>
      </c>
      <c r="V474">
        <v>504</v>
      </c>
      <c r="AF474">
        <v>0</v>
      </c>
      <c r="AJ474">
        <v>0</v>
      </c>
      <c r="AZ474">
        <v>0</v>
      </c>
      <c r="BB474">
        <v>7</v>
      </c>
      <c r="BC474">
        <v>2021</v>
      </c>
      <c r="BD474" t="s">
        <v>3985</v>
      </c>
      <c r="BE474">
        <v>2021</v>
      </c>
    </row>
    <row r="475" spans="1:57" x14ac:dyDescent="0.35">
      <c r="A475" s="1" t="s">
        <v>411</v>
      </c>
      <c r="B475" s="1" t="s">
        <v>3319</v>
      </c>
      <c r="C475" s="1" t="s">
        <v>3320</v>
      </c>
      <c r="D475" s="1" t="s">
        <v>3321</v>
      </c>
      <c r="E475" s="1" t="s">
        <v>29</v>
      </c>
      <c r="F475" s="1" t="s">
        <v>751</v>
      </c>
      <c r="G475" s="2">
        <v>42870</v>
      </c>
      <c r="H475" s="1" t="s">
        <v>1075</v>
      </c>
      <c r="I475" s="1" t="s">
        <v>166</v>
      </c>
      <c r="J475" s="1" t="s">
        <v>1775</v>
      </c>
      <c r="K475" t="s">
        <v>1776</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3986</v>
      </c>
      <c r="BE475">
        <v>2017</v>
      </c>
    </row>
    <row r="476" spans="1:57" x14ac:dyDescent="0.35">
      <c r="A476" s="1" t="s">
        <v>411</v>
      </c>
      <c r="B476" s="1" t="s">
        <v>3322</v>
      </c>
      <c r="C476" s="1" t="s">
        <v>3323</v>
      </c>
      <c r="D476" s="1" t="s">
        <v>3324</v>
      </c>
      <c r="E476" s="1" t="s">
        <v>29</v>
      </c>
      <c r="F476" s="1" t="s">
        <v>751</v>
      </c>
      <c r="G476" s="2">
        <v>42870</v>
      </c>
      <c r="H476" s="1" t="s">
        <v>135</v>
      </c>
      <c r="I476" s="1" t="s">
        <v>136</v>
      </c>
      <c r="J476" s="1" t="s">
        <v>1775</v>
      </c>
      <c r="K476" t="s">
        <v>1776</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3986</v>
      </c>
      <c r="BE476">
        <v>2017</v>
      </c>
    </row>
    <row r="477" spans="1:57" x14ac:dyDescent="0.35">
      <c r="A477" s="1" t="s">
        <v>411</v>
      </c>
      <c r="B477" s="1" t="s">
        <v>3325</v>
      </c>
      <c r="C477" s="1" t="s">
        <v>3326</v>
      </c>
      <c r="D477" s="1" t="s">
        <v>3327</v>
      </c>
      <c r="E477" s="1" t="s">
        <v>29</v>
      </c>
      <c r="F477" s="1" t="s">
        <v>751</v>
      </c>
      <c r="G477" s="2">
        <v>42870</v>
      </c>
      <c r="H477" s="1" t="s">
        <v>576</v>
      </c>
      <c r="I477" s="1" t="s">
        <v>353</v>
      </c>
      <c r="J477" s="1" t="s">
        <v>1775</v>
      </c>
      <c r="K477" t="s">
        <v>1776</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3986</v>
      </c>
      <c r="BE477">
        <v>2017</v>
      </c>
    </row>
    <row r="478" spans="1:57" x14ac:dyDescent="0.35">
      <c r="A478" s="1" t="s">
        <v>411</v>
      </c>
      <c r="B478" s="1" t="s">
        <v>3328</v>
      </c>
      <c r="C478" s="1" t="s">
        <v>3329</v>
      </c>
      <c r="D478" s="1" t="s">
        <v>3330</v>
      </c>
      <c r="E478" s="1" t="s">
        <v>29</v>
      </c>
      <c r="F478" s="1" t="s">
        <v>751</v>
      </c>
      <c r="G478" s="2">
        <v>42870</v>
      </c>
      <c r="H478" s="1" t="s">
        <v>2790</v>
      </c>
      <c r="I478" s="1" t="s">
        <v>166</v>
      </c>
      <c r="J478" s="1" t="s">
        <v>1775</v>
      </c>
      <c r="K478" t="s">
        <v>1776</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3986</v>
      </c>
      <c r="BE478">
        <v>2017</v>
      </c>
    </row>
    <row r="479" spans="1:57" x14ac:dyDescent="0.35">
      <c r="A479" s="1" t="s">
        <v>411</v>
      </c>
      <c r="B479" s="1" t="s">
        <v>3331</v>
      </c>
      <c r="C479" s="1" t="s">
        <v>3332</v>
      </c>
      <c r="D479" s="1" t="s">
        <v>3333</v>
      </c>
      <c r="E479" s="1" t="s">
        <v>29</v>
      </c>
      <c r="F479" s="1" t="s">
        <v>751</v>
      </c>
      <c r="G479" s="2">
        <v>42870</v>
      </c>
      <c r="H479" s="1" t="s">
        <v>402</v>
      </c>
      <c r="I479" s="1" t="s">
        <v>145</v>
      </c>
      <c r="J479" s="1" t="s">
        <v>1775</v>
      </c>
      <c r="K479" t="s">
        <v>1776</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3986</v>
      </c>
      <c r="BE479">
        <v>2017</v>
      </c>
    </row>
    <row r="480" spans="1:57" x14ac:dyDescent="0.35">
      <c r="A480" s="1" t="s">
        <v>577</v>
      </c>
      <c r="B480" s="1" t="s">
        <v>3334</v>
      </c>
      <c r="C480" s="1" t="s">
        <v>3335</v>
      </c>
      <c r="D480" s="1" t="s">
        <v>3336</v>
      </c>
      <c r="E480" s="1" t="s">
        <v>3336</v>
      </c>
      <c r="F480" s="1" t="s">
        <v>751</v>
      </c>
      <c r="G480" s="2">
        <v>42978</v>
      </c>
      <c r="H480" s="1" t="s">
        <v>1079</v>
      </c>
      <c r="I480" s="1" t="s">
        <v>353</v>
      </c>
      <c r="J480" s="1" t="s">
        <v>1757</v>
      </c>
      <c r="K480" t="s">
        <v>1758</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3985</v>
      </c>
      <c r="BE480">
        <v>2017</v>
      </c>
    </row>
    <row r="481" spans="1:57" x14ac:dyDescent="0.35">
      <c r="A481" s="1" t="s">
        <v>577</v>
      </c>
      <c r="B481" s="1" t="s">
        <v>3337</v>
      </c>
      <c r="C481" s="1" t="s">
        <v>3338</v>
      </c>
      <c r="D481" s="1" t="s">
        <v>3339</v>
      </c>
      <c r="E481" s="1" t="s">
        <v>3339</v>
      </c>
      <c r="F481" s="1" t="s">
        <v>751</v>
      </c>
      <c r="G481" s="2">
        <v>42978</v>
      </c>
      <c r="H481" s="1" t="s">
        <v>576</v>
      </c>
      <c r="I481" s="1" t="s">
        <v>353</v>
      </c>
      <c r="J481" s="1" t="s">
        <v>1757</v>
      </c>
      <c r="K481" t="s">
        <v>1758</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3985</v>
      </c>
      <c r="BE481">
        <v>2017</v>
      </c>
    </row>
    <row r="482" spans="1:57" x14ac:dyDescent="0.35">
      <c r="A482" s="1" t="s">
        <v>397</v>
      </c>
      <c r="B482" s="1" t="s">
        <v>3751</v>
      </c>
      <c r="C482" s="1" t="s">
        <v>3752</v>
      </c>
      <c r="D482" s="1" t="s">
        <v>3753</v>
      </c>
      <c r="E482" s="1" t="s">
        <v>29</v>
      </c>
      <c r="F482" s="1" t="s">
        <v>751</v>
      </c>
      <c r="G482" s="2">
        <v>41753</v>
      </c>
      <c r="H482" s="1" t="s">
        <v>146</v>
      </c>
      <c r="I482" s="1" t="s">
        <v>145</v>
      </c>
      <c r="J482" s="1" t="s">
        <v>1775</v>
      </c>
      <c r="K482" t="s">
        <v>1776</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3986</v>
      </c>
      <c r="BE482">
        <v>2014</v>
      </c>
    </row>
    <row r="483" spans="1:57" x14ac:dyDescent="0.35">
      <c r="A483" s="1" t="s">
        <v>397</v>
      </c>
      <c r="B483" s="1" t="s">
        <v>3754</v>
      </c>
      <c r="C483" s="1" t="s">
        <v>3755</v>
      </c>
      <c r="D483" s="1" t="s">
        <v>3756</v>
      </c>
      <c r="E483" s="1" t="s">
        <v>29</v>
      </c>
      <c r="F483" s="1" t="s">
        <v>751</v>
      </c>
      <c r="G483" s="2">
        <v>42096</v>
      </c>
      <c r="H483" s="1" t="s">
        <v>146</v>
      </c>
      <c r="I483" s="1" t="s">
        <v>145</v>
      </c>
      <c r="J483" s="1" t="s">
        <v>1775</v>
      </c>
      <c r="K483" t="s">
        <v>1776</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3986</v>
      </c>
      <c r="BE483">
        <v>2015</v>
      </c>
    </row>
    <row r="484" spans="1:57" x14ac:dyDescent="0.35">
      <c r="A484" s="1" t="s">
        <v>385</v>
      </c>
      <c r="B484" s="1" t="s">
        <v>3757</v>
      </c>
      <c r="C484" s="1" t="s">
        <v>3758</v>
      </c>
      <c r="D484" s="1" t="s">
        <v>3759</v>
      </c>
      <c r="E484" s="1" t="s">
        <v>29</v>
      </c>
      <c r="F484" s="1" t="s">
        <v>751</v>
      </c>
      <c r="G484" s="2">
        <v>42060</v>
      </c>
      <c r="H484" s="1" t="s">
        <v>386</v>
      </c>
      <c r="I484" s="1" t="s">
        <v>387</v>
      </c>
      <c r="J484" s="1" t="s">
        <v>1894</v>
      </c>
      <c r="K484" t="s">
        <v>1895</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3987</v>
      </c>
      <c r="BE484">
        <v>2015</v>
      </c>
    </row>
    <row r="485" spans="1:57" x14ac:dyDescent="0.35">
      <c r="A485" s="1" t="s">
        <v>385</v>
      </c>
      <c r="B485" s="1" t="s">
        <v>3760</v>
      </c>
      <c r="C485" s="1" t="s">
        <v>3761</v>
      </c>
      <c r="D485" s="1" t="s">
        <v>3762</v>
      </c>
      <c r="E485" s="1" t="s">
        <v>29</v>
      </c>
      <c r="F485" s="1" t="s">
        <v>751</v>
      </c>
      <c r="G485" s="2">
        <v>42418</v>
      </c>
      <c r="H485" s="1" t="s">
        <v>386</v>
      </c>
      <c r="I485" s="1" t="s">
        <v>387</v>
      </c>
      <c r="J485" s="1" t="s">
        <v>1894</v>
      </c>
      <c r="K485" t="s">
        <v>1895</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3987</v>
      </c>
      <c r="BE485">
        <v>2016</v>
      </c>
    </row>
    <row r="486" spans="1:57" x14ac:dyDescent="0.35">
      <c r="A486" s="1" t="s">
        <v>589</v>
      </c>
      <c r="B486" s="1" t="s">
        <v>3421</v>
      </c>
      <c r="C486" s="1" t="s">
        <v>3422</v>
      </c>
      <c r="D486" s="1" t="s">
        <v>3423</v>
      </c>
      <c r="E486" s="1" t="s">
        <v>29</v>
      </c>
      <c r="F486" s="1" t="s">
        <v>751</v>
      </c>
      <c r="G486" s="2">
        <v>42598</v>
      </c>
      <c r="H486" s="1" t="s">
        <v>1206</v>
      </c>
      <c r="I486" s="1" t="s">
        <v>31</v>
      </c>
      <c r="J486" s="1" t="s">
        <v>1757</v>
      </c>
      <c r="K486" t="s">
        <v>1758</v>
      </c>
      <c r="L486" t="b">
        <v>1</v>
      </c>
      <c r="Q486">
        <v>0</v>
      </c>
      <c r="R486">
        <v>0</v>
      </c>
      <c r="U486">
        <v>0</v>
      </c>
      <c r="Z486">
        <v>0</v>
      </c>
      <c r="AA486">
        <v>0</v>
      </c>
      <c r="AB486">
        <v>0</v>
      </c>
      <c r="AD486">
        <v>0</v>
      </c>
      <c r="AJ486">
        <v>0</v>
      </c>
      <c r="AN486">
        <v>0</v>
      </c>
      <c r="AO486">
        <v>0</v>
      </c>
      <c r="AP486">
        <v>0</v>
      </c>
      <c r="AR486">
        <v>0</v>
      </c>
      <c r="AZ486">
        <v>0</v>
      </c>
      <c r="BB486">
        <v>8</v>
      </c>
      <c r="BC486">
        <v>2016</v>
      </c>
      <c r="BD486" t="s">
        <v>3985</v>
      </c>
      <c r="BE486">
        <v>2016</v>
      </c>
    </row>
    <row r="487" spans="1:57" x14ac:dyDescent="0.35">
      <c r="A487" s="1" t="s">
        <v>589</v>
      </c>
      <c r="B487" s="1" t="s">
        <v>3424</v>
      </c>
      <c r="C487" s="1" t="s">
        <v>3425</v>
      </c>
      <c r="D487" s="1" t="s">
        <v>3426</v>
      </c>
      <c r="E487" s="1" t="s">
        <v>29</v>
      </c>
      <c r="F487" s="1" t="s">
        <v>751</v>
      </c>
      <c r="G487" s="2">
        <v>42598</v>
      </c>
      <c r="H487" s="1" t="s">
        <v>1043</v>
      </c>
      <c r="I487" s="1" t="s">
        <v>145</v>
      </c>
      <c r="J487" s="1" t="s">
        <v>1757</v>
      </c>
      <c r="K487" t="s">
        <v>1758</v>
      </c>
      <c r="L487" t="b">
        <v>1</v>
      </c>
      <c r="U487">
        <v>0</v>
      </c>
      <c r="AJ487">
        <v>0</v>
      </c>
      <c r="AZ487">
        <v>0</v>
      </c>
      <c r="BB487">
        <v>8</v>
      </c>
      <c r="BC487">
        <v>2016</v>
      </c>
      <c r="BD487" t="s">
        <v>3985</v>
      </c>
      <c r="BE487">
        <v>2016</v>
      </c>
    </row>
    <row r="488" spans="1:57" x14ac:dyDescent="0.35">
      <c r="A488" s="1" t="s">
        <v>589</v>
      </c>
      <c r="B488" s="1" t="s">
        <v>3427</v>
      </c>
      <c r="C488" s="1" t="s">
        <v>3428</v>
      </c>
      <c r="D488" s="1" t="s">
        <v>3429</v>
      </c>
      <c r="E488" s="1" t="s">
        <v>29</v>
      </c>
      <c r="F488" s="1" t="s">
        <v>751</v>
      </c>
      <c r="G488" s="2">
        <v>42598</v>
      </c>
      <c r="H488" s="1" t="s">
        <v>844</v>
      </c>
      <c r="I488" s="1" t="s">
        <v>845</v>
      </c>
      <c r="J488" s="1" t="s">
        <v>1757</v>
      </c>
      <c r="K488" t="s">
        <v>1758</v>
      </c>
      <c r="L488" t="b">
        <v>1</v>
      </c>
      <c r="Q488">
        <v>0</v>
      </c>
      <c r="R488">
        <v>0</v>
      </c>
      <c r="U488">
        <v>0</v>
      </c>
      <c r="Z488">
        <v>0</v>
      </c>
      <c r="AA488">
        <v>0</v>
      </c>
      <c r="AB488">
        <v>0</v>
      </c>
      <c r="AD488">
        <v>0</v>
      </c>
      <c r="AJ488">
        <v>0</v>
      </c>
      <c r="AN488">
        <v>0</v>
      </c>
      <c r="AO488">
        <v>0</v>
      </c>
      <c r="AP488">
        <v>0</v>
      </c>
      <c r="AR488">
        <v>0</v>
      </c>
      <c r="AZ488">
        <v>0</v>
      </c>
      <c r="BB488">
        <v>8</v>
      </c>
      <c r="BC488">
        <v>2016</v>
      </c>
      <c r="BD488" t="s">
        <v>3985</v>
      </c>
      <c r="BE488">
        <v>2016</v>
      </c>
    </row>
    <row r="489" spans="1:57" x14ac:dyDescent="0.35">
      <c r="A489" s="1" t="s">
        <v>589</v>
      </c>
      <c r="B489" s="1" t="s">
        <v>3430</v>
      </c>
      <c r="C489" s="1" t="s">
        <v>3431</v>
      </c>
      <c r="D489" s="1" t="s">
        <v>3432</v>
      </c>
      <c r="E489" s="1" t="s">
        <v>29</v>
      </c>
      <c r="F489" s="1" t="s">
        <v>751</v>
      </c>
      <c r="G489" s="2">
        <v>42598</v>
      </c>
      <c r="H489" s="1" t="s">
        <v>1138</v>
      </c>
      <c r="I489" s="1" t="s">
        <v>136</v>
      </c>
      <c r="J489" s="1" t="s">
        <v>1757</v>
      </c>
      <c r="K489" t="s">
        <v>1758</v>
      </c>
      <c r="L489" t="b">
        <v>1</v>
      </c>
      <c r="U489">
        <v>0</v>
      </c>
      <c r="AJ489">
        <v>0</v>
      </c>
      <c r="AZ489">
        <v>0</v>
      </c>
      <c r="BB489">
        <v>8</v>
      </c>
      <c r="BC489">
        <v>2016</v>
      </c>
      <c r="BD489" t="s">
        <v>3985</v>
      </c>
      <c r="BE489">
        <v>2016</v>
      </c>
    </row>
    <row r="490" spans="1:57" x14ac:dyDescent="0.35">
      <c r="A490" s="1" t="s">
        <v>589</v>
      </c>
      <c r="B490" s="1" t="s">
        <v>3433</v>
      </c>
      <c r="C490" s="1" t="s">
        <v>3434</v>
      </c>
      <c r="D490" s="1" t="s">
        <v>3435</v>
      </c>
      <c r="E490" s="1" t="s">
        <v>29</v>
      </c>
      <c r="F490" s="1" t="s">
        <v>751</v>
      </c>
      <c r="G490" s="2">
        <v>42598</v>
      </c>
      <c r="H490" s="1" t="s">
        <v>40</v>
      </c>
      <c r="I490" s="1" t="s">
        <v>40</v>
      </c>
      <c r="J490" s="1" t="s">
        <v>1757</v>
      </c>
      <c r="K490" t="s">
        <v>1758</v>
      </c>
      <c r="L490" t="b">
        <v>1</v>
      </c>
      <c r="U490">
        <v>0</v>
      </c>
      <c r="AJ490">
        <v>0</v>
      </c>
      <c r="AZ490">
        <v>0</v>
      </c>
      <c r="BB490">
        <v>8</v>
      </c>
      <c r="BC490">
        <v>2016</v>
      </c>
      <c r="BD490" t="s">
        <v>3985</v>
      </c>
      <c r="BE490">
        <v>2016</v>
      </c>
    </row>
    <row r="491" spans="1:57" x14ac:dyDescent="0.35">
      <c r="A491" s="1" t="s">
        <v>589</v>
      </c>
      <c r="B491" s="1" t="s">
        <v>3436</v>
      </c>
      <c r="C491" s="1" t="s">
        <v>3437</v>
      </c>
      <c r="D491" s="1" t="s">
        <v>3438</v>
      </c>
      <c r="E491" s="1" t="s">
        <v>29</v>
      </c>
      <c r="F491" s="1" t="s">
        <v>751</v>
      </c>
      <c r="G491" s="2">
        <v>42598</v>
      </c>
      <c r="H491" s="1" t="s">
        <v>386</v>
      </c>
      <c r="I491" s="1" t="s">
        <v>387</v>
      </c>
      <c r="J491" s="1" t="s">
        <v>1757</v>
      </c>
      <c r="K491" t="s">
        <v>1758</v>
      </c>
      <c r="L491" t="b">
        <v>1</v>
      </c>
      <c r="U491">
        <v>0</v>
      </c>
      <c r="AJ491">
        <v>0</v>
      </c>
      <c r="AZ491">
        <v>0</v>
      </c>
      <c r="BB491">
        <v>8</v>
      </c>
      <c r="BC491">
        <v>2016</v>
      </c>
      <c r="BD491" t="s">
        <v>3985</v>
      </c>
      <c r="BE491">
        <v>2016</v>
      </c>
    </row>
    <row r="492" spans="1:57" x14ac:dyDescent="0.35">
      <c r="A492" s="1" t="s">
        <v>589</v>
      </c>
      <c r="B492" s="1" t="s">
        <v>3439</v>
      </c>
      <c r="C492" s="1" t="s">
        <v>3440</v>
      </c>
      <c r="D492" s="1" t="s">
        <v>3441</v>
      </c>
      <c r="E492" s="1" t="s">
        <v>29</v>
      </c>
      <c r="F492" s="1" t="s">
        <v>751</v>
      </c>
      <c r="G492" s="2">
        <v>42598</v>
      </c>
      <c r="H492" s="1" t="s">
        <v>165</v>
      </c>
      <c r="I492" s="1" t="s">
        <v>166</v>
      </c>
      <c r="J492" s="1" t="s">
        <v>1757</v>
      </c>
      <c r="K492" t="s">
        <v>1758</v>
      </c>
      <c r="L492" t="b">
        <v>1</v>
      </c>
      <c r="Q492">
        <v>0</v>
      </c>
      <c r="R492">
        <v>0</v>
      </c>
      <c r="U492">
        <v>0</v>
      </c>
      <c r="Z492">
        <v>0</v>
      </c>
      <c r="AA492">
        <v>0</v>
      </c>
      <c r="AB492">
        <v>0</v>
      </c>
      <c r="AD492">
        <v>0</v>
      </c>
      <c r="AJ492">
        <v>0</v>
      </c>
      <c r="AN492">
        <v>0</v>
      </c>
      <c r="AO492">
        <v>0</v>
      </c>
      <c r="AP492">
        <v>0</v>
      </c>
      <c r="AR492">
        <v>0</v>
      </c>
      <c r="AZ492">
        <v>0</v>
      </c>
      <c r="BB492">
        <v>8</v>
      </c>
      <c r="BC492">
        <v>2016</v>
      </c>
      <c r="BD492" t="s">
        <v>3985</v>
      </c>
      <c r="BE492">
        <v>2016</v>
      </c>
    </row>
    <row r="493" spans="1:57" x14ac:dyDescent="0.35">
      <c r="A493" s="1" t="s">
        <v>589</v>
      </c>
      <c r="B493" s="1" t="s">
        <v>3442</v>
      </c>
      <c r="C493" s="1" t="s">
        <v>3443</v>
      </c>
      <c r="D493" s="1" t="s">
        <v>3444</v>
      </c>
      <c r="E493" s="1" t="s">
        <v>29</v>
      </c>
      <c r="F493" s="1" t="s">
        <v>751</v>
      </c>
      <c r="G493" s="2">
        <v>42598</v>
      </c>
      <c r="H493" s="1" t="s">
        <v>1195</v>
      </c>
      <c r="I493" s="1" t="s">
        <v>145</v>
      </c>
      <c r="J493" s="1" t="s">
        <v>1757</v>
      </c>
      <c r="K493" t="s">
        <v>1758</v>
      </c>
      <c r="L493" t="b">
        <v>1</v>
      </c>
      <c r="Q493">
        <v>0</v>
      </c>
      <c r="R493">
        <v>0</v>
      </c>
      <c r="U493">
        <v>0</v>
      </c>
      <c r="Z493">
        <v>0</v>
      </c>
      <c r="AA493">
        <v>0</v>
      </c>
      <c r="AB493">
        <v>0</v>
      </c>
      <c r="AD493">
        <v>0</v>
      </c>
      <c r="AJ493">
        <v>0</v>
      </c>
      <c r="AN493">
        <v>0</v>
      </c>
      <c r="AO493">
        <v>0</v>
      </c>
      <c r="AP493">
        <v>0</v>
      </c>
      <c r="AR493">
        <v>0</v>
      </c>
      <c r="AZ493">
        <v>0</v>
      </c>
      <c r="BB493">
        <v>8</v>
      </c>
      <c r="BC493">
        <v>2016</v>
      </c>
      <c r="BD493" t="s">
        <v>3985</v>
      </c>
      <c r="BE493">
        <v>2016</v>
      </c>
    </row>
    <row r="494" spans="1:57" x14ac:dyDescent="0.35">
      <c r="A494" s="1" t="s">
        <v>589</v>
      </c>
      <c r="B494" s="1" t="s">
        <v>3367</v>
      </c>
      <c r="C494" s="1" t="s">
        <v>3368</v>
      </c>
      <c r="D494" s="1" t="s">
        <v>3369</v>
      </c>
      <c r="E494" s="1" t="s">
        <v>29</v>
      </c>
      <c r="F494" s="1" t="s">
        <v>751</v>
      </c>
      <c r="G494" s="2">
        <v>42598</v>
      </c>
      <c r="H494" s="1" t="s">
        <v>43</v>
      </c>
      <c r="I494" s="1" t="s">
        <v>48</v>
      </c>
      <c r="J494" s="1" t="s">
        <v>1757</v>
      </c>
      <c r="K494" t="s">
        <v>1758</v>
      </c>
      <c r="L494" t="b">
        <v>1</v>
      </c>
      <c r="Q494">
        <v>0</v>
      </c>
      <c r="R494">
        <v>0</v>
      </c>
      <c r="U494">
        <v>0</v>
      </c>
      <c r="Z494">
        <v>0</v>
      </c>
      <c r="AA494">
        <v>0</v>
      </c>
      <c r="AB494">
        <v>0</v>
      </c>
      <c r="AD494">
        <v>0</v>
      </c>
      <c r="AJ494">
        <v>0</v>
      </c>
      <c r="AN494">
        <v>0</v>
      </c>
      <c r="AO494">
        <v>0</v>
      </c>
      <c r="AP494">
        <v>0</v>
      </c>
      <c r="AR494">
        <v>0</v>
      </c>
      <c r="AZ494">
        <v>0</v>
      </c>
      <c r="BB494">
        <v>8</v>
      </c>
      <c r="BC494">
        <v>2016</v>
      </c>
      <c r="BD494" t="s">
        <v>3985</v>
      </c>
      <c r="BE494">
        <v>2016</v>
      </c>
    </row>
    <row r="495" spans="1:57" x14ac:dyDescent="0.35">
      <c r="A495" s="1" t="s">
        <v>589</v>
      </c>
      <c r="B495" s="1" t="s">
        <v>3370</v>
      </c>
      <c r="C495" s="1" t="s">
        <v>3371</v>
      </c>
      <c r="D495" s="1" t="s">
        <v>3372</v>
      </c>
      <c r="E495" s="1" t="s">
        <v>29</v>
      </c>
      <c r="F495" s="1" t="s">
        <v>751</v>
      </c>
      <c r="G495" s="2">
        <v>42598</v>
      </c>
      <c r="H495" s="1" t="s">
        <v>54</v>
      </c>
      <c r="I495" s="1" t="s">
        <v>190</v>
      </c>
      <c r="J495" s="1" t="s">
        <v>1757</v>
      </c>
      <c r="K495" t="s">
        <v>1758</v>
      </c>
      <c r="L495" t="b">
        <v>1</v>
      </c>
      <c r="Q495">
        <v>0</v>
      </c>
      <c r="R495">
        <v>0</v>
      </c>
      <c r="U495">
        <v>0</v>
      </c>
      <c r="Z495">
        <v>0</v>
      </c>
      <c r="AA495">
        <v>0</v>
      </c>
      <c r="AB495">
        <v>0</v>
      </c>
      <c r="AD495">
        <v>0</v>
      </c>
      <c r="AJ495">
        <v>0</v>
      </c>
      <c r="AN495">
        <v>0</v>
      </c>
      <c r="AO495">
        <v>0</v>
      </c>
      <c r="AP495">
        <v>0</v>
      </c>
      <c r="AR495">
        <v>0</v>
      </c>
      <c r="AZ495">
        <v>0</v>
      </c>
      <c r="BB495">
        <v>8</v>
      </c>
      <c r="BC495">
        <v>2016</v>
      </c>
      <c r="BD495" t="s">
        <v>3985</v>
      </c>
      <c r="BE495">
        <v>2016</v>
      </c>
    </row>
    <row r="496" spans="1:57" x14ac:dyDescent="0.35">
      <c r="A496" s="1" t="s">
        <v>589</v>
      </c>
      <c r="B496" s="1" t="s">
        <v>3373</v>
      </c>
      <c r="C496" s="1" t="s">
        <v>3374</v>
      </c>
      <c r="D496" s="1" t="s">
        <v>3375</v>
      </c>
      <c r="E496" s="1" t="s">
        <v>29</v>
      </c>
      <c r="F496" s="1" t="s">
        <v>751</v>
      </c>
      <c r="G496" s="2">
        <v>42598</v>
      </c>
      <c r="H496" s="1" t="s">
        <v>54</v>
      </c>
      <c r="I496" s="1" t="s">
        <v>190</v>
      </c>
      <c r="J496" s="1" t="s">
        <v>1757</v>
      </c>
      <c r="K496" t="s">
        <v>1758</v>
      </c>
      <c r="L496" t="b">
        <v>1</v>
      </c>
      <c r="Q496">
        <v>0</v>
      </c>
      <c r="R496">
        <v>0</v>
      </c>
      <c r="U496">
        <v>0</v>
      </c>
      <c r="Z496">
        <v>0</v>
      </c>
      <c r="AA496">
        <v>0</v>
      </c>
      <c r="AB496">
        <v>0</v>
      </c>
      <c r="AD496">
        <v>0</v>
      </c>
      <c r="AJ496">
        <v>0</v>
      </c>
      <c r="AN496">
        <v>0</v>
      </c>
      <c r="AO496">
        <v>0</v>
      </c>
      <c r="AP496">
        <v>0</v>
      </c>
      <c r="AR496">
        <v>0</v>
      </c>
      <c r="AZ496">
        <v>0</v>
      </c>
      <c r="BB496">
        <v>8</v>
      </c>
      <c r="BC496">
        <v>2016</v>
      </c>
      <c r="BD496" t="s">
        <v>3985</v>
      </c>
      <c r="BE496">
        <v>2016</v>
      </c>
    </row>
    <row r="497" spans="1:57" x14ac:dyDescent="0.35">
      <c r="A497" s="1" t="s">
        <v>589</v>
      </c>
      <c r="B497" s="1" t="s">
        <v>3376</v>
      </c>
      <c r="C497" s="1" t="s">
        <v>3377</v>
      </c>
      <c r="D497" s="1" t="s">
        <v>3378</v>
      </c>
      <c r="E497" s="1" t="s">
        <v>29</v>
      </c>
      <c r="F497" s="1" t="s">
        <v>751</v>
      </c>
      <c r="G497" s="2">
        <v>42598</v>
      </c>
      <c r="H497" s="1" t="s">
        <v>54</v>
      </c>
      <c r="I497" s="1" t="s">
        <v>190</v>
      </c>
      <c r="J497" s="1" t="s">
        <v>1757</v>
      </c>
      <c r="K497" t="s">
        <v>1758</v>
      </c>
      <c r="L497" t="b">
        <v>1</v>
      </c>
      <c r="Q497">
        <v>0</v>
      </c>
      <c r="R497">
        <v>0</v>
      </c>
      <c r="U497">
        <v>0</v>
      </c>
      <c r="Z497">
        <v>0</v>
      </c>
      <c r="AA497">
        <v>0</v>
      </c>
      <c r="AB497">
        <v>0</v>
      </c>
      <c r="AD497">
        <v>0</v>
      </c>
      <c r="AJ497">
        <v>0</v>
      </c>
      <c r="AN497">
        <v>0</v>
      </c>
      <c r="AO497">
        <v>0</v>
      </c>
      <c r="AP497">
        <v>0</v>
      </c>
      <c r="AR497">
        <v>0</v>
      </c>
      <c r="AZ497">
        <v>0</v>
      </c>
      <c r="BB497">
        <v>8</v>
      </c>
      <c r="BC497">
        <v>2016</v>
      </c>
      <c r="BD497" t="s">
        <v>3985</v>
      </c>
      <c r="BE497">
        <v>2016</v>
      </c>
    </row>
    <row r="498" spans="1:57" x14ac:dyDescent="0.35">
      <c r="A498" s="1" t="s">
        <v>589</v>
      </c>
      <c r="B498" s="1" t="s">
        <v>3379</v>
      </c>
      <c r="C498" s="1" t="s">
        <v>3380</v>
      </c>
      <c r="D498" s="1" t="s">
        <v>3381</v>
      </c>
      <c r="E498" s="1" t="s">
        <v>29</v>
      </c>
      <c r="F498" s="1" t="s">
        <v>751</v>
      </c>
      <c r="G498" s="2">
        <v>42598</v>
      </c>
      <c r="H498" s="1" t="s">
        <v>1079</v>
      </c>
      <c r="I498" s="1" t="s">
        <v>353</v>
      </c>
      <c r="J498" s="1" t="s">
        <v>1757</v>
      </c>
      <c r="K498" t="s">
        <v>1758</v>
      </c>
      <c r="L498" t="b">
        <v>1</v>
      </c>
      <c r="Q498">
        <v>0</v>
      </c>
      <c r="R498">
        <v>0</v>
      </c>
      <c r="U498">
        <v>0</v>
      </c>
      <c r="Z498">
        <v>0</v>
      </c>
      <c r="AA498">
        <v>0</v>
      </c>
      <c r="AB498">
        <v>0</v>
      </c>
      <c r="AD498">
        <v>0</v>
      </c>
      <c r="AJ498">
        <v>0</v>
      </c>
      <c r="AN498">
        <v>0</v>
      </c>
      <c r="AO498">
        <v>0</v>
      </c>
      <c r="AP498">
        <v>0</v>
      </c>
      <c r="AR498">
        <v>0</v>
      </c>
      <c r="AZ498">
        <v>0</v>
      </c>
      <c r="BB498">
        <v>8</v>
      </c>
      <c r="BC498">
        <v>2016</v>
      </c>
      <c r="BD498" t="s">
        <v>3985</v>
      </c>
      <c r="BE498">
        <v>2016</v>
      </c>
    </row>
    <row r="499" spans="1:57" x14ac:dyDescent="0.35">
      <c r="A499" s="1" t="s">
        <v>589</v>
      </c>
      <c r="B499" s="1" t="s">
        <v>3382</v>
      </c>
      <c r="C499" s="1" t="s">
        <v>3383</v>
      </c>
      <c r="D499" s="1" t="s">
        <v>3384</v>
      </c>
      <c r="E499" s="1" t="s">
        <v>29</v>
      </c>
      <c r="F499" s="1" t="s">
        <v>751</v>
      </c>
      <c r="G499" s="2">
        <v>42598</v>
      </c>
      <c r="H499" s="1" t="s">
        <v>1055</v>
      </c>
      <c r="I499" s="1" t="s">
        <v>145</v>
      </c>
      <c r="J499" s="1" t="s">
        <v>1757</v>
      </c>
      <c r="K499" t="s">
        <v>1758</v>
      </c>
      <c r="L499" t="b">
        <v>1</v>
      </c>
      <c r="Q499">
        <v>0</v>
      </c>
      <c r="R499">
        <v>0</v>
      </c>
      <c r="U499">
        <v>0</v>
      </c>
      <c r="Z499">
        <v>0</v>
      </c>
      <c r="AA499">
        <v>0</v>
      </c>
      <c r="AB499">
        <v>0</v>
      </c>
      <c r="AD499">
        <v>0</v>
      </c>
      <c r="AJ499">
        <v>0</v>
      </c>
      <c r="AN499">
        <v>0</v>
      </c>
      <c r="AO499">
        <v>0</v>
      </c>
      <c r="AP499">
        <v>0</v>
      </c>
      <c r="AR499">
        <v>0</v>
      </c>
      <c r="AZ499">
        <v>0</v>
      </c>
      <c r="BB499">
        <v>8</v>
      </c>
      <c r="BC499">
        <v>2016</v>
      </c>
      <c r="BD499" t="s">
        <v>3985</v>
      </c>
      <c r="BE499">
        <v>2016</v>
      </c>
    </row>
    <row r="500" spans="1:57" x14ac:dyDescent="0.35">
      <c r="A500" s="1" t="s">
        <v>589</v>
      </c>
      <c r="B500" s="1" t="s">
        <v>3385</v>
      </c>
      <c r="C500" s="1" t="s">
        <v>3386</v>
      </c>
      <c r="D500" s="1" t="s">
        <v>3387</v>
      </c>
      <c r="E500" s="1" t="s">
        <v>29</v>
      </c>
      <c r="F500" s="1" t="s">
        <v>751</v>
      </c>
      <c r="G500" s="2">
        <v>42598</v>
      </c>
      <c r="H500" s="1" t="s">
        <v>1026</v>
      </c>
      <c r="I500" s="1" t="s">
        <v>353</v>
      </c>
      <c r="J500" s="1" t="s">
        <v>1757</v>
      </c>
      <c r="K500" t="s">
        <v>1758</v>
      </c>
      <c r="L500" t="b">
        <v>1</v>
      </c>
      <c r="U500">
        <v>0</v>
      </c>
      <c r="AJ500">
        <v>0</v>
      </c>
      <c r="AZ500">
        <v>0</v>
      </c>
      <c r="BB500">
        <v>8</v>
      </c>
      <c r="BC500">
        <v>2016</v>
      </c>
      <c r="BD500" t="s">
        <v>3985</v>
      </c>
      <c r="BE500">
        <v>2016</v>
      </c>
    </row>
    <row r="501" spans="1:57" x14ac:dyDescent="0.35">
      <c r="A501" s="1" t="s">
        <v>589</v>
      </c>
      <c r="B501" s="1" t="s">
        <v>3388</v>
      </c>
      <c r="C501" s="1" t="s">
        <v>3389</v>
      </c>
      <c r="D501" s="1" t="s">
        <v>3390</v>
      </c>
      <c r="E501" s="1" t="s">
        <v>29</v>
      </c>
      <c r="F501" s="1" t="s">
        <v>751</v>
      </c>
      <c r="G501" s="2">
        <v>42598</v>
      </c>
      <c r="H501" s="1" t="s">
        <v>1071</v>
      </c>
      <c r="I501" s="1" t="s">
        <v>210</v>
      </c>
      <c r="J501" s="1" t="s">
        <v>1757</v>
      </c>
      <c r="K501" t="s">
        <v>1758</v>
      </c>
      <c r="L501" t="b">
        <v>1</v>
      </c>
      <c r="U501">
        <v>0</v>
      </c>
      <c r="AJ501">
        <v>0</v>
      </c>
      <c r="AZ501">
        <v>0</v>
      </c>
      <c r="BB501">
        <v>8</v>
      </c>
      <c r="BC501">
        <v>2016</v>
      </c>
      <c r="BD501" t="s">
        <v>3985</v>
      </c>
      <c r="BE501">
        <v>2016</v>
      </c>
    </row>
    <row r="502" spans="1:57" x14ac:dyDescent="0.35">
      <c r="A502" s="1" t="s">
        <v>589</v>
      </c>
      <c r="B502" s="1" t="s">
        <v>3409</v>
      </c>
      <c r="C502" s="1" t="s">
        <v>3410</v>
      </c>
      <c r="D502" s="1" t="s">
        <v>3411</v>
      </c>
      <c r="E502" s="1" t="s">
        <v>29</v>
      </c>
      <c r="F502" s="1" t="s">
        <v>751</v>
      </c>
      <c r="G502" s="2">
        <v>42598</v>
      </c>
      <c r="H502" s="1" t="s">
        <v>1059</v>
      </c>
      <c r="I502" s="1" t="s">
        <v>1146</v>
      </c>
      <c r="J502" s="1" t="s">
        <v>1757</v>
      </c>
      <c r="K502" t="s">
        <v>1758</v>
      </c>
      <c r="L502" t="b">
        <v>1</v>
      </c>
      <c r="Q502">
        <v>0</v>
      </c>
      <c r="R502">
        <v>0</v>
      </c>
      <c r="U502">
        <v>0</v>
      </c>
      <c r="Z502">
        <v>0</v>
      </c>
      <c r="AA502">
        <v>0</v>
      </c>
      <c r="AB502">
        <v>0</v>
      </c>
      <c r="AD502">
        <v>0</v>
      </c>
      <c r="AJ502">
        <v>0</v>
      </c>
      <c r="AN502">
        <v>0</v>
      </c>
      <c r="AO502">
        <v>0</v>
      </c>
      <c r="AP502">
        <v>0</v>
      </c>
      <c r="AR502">
        <v>0</v>
      </c>
      <c r="AZ502">
        <v>0</v>
      </c>
      <c r="BB502">
        <v>8</v>
      </c>
      <c r="BC502">
        <v>2016</v>
      </c>
      <c r="BD502" t="s">
        <v>3985</v>
      </c>
      <c r="BE502">
        <v>2016</v>
      </c>
    </row>
    <row r="503" spans="1:57" x14ac:dyDescent="0.35">
      <c r="A503" s="1" t="s">
        <v>589</v>
      </c>
      <c r="B503" s="1" t="s">
        <v>3391</v>
      </c>
      <c r="C503" s="1" t="s">
        <v>3392</v>
      </c>
      <c r="D503" s="1" t="s">
        <v>3393</v>
      </c>
      <c r="E503" s="1" t="s">
        <v>29</v>
      </c>
      <c r="F503" s="1" t="s">
        <v>751</v>
      </c>
      <c r="G503" s="2">
        <v>42598</v>
      </c>
      <c r="H503" s="1" t="s">
        <v>1063</v>
      </c>
      <c r="I503" s="1" t="s">
        <v>40</v>
      </c>
      <c r="J503" s="1" t="s">
        <v>1757</v>
      </c>
      <c r="K503" t="s">
        <v>1758</v>
      </c>
      <c r="L503" t="b">
        <v>1</v>
      </c>
      <c r="Q503">
        <v>0</v>
      </c>
      <c r="R503">
        <v>0</v>
      </c>
      <c r="U503">
        <v>0</v>
      </c>
      <c r="Z503">
        <v>0</v>
      </c>
      <c r="AA503">
        <v>0</v>
      </c>
      <c r="AB503">
        <v>0</v>
      </c>
      <c r="AD503">
        <v>0</v>
      </c>
      <c r="AJ503">
        <v>0</v>
      </c>
      <c r="AN503">
        <v>0</v>
      </c>
      <c r="AO503">
        <v>0</v>
      </c>
      <c r="AP503">
        <v>0</v>
      </c>
      <c r="AR503">
        <v>0</v>
      </c>
      <c r="AZ503">
        <v>0</v>
      </c>
      <c r="BB503">
        <v>8</v>
      </c>
      <c r="BC503">
        <v>2016</v>
      </c>
      <c r="BD503" t="s">
        <v>3985</v>
      </c>
      <c r="BE503">
        <v>2016</v>
      </c>
    </row>
    <row r="504" spans="1:57" x14ac:dyDescent="0.35">
      <c r="A504" s="1" t="s">
        <v>589</v>
      </c>
      <c r="B504" s="1" t="s">
        <v>3394</v>
      </c>
      <c r="C504" s="1" t="s">
        <v>3395</v>
      </c>
      <c r="D504" s="1" t="s">
        <v>3396</v>
      </c>
      <c r="E504" s="1" t="s">
        <v>29</v>
      </c>
      <c r="F504" s="1" t="s">
        <v>751</v>
      </c>
      <c r="G504" s="2">
        <v>42598</v>
      </c>
      <c r="H504" s="1" t="s">
        <v>135</v>
      </c>
      <c r="I504" s="1" t="s">
        <v>136</v>
      </c>
      <c r="J504" s="1" t="s">
        <v>1757</v>
      </c>
      <c r="K504" t="s">
        <v>1758</v>
      </c>
      <c r="L504" t="b">
        <v>1</v>
      </c>
      <c r="Q504">
        <v>0</v>
      </c>
      <c r="R504">
        <v>0</v>
      </c>
      <c r="U504">
        <v>0</v>
      </c>
      <c r="Z504">
        <v>0</v>
      </c>
      <c r="AA504">
        <v>0</v>
      </c>
      <c r="AB504">
        <v>0</v>
      </c>
      <c r="AD504">
        <v>0</v>
      </c>
      <c r="AJ504">
        <v>0</v>
      </c>
      <c r="AN504">
        <v>0</v>
      </c>
      <c r="AO504">
        <v>0</v>
      </c>
      <c r="AP504">
        <v>0</v>
      </c>
      <c r="AR504">
        <v>0</v>
      </c>
      <c r="AZ504">
        <v>0</v>
      </c>
      <c r="BB504">
        <v>8</v>
      </c>
      <c r="BC504">
        <v>2016</v>
      </c>
      <c r="BD504" t="s">
        <v>3985</v>
      </c>
      <c r="BE504">
        <v>2016</v>
      </c>
    </row>
    <row r="505" spans="1:57" x14ac:dyDescent="0.35">
      <c r="A505" s="1" t="s">
        <v>589</v>
      </c>
      <c r="B505" s="1" t="s">
        <v>3397</v>
      </c>
      <c r="C505" s="1" t="s">
        <v>3398</v>
      </c>
      <c r="D505" s="1" t="s">
        <v>3399</v>
      </c>
      <c r="E505" s="1" t="s">
        <v>29</v>
      </c>
      <c r="F505" s="1" t="s">
        <v>751</v>
      </c>
      <c r="G505" s="2">
        <v>42598</v>
      </c>
      <c r="H505" s="1" t="s">
        <v>1036</v>
      </c>
      <c r="I505" s="1" t="s">
        <v>387</v>
      </c>
      <c r="J505" s="1" t="s">
        <v>1757</v>
      </c>
      <c r="K505" t="s">
        <v>1758</v>
      </c>
      <c r="L505" t="b">
        <v>1</v>
      </c>
      <c r="Q505">
        <v>0</v>
      </c>
      <c r="R505">
        <v>0</v>
      </c>
      <c r="U505">
        <v>0</v>
      </c>
      <c r="Z505">
        <v>0</v>
      </c>
      <c r="AA505">
        <v>0</v>
      </c>
      <c r="AB505">
        <v>0</v>
      </c>
      <c r="AD505">
        <v>0</v>
      </c>
      <c r="AJ505">
        <v>0</v>
      </c>
      <c r="AN505">
        <v>0</v>
      </c>
      <c r="AO505">
        <v>0</v>
      </c>
      <c r="AP505">
        <v>0</v>
      </c>
      <c r="AR505">
        <v>0</v>
      </c>
      <c r="AZ505">
        <v>0</v>
      </c>
      <c r="BB505">
        <v>8</v>
      </c>
      <c r="BC505">
        <v>2016</v>
      </c>
      <c r="BD505" t="s">
        <v>3985</v>
      </c>
      <c r="BE505">
        <v>2016</v>
      </c>
    </row>
    <row r="506" spans="1:57" x14ac:dyDescent="0.35">
      <c r="A506" s="1" t="s">
        <v>589</v>
      </c>
      <c r="B506" s="1" t="s">
        <v>3400</v>
      </c>
      <c r="C506" s="1" t="s">
        <v>3401</v>
      </c>
      <c r="D506" s="1" t="s">
        <v>3402</v>
      </c>
      <c r="E506" s="1" t="s">
        <v>29</v>
      </c>
      <c r="F506" s="1" t="s">
        <v>751</v>
      </c>
      <c r="G506" s="2">
        <v>42598</v>
      </c>
      <c r="H506" s="1" t="s">
        <v>1099</v>
      </c>
      <c r="I506" s="1" t="s">
        <v>845</v>
      </c>
      <c r="J506" s="1" t="s">
        <v>1757</v>
      </c>
      <c r="K506" t="s">
        <v>1758</v>
      </c>
      <c r="L506" t="b">
        <v>1</v>
      </c>
      <c r="Q506">
        <v>0</v>
      </c>
      <c r="R506">
        <v>0</v>
      </c>
      <c r="U506">
        <v>0</v>
      </c>
      <c r="Z506">
        <v>0</v>
      </c>
      <c r="AA506">
        <v>0</v>
      </c>
      <c r="AB506">
        <v>0</v>
      </c>
      <c r="AD506">
        <v>0</v>
      </c>
      <c r="AJ506">
        <v>0</v>
      </c>
      <c r="AN506">
        <v>0</v>
      </c>
      <c r="AO506">
        <v>0</v>
      </c>
      <c r="AP506">
        <v>0</v>
      </c>
      <c r="AR506">
        <v>0</v>
      </c>
      <c r="AZ506">
        <v>0</v>
      </c>
      <c r="BB506">
        <v>8</v>
      </c>
      <c r="BC506">
        <v>2016</v>
      </c>
      <c r="BD506" t="s">
        <v>3985</v>
      </c>
      <c r="BE506">
        <v>2016</v>
      </c>
    </row>
    <row r="507" spans="1:57" x14ac:dyDescent="0.35">
      <c r="A507" s="1" t="s">
        <v>589</v>
      </c>
      <c r="B507" s="1" t="s">
        <v>3403</v>
      </c>
      <c r="C507" s="1" t="s">
        <v>3404</v>
      </c>
      <c r="D507" s="1" t="s">
        <v>3405</v>
      </c>
      <c r="E507" s="1" t="s">
        <v>29</v>
      </c>
      <c r="F507" s="1" t="s">
        <v>751</v>
      </c>
      <c r="G507" s="2">
        <v>42598</v>
      </c>
      <c r="H507" s="1" t="s">
        <v>1020</v>
      </c>
      <c r="I507" s="1" t="s">
        <v>145</v>
      </c>
      <c r="J507" s="1" t="s">
        <v>1757</v>
      </c>
      <c r="K507" t="s">
        <v>1758</v>
      </c>
      <c r="L507" t="b">
        <v>1</v>
      </c>
      <c r="Q507">
        <v>0</v>
      </c>
      <c r="R507">
        <v>0</v>
      </c>
      <c r="U507">
        <v>0</v>
      </c>
      <c r="Z507">
        <v>0</v>
      </c>
      <c r="AA507">
        <v>0</v>
      </c>
      <c r="AB507">
        <v>0</v>
      </c>
      <c r="AD507">
        <v>0</v>
      </c>
      <c r="AJ507">
        <v>0</v>
      </c>
      <c r="AN507">
        <v>0</v>
      </c>
      <c r="AO507">
        <v>0</v>
      </c>
      <c r="AP507">
        <v>0</v>
      </c>
      <c r="AR507">
        <v>0</v>
      </c>
      <c r="AZ507">
        <v>0</v>
      </c>
      <c r="BB507">
        <v>8</v>
      </c>
      <c r="BC507">
        <v>2016</v>
      </c>
      <c r="BD507" t="s">
        <v>3985</v>
      </c>
      <c r="BE507">
        <v>2016</v>
      </c>
    </row>
    <row r="508" spans="1:57" x14ac:dyDescent="0.35">
      <c r="A508" s="1" t="s">
        <v>589</v>
      </c>
      <c r="B508" s="1" t="s">
        <v>3406</v>
      </c>
      <c r="C508" s="1" t="s">
        <v>3407</v>
      </c>
      <c r="D508" s="1" t="s">
        <v>3408</v>
      </c>
      <c r="E508" s="1" t="s">
        <v>29</v>
      </c>
      <c r="F508" s="1" t="s">
        <v>751</v>
      </c>
      <c r="G508" s="2">
        <v>42598</v>
      </c>
      <c r="H508" s="1" t="s">
        <v>670</v>
      </c>
      <c r="I508" s="1" t="s">
        <v>166</v>
      </c>
      <c r="J508" s="1" t="s">
        <v>1757</v>
      </c>
      <c r="K508" t="s">
        <v>1758</v>
      </c>
      <c r="L508" t="b">
        <v>1</v>
      </c>
      <c r="Q508">
        <v>0</v>
      </c>
      <c r="R508">
        <v>0</v>
      </c>
      <c r="U508">
        <v>0</v>
      </c>
      <c r="Z508">
        <v>0</v>
      </c>
      <c r="AA508">
        <v>0</v>
      </c>
      <c r="AB508">
        <v>0</v>
      </c>
      <c r="AD508">
        <v>0</v>
      </c>
      <c r="AJ508">
        <v>0</v>
      </c>
      <c r="AN508">
        <v>0</v>
      </c>
      <c r="AO508">
        <v>0</v>
      </c>
      <c r="AP508">
        <v>0</v>
      </c>
      <c r="AR508">
        <v>0</v>
      </c>
      <c r="AZ508">
        <v>0</v>
      </c>
      <c r="BB508">
        <v>8</v>
      </c>
      <c r="BC508">
        <v>2016</v>
      </c>
      <c r="BD508" t="s">
        <v>3985</v>
      </c>
      <c r="BE508">
        <v>2016</v>
      </c>
    </row>
    <row r="509" spans="1:57" x14ac:dyDescent="0.35">
      <c r="A509" s="1" t="s">
        <v>589</v>
      </c>
      <c r="B509" s="1" t="s">
        <v>3412</v>
      </c>
      <c r="C509" s="1" t="s">
        <v>3413</v>
      </c>
      <c r="D509" s="1" t="s">
        <v>3414</v>
      </c>
      <c r="E509" s="1" t="s">
        <v>29</v>
      </c>
      <c r="F509" s="1" t="s">
        <v>751</v>
      </c>
      <c r="G509" s="2">
        <v>42598</v>
      </c>
      <c r="H509" s="1" t="s">
        <v>352</v>
      </c>
      <c r="I509" s="1" t="s">
        <v>353</v>
      </c>
      <c r="J509" s="1" t="s">
        <v>1757</v>
      </c>
      <c r="K509" t="s">
        <v>1758</v>
      </c>
      <c r="L509" t="b">
        <v>1</v>
      </c>
      <c r="Q509">
        <v>0</v>
      </c>
      <c r="R509">
        <v>0</v>
      </c>
      <c r="U509">
        <v>0</v>
      </c>
      <c r="Z509">
        <v>0</v>
      </c>
      <c r="AA509">
        <v>0</v>
      </c>
      <c r="AB509">
        <v>0</v>
      </c>
      <c r="AD509">
        <v>0</v>
      </c>
      <c r="AJ509">
        <v>0</v>
      </c>
      <c r="AN509">
        <v>0</v>
      </c>
      <c r="AO509">
        <v>0</v>
      </c>
      <c r="AP509">
        <v>0</v>
      </c>
      <c r="AR509">
        <v>0</v>
      </c>
      <c r="AZ509">
        <v>0</v>
      </c>
      <c r="BB509">
        <v>8</v>
      </c>
      <c r="BC509">
        <v>2016</v>
      </c>
      <c r="BD509" t="s">
        <v>3985</v>
      </c>
      <c r="BE509">
        <v>2016</v>
      </c>
    </row>
    <row r="510" spans="1:57" x14ac:dyDescent="0.35">
      <c r="A510" s="1" t="s">
        <v>589</v>
      </c>
      <c r="B510" s="1" t="s">
        <v>3415</v>
      </c>
      <c r="C510" s="1" t="s">
        <v>3416</v>
      </c>
      <c r="D510" s="1" t="s">
        <v>3417</v>
      </c>
      <c r="E510" s="1" t="s">
        <v>29</v>
      </c>
      <c r="F510" s="1" t="s">
        <v>751</v>
      </c>
      <c r="G510" s="2">
        <v>42598</v>
      </c>
      <c r="H510" s="1" t="s">
        <v>352</v>
      </c>
      <c r="I510" s="1" t="s">
        <v>353</v>
      </c>
      <c r="J510" s="1" t="s">
        <v>1757</v>
      </c>
      <c r="K510" t="s">
        <v>1758</v>
      </c>
      <c r="L510" t="b">
        <v>1</v>
      </c>
      <c r="U510">
        <v>0</v>
      </c>
      <c r="AJ510">
        <v>0</v>
      </c>
      <c r="AZ510">
        <v>0</v>
      </c>
      <c r="BB510">
        <v>8</v>
      </c>
      <c r="BC510">
        <v>2016</v>
      </c>
      <c r="BD510" t="s">
        <v>3985</v>
      </c>
      <c r="BE510">
        <v>2016</v>
      </c>
    </row>
    <row r="511" spans="1:57" x14ac:dyDescent="0.35">
      <c r="A511" s="1" t="s">
        <v>589</v>
      </c>
      <c r="B511" s="1" t="s">
        <v>3418</v>
      </c>
      <c r="C511" s="1" t="s">
        <v>3419</v>
      </c>
      <c r="D511" s="1" t="s">
        <v>3420</v>
      </c>
      <c r="E511" s="1" t="s">
        <v>29</v>
      </c>
      <c r="F511" s="1" t="s">
        <v>751</v>
      </c>
      <c r="G511" s="2">
        <v>42598</v>
      </c>
      <c r="H511" s="1" t="s">
        <v>1210</v>
      </c>
      <c r="I511" s="1" t="s">
        <v>387</v>
      </c>
      <c r="J511" s="1" t="s">
        <v>1757</v>
      </c>
      <c r="K511" t="s">
        <v>1758</v>
      </c>
      <c r="L511" t="b">
        <v>1</v>
      </c>
      <c r="U511">
        <v>0</v>
      </c>
      <c r="AJ511">
        <v>0</v>
      </c>
      <c r="AZ511">
        <v>0</v>
      </c>
      <c r="BB511">
        <v>8</v>
      </c>
      <c r="BC511">
        <v>2016</v>
      </c>
      <c r="BD511" t="s">
        <v>3985</v>
      </c>
      <c r="BE511">
        <v>2016</v>
      </c>
    </row>
    <row r="512" spans="1:57" x14ac:dyDescent="0.35">
      <c r="A512" s="1" t="s">
        <v>589</v>
      </c>
      <c r="B512" s="1" t="s">
        <v>3340</v>
      </c>
      <c r="C512" s="1" t="s">
        <v>3341</v>
      </c>
      <c r="D512" s="1" t="s">
        <v>3342</v>
      </c>
      <c r="E512" s="1" t="s">
        <v>29</v>
      </c>
      <c r="F512" s="1" t="s">
        <v>751</v>
      </c>
      <c r="G512" s="2">
        <v>42598</v>
      </c>
      <c r="H512" s="1" t="s">
        <v>155</v>
      </c>
      <c r="I512" s="1" t="s">
        <v>145</v>
      </c>
      <c r="J512" s="1" t="s">
        <v>1757</v>
      </c>
      <c r="K512" t="s">
        <v>1758</v>
      </c>
      <c r="L512" t="b">
        <v>1</v>
      </c>
      <c r="U512">
        <v>0</v>
      </c>
      <c r="AJ512">
        <v>0</v>
      </c>
      <c r="AZ512">
        <v>0</v>
      </c>
      <c r="BB512">
        <v>8</v>
      </c>
      <c r="BC512">
        <v>2016</v>
      </c>
      <c r="BD512" t="s">
        <v>3985</v>
      </c>
      <c r="BE512">
        <v>2016</v>
      </c>
    </row>
    <row r="513" spans="1:57" x14ac:dyDescent="0.35">
      <c r="A513" s="1" t="s">
        <v>589</v>
      </c>
      <c r="B513" s="1" t="s">
        <v>3343</v>
      </c>
      <c r="C513" s="1" t="s">
        <v>3344</v>
      </c>
      <c r="D513" s="1" t="s">
        <v>3345</v>
      </c>
      <c r="E513" s="1" t="s">
        <v>29</v>
      </c>
      <c r="F513" s="1" t="s">
        <v>751</v>
      </c>
      <c r="G513" s="2">
        <v>42598</v>
      </c>
      <c r="H513" s="1" t="s">
        <v>998</v>
      </c>
      <c r="I513" s="1" t="s">
        <v>145</v>
      </c>
      <c r="J513" s="1" t="s">
        <v>1757</v>
      </c>
      <c r="K513" t="s">
        <v>1758</v>
      </c>
      <c r="L513" t="b">
        <v>1</v>
      </c>
      <c r="Q513">
        <v>0</v>
      </c>
      <c r="R513">
        <v>0</v>
      </c>
      <c r="U513">
        <v>0</v>
      </c>
      <c r="Z513">
        <v>0</v>
      </c>
      <c r="AA513">
        <v>0</v>
      </c>
      <c r="AB513">
        <v>0</v>
      </c>
      <c r="AD513">
        <v>0</v>
      </c>
      <c r="AJ513">
        <v>0</v>
      </c>
      <c r="AN513">
        <v>0</v>
      </c>
      <c r="AO513">
        <v>0</v>
      </c>
      <c r="AP513">
        <v>0</v>
      </c>
      <c r="AR513">
        <v>0</v>
      </c>
      <c r="AZ513">
        <v>0</v>
      </c>
      <c r="BB513">
        <v>8</v>
      </c>
      <c r="BC513">
        <v>2016</v>
      </c>
      <c r="BD513" t="s">
        <v>3985</v>
      </c>
      <c r="BE513">
        <v>2016</v>
      </c>
    </row>
    <row r="514" spans="1:57" x14ac:dyDescent="0.35">
      <c r="A514" s="1" t="s">
        <v>589</v>
      </c>
      <c r="B514" s="1" t="s">
        <v>3346</v>
      </c>
      <c r="C514" s="1" t="s">
        <v>3347</v>
      </c>
      <c r="D514" s="1" t="s">
        <v>3348</v>
      </c>
      <c r="E514" s="1" t="s">
        <v>29</v>
      </c>
      <c r="F514" s="1" t="s">
        <v>751</v>
      </c>
      <c r="G514" s="2">
        <v>42598</v>
      </c>
      <c r="H514" s="1" t="s">
        <v>125</v>
      </c>
      <c r="I514" s="1" t="s">
        <v>125</v>
      </c>
      <c r="J514" s="1" t="s">
        <v>1757</v>
      </c>
      <c r="K514" t="s">
        <v>1758</v>
      </c>
      <c r="L514" t="b">
        <v>1</v>
      </c>
      <c r="Q514">
        <v>0</v>
      </c>
      <c r="R514">
        <v>0</v>
      </c>
      <c r="U514">
        <v>0</v>
      </c>
      <c r="Z514">
        <v>0</v>
      </c>
      <c r="AA514">
        <v>0</v>
      </c>
      <c r="AB514">
        <v>0</v>
      </c>
      <c r="AD514">
        <v>0</v>
      </c>
      <c r="AJ514">
        <v>0</v>
      </c>
      <c r="AN514">
        <v>0</v>
      </c>
      <c r="AO514">
        <v>0</v>
      </c>
      <c r="AP514">
        <v>0</v>
      </c>
      <c r="AR514">
        <v>0</v>
      </c>
      <c r="AZ514">
        <v>0</v>
      </c>
      <c r="BB514">
        <v>8</v>
      </c>
      <c r="BC514">
        <v>2016</v>
      </c>
      <c r="BD514" t="s">
        <v>3985</v>
      </c>
      <c r="BE514">
        <v>2016</v>
      </c>
    </row>
    <row r="515" spans="1:57" x14ac:dyDescent="0.35">
      <c r="A515" s="1" t="s">
        <v>589</v>
      </c>
      <c r="B515" s="1" t="s">
        <v>3349</v>
      </c>
      <c r="C515" s="1" t="s">
        <v>3350</v>
      </c>
      <c r="D515" s="1" t="s">
        <v>3351</v>
      </c>
      <c r="E515" s="1" t="s">
        <v>29</v>
      </c>
      <c r="F515" s="1" t="s">
        <v>751</v>
      </c>
      <c r="G515" s="2">
        <v>42598</v>
      </c>
      <c r="H515" s="1" t="s">
        <v>146</v>
      </c>
      <c r="I515" s="1" t="s">
        <v>145</v>
      </c>
      <c r="J515" s="1" t="s">
        <v>1757</v>
      </c>
      <c r="K515" t="s">
        <v>1758</v>
      </c>
      <c r="L515" t="b">
        <v>1</v>
      </c>
      <c r="U515">
        <v>0</v>
      </c>
      <c r="AJ515">
        <v>0</v>
      </c>
      <c r="AZ515">
        <v>0</v>
      </c>
      <c r="BB515">
        <v>8</v>
      </c>
      <c r="BC515">
        <v>2016</v>
      </c>
      <c r="BD515" t="s">
        <v>3985</v>
      </c>
      <c r="BE515">
        <v>2016</v>
      </c>
    </row>
    <row r="516" spans="1:57" x14ac:dyDescent="0.35">
      <c r="A516" s="1" t="s">
        <v>589</v>
      </c>
      <c r="B516" s="1" t="s">
        <v>3352</v>
      </c>
      <c r="C516" s="1" t="s">
        <v>3353</v>
      </c>
      <c r="D516" s="1" t="s">
        <v>3354</v>
      </c>
      <c r="E516" s="1" t="s">
        <v>29</v>
      </c>
      <c r="F516" s="1" t="s">
        <v>751</v>
      </c>
      <c r="G516" s="2">
        <v>42598</v>
      </c>
      <c r="H516" s="1" t="s">
        <v>1145</v>
      </c>
      <c r="I516" s="1" t="s">
        <v>1146</v>
      </c>
      <c r="J516" s="1" t="s">
        <v>1757</v>
      </c>
      <c r="K516" t="s">
        <v>1758</v>
      </c>
      <c r="L516" t="b">
        <v>1</v>
      </c>
      <c r="Q516">
        <v>0</v>
      </c>
      <c r="R516">
        <v>0</v>
      </c>
      <c r="U516">
        <v>0</v>
      </c>
      <c r="Z516">
        <v>0</v>
      </c>
      <c r="AA516">
        <v>0</v>
      </c>
      <c r="AB516">
        <v>0</v>
      </c>
      <c r="AD516">
        <v>0</v>
      </c>
      <c r="AJ516">
        <v>0</v>
      </c>
      <c r="AN516">
        <v>0</v>
      </c>
      <c r="AO516">
        <v>0</v>
      </c>
      <c r="AP516">
        <v>0</v>
      </c>
      <c r="AR516">
        <v>0</v>
      </c>
      <c r="AZ516">
        <v>0</v>
      </c>
      <c r="BB516">
        <v>8</v>
      </c>
      <c r="BC516">
        <v>2016</v>
      </c>
      <c r="BD516" t="s">
        <v>3985</v>
      </c>
      <c r="BE516">
        <v>2016</v>
      </c>
    </row>
    <row r="517" spans="1:57" x14ac:dyDescent="0.35">
      <c r="A517" s="1" t="s">
        <v>589</v>
      </c>
      <c r="B517" s="1" t="s">
        <v>3355</v>
      </c>
      <c r="C517" s="1" t="s">
        <v>3356</v>
      </c>
      <c r="D517" s="1" t="s">
        <v>3357</v>
      </c>
      <c r="E517" s="1" t="s">
        <v>29</v>
      </c>
      <c r="F517" s="1" t="s">
        <v>751</v>
      </c>
      <c r="G517" s="2">
        <v>42598</v>
      </c>
      <c r="H517" s="1" t="s">
        <v>1128</v>
      </c>
      <c r="I517" s="1" t="s">
        <v>166</v>
      </c>
      <c r="J517" s="1" t="s">
        <v>1757</v>
      </c>
      <c r="K517" t="s">
        <v>1758</v>
      </c>
      <c r="L517" t="b">
        <v>1</v>
      </c>
      <c r="Q517">
        <v>0</v>
      </c>
      <c r="R517">
        <v>0</v>
      </c>
      <c r="U517">
        <v>0</v>
      </c>
      <c r="Z517">
        <v>0</v>
      </c>
      <c r="AA517">
        <v>0</v>
      </c>
      <c r="AB517">
        <v>0</v>
      </c>
      <c r="AD517">
        <v>0</v>
      </c>
      <c r="AJ517">
        <v>0</v>
      </c>
      <c r="AN517">
        <v>0</v>
      </c>
      <c r="AO517">
        <v>0</v>
      </c>
      <c r="AP517">
        <v>0</v>
      </c>
      <c r="AR517">
        <v>0</v>
      </c>
      <c r="AZ517">
        <v>0</v>
      </c>
      <c r="BB517">
        <v>8</v>
      </c>
      <c r="BC517">
        <v>2016</v>
      </c>
      <c r="BD517" t="s">
        <v>3985</v>
      </c>
      <c r="BE517">
        <v>2016</v>
      </c>
    </row>
    <row r="518" spans="1:57" x14ac:dyDescent="0.35">
      <c r="A518" s="1" t="s">
        <v>589</v>
      </c>
      <c r="B518" s="1" t="s">
        <v>3358</v>
      </c>
      <c r="C518" s="1" t="s">
        <v>3359</v>
      </c>
      <c r="D518" s="1" t="s">
        <v>3360</v>
      </c>
      <c r="E518" s="1" t="s">
        <v>29</v>
      </c>
      <c r="F518" s="1" t="s">
        <v>751</v>
      </c>
      <c r="G518" s="2">
        <v>42598</v>
      </c>
      <c r="H518" s="1" t="s">
        <v>1184</v>
      </c>
      <c r="I518" s="1" t="s">
        <v>48</v>
      </c>
      <c r="J518" s="1" t="s">
        <v>1757</v>
      </c>
      <c r="K518" t="s">
        <v>1758</v>
      </c>
      <c r="L518" t="b">
        <v>1</v>
      </c>
      <c r="Q518">
        <v>0</v>
      </c>
      <c r="R518">
        <v>0</v>
      </c>
      <c r="U518">
        <v>0</v>
      </c>
      <c r="Z518">
        <v>0</v>
      </c>
      <c r="AA518">
        <v>0</v>
      </c>
      <c r="AB518">
        <v>0</v>
      </c>
      <c r="AD518">
        <v>0</v>
      </c>
      <c r="AF518">
        <v>0</v>
      </c>
      <c r="AJ518">
        <v>0</v>
      </c>
      <c r="AN518">
        <v>0</v>
      </c>
      <c r="AO518">
        <v>0</v>
      </c>
      <c r="AP518">
        <v>0</v>
      </c>
      <c r="AR518">
        <v>0</v>
      </c>
      <c r="AZ518">
        <v>0</v>
      </c>
      <c r="BB518">
        <v>8</v>
      </c>
      <c r="BC518">
        <v>2016</v>
      </c>
      <c r="BD518" t="s">
        <v>3985</v>
      </c>
      <c r="BE518">
        <v>2016</v>
      </c>
    </row>
    <row r="519" spans="1:57" x14ac:dyDescent="0.35">
      <c r="A519" s="1" t="s">
        <v>589</v>
      </c>
      <c r="B519" s="1" t="s">
        <v>3361</v>
      </c>
      <c r="C519" s="1" t="s">
        <v>3362</v>
      </c>
      <c r="D519" s="1" t="s">
        <v>3363</v>
      </c>
      <c r="E519" s="1" t="s">
        <v>29</v>
      </c>
      <c r="F519" s="1" t="s">
        <v>751</v>
      </c>
      <c r="G519" s="2">
        <v>42598</v>
      </c>
      <c r="H519" s="1" t="s">
        <v>74</v>
      </c>
      <c r="I519" s="1" t="s">
        <v>82</v>
      </c>
      <c r="J519" s="1" t="s">
        <v>1757</v>
      </c>
      <c r="K519" t="s">
        <v>1758</v>
      </c>
      <c r="L519" t="b">
        <v>1</v>
      </c>
      <c r="Q519">
        <v>0</v>
      </c>
      <c r="R519">
        <v>0</v>
      </c>
      <c r="U519">
        <v>0</v>
      </c>
      <c r="Z519">
        <v>0</v>
      </c>
      <c r="AA519">
        <v>0</v>
      </c>
      <c r="AB519">
        <v>0</v>
      </c>
      <c r="AD519">
        <v>0</v>
      </c>
      <c r="AJ519">
        <v>0</v>
      </c>
      <c r="AN519">
        <v>0</v>
      </c>
      <c r="AO519">
        <v>0</v>
      </c>
      <c r="AP519">
        <v>0</v>
      </c>
      <c r="AR519">
        <v>0</v>
      </c>
      <c r="AZ519">
        <v>0</v>
      </c>
      <c r="BB519">
        <v>8</v>
      </c>
      <c r="BC519">
        <v>2016</v>
      </c>
      <c r="BD519" t="s">
        <v>3985</v>
      </c>
      <c r="BE519">
        <v>2016</v>
      </c>
    </row>
    <row r="520" spans="1:57" x14ac:dyDescent="0.35">
      <c r="A520" s="1" t="s">
        <v>589</v>
      </c>
      <c r="B520" s="1" t="s">
        <v>3364</v>
      </c>
      <c r="C520" s="1" t="s">
        <v>3365</v>
      </c>
      <c r="D520" s="1" t="s">
        <v>3366</v>
      </c>
      <c r="E520" s="1" t="s">
        <v>29</v>
      </c>
      <c r="F520" s="1" t="s">
        <v>751</v>
      </c>
      <c r="G520" s="2">
        <v>42598</v>
      </c>
      <c r="H520" s="1" t="s">
        <v>402</v>
      </c>
      <c r="I520" s="1" t="s">
        <v>145</v>
      </c>
      <c r="J520" s="1" t="s">
        <v>1757</v>
      </c>
      <c r="K520" t="s">
        <v>1758</v>
      </c>
      <c r="L520" t="b">
        <v>1</v>
      </c>
      <c r="Q520">
        <v>0</v>
      </c>
      <c r="R520">
        <v>0</v>
      </c>
      <c r="U520">
        <v>0</v>
      </c>
      <c r="Z520">
        <v>0</v>
      </c>
      <c r="AA520">
        <v>0</v>
      </c>
      <c r="AB520">
        <v>0</v>
      </c>
      <c r="AD520">
        <v>0</v>
      </c>
      <c r="AJ520">
        <v>0</v>
      </c>
      <c r="AN520">
        <v>0</v>
      </c>
      <c r="AO520">
        <v>0</v>
      </c>
      <c r="AP520">
        <v>0</v>
      </c>
      <c r="AR520">
        <v>0</v>
      </c>
      <c r="AZ520">
        <v>0</v>
      </c>
      <c r="BB520">
        <v>8</v>
      </c>
      <c r="BC520">
        <v>2016</v>
      </c>
      <c r="BD520" t="s">
        <v>3985</v>
      </c>
      <c r="BE520">
        <v>2016</v>
      </c>
    </row>
    <row r="521" spans="1:57" x14ac:dyDescent="0.35">
      <c r="A521" s="1" t="s">
        <v>589</v>
      </c>
      <c r="B521" s="1" t="s">
        <v>3505</v>
      </c>
      <c r="C521" s="1" t="s">
        <v>3506</v>
      </c>
      <c r="D521" s="1" t="s">
        <v>3507</v>
      </c>
      <c r="E521" s="1" t="s">
        <v>29</v>
      </c>
      <c r="F521" s="1" t="s">
        <v>751</v>
      </c>
      <c r="G521" s="2">
        <v>42946</v>
      </c>
      <c r="H521" s="1" t="s">
        <v>54</v>
      </c>
      <c r="I521" s="1" t="s">
        <v>190</v>
      </c>
      <c r="J521" s="1" t="s">
        <v>1757</v>
      </c>
      <c r="K521" t="s">
        <v>1758</v>
      </c>
      <c r="L521" t="b">
        <v>1</v>
      </c>
      <c r="Q521">
        <v>0</v>
      </c>
      <c r="R521">
        <v>0</v>
      </c>
      <c r="U521">
        <v>0</v>
      </c>
      <c r="Z521">
        <v>0</v>
      </c>
      <c r="AA521">
        <v>0</v>
      </c>
      <c r="AB521">
        <v>0</v>
      </c>
      <c r="AD521">
        <v>0</v>
      </c>
      <c r="AJ521">
        <v>0</v>
      </c>
      <c r="AN521">
        <v>0</v>
      </c>
      <c r="AO521">
        <v>0</v>
      </c>
      <c r="AP521">
        <v>0</v>
      </c>
      <c r="AR521">
        <v>0</v>
      </c>
      <c r="AZ521">
        <v>0</v>
      </c>
      <c r="BB521">
        <v>7</v>
      </c>
      <c r="BC521">
        <v>2017</v>
      </c>
      <c r="BD521" t="s">
        <v>3985</v>
      </c>
      <c r="BE521">
        <v>2017</v>
      </c>
    </row>
    <row r="522" spans="1:57" x14ac:dyDescent="0.35">
      <c r="A522" s="1" t="s">
        <v>589</v>
      </c>
      <c r="B522" s="1" t="s">
        <v>3553</v>
      </c>
      <c r="C522" s="1" t="s">
        <v>3554</v>
      </c>
      <c r="D522" s="1" t="s">
        <v>3555</v>
      </c>
      <c r="E522" s="1" t="s">
        <v>29</v>
      </c>
      <c r="F522" s="1" t="s">
        <v>751</v>
      </c>
      <c r="G522" s="2">
        <v>42946</v>
      </c>
      <c r="H522" s="1" t="s">
        <v>1184</v>
      </c>
      <c r="I522" s="1" t="s">
        <v>48</v>
      </c>
      <c r="J522" s="1" t="s">
        <v>1757</v>
      </c>
      <c r="K522" t="s">
        <v>1758</v>
      </c>
      <c r="L522" t="b">
        <v>1</v>
      </c>
      <c r="U522">
        <v>0</v>
      </c>
      <c r="AJ522">
        <v>0</v>
      </c>
      <c r="AZ522">
        <v>0</v>
      </c>
      <c r="BB522">
        <v>7</v>
      </c>
      <c r="BC522">
        <v>2017</v>
      </c>
      <c r="BD522" t="s">
        <v>3985</v>
      </c>
      <c r="BE522">
        <v>2017</v>
      </c>
    </row>
    <row r="523" spans="1:57" x14ac:dyDescent="0.35">
      <c r="A523" s="1" t="s">
        <v>589</v>
      </c>
      <c r="B523" s="1" t="s">
        <v>3556</v>
      </c>
      <c r="C523" s="1" t="s">
        <v>3557</v>
      </c>
      <c r="D523" s="1" t="s">
        <v>3558</v>
      </c>
      <c r="E523" s="1" t="s">
        <v>29</v>
      </c>
      <c r="F523" s="1" t="s">
        <v>751</v>
      </c>
      <c r="G523" s="2">
        <v>42946</v>
      </c>
      <c r="H523" s="1" t="s">
        <v>74</v>
      </c>
      <c r="I523" s="1" t="s">
        <v>82</v>
      </c>
      <c r="J523" s="1" t="s">
        <v>1757</v>
      </c>
      <c r="K523" t="s">
        <v>1758</v>
      </c>
      <c r="L523" t="b">
        <v>1</v>
      </c>
      <c r="U523">
        <v>0</v>
      </c>
      <c r="AJ523">
        <v>0</v>
      </c>
      <c r="AZ523">
        <v>0</v>
      </c>
      <c r="BB523">
        <v>7</v>
      </c>
      <c r="BC523">
        <v>2017</v>
      </c>
      <c r="BD523" t="s">
        <v>3985</v>
      </c>
      <c r="BE523">
        <v>2017</v>
      </c>
    </row>
    <row r="524" spans="1:57" x14ac:dyDescent="0.35">
      <c r="A524" s="1" t="s">
        <v>589</v>
      </c>
      <c r="B524" s="1" t="s">
        <v>3559</v>
      </c>
      <c r="C524" s="1" t="s">
        <v>3560</v>
      </c>
      <c r="D524" s="1" t="s">
        <v>3561</v>
      </c>
      <c r="E524" s="1" t="s">
        <v>29</v>
      </c>
      <c r="F524" s="1" t="s">
        <v>751</v>
      </c>
      <c r="G524" s="2">
        <v>42946</v>
      </c>
      <c r="H524" s="1" t="s">
        <v>402</v>
      </c>
      <c r="I524" s="1" t="s">
        <v>145</v>
      </c>
      <c r="J524" s="1" t="s">
        <v>1757</v>
      </c>
      <c r="K524" t="s">
        <v>1758</v>
      </c>
      <c r="L524" t="b">
        <v>1</v>
      </c>
      <c r="Q524">
        <v>0</v>
      </c>
      <c r="R524">
        <v>0</v>
      </c>
      <c r="U524">
        <v>0</v>
      </c>
      <c r="Z524">
        <v>0</v>
      </c>
      <c r="AA524">
        <v>0</v>
      </c>
      <c r="AB524">
        <v>0</v>
      </c>
      <c r="AD524">
        <v>0</v>
      </c>
      <c r="AJ524">
        <v>0</v>
      </c>
      <c r="AN524">
        <v>0</v>
      </c>
      <c r="AO524">
        <v>0</v>
      </c>
      <c r="AP524">
        <v>0</v>
      </c>
      <c r="AR524">
        <v>0</v>
      </c>
      <c r="AZ524">
        <v>0</v>
      </c>
      <c r="BB524">
        <v>7</v>
      </c>
      <c r="BC524">
        <v>2017</v>
      </c>
      <c r="BD524" t="s">
        <v>3985</v>
      </c>
      <c r="BE524">
        <v>2017</v>
      </c>
    </row>
    <row r="525" spans="1:57" x14ac:dyDescent="0.35">
      <c r="A525" s="1" t="s">
        <v>589</v>
      </c>
      <c r="B525" s="1" t="s">
        <v>3445</v>
      </c>
      <c r="C525" s="1" t="s">
        <v>3446</v>
      </c>
      <c r="D525" s="1" t="s">
        <v>3447</v>
      </c>
      <c r="E525" s="1" t="s">
        <v>29</v>
      </c>
      <c r="F525" s="1" t="s">
        <v>751</v>
      </c>
      <c r="G525" s="2">
        <v>42946</v>
      </c>
      <c r="H525" s="1" t="s">
        <v>576</v>
      </c>
      <c r="I525" s="1" t="s">
        <v>353</v>
      </c>
      <c r="J525" s="1" t="s">
        <v>1757</v>
      </c>
      <c r="K525" t="s">
        <v>1758</v>
      </c>
      <c r="L525" t="b">
        <v>1</v>
      </c>
      <c r="Q525">
        <v>0</v>
      </c>
      <c r="R525">
        <v>0</v>
      </c>
      <c r="U525">
        <v>0</v>
      </c>
      <c r="Z525">
        <v>0</v>
      </c>
      <c r="AA525">
        <v>0</v>
      </c>
      <c r="AB525">
        <v>0</v>
      </c>
      <c r="AD525">
        <v>0</v>
      </c>
      <c r="AJ525">
        <v>0</v>
      </c>
      <c r="AN525">
        <v>0</v>
      </c>
      <c r="AO525">
        <v>0</v>
      </c>
      <c r="AP525">
        <v>0</v>
      </c>
      <c r="AR525">
        <v>0</v>
      </c>
      <c r="AZ525">
        <v>0</v>
      </c>
      <c r="BB525">
        <v>7</v>
      </c>
      <c r="BC525">
        <v>2017</v>
      </c>
      <c r="BD525" t="s">
        <v>3985</v>
      </c>
      <c r="BE525">
        <v>2017</v>
      </c>
    </row>
    <row r="526" spans="1:57" x14ac:dyDescent="0.35">
      <c r="A526" s="1" t="s">
        <v>589</v>
      </c>
      <c r="B526" s="1" t="s">
        <v>3448</v>
      </c>
      <c r="C526" s="1" t="s">
        <v>3449</v>
      </c>
      <c r="D526" s="1" t="s">
        <v>3450</v>
      </c>
      <c r="E526" s="1" t="s">
        <v>29</v>
      </c>
      <c r="F526" s="1" t="s">
        <v>751</v>
      </c>
      <c r="G526" s="2">
        <v>42946</v>
      </c>
      <c r="H526" s="1" t="s">
        <v>1075</v>
      </c>
      <c r="I526" s="1" t="s">
        <v>166</v>
      </c>
      <c r="J526" s="1" t="s">
        <v>1757</v>
      </c>
      <c r="K526" t="s">
        <v>1758</v>
      </c>
      <c r="L526" t="b">
        <v>1</v>
      </c>
      <c r="Q526">
        <v>0</v>
      </c>
      <c r="R526">
        <v>0</v>
      </c>
      <c r="U526">
        <v>0</v>
      </c>
      <c r="Z526">
        <v>0</v>
      </c>
      <c r="AA526">
        <v>0</v>
      </c>
      <c r="AB526">
        <v>0</v>
      </c>
      <c r="AD526">
        <v>0</v>
      </c>
      <c r="AJ526">
        <v>0</v>
      </c>
      <c r="AN526">
        <v>0</v>
      </c>
      <c r="AO526">
        <v>0</v>
      </c>
      <c r="AP526">
        <v>0</v>
      </c>
      <c r="AR526">
        <v>0</v>
      </c>
      <c r="AZ526">
        <v>0</v>
      </c>
      <c r="BB526">
        <v>7</v>
      </c>
      <c r="BC526">
        <v>2017</v>
      </c>
      <c r="BD526" t="s">
        <v>3985</v>
      </c>
      <c r="BE526">
        <v>2017</v>
      </c>
    </row>
    <row r="527" spans="1:57" x14ac:dyDescent="0.35">
      <c r="A527" s="1" t="s">
        <v>589</v>
      </c>
      <c r="B527" s="1" t="s">
        <v>3451</v>
      </c>
      <c r="C527" s="1" t="s">
        <v>3452</v>
      </c>
      <c r="D527" s="1" t="s">
        <v>3453</v>
      </c>
      <c r="E527" s="1" t="s">
        <v>29</v>
      </c>
      <c r="F527" s="1" t="s">
        <v>751</v>
      </c>
      <c r="G527" s="2">
        <v>42946</v>
      </c>
      <c r="H527" s="1" t="s">
        <v>1110</v>
      </c>
      <c r="I527" s="1" t="s">
        <v>145</v>
      </c>
      <c r="J527" s="1" t="s">
        <v>1757</v>
      </c>
      <c r="K527" t="s">
        <v>1758</v>
      </c>
      <c r="L527" t="b">
        <v>1</v>
      </c>
      <c r="Q527">
        <v>0</v>
      </c>
      <c r="R527">
        <v>0</v>
      </c>
      <c r="U527">
        <v>0</v>
      </c>
      <c r="Z527">
        <v>0</v>
      </c>
      <c r="AA527">
        <v>0</v>
      </c>
      <c r="AB527">
        <v>0</v>
      </c>
      <c r="AD527">
        <v>0</v>
      </c>
      <c r="AJ527">
        <v>0</v>
      </c>
      <c r="AN527">
        <v>0</v>
      </c>
      <c r="AO527">
        <v>0</v>
      </c>
      <c r="AP527">
        <v>0</v>
      </c>
      <c r="AR527">
        <v>0</v>
      </c>
      <c r="AZ527">
        <v>0</v>
      </c>
      <c r="BB527">
        <v>7</v>
      </c>
      <c r="BC527">
        <v>2017</v>
      </c>
      <c r="BD527" t="s">
        <v>3985</v>
      </c>
      <c r="BE527">
        <v>2017</v>
      </c>
    </row>
    <row r="528" spans="1:57" x14ac:dyDescent="0.35">
      <c r="A528" s="1" t="s">
        <v>589</v>
      </c>
      <c r="B528" s="1" t="s">
        <v>3454</v>
      </c>
      <c r="C528" s="1" t="s">
        <v>3455</v>
      </c>
      <c r="D528" s="1" t="s">
        <v>3456</v>
      </c>
      <c r="E528" s="1" t="s">
        <v>29</v>
      </c>
      <c r="F528" s="1" t="s">
        <v>751</v>
      </c>
      <c r="G528" s="2">
        <v>42946</v>
      </c>
      <c r="H528" s="1" t="s">
        <v>1067</v>
      </c>
      <c r="I528" s="1" t="s">
        <v>353</v>
      </c>
      <c r="J528" s="1" t="s">
        <v>1757</v>
      </c>
      <c r="K528" t="s">
        <v>1758</v>
      </c>
      <c r="L528" t="b">
        <v>1</v>
      </c>
      <c r="Q528">
        <v>0</v>
      </c>
      <c r="R528">
        <v>0</v>
      </c>
      <c r="U528">
        <v>0</v>
      </c>
      <c r="Z528">
        <v>0</v>
      </c>
      <c r="AA528">
        <v>0</v>
      </c>
      <c r="AB528">
        <v>0</v>
      </c>
      <c r="AD528">
        <v>0</v>
      </c>
      <c r="AJ528">
        <v>0</v>
      </c>
      <c r="AN528">
        <v>0</v>
      </c>
      <c r="AO528">
        <v>0</v>
      </c>
      <c r="AP528">
        <v>0</v>
      </c>
      <c r="AR528">
        <v>0</v>
      </c>
      <c r="AZ528">
        <v>0</v>
      </c>
      <c r="BB528">
        <v>7</v>
      </c>
      <c r="BC528">
        <v>2017</v>
      </c>
      <c r="BD528" t="s">
        <v>3985</v>
      </c>
      <c r="BE528">
        <v>2017</v>
      </c>
    </row>
    <row r="529" spans="1:57" x14ac:dyDescent="0.35">
      <c r="A529" s="1" t="s">
        <v>589</v>
      </c>
      <c r="B529" s="1" t="s">
        <v>3472</v>
      </c>
      <c r="C529" s="1" t="s">
        <v>3473</v>
      </c>
      <c r="D529" s="1" t="s">
        <v>3474</v>
      </c>
      <c r="E529" s="1" t="s">
        <v>29</v>
      </c>
      <c r="F529" s="1" t="s">
        <v>751</v>
      </c>
      <c r="G529" s="2">
        <v>42946</v>
      </c>
      <c r="H529" s="1" t="s">
        <v>43</v>
      </c>
      <c r="I529" s="1" t="s">
        <v>48</v>
      </c>
      <c r="J529" s="1" t="s">
        <v>1757</v>
      </c>
      <c r="K529" t="s">
        <v>1758</v>
      </c>
      <c r="L529" t="b">
        <v>1</v>
      </c>
      <c r="U529">
        <v>0</v>
      </c>
      <c r="AJ529">
        <v>0</v>
      </c>
      <c r="AZ529">
        <v>0</v>
      </c>
      <c r="BB529">
        <v>7</v>
      </c>
      <c r="BC529">
        <v>2017</v>
      </c>
      <c r="BD529" t="s">
        <v>3985</v>
      </c>
      <c r="BE529">
        <v>2017</v>
      </c>
    </row>
    <row r="530" spans="1:57" x14ac:dyDescent="0.35">
      <c r="A530" s="1" t="s">
        <v>589</v>
      </c>
      <c r="B530" s="1" t="s">
        <v>3487</v>
      </c>
      <c r="C530" s="1" t="s">
        <v>3488</v>
      </c>
      <c r="D530" s="1" t="s">
        <v>3489</v>
      </c>
      <c r="E530" s="1" t="s">
        <v>29</v>
      </c>
      <c r="F530" s="1" t="s">
        <v>751</v>
      </c>
      <c r="G530" s="2">
        <v>42946</v>
      </c>
      <c r="H530" s="1" t="s">
        <v>155</v>
      </c>
      <c r="I530" s="1" t="s">
        <v>145</v>
      </c>
      <c r="J530" s="1" t="s">
        <v>1757</v>
      </c>
      <c r="K530" t="s">
        <v>1758</v>
      </c>
      <c r="L530" t="b">
        <v>1</v>
      </c>
      <c r="U530">
        <v>0</v>
      </c>
      <c r="AJ530">
        <v>0</v>
      </c>
      <c r="AZ530">
        <v>0</v>
      </c>
      <c r="BB530">
        <v>7</v>
      </c>
      <c r="BC530">
        <v>2017</v>
      </c>
      <c r="BD530" t="s">
        <v>3985</v>
      </c>
      <c r="BE530">
        <v>2017</v>
      </c>
    </row>
    <row r="531" spans="1:57" x14ac:dyDescent="0.35">
      <c r="A531" s="1" t="s">
        <v>589</v>
      </c>
      <c r="B531" s="1" t="s">
        <v>3490</v>
      </c>
      <c r="C531" s="1" t="s">
        <v>3491</v>
      </c>
      <c r="D531" s="1" t="s">
        <v>3492</v>
      </c>
      <c r="E531" s="1" t="s">
        <v>29</v>
      </c>
      <c r="F531" s="1" t="s">
        <v>751</v>
      </c>
      <c r="G531" s="2">
        <v>42946</v>
      </c>
      <c r="H531" s="1" t="s">
        <v>998</v>
      </c>
      <c r="I531" s="1" t="s">
        <v>145</v>
      </c>
      <c r="J531" s="1" t="s">
        <v>1757</v>
      </c>
      <c r="K531" t="s">
        <v>1758</v>
      </c>
      <c r="L531" t="b">
        <v>1</v>
      </c>
      <c r="U531">
        <v>0</v>
      </c>
      <c r="AJ531">
        <v>0</v>
      </c>
      <c r="AZ531">
        <v>0</v>
      </c>
      <c r="BB531">
        <v>7</v>
      </c>
      <c r="BC531">
        <v>2017</v>
      </c>
      <c r="BD531" t="s">
        <v>3985</v>
      </c>
      <c r="BE531">
        <v>2017</v>
      </c>
    </row>
    <row r="532" spans="1:57" x14ac:dyDescent="0.35">
      <c r="A532" s="1" t="s">
        <v>589</v>
      </c>
      <c r="B532" s="1" t="s">
        <v>3493</v>
      </c>
      <c r="C532" s="1" t="s">
        <v>3494</v>
      </c>
      <c r="D532" s="1" t="s">
        <v>3495</v>
      </c>
      <c r="E532" s="1" t="s">
        <v>29</v>
      </c>
      <c r="F532" s="1" t="s">
        <v>751</v>
      </c>
      <c r="G532" s="2">
        <v>42946</v>
      </c>
      <c r="H532" s="1" t="s">
        <v>125</v>
      </c>
      <c r="I532" s="1" t="s">
        <v>125</v>
      </c>
      <c r="J532" s="1" t="s">
        <v>1757</v>
      </c>
      <c r="K532" t="s">
        <v>1758</v>
      </c>
      <c r="L532" t="b">
        <v>1</v>
      </c>
      <c r="Q532">
        <v>0</v>
      </c>
      <c r="R532">
        <v>0</v>
      </c>
      <c r="U532">
        <v>0</v>
      </c>
      <c r="Z532">
        <v>0</v>
      </c>
      <c r="AA532">
        <v>0</v>
      </c>
      <c r="AB532">
        <v>0</v>
      </c>
      <c r="AD532">
        <v>0</v>
      </c>
      <c r="AJ532">
        <v>0</v>
      </c>
      <c r="AN532">
        <v>0</v>
      </c>
      <c r="AO532">
        <v>0</v>
      </c>
      <c r="AP532">
        <v>0</v>
      </c>
      <c r="AR532">
        <v>0</v>
      </c>
      <c r="AZ532">
        <v>0</v>
      </c>
      <c r="BB532">
        <v>7</v>
      </c>
      <c r="BC532">
        <v>2017</v>
      </c>
      <c r="BD532" t="s">
        <v>3985</v>
      </c>
      <c r="BE532">
        <v>2017</v>
      </c>
    </row>
    <row r="533" spans="1:57" x14ac:dyDescent="0.35">
      <c r="A533" s="1" t="s">
        <v>589</v>
      </c>
      <c r="B533" s="1" t="s">
        <v>3496</v>
      </c>
      <c r="C533" s="1" t="s">
        <v>3497</v>
      </c>
      <c r="D533" s="1" t="s">
        <v>3498</v>
      </c>
      <c r="E533" s="1" t="s">
        <v>29</v>
      </c>
      <c r="F533" s="1" t="s">
        <v>751</v>
      </c>
      <c r="G533" s="2">
        <v>42946</v>
      </c>
      <c r="H533" s="1" t="s">
        <v>146</v>
      </c>
      <c r="I533" s="1" t="s">
        <v>145</v>
      </c>
      <c r="J533" s="1" t="s">
        <v>1757</v>
      </c>
      <c r="K533" t="s">
        <v>1758</v>
      </c>
      <c r="L533" t="b">
        <v>1</v>
      </c>
      <c r="Q533">
        <v>0</v>
      </c>
      <c r="R533">
        <v>0</v>
      </c>
      <c r="U533">
        <v>0</v>
      </c>
      <c r="Z533">
        <v>0</v>
      </c>
      <c r="AA533">
        <v>0</v>
      </c>
      <c r="AB533">
        <v>0</v>
      </c>
      <c r="AD533">
        <v>0</v>
      </c>
      <c r="AJ533">
        <v>0</v>
      </c>
      <c r="AN533">
        <v>0</v>
      </c>
      <c r="AO533">
        <v>0</v>
      </c>
      <c r="AP533">
        <v>0</v>
      </c>
      <c r="AR533">
        <v>0</v>
      </c>
      <c r="AZ533">
        <v>0</v>
      </c>
      <c r="BB533">
        <v>7</v>
      </c>
      <c r="BC533">
        <v>2017</v>
      </c>
      <c r="BD533" t="s">
        <v>3985</v>
      </c>
      <c r="BE533">
        <v>2017</v>
      </c>
    </row>
    <row r="534" spans="1:57" x14ac:dyDescent="0.35">
      <c r="A534" s="1" t="s">
        <v>589</v>
      </c>
      <c r="B534" s="1" t="s">
        <v>3499</v>
      </c>
      <c r="C534" s="1" t="s">
        <v>3500</v>
      </c>
      <c r="D534" s="1" t="s">
        <v>3501</v>
      </c>
      <c r="E534" s="1" t="s">
        <v>29</v>
      </c>
      <c r="F534" s="1" t="s">
        <v>751</v>
      </c>
      <c r="G534" s="2">
        <v>42946</v>
      </c>
      <c r="H534" s="1" t="s">
        <v>1145</v>
      </c>
      <c r="I534" s="1" t="s">
        <v>1146</v>
      </c>
      <c r="J534" s="1" t="s">
        <v>1757</v>
      </c>
      <c r="K534" t="s">
        <v>1758</v>
      </c>
      <c r="L534" t="b">
        <v>1</v>
      </c>
      <c r="Q534">
        <v>0</v>
      </c>
      <c r="R534">
        <v>0</v>
      </c>
      <c r="U534">
        <v>0</v>
      </c>
      <c r="Z534">
        <v>0</v>
      </c>
      <c r="AA534">
        <v>0</v>
      </c>
      <c r="AB534">
        <v>0</v>
      </c>
      <c r="AD534">
        <v>0</v>
      </c>
      <c r="AJ534">
        <v>0</v>
      </c>
      <c r="AN534">
        <v>0</v>
      </c>
      <c r="AO534">
        <v>0</v>
      </c>
      <c r="AP534">
        <v>0</v>
      </c>
      <c r="AR534">
        <v>0</v>
      </c>
      <c r="AZ534">
        <v>0</v>
      </c>
      <c r="BB534">
        <v>7</v>
      </c>
      <c r="BC534">
        <v>2017</v>
      </c>
      <c r="BD534" t="s">
        <v>3985</v>
      </c>
      <c r="BE534">
        <v>2017</v>
      </c>
    </row>
    <row r="535" spans="1:57" x14ac:dyDescent="0.35">
      <c r="A535" s="1" t="s">
        <v>589</v>
      </c>
      <c r="B535" s="1" t="s">
        <v>3502</v>
      </c>
      <c r="C535" s="1" t="s">
        <v>3503</v>
      </c>
      <c r="D535" s="1" t="s">
        <v>3504</v>
      </c>
      <c r="E535" s="1" t="s">
        <v>29</v>
      </c>
      <c r="F535" s="1" t="s">
        <v>751</v>
      </c>
      <c r="G535" s="2">
        <v>42946</v>
      </c>
      <c r="H535" s="1" t="s">
        <v>1128</v>
      </c>
      <c r="I535" s="1" t="s">
        <v>166</v>
      </c>
      <c r="J535" s="1" t="s">
        <v>1757</v>
      </c>
      <c r="K535" t="s">
        <v>1758</v>
      </c>
      <c r="L535" t="b">
        <v>1</v>
      </c>
      <c r="Q535">
        <v>0</v>
      </c>
      <c r="R535">
        <v>0</v>
      </c>
      <c r="U535">
        <v>0</v>
      </c>
      <c r="Z535">
        <v>0</v>
      </c>
      <c r="AA535">
        <v>0</v>
      </c>
      <c r="AB535">
        <v>0</v>
      </c>
      <c r="AD535">
        <v>0</v>
      </c>
      <c r="AJ535">
        <v>0</v>
      </c>
      <c r="AN535">
        <v>0</v>
      </c>
      <c r="AO535">
        <v>0</v>
      </c>
      <c r="AP535">
        <v>0</v>
      </c>
      <c r="AR535">
        <v>0</v>
      </c>
      <c r="AZ535">
        <v>0</v>
      </c>
      <c r="BB535">
        <v>7</v>
      </c>
      <c r="BC535">
        <v>2017</v>
      </c>
      <c r="BD535" t="s">
        <v>3985</v>
      </c>
      <c r="BE535">
        <v>2017</v>
      </c>
    </row>
    <row r="536" spans="1:57" x14ac:dyDescent="0.35">
      <c r="A536" s="1" t="s">
        <v>589</v>
      </c>
      <c r="B536" s="1" t="s">
        <v>3475</v>
      </c>
      <c r="C536" s="1" t="s">
        <v>3476</v>
      </c>
      <c r="D536" s="1" t="s">
        <v>3477</v>
      </c>
      <c r="E536" s="1" t="s">
        <v>29</v>
      </c>
      <c r="F536" s="1" t="s">
        <v>751</v>
      </c>
      <c r="G536" s="2">
        <v>42946</v>
      </c>
      <c r="H536" s="1" t="s">
        <v>40</v>
      </c>
      <c r="I536" s="1" t="s">
        <v>40</v>
      </c>
      <c r="J536" s="1" t="s">
        <v>1757</v>
      </c>
      <c r="K536" t="s">
        <v>1758</v>
      </c>
      <c r="L536" t="b">
        <v>1</v>
      </c>
      <c r="Q536">
        <v>0</v>
      </c>
      <c r="R536">
        <v>0</v>
      </c>
      <c r="U536">
        <v>0</v>
      </c>
      <c r="Z536">
        <v>0</v>
      </c>
      <c r="AA536">
        <v>0</v>
      </c>
      <c r="AB536">
        <v>0</v>
      </c>
      <c r="AD536">
        <v>0</v>
      </c>
      <c r="AJ536">
        <v>0</v>
      </c>
      <c r="AN536">
        <v>0</v>
      </c>
      <c r="AO536">
        <v>0</v>
      </c>
      <c r="AP536">
        <v>0</v>
      </c>
      <c r="AR536">
        <v>0</v>
      </c>
      <c r="AZ536">
        <v>0</v>
      </c>
      <c r="BB536">
        <v>7</v>
      </c>
      <c r="BC536">
        <v>2017</v>
      </c>
      <c r="BD536" t="s">
        <v>3985</v>
      </c>
      <c r="BE536">
        <v>2017</v>
      </c>
    </row>
    <row r="537" spans="1:57" x14ac:dyDescent="0.35">
      <c r="A537" s="1" t="s">
        <v>589</v>
      </c>
      <c r="B537" s="1" t="s">
        <v>3478</v>
      </c>
      <c r="C537" s="1" t="s">
        <v>3479</v>
      </c>
      <c r="D537" s="1" t="s">
        <v>3480</v>
      </c>
      <c r="E537" s="1" t="s">
        <v>29</v>
      </c>
      <c r="F537" s="1" t="s">
        <v>751</v>
      </c>
      <c r="G537" s="2">
        <v>42946</v>
      </c>
      <c r="H537" s="1" t="s">
        <v>386</v>
      </c>
      <c r="I537" s="1" t="s">
        <v>387</v>
      </c>
      <c r="J537" s="1" t="s">
        <v>1757</v>
      </c>
      <c r="K537" t="s">
        <v>1758</v>
      </c>
      <c r="L537" t="b">
        <v>1</v>
      </c>
      <c r="Q537">
        <v>0</v>
      </c>
      <c r="R537">
        <v>0</v>
      </c>
      <c r="U537">
        <v>0</v>
      </c>
      <c r="Z537">
        <v>0</v>
      </c>
      <c r="AA537">
        <v>0</v>
      </c>
      <c r="AB537">
        <v>0</v>
      </c>
      <c r="AD537">
        <v>0</v>
      </c>
      <c r="AJ537">
        <v>0</v>
      </c>
      <c r="AN537">
        <v>0</v>
      </c>
      <c r="AO537">
        <v>0</v>
      </c>
      <c r="AP537">
        <v>0</v>
      </c>
      <c r="AR537">
        <v>0</v>
      </c>
      <c r="AZ537">
        <v>0</v>
      </c>
      <c r="BB537">
        <v>7</v>
      </c>
      <c r="BC537">
        <v>2017</v>
      </c>
      <c r="BD537" t="s">
        <v>3985</v>
      </c>
      <c r="BE537">
        <v>2017</v>
      </c>
    </row>
    <row r="538" spans="1:57" x14ac:dyDescent="0.35">
      <c r="A538" s="1" t="s">
        <v>589</v>
      </c>
      <c r="B538" s="1" t="s">
        <v>3481</v>
      </c>
      <c r="C538" s="1" t="s">
        <v>3482</v>
      </c>
      <c r="D538" s="1" t="s">
        <v>3483</v>
      </c>
      <c r="E538" s="1" t="s">
        <v>29</v>
      </c>
      <c r="F538" s="1" t="s">
        <v>751</v>
      </c>
      <c r="G538" s="2">
        <v>42946</v>
      </c>
      <c r="H538" s="1" t="s">
        <v>165</v>
      </c>
      <c r="I538" s="1" t="s">
        <v>166</v>
      </c>
      <c r="J538" s="1" t="s">
        <v>1757</v>
      </c>
      <c r="K538" t="s">
        <v>1758</v>
      </c>
      <c r="L538" t="b">
        <v>1</v>
      </c>
      <c r="Q538">
        <v>0</v>
      </c>
      <c r="R538">
        <v>0</v>
      </c>
      <c r="U538">
        <v>0</v>
      </c>
      <c r="Z538">
        <v>0</v>
      </c>
      <c r="AA538">
        <v>0</v>
      </c>
      <c r="AB538">
        <v>0</v>
      </c>
      <c r="AD538">
        <v>0</v>
      </c>
      <c r="AJ538">
        <v>0</v>
      </c>
      <c r="AN538">
        <v>0</v>
      </c>
      <c r="AO538">
        <v>0</v>
      </c>
      <c r="AP538">
        <v>0</v>
      </c>
      <c r="AR538">
        <v>0</v>
      </c>
      <c r="AZ538">
        <v>0</v>
      </c>
      <c r="BB538">
        <v>7</v>
      </c>
      <c r="BC538">
        <v>2017</v>
      </c>
      <c r="BD538" t="s">
        <v>3985</v>
      </c>
      <c r="BE538">
        <v>2017</v>
      </c>
    </row>
    <row r="539" spans="1:57" x14ac:dyDescent="0.35">
      <c r="A539" s="1" t="s">
        <v>589</v>
      </c>
      <c r="B539" s="1" t="s">
        <v>3484</v>
      </c>
      <c r="C539" s="1" t="s">
        <v>3485</v>
      </c>
      <c r="D539" s="1" t="s">
        <v>3486</v>
      </c>
      <c r="E539" s="1" t="s">
        <v>29</v>
      </c>
      <c r="F539" s="1" t="s">
        <v>751</v>
      </c>
      <c r="G539" s="2">
        <v>42946</v>
      </c>
      <c r="H539" s="1" t="s">
        <v>1195</v>
      </c>
      <c r="I539" s="1" t="s">
        <v>145</v>
      </c>
      <c r="J539" s="1" t="s">
        <v>1757</v>
      </c>
      <c r="K539" t="s">
        <v>1758</v>
      </c>
      <c r="L539" t="b">
        <v>1</v>
      </c>
      <c r="U539">
        <v>0</v>
      </c>
      <c r="AJ539">
        <v>0</v>
      </c>
      <c r="AZ539">
        <v>0</v>
      </c>
      <c r="BB539">
        <v>7</v>
      </c>
      <c r="BC539">
        <v>2017</v>
      </c>
      <c r="BD539" t="s">
        <v>3985</v>
      </c>
      <c r="BE539">
        <v>2017</v>
      </c>
    </row>
    <row r="540" spans="1:57" x14ac:dyDescent="0.35">
      <c r="A540" s="1" t="s">
        <v>589</v>
      </c>
      <c r="B540" s="1" t="s">
        <v>3457</v>
      </c>
      <c r="C540" s="1" t="s">
        <v>3458</v>
      </c>
      <c r="D540" s="1" t="s">
        <v>3459</v>
      </c>
      <c r="E540" s="1" t="s">
        <v>29</v>
      </c>
      <c r="F540" s="1" t="s">
        <v>751</v>
      </c>
      <c r="G540" s="2">
        <v>42946</v>
      </c>
      <c r="H540" s="1" t="s">
        <v>1206</v>
      </c>
      <c r="I540" s="1" t="s">
        <v>31</v>
      </c>
      <c r="J540" s="1" t="s">
        <v>1757</v>
      </c>
      <c r="K540" t="s">
        <v>1758</v>
      </c>
      <c r="L540" t="b">
        <v>1</v>
      </c>
      <c r="Q540">
        <v>0</v>
      </c>
      <c r="R540">
        <v>0</v>
      </c>
      <c r="U540">
        <v>0</v>
      </c>
      <c r="Z540">
        <v>0</v>
      </c>
      <c r="AA540">
        <v>0</v>
      </c>
      <c r="AB540">
        <v>0</v>
      </c>
      <c r="AD540">
        <v>0</v>
      </c>
      <c r="AJ540">
        <v>0</v>
      </c>
      <c r="AN540">
        <v>0</v>
      </c>
      <c r="AO540">
        <v>0</v>
      </c>
      <c r="AP540">
        <v>0</v>
      </c>
      <c r="AR540">
        <v>0</v>
      </c>
      <c r="AZ540">
        <v>0</v>
      </c>
      <c r="BB540">
        <v>7</v>
      </c>
      <c r="BC540">
        <v>2017</v>
      </c>
      <c r="BD540" t="s">
        <v>3985</v>
      </c>
      <c r="BE540">
        <v>2017</v>
      </c>
    </row>
    <row r="541" spans="1:57" x14ac:dyDescent="0.35">
      <c r="A541" s="1" t="s">
        <v>589</v>
      </c>
      <c r="B541" s="1" t="s">
        <v>3460</v>
      </c>
      <c r="C541" s="1" t="s">
        <v>3461</v>
      </c>
      <c r="D541" s="1" t="s">
        <v>3462</v>
      </c>
      <c r="E541" s="1" t="s">
        <v>29</v>
      </c>
      <c r="F541" s="1" t="s">
        <v>751</v>
      </c>
      <c r="G541" s="2">
        <v>42946</v>
      </c>
      <c r="H541" s="1" t="s">
        <v>1210</v>
      </c>
      <c r="I541" s="1" t="s">
        <v>387</v>
      </c>
      <c r="J541" s="1" t="s">
        <v>1757</v>
      </c>
      <c r="K541" t="s">
        <v>1758</v>
      </c>
      <c r="L541" t="b">
        <v>1</v>
      </c>
      <c r="Q541">
        <v>0</v>
      </c>
      <c r="R541">
        <v>0</v>
      </c>
      <c r="U541">
        <v>0</v>
      </c>
      <c r="Z541">
        <v>0</v>
      </c>
      <c r="AA541">
        <v>0</v>
      </c>
      <c r="AB541">
        <v>0</v>
      </c>
      <c r="AD541">
        <v>0</v>
      </c>
      <c r="AJ541">
        <v>0</v>
      </c>
      <c r="AN541">
        <v>0</v>
      </c>
      <c r="AO541">
        <v>0</v>
      </c>
      <c r="AP541">
        <v>0</v>
      </c>
      <c r="AR541">
        <v>0</v>
      </c>
      <c r="AZ541">
        <v>0</v>
      </c>
      <c r="BB541">
        <v>7</v>
      </c>
      <c r="BC541">
        <v>2017</v>
      </c>
      <c r="BD541" t="s">
        <v>3985</v>
      </c>
      <c r="BE541">
        <v>2017</v>
      </c>
    </row>
    <row r="542" spans="1:57" x14ac:dyDescent="0.35">
      <c r="A542" s="1" t="s">
        <v>589</v>
      </c>
      <c r="B542" s="1" t="s">
        <v>3463</v>
      </c>
      <c r="C542" s="1" t="s">
        <v>3464</v>
      </c>
      <c r="D542" s="1" t="s">
        <v>3465</v>
      </c>
      <c r="E542" s="1" t="s">
        <v>29</v>
      </c>
      <c r="F542" s="1" t="s">
        <v>751</v>
      </c>
      <c r="G542" s="2">
        <v>42946</v>
      </c>
      <c r="H542" s="1" t="s">
        <v>352</v>
      </c>
      <c r="I542" s="1" t="s">
        <v>353</v>
      </c>
      <c r="J542" s="1" t="s">
        <v>1757</v>
      </c>
      <c r="K542" t="s">
        <v>1758</v>
      </c>
      <c r="L542" t="b">
        <v>1</v>
      </c>
      <c r="U542">
        <v>0</v>
      </c>
      <c r="AJ542">
        <v>0</v>
      </c>
      <c r="AZ542">
        <v>0</v>
      </c>
      <c r="BB542">
        <v>7</v>
      </c>
      <c r="BC542">
        <v>2017</v>
      </c>
      <c r="BD542" t="s">
        <v>3985</v>
      </c>
      <c r="BE542">
        <v>2017</v>
      </c>
    </row>
    <row r="543" spans="1:57" x14ac:dyDescent="0.35">
      <c r="A543" s="1" t="s">
        <v>589</v>
      </c>
      <c r="B543" s="1" t="s">
        <v>3466</v>
      </c>
      <c r="C543" s="1" t="s">
        <v>3467</v>
      </c>
      <c r="D543" s="1" t="s">
        <v>3468</v>
      </c>
      <c r="E543" s="1" t="s">
        <v>29</v>
      </c>
      <c r="F543" s="1" t="s">
        <v>751</v>
      </c>
      <c r="G543" s="2">
        <v>42946</v>
      </c>
      <c r="H543" s="1" t="s">
        <v>352</v>
      </c>
      <c r="I543" s="1" t="s">
        <v>353</v>
      </c>
      <c r="J543" s="1" t="s">
        <v>1757</v>
      </c>
      <c r="K543" t="s">
        <v>1758</v>
      </c>
      <c r="L543" t="b">
        <v>1</v>
      </c>
      <c r="Q543">
        <v>0</v>
      </c>
      <c r="R543">
        <v>0</v>
      </c>
      <c r="U543">
        <v>0</v>
      </c>
      <c r="Z543">
        <v>0</v>
      </c>
      <c r="AA543">
        <v>0</v>
      </c>
      <c r="AB543">
        <v>0</v>
      </c>
      <c r="AD543">
        <v>0</v>
      </c>
      <c r="AJ543">
        <v>0</v>
      </c>
      <c r="AN543">
        <v>0</v>
      </c>
      <c r="AO543">
        <v>0</v>
      </c>
      <c r="AP543">
        <v>0</v>
      </c>
      <c r="AR543">
        <v>0</v>
      </c>
      <c r="AZ543">
        <v>0</v>
      </c>
      <c r="BB543">
        <v>7</v>
      </c>
      <c r="BC543">
        <v>2017</v>
      </c>
      <c r="BD543" t="s">
        <v>3985</v>
      </c>
      <c r="BE543">
        <v>2017</v>
      </c>
    </row>
    <row r="544" spans="1:57" x14ac:dyDescent="0.35">
      <c r="A544" s="1" t="s">
        <v>589</v>
      </c>
      <c r="B544" s="1" t="s">
        <v>3469</v>
      </c>
      <c r="C544" s="1" t="s">
        <v>3470</v>
      </c>
      <c r="D544" s="1" t="s">
        <v>3471</v>
      </c>
      <c r="E544" s="1" t="s">
        <v>29</v>
      </c>
      <c r="F544" s="1" t="s">
        <v>751</v>
      </c>
      <c r="G544" s="2">
        <v>42946</v>
      </c>
      <c r="H544" s="1" t="s">
        <v>1138</v>
      </c>
      <c r="I544" s="1" t="s">
        <v>136</v>
      </c>
      <c r="J544" s="1" t="s">
        <v>1757</v>
      </c>
      <c r="K544" t="s">
        <v>1758</v>
      </c>
      <c r="L544" t="b">
        <v>1</v>
      </c>
      <c r="Q544">
        <v>0</v>
      </c>
      <c r="R544">
        <v>0</v>
      </c>
      <c r="U544">
        <v>0</v>
      </c>
      <c r="Z544">
        <v>0</v>
      </c>
      <c r="AA544">
        <v>0</v>
      </c>
      <c r="AB544">
        <v>0</v>
      </c>
      <c r="AD544">
        <v>0</v>
      </c>
      <c r="AJ544">
        <v>0</v>
      </c>
      <c r="AN544">
        <v>0</v>
      </c>
      <c r="AO544">
        <v>0</v>
      </c>
      <c r="AP544">
        <v>0</v>
      </c>
      <c r="AR544">
        <v>0</v>
      </c>
      <c r="AZ544">
        <v>0</v>
      </c>
      <c r="BB544">
        <v>7</v>
      </c>
      <c r="BC544">
        <v>2017</v>
      </c>
      <c r="BD544" t="s">
        <v>3985</v>
      </c>
      <c r="BE544">
        <v>2017</v>
      </c>
    </row>
    <row r="545" spans="1:57" x14ac:dyDescent="0.35">
      <c r="A545" s="1" t="s">
        <v>589</v>
      </c>
      <c r="B545" s="1" t="s">
        <v>3535</v>
      </c>
      <c r="C545" s="1" t="s">
        <v>3536</v>
      </c>
      <c r="D545" s="1" t="s">
        <v>3537</v>
      </c>
      <c r="E545" s="1" t="s">
        <v>29</v>
      </c>
      <c r="F545" s="1" t="s">
        <v>751</v>
      </c>
      <c r="G545" s="2">
        <v>42946</v>
      </c>
      <c r="H545" s="1" t="s">
        <v>1043</v>
      </c>
      <c r="I545" s="1" t="s">
        <v>145</v>
      </c>
      <c r="J545" s="1" t="s">
        <v>1757</v>
      </c>
      <c r="K545" t="s">
        <v>1758</v>
      </c>
      <c r="L545" t="b">
        <v>1</v>
      </c>
      <c r="Q545">
        <v>0</v>
      </c>
      <c r="R545">
        <v>0</v>
      </c>
      <c r="U545">
        <v>0</v>
      </c>
      <c r="Z545">
        <v>0</v>
      </c>
      <c r="AA545">
        <v>0</v>
      </c>
      <c r="AB545">
        <v>0</v>
      </c>
      <c r="AD545">
        <v>0</v>
      </c>
      <c r="AJ545">
        <v>0</v>
      </c>
      <c r="AN545">
        <v>0</v>
      </c>
      <c r="AO545">
        <v>0</v>
      </c>
      <c r="AP545">
        <v>0</v>
      </c>
      <c r="AR545">
        <v>0</v>
      </c>
      <c r="AZ545">
        <v>0</v>
      </c>
      <c r="BB545">
        <v>7</v>
      </c>
      <c r="BC545">
        <v>2017</v>
      </c>
      <c r="BD545" t="s">
        <v>3985</v>
      </c>
      <c r="BE545">
        <v>2017</v>
      </c>
    </row>
    <row r="546" spans="1:57" x14ac:dyDescent="0.35">
      <c r="A546" s="1" t="s">
        <v>589</v>
      </c>
      <c r="B546" s="1" t="s">
        <v>3523</v>
      </c>
      <c r="C546" s="1" t="s">
        <v>3524</v>
      </c>
      <c r="D546" s="1" t="s">
        <v>3525</v>
      </c>
      <c r="E546" s="1" t="s">
        <v>29</v>
      </c>
      <c r="F546" s="1" t="s">
        <v>751</v>
      </c>
      <c r="G546" s="2">
        <v>42946</v>
      </c>
      <c r="H546" s="1" t="s">
        <v>1099</v>
      </c>
      <c r="I546" s="1" t="s">
        <v>845</v>
      </c>
      <c r="J546" s="1" t="s">
        <v>1757</v>
      </c>
      <c r="K546" t="s">
        <v>1758</v>
      </c>
      <c r="L546" t="b">
        <v>1</v>
      </c>
      <c r="Q546">
        <v>0</v>
      </c>
      <c r="R546">
        <v>0</v>
      </c>
      <c r="U546">
        <v>0</v>
      </c>
      <c r="Z546">
        <v>0</v>
      </c>
      <c r="AA546">
        <v>0</v>
      </c>
      <c r="AB546">
        <v>0</v>
      </c>
      <c r="AD546">
        <v>0</v>
      </c>
      <c r="AJ546">
        <v>0</v>
      </c>
      <c r="AN546">
        <v>0</v>
      </c>
      <c r="AO546">
        <v>0</v>
      </c>
      <c r="AP546">
        <v>0</v>
      </c>
      <c r="AR546">
        <v>0</v>
      </c>
      <c r="AZ546">
        <v>0</v>
      </c>
      <c r="BB546">
        <v>7</v>
      </c>
      <c r="BC546">
        <v>2017</v>
      </c>
      <c r="BD546" t="s">
        <v>3985</v>
      </c>
      <c r="BE546">
        <v>2017</v>
      </c>
    </row>
    <row r="547" spans="1:57" x14ac:dyDescent="0.35">
      <c r="A547" s="1" t="s">
        <v>589</v>
      </c>
      <c r="B547" s="1" t="s">
        <v>3526</v>
      </c>
      <c r="C547" s="1" t="s">
        <v>3527</v>
      </c>
      <c r="D547" s="1" t="s">
        <v>3528</v>
      </c>
      <c r="E547" s="1" t="s">
        <v>29</v>
      </c>
      <c r="F547" s="1" t="s">
        <v>751</v>
      </c>
      <c r="G547" s="2">
        <v>42946</v>
      </c>
      <c r="H547" s="1" t="s">
        <v>1020</v>
      </c>
      <c r="I547" s="1" t="s">
        <v>145</v>
      </c>
      <c r="J547" s="1" t="s">
        <v>1757</v>
      </c>
      <c r="K547" t="s">
        <v>1758</v>
      </c>
      <c r="L547" t="b">
        <v>1</v>
      </c>
      <c r="Q547">
        <v>0</v>
      </c>
      <c r="R547">
        <v>0</v>
      </c>
      <c r="U547">
        <v>0</v>
      </c>
      <c r="Z547">
        <v>0</v>
      </c>
      <c r="AA547">
        <v>0</v>
      </c>
      <c r="AB547">
        <v>0</v>
      </c>
      <c r="AD547">
        <v>0</v>
      </c>
      <c r="AJ547">
        <v>0</v>
      </c>
      <c r="AN547">
        <v>0</v>
      </c>
      <c r="AO547">
        <v>0</v>
      </c>
      <c r="AP547">
        <v>0</v>
      </c>
      <c r="AR547">
        <v>0</v>
      </c>
      <c r="AZ547">
        <v>0</v>
      </c>
      <c r="BB547">
        <v>7</v>
      </c>
      <c r="BC547">
        <v>2017</v>
      </c>
      <c r="BD547" t="s">
        <v>3985</v>
      </c>
      <c r="BE547">
        <v>2017</v>
      </c>
    </row>
    <row r="548" spans="1:57" x14ac:dyDescent="0.35">
      <c r="A548" s="1" t="s">
        <v>589</v>
      </c>
      <c r="B548" s="1" t="s">
        <v>3529</v>
      </c>
      <c r="C548" s="1" t="s">
        <v>3530</v>
      </c>
      <c r="D548" s="1" t="s">
        <v>3531</v>
      </c>
      <c r="E548" s="1" t="s">
        <v>29</v>
      </c>
      <c r="F548" s="1" t="s">
        <v>751</v>
      </c>
      <c r="G548" s="2">
        <v>42946</v>
      </c>
      <c r="H548" s="1" t="s">
        <v>1059</v>
      </c>
      <c r="I548" s="1" t="s">
        <v>1146</v>
      </c>
      <c r="J548" s="1" t="s">
        <v>1757</v>
      </c>
      <c r="K548" t="s">
        <v>1758</v>
      </c>
      <c r="L548" t="b">
        <v>1</v>
      </c>
      <c r="Q548">
        <v>0</v>
      </c>
      <c r="R548">
        <v>0</v>
      </c>
      <c r="U548">
        <v>0</v>
      </c>
      <c r="Z548">
        <v>0</v>
      </c>
      <c r="AA548">
        <v>0</v>
      </c>
      <c r="AB548">
        <v>0</v>
      </c>
      <c r="AD548">
        <v>0</v>
      </c>
      <c r="AJ548">
        <v>0</v>
      </c>
      <c r="AN548">
        <v>0</v>
      </c>
      <c r="AO548">
        <v>0</v>
      </c>
      <c r="AP548">
        <v>0</v>
      </c>
      <c r="AR548">
        <v>0</v>
      </c>
      <c r="AZ548">
        <v>0</v>
      </c>
      <c r="BB548">
        <v>7</v>
      </c>
      <c r="BC548">
        <v>2017</v>
      </c>
      <c r="BD548" t="s">
        <v>3985</v>
      </c>
      <c r="BE548">
        <v>2017</v>
      </c>
    </row>
    <row r="549" spans="1:57" x14ac:dyDescent="0.35">
      <c r="A549" s="1" t="s">
        <v>589</v>
      </c>
      <c r="B549" s="1" t="s">
        <v>3532</v>
      </c>
      <c r="C549" s="1" t="s">
        <v>3533</v>
      </c>
      <c r="D549" s="1" t="s">
        <v>3534</v>
      </c>
      <c r="E549" s="1" t="s">
        <v>29</v>
      </c>
      <c r="F549" s="1" t="s">
        <v>751</v>
      </c>
      <c r="G549" s="2">
        <v>42946</v>
      </c>
      <c r="H549" s="1" t="s">
        <v>844</v>
      </c>
      <c r="I549" s="1" t="s">
        <v>845</v>
      </c>
      <c r="J549" s="1" t="s">
        <v>1757</v>
      </c>
      <c r="K549" t="s">
        <v>1758</v>
      </c>
      <c r="L549" t="b">
        <v>1</v>
      </c>
      <c r="U549">
        <v>0</v>
      </c>
      <c r="AJ549">
        <v>0</v>
      </c>
      <c r="AZ549">
        <v>0</v>
      </c>
      <c r="BB549">
        <v>7</v>
      </c>
      <c r="BC549">
        <v>2017</v>
      </c>
      <c r="BD549" t="s">
        <v>3985</v>
      </c>
      <c r="BE549">
        <v>2017</v>
      </c>
    </row>
    <row r="550" spans="1:57" x14ac:dyDescent="0.35">
      <c r="A550" s="1" t="s">
        <v>589</v>
      </c>
      <c r="B550" s="1" t="s">
        <v>3508</v>
      </c>
      <c r="C550" s="1" t="s">
        <v>3509</v>
      </c>
      <c r="D550" s="1" t="s">
        <v>3510</v>
      </c>
      <c r="E550" s="1" t="s">
        <v>29</v>
      </c>
      <c r="F550" s="1" t="s">
        <v>751</v>
      </c>
      <c r="G550" s="2">
        <v>42946</v>
      </c>
      <c r="H550" s="1" t="s">
        <v>54</v>
      </c>
      <c r="I550" s="1" t="s">
        <v>190</v>
      </c>
      <c r="J550" s="1" t="s">
        <v>1757</v>
      </c>
      <c r="K550" t="s">
        <v>1758</v>
      </c>
      <c r="L550" t="b">
        <v>1</v>
      </c>
      <c r="Q550">
        <v>0</v>
      </c>
      <c r="R550">
        <v>0</v>
      </c>
      <c r="U550">
        <v>0</v>
      </c>
      <c r="Z550">
        <v>0</v>
      </c>
      <c r="AA550">
        <v>0</v>
      </c>
      <c r="AB550">
        <v>0</v>
      </c>
      <c r="AD550">
        <v>0</v>
      </c>
      <c r="AJ550">
        <v>0</v>
      </c>
      <c r="AN550">
        <v>0</v>
      </c>
      <c r="AO550">
        <v>0</v>
      </c>
      <c r="AP550">
        <v>0</v>
      </c>
      <c r="AR550">
        <v>0</v>
      </c>
      <c r="AZ550">
        <v>0</v>
      </c>
      <c r="BB550">
        <v>7</v>
      </c>
      <c r="BC550">
        <v>2017</v>
      </c>
      <c r="BD550" t="s">
        <v>3985</v>
      </c>
      <c r="BE550">
        <v>2017</v>
      </c>
    </row>
    <row r="551" spans="1:57" x14ac:dyDescent="0.35">
      <c r="A551" s="1" t="s">
        <v>589</v>
      </c>
      <c r="B551" s="1" t="s">
        <v>3511</v>
      </c>
      <c r="C551" s="1" t="s">
        <v>3512</v>
      </c>
      <c r="D551" s="1" t="s">
        <v>3513</v>
      </c>
      <c r="E551" s="1" t="s">
        <v>29</v>
      </c>
      <c r="F551" s="1" t="s">
        <v>751</v>
      </c>
      <c r="G551" s="2">
        <v>42946</v>
      </c>
      <c r="H551" s="1" t="s">
        <v>54</v>
      </c>
      <c r="I551" s="1" t="s">
        <v>190</v>
      </c>
      <c r="J551" s="1" t="s">
        <v>1757</v>
      </c>
      <c r="K551" t="s">
        <v>1758</v>
      </c>
      <c r="L551" t="b">
        <v>1</v>
      </c>
      <c r="Q551">
        <v>0</v>
      </c>
      <c r="R551">
        <v>0</v>
      </c>
      <c r="U551">
        <v>0</v>
      </c>
      <c r="Z551">
        <v>0</v>
      </c>
      <c r="AA551">
        <v>0</v>
      </c>
      <c r="AB551">
        <v>0</v>
      </c>
      <c r="AD551">
        <v>0</v>
      </c>
      <c r="AJ551">
        <v>0</v>
      </c>
      <c r="AN551">
        <v>0</v>
      </c>
      <c r="AO551">
        <v>0</v>
      </c>
      <c r="AP551">
        <v>0</v>
      </c>
      <c r="AR551">
        <v>0</v>
      </c>
      <c r="AZ551">
        <v>0</v>
      </c>
      <c r="BB551">
        <v>7</v>
      </c>
      <c r="BC551">
        <v>2017</v>
      </c>
      <c r="BD551" t="s">
        <v>3985</v>
      </c>
      <c r="BE551">
        <v>2017</v>
      </c>
    </row>
    <row r="552" spans="1:57" x14ac:dyDescent="0.35">
      <c r="A552" s="1" t="s">
        <v>589</v>
      </c>
      <c r="B552" s="1" t="s">
        <v>3514</v>
      </c>
      <c r="C552" s="1" t="s">
        <v>3515</v>
      </c>
      <c r="D552" s="1" t="s">
        <v>3516</v>
      </c>
      <c r="E552" s="1" t="s">
        <v>29</v>
      </c>
      <c r="F552" s="1" t="s">
        <v>751</v>
      </c>
      <c r="G552" s="2">
        <v>42946</v>
      </c>
      <c r="H552" s="1" t="s">
        <v>1079</v>
      </c>
      <c r="I552" s="1" t="s">
        <v>353</v>
      </c>
      <c r="J552" s="1" t="s">
        <v>1757</v>
      </c>
      <c r="K552" t="s">
        <v>1758</v>
      </c>
      <c r="L552" t="b">
        <v>1</v>
      </c>
      <c r="Q552">
        <v>0</v>
      </c>
      <c r="R552">
        <v>0</v>
      </c>
      <c r="U552">
        <v>0</v>
      </c>
      <c r="Z552">
        <v>0</v>
      </c>
      <c r="AA552">
        <v>0</v>
      </c>
      <c r="AB552">
        <v>0</v>
      </c>
      <c r="AD552">
        <v>0</v>
      </c>
      <c r="AJ552">
        <v>0</v>
      </c>
      <c r="AN552">
        <v>0</v>
      </c>
      <c r="AO552">
        <v>0</v>
      </c>
      <c r="AP552">
        <v>0</v>
      </c>
      <c r="AR552">
        <v>0</v>
      </c>
      <c r="AZ552">
        <v>0</v>
      </c>
      <c r="BB552">
        <v>7</v>
      </c>
      <c r="BC552">
        <v>2017</v>
      </c>
      <c r="BD552" t="s">
        <v>3985</v>
      </c>
      <c r="BE552">
        <v>2017</v>
      </c>
    </row>
    <row r="553" spans="1:57" x14ac:dyDescent="0.35">
      <c r="A553" s="1" t="s">
        <v>589</v>
      </c>
      <c r="B553" s="1" t="s">
        <v>3517</v>
      </c>
      <c r="C553" s="1" t="s">
        <v>3518</v>
      </c>
      <c r="D553" s="1" t="s">
        <v>3519</v>
      </c>
      <c r="E553" s="1" t="s">
        <v>29</v>
      </c>
      <c r="F553" s="1" t="s">
        <v>751</v>
      </c>
      <c r="G553" s="2">
        <v>42946</v>
      </c>
      <c r="H553" s="1" t="s">
        <v>1055</v>
      </c>
      <c r="I553" s="1" t="s">
        <v>145</v>
      </c>
      <c r="J553" s="1" t="s">
        <v>1757</v>
      </c>
      <c r="K553" t="s">
        <v>1758</v>
      </c>
      <c r="L553" t="b">
        <v>1</v>
      </c>
      <c r="U553">
        <v>0</v>
      </c>
      <c r="AJ553">
        <v>0</v>
      </c>
      <c r="AZ553">
        <v>0</v>
      </c>
      <c r="BB553">
        <v>7</v>
      </c>
      <c r="BC553">
        <v>2017</v>
      </c>
      <c r="BD553" t="s">
        <v>3985</v>
      </c>
      <c r="BE553">
        <v>2017</v>
      </c>
    </row>
    <row r="554" spans="1:57" x14ac:dyDescent="0.35">
      <c r="A554" s="1" t="s">
        <v>589</v>
      </c>
      <c r="B554" s="1" t="s">
        <v>3520</v>
      </c>
      <c r="C554" s="1" t="s">
        <v>3521</v>
      </c>
      <c r="D554" s="1" t="s">
        <v>3522</v>
      </c>
      <c r="E554" s="1" t="s">
        <v>29</v>
      </c>
      <c r="F554" s="1" t="s">
        <v>751</v>
      </c>
      <c r="G554" s="2">
        <v>42946</v>
      </c>
      <c r="H554" s="1" t="s">
        <v>670</v>
      </c>
      <c r="I554" s="1" t="s">
        <v>166</v>
      </c>
      <c r="J554" s="1" t="s">
        <v>1757</v>
      </c>
      <c r="K554" t="s">
        <v>1758</v>
      </c>
      <c r="L554" t="b">
        <v>1</v>
      </c>
      <c r="U554">
        <v>0</v>
      </c>
      <c r="AJ554">
        <v>0</v>
      </c>
      <c r="AZ554">
        <v>0</v>
      </c>
      <c r="BB554">
        <v>7</v>
      </c>
      <c r="BC554">
        <v>2017</v>
      </c>
      <c r="BD554" t="s">
        <v>3985</v>
      </c>
      <c r="BE554">
        <v>2017</v>
      </c>
    </row>
    <row r="555" spans="1:57" x14ac:dyDescent="0.35">
      <c r="A555" s="1" t="s">
        <v>589</v>
      </c>
      <c r="B555" s="1" t="s">
        <v>3547</v>
      </c>
      <c r="C555" s="1" t="s">
        <v>3548</v>
      </c>
      <c r="D555" s="1" t="s">
        <v>3549</v>
      </c>
      <c r="E555" s="1" t="s">
        <v>29</v>
      </c>
      <c r="F555" s="1" t="s">
        <v>751</v>
      </c>
      <c r="G555" s="2">
        <v>42946</v>
      </c>
      <c r="H555" s="1" t="s">
        <v>135</v>
      </c>
      <c r="I555" s="1" t="s">
        <v>136</v>
      </c>
      <c r="J555" s="1" t="s">
        <v>1757</v>
      </c>
      <c r="K555" t="s">
        <v>1758</v>
      </c>
      <c r="L555" t="b">
        <v>1</v>
      </c>
      <c r="Q555">
        <v>0</v>
      </c>
      <c r="R555">
        <v>0</v>
      </c>
      <c r="U555">
        <v>0</v>
      </c>
      <c r="Z555">
        <v>0</v>
      </c>
      <c r="AA555">
        <v>0</v>
      </c>
      <c r="AB555">
        <v>0</v>
      </c>
      <c r="AD555">
        <v>0</v>
      </c>
      <c r="AJ555">
        <v>0</v>
      </c>
      <c r="AN555">
        <v>0</v>
      </c>
      <c r="AO555">
        <v>0</v>
      </c>
      <c r="AP555">
        <v>0</v>
      </c>
      <c r="AR555">
        <v>0</v>
      </c>
      <c r="AZ555">
        <v>0</v>
      </c>
      <c r="BB555">
        <v>7</v>
      </c>
      <c r="BC555">
        <v>2017</v>
      </c>
      <c r="BD555" t="s">
        <v>3985</v>
      </c>
      <c r="BE555">
        <v>2017</v>
      </c>
    </row>
    <row r="556" spans="1:57" x14ac:dyDescent="0.35">
      <c r="A556" s="1" t="s">
        <v>589</v>
      </c>
      <c r="B556" s="1" t="s">
        <v>3550</v>
      </c>
      <c r="C556" s="1" t="s">
        <v>3551</v>
      </c>
      <c r="D556" s="1" t="s">
        <v>3552</v>
      </c>
      <c r="E556" s="1" t="s">
        <v>29</v>
      </c>
      <c r="F556" s="1" t="s">
        <v>751</v>
      </c>
      <c r="G556" s="2">
        <v>42946</v>
      </c>
      <c r="H556" s="1" t="s">
        <v>1036</v>
      </c>
      <c r="I556" s="1" t="s">
        <v>387</v>
      </c>
      <c r="J556" s="1" t="s">
        <v>1757</v>
      </c>
      <c r="K556" t="s">
        <v>1758</v>
      </c>
      <c r="L556" t="b">
        <v>1</v>
      </c>
      <c r="Q556">
        <v>0</v>
      </c>
      <c r="R556">
        <v>0</v>
      </c>
      <c r="U556">
        <v>0</v>
      </c>
      <c r="Z556">
        <v>0</v>
      </c>
      <c r="AA556">
        <v>0</v>
      </c>
      <c r="AB556">
        <v>0</v>
      </c>
      <c r="AD556">
        <v>0</v>
      </c>
      <c r="AJ556">
        <v>0</v>
      </c>
      <c r="AN556">
        <v>0</v>
      </c>
      <c r="AO556">
        <v>0</v>
      </c>
      <c r="AP556">
        <v>0</v>
      </c>
      <c r="AR556">
        <v>0</v>
      </c>
      <c r="AZ556">
        <v>0</v>
      </c>
      <c r="BB556">
        <v>7</v>
      </c>
      <c r="BC556">
        <v>2017</v>
      </c>
      <c r="BD556" t="s">
        <v>3985</v>
      </c>
      <c r="BE556">
        <v>2017</v>
      </c>
    </row>
    <row r="557" spans="1:57" x14ac:dyDescent="0.35">
      <c r="A557" s="1" t="s">
        <v>589</v>
      </c>
      <c r="B557" s="1" t="s">
        <v>3538</v>
      </c>
      <c r="C557" s="1" t="s">
        <v>3539</v>
      </c>
      <c r="D557" s="1" t="s">
        <v>3540</v>
      </c>
      <c r="E557" s="1" t="s">
        <v>29</v>
      </c>
      <c r="F557" s="1" t="s">
        <v>751</v>
      </c>
      <c r="G557" s="2">
        <v>42946</v>
      </c>
      <c r="H557" s="1" t="s">
        <v>1026</v>
      </c>
      <c r="I557" s="1" t="s">
        <v>353</v>
      </c>
      <c r="J557" s="1" t="s">
        <v>1757</v>
      </c>
      <c r="K557" t="s">
        <v>1758</v>
      </c>
      <c r="L557" t="b">
        <v>1</v>
      </c>
      <c r="U557">
        <v>0</v>
      </c>
      <c r="AJ557">
        <v>0</v>
      </c>
      <c r="AZ557">
        <v>0</v>
      </c>
      <c r="BB557">
        <v>7</v>
      </c>
      <c r="BC557">
        <v>2017</v>
      </c>
      <c r="BD557" t="s">
        <v>3985</v>
      </c>
      <c r="BE557">
        <v>2017</v>
      </c>
    </row>
    <row r="558" spans="1:57" x14ac:dyDescent="0.35">
      <c r="A558" s="1" t="s">
        <v>589</v>
      </c>
      <c r="B558" s="1" t="s">
        <v>3541</v>
      </c>
      <c r="C558" s="1" t="s">
        <v>3542</v>
      </c>
      <c r="D558" s="1" t="s">
        <v>3543</v>
      </c>
      <c r="E558" s="1" t="s">
        <v>29</v>
      </c>
      <c r="F558" s="1" t="s">
        <v>751</v>
      </c>
      <c r="G558" s="2">
        <v>42946</v>
      </c>
      <c r="H558" s="1" t="s">
        <v>1071</v>
      </c>
      <c r="I558" s="1" t="s">
        <v>210</v>
      </c>
      <c r="J558" s="1" t="s">
        <v>1757</v>
      </c>
      <c r="K558" t="s">
        <v>1758</v>
      </c>
      <c r="L558" t="b">
        <v>1</v>
      </c>
      <c r="Q558">
        <v>0</v>
      </c>
      <c r="R558">
        <v>0</v>
      </c>
      <c r="U558">
        <v>0</v>
      </c>
      <c r="Z558">
        <v>0</v>
      </c>
      <c r="AA558">
        <v>0</v>
      </c>
      <c r="AB558">
        <v>0</v>
      </c>
      <c r="AD558">
        <v>0</v>
      </c>
      <c r="AJ558">
        <v>0</v>
      </c>
      <c r="AN558">
        <v>0</v>
      </c>
      <c r="AO558">
        <v>0</v>
      </c>
      <c r="AP558">
        <v>0</v>
      </c>
      <c r="AR558">
        <v>0</v>
      </c>
      <c r="AZ558">
        <v>0</v>
      </c>
      <c r="BB558">
        <v>7</v>
      </c>
      <c r="BC558">
        <v>2017</v>
      </c>
      <c r="BD558" t="s">
        <v>3985</v>
      </c>
      <c r="BE558">
        <v>2017</v>
      </c>
    </row>
    <row r="559" spans="1:57" x14ac:dyDescent="0.35">
      <c r="A559" s="1" t="s">
        <v>589</v>
      </c>
      <c r="B559" s="1" t="s">
        <v>3544</v>
      </c>
      <c r="C559" s="1" t="s">
        <v>3545</v>
      </c>
      <c r="D559" s="1" t="s">
        <v>3546</v>
      </c>
      <c r="E559" s="1" t="s">
        <v>29</v>
      </c>
      <c r="F559" s="1" t="s">
        <v>751</v>
      </c>
      <c r="G559" s="2">
        <v>42946</v>
      </c>
      <c r="H559" s="1" t="s">
        <v>1063</v>
      </c>
      <c r="I559" s="1" t="s">
        <v>40</v>
      </c>
      <c r="J559" s="1" t="s">
        <v>1757</v>
      </c>
      <c r="K559" t="s">
        <v>1758</v>
      </c>
      <c r="L559" t="b">
        <v>1</v>
      </c>
      <c r="U559">
        <v>0</v>
      </c>
      <c r="AJ559">
        <v>0</v>
      </c>
      <c r="AZ559">
        <v>0</v>
      </c>
      <c r="BB559">
        <v>7</v>
      </c>
      <c r="BC559">
        <v>2017</v>
      </c>
      <c r="BD559" t="s">
        <v>3985</v>
      </c>
      <c r="BE559">
        <v>2017</v>
      </c>
    </row>
    <row r="560" spans="1:57" x14ac:dyDescent="0.35">
      <c r="A560" s="1" t="s">
        <v>589</v>
      </c>
      <c r="B560" s="1" t="s">
        <v>3681</v>
      </c>
      <c r="C560" s="1" t="s">
        <v>3682</v>
      </c>
      <c r="D560" s="1" t="s">
        <v>3683</v>
      </c>
      <c r="E560" s="1" t="s">
        <v>29</v>
      </c>
      <c r="F560" s="1" t="s">
        <v>751</v>
      </c>
      <c r="G560" s="2">
        <v>43311</v>
      </c>
      <c r="H560" s="1" t="s">
        <v>1117</v>
      </c>
      <c r="I560" s="1" t="s">
        <v>353</v>
      </c>
      <c r="J560" s="1" t="s">
        <v>1757</v>
      </c>
      <c r="K560" t="s">
        <v>1758</v>
      </c>
      <c r="L560" t="b">
        <v>1</v>
      </c>
      <c r="Q560">
        <v>0</v>
      </c>
      <c r="R560">
        <v>0</v>
      </c>
      <c r="U560">
        <v>0</v>
      </c>
      <c r="Z560">
        <v>0</v>
      </c>
      <c r="AA560">
        <v>0</v>
      </c>
      <c r="AB560">
        <v>0</v>
      </c>
      <c r="AD560">
        <v>0</v>
      </c>
      <c r="AJ560">
        <v>0</v>
      </c>
      <c r="AN560">
        <v>0</v>
      </c>
      <c r="AO560">
        <v>0</v>
      </c>
      <c r="AP560">
        <v>0</v>
      </c>
      <c r="AR560">
        <v>0</v>
      </c>
      <c r="AZ560">
        <v>0</v>
      </c>
      <c r="BB560">
        <v>7</v>
      </c>
      <c r="BC560">
        <v>2018</v>
      </c>
      <c r="BD560" t="s">
        <v>3985</v>
      </c>
      <c r="BE560">
        <v>2018</v>
      </c>
    </row>
    <row r="561" spans="1:57" x14ac:dyDescent="0.35">
      <c r="A561" s="1" t="s">
        <v>589</v>
      </c>
      <c r="B561" s="1" t="s">
        <v>3697</v>
      </c>
      <c r="C561" s="1" t="s">
        <v>3698</v>
      </c>
      <c r="D561" s="1" t="s">
        <v>3699</v>
      </c>
      <c r="E561" s="1" t="s">
        <v>3700</v>
      </c>
      <c r="F561" s="1" t="s">
        <v>751</v>
      </c>
      <c r="G561" s="2">
        <v>43311</v>
      </c>
      <c r="H561" s="1" t="s">
        <v>1067</v>
      </c>
      <c r="I561" s="1" t="s">
        <v>353</v>
      </c>
      <c r="J561" s="1" t="s">
        <v>1757</v>
      </c>
      <c r="K561" t="s">
        <v>1758</v>
      </c>
      <c r="L561" t="b">
        <v>1</v>
      </c>
      <c r="Q561">
        <v>0</v>
      </c>
      <c r="R561">
        <v>0</v>
      </c>
      <c r="U561">
        <v>0</v>
      </c>
      <c r="Z561">
        <v>0</v>
      </c>
      <c r="AA561">
        <v>0</v>
      </c>
      <c r="AB561">
        <v>0</v>
      </c>
      <c r="AD561">
        <v>0</v>
      </c>
      <c r="AJ561">
        <v>0</v>
      </c>
      <c r="AN561">
        <v>0</v>
      </c>
      <c r="AO561">
        <v>0</v>
      </c>
      <c r="AP561">
        <v>0</v>
      </c>
      <c r="AR561">
        <v>0</v>
      </c>
      <c r="AZ561">
        <v>0</v>
      </c>
      <c r="BB561">
        <v>7</v>
      </c>
      <c r="BC561">
        <v>2018</v>
      </c>
      <c r="BD561" t="s">
        <v>3985</v>
      </c>
      <c r="BE561">
        <v>2018</v>
      </c>
    </row>
    <row r="562" spans="1:57" x14ac:dyDescent="0.35">
      <c r="A562" s="1" t="s">
        <v>589</v>
      </c>
      <c r="B562" s="1" t="s">
        <v>3562</v>
      </c>
      <c r="C562" s="1" t="s">
        <v>3563</v>
      </c>
      <c r="D562" s="1" t="s">
        <v>3564</v>
      </c>
      <c r="E562" s="1" t="s">
        <v>3565</v>
      </c>
      <c r="F562" s="1" t="s">
        <v>751</v>
      </c>
      <c r="G562" s="2">
        <v>43311</v>
      </c>
      <c r="H562" s="1" t="s">
        <v>576</v>
      </c>
      <c r="I562" s="1" t="s">
        <v>353</v>
      </c>
      <c r="J562" s="1" t="s">
        <v>1757</v>
      </c>
      <c r="K562" t="s">
        <v>1758</v>
      </c>
      <c r="L562" t="b">
        <v>1</v>
      </c>
      <c r="Q562">
        <v>0</v>
      </c>
      <c r="R562">
        <v>0</v>
      </c>
      <c r="U562">
        <v>0</v>
      </c>
      <c r="Z562">
        <v>0</v>
      </c>
      <c r="AA562">
        <v>0</v>
      </c>
      <c r="AB562">
        <v>0</v>
      </c>
      <c r="AD562">
        <v>0</v>
      </c>
      <c r="AJ562">
        <v>0</v>
      </c>
      <c r="AN562">
        <v>0</v>
      </c>
      <c r="AO562">
        <v>0</v>
      </c>
      <c r="AP562">
        <v>0</v>
      </c>
      <c r="AR562">
        <v>0</v>
      </c>
      <c r="AZ562">
        <v>0</v>
      </c>
      <c r="BB562">
        <v>7</v>
      </c>
      <c r="BC562">
        <v>2018</v>
      </c>
      <c r="BD562" t="s">
        <v>3985</v>
      </c>
      <c r="BE562">
        <v>2018</v>
      </c>
    </row>
    <row r="563" spans="1:57" x14ac:dyDescent="0.35">
      <c r="A563" s="1" t="s">
        <v>589</v>
      </c>
      <c r="B563" s="1" t="s">
        <v>3566</v>
      </c>
      <c r="C563" s="1" t="s">
        <v>3567</v>
      </c>
      <c r="D563" s="1" t="s">
        <v>3568</v>
      </c>
      <c r="E563" s="1" t="s">
        <v>3569</v>
      </c>
      <c r="F563" s="1" t="s">
        <v>751</v>
      </c>
      <c r="G563" s="2">
        <v>43311</v>
      </c>
      <c r="H563" s="1" t="s">
        <v>1110</v>
      </c>
      <c r="I563" s="1" t="s">
        <v>145</v>
      </c>
      <c r="J563" s="1" t="s">
        <v>1757</v>
      </c>
      <c r="K563" t="s">
        <v>1758</v>
      </c>
      <c r="L563" t="b">
        <v>1</v>
      </c>
      <c r="Q563">
        <v>0</v>
      </c>
      <c r="R563">
        <v>0</v>
      </c>
      <c r="U563">
        <v>0</v>
      </c>
      <c r="Z563">
        <v>0</v>
      </c>
      <c r="AA563">
        <v>0</v>
      </c>
      <c r="AB563">
        <v>0</v>
      </c>
      <c r="AD563">
        <v>0</v>
      </c>
      <c r="AJ563">
        <v>0</v>
      </c>
      <c r="AN563">
        <v>0</v>
      </c>
      <c r="AO563">
        <v>0</v>
      </c>
      <c r="AP563">
        <v>0</v>
      </c>
      <c r="AR563">
        <v>0</v>
      </c>
      <c r="AZ563">
        <v>0</v>
      </c>
      <c r="BB563">
        <v>7</v>
      </c>
      <c r="BC563">
        <v>2018</v>
      </c>
      <c r="BD563" t="s">
        <v>3985</v>
      </c>
      <c r="BE563">
        <v>2018</v>
      </c>
    </row>
    <row r="564" spans="1:57" x14ac:dyDescent="0.35">
      <c r="A564" s="1" t="s">
        <v>589</v>
      </c>
      <c r="B564" s="1" t="s">
        <v>3693</v>
      </c>
      <c r="C564" s="1" t="s">
        <v>3694</v>
      </c>
      <c r="D564" s="1" t="s">
        <v>3695</v>
      </c>
      <c r="E564" s="1" t="s">
        <v>3696</v>
      </c>
      <c r="F564" s="1" t="s">
        <v>751</v>
      </c>
      <c r="G564" s="2">
        <v>43311</v>
      </c>
      <c r="H564" s="1" t="s">
        <v>1075</v>
      </c>
      <c r="I564" s="1" t="s">
        <v>166</v>
      </c>
      <c r="J564" s="1" t="s">
        <v>1757</v>
      </c>
      <c r="K564" t="s">
        <v>1758</v>
      </c>
      <c r="L564" t="b">
        <v>1</v>
      </c>
      <c r="Q564">
        <v>0</v>
      </c>
      <c r="R564">
        <v>0</v>
      </c>
      <c r="U564">
        <v>0</v>
      </c>
      <c r="Z564">
        <v>0</v>
      </c>
      <c r="AA564">
        <v>0</v>
      </c>
      <c r="AB564">
        <v>0</v>
      </c>
      <c r="AD564">
        <v>0</v>
      </c>
      <c r="AJ564">
        <v>0</v>
      </c>
      <c r="AN564">
        <v>0</v>
      </c>
      <c r="AO564">
        <v>0</v>
      </c>
      <c r="AP564">
        <v>0</v>
      </c>
      <c r="AR564">
        <v>0</v>
      </c>
      <c r="AZ564">
        <v>0</v>
      </c>
      <c r="BB564">
        <v>7</v>
      </c>
      <c r="BC564">
        <v>2018</v>
      </c>
      <c r="BD564" t="s">
        <v>3985</v>
      </c>
      <c r="BE564">
        <v>2018</v>
      </c>
    </row>
    <row r="565" spans="1:57" x14ac:dyDescent="0.35">
      <c r="A565" s="1" t="s">
        <v>589</v>
      </c>
      <c r="B565" s="1" t="s">
        <v>3630</v>
      </c>
      <c r="C565" s="1" t="s">
        <v>3631</v>
      </c>
      <c r="D565" s="1" t="s">
        <v>3632</v>
      </c>
      <c r="E565" s="1" t="s">
        <v>29</v>
      </c>
      <c r="F565" s="1" t="s">
        <v>751</v>
      </c>
      <c r="G565" s="2">
        <v>43311</v>
      </c>
      <c r="H565" s="1" t="s">
        <v>238</v>
      </c>
      <c r="I565" s="1" t="s">
        <v>239</v>
      </c>
      <c r="J565" s="1" t="s">
        <v>1757</v>
      </c>
      <c r="K565" t="s">
        <v>1758</v>
      </c>
      <c r="L565" t="b">
        <v>1</v>
      </c>
      <c r="Q565">
        <v>0</v>
      </c>
      <c r="R565">
        <v>0</v>
      </c>
      <c r="U565">
        <v>0</v>
      </c>
      <c r="Z565">
        <v>0</v>
      </c>
      <c r="AA565">
        <v>0</v>
      </c>
      <c r="AB565">
        <v>0</v>
      </c>
      <c r="AD565">
        <v>0</v>
      </c>
      <c r="AJ565">
        <v>0</v>
      </c>
      <c r="AN565">
        <v>0</v>
      </c>
      <c r="AO565">
        <v>0</v>
      </c>
      <c r="AP565">
        <v>0</v>
      </c>
      <c r="AR565">
        <v>0</v>
      </c>
      <c r="AZ565">
        <v>0</v>
      </c>
      <c r="BB565">
        <v>7</v>
      </c>
      <c r="BC565">
        <v>2018</v>
      </c>
      <c r="BD565" t="s">
        <v>3985</v>
      </c>
      <c r="BE565">
        <v>2018</v>
      </c>
    </row>
    <row r="566" spans="1:57" x14ac:dyDescent="0.35">
      <c r="A566" s="1" t="s">
        <v>589</v>
      </c>
      <c r="B566" s="1" t="s">
        <v>3690</v>
      </c>
      <c r="C566" s="1" t="s">
        <v>3691</v>
      </c>
      <c r="D566" s="1" t="s">
        <v>3692</v>
      </c>
      <c r="E566" s="1" t="s">
        <v>29</v>
      </c>
      <c r="F566" s="1" t="s">
        <v>751</v>
      </c>
      <c r="G566" s="2">
        <v>43311</v>
      </c>
      <c r="H566" s="1" t="s">
        <v>854</v>
      </c>
      <c r="I566" s="1" t="s">
        <v>40</v>
      </c>
      <c r="J566" s="1" t="s">
        <v>1757</v>
      </c>
      <c r="K566" t="s">
        <v>1758</v>
      </c>
      <c r="L566" t="b">
        <v>1</v>
      </c>
      <c r="Q566">
        <v>0</v>
      </c>
      <c r="R566">
        <v>0</v>
      </c>
      <c r="U566">
        <v>0</v>
      </c>
      <c r="Z566">
        <v>0</v>
      </c>
      <c r="AA566">
        <v>0</v>
      </c>
      <c r="AB566">
        <v>0</v>
      </c>
      <c r="AD566">
        <v>0</v>
      </c>
      <c r="AJ566">
        <v>0</v>
      </c>
      <c r="AN566">
        <v>0</v>
      </c>
      <c r="AO566">
        <v>0</v>
      </c>
      <c r="AP566">
        <v>0</v>
      </c>
      <c r="AR566">
        <v>0</v>
      </c>
      <c r="AZ566">
        <v>0</v>
      </c>
      <c r="BB566">
        <v>7</v>
      </c>
      <c r="BC566">
        <v>2018</v>
      </c>
      <c r="BD566" t="s">
        <v>3985</v>
      </c>
      <c r="BE566">
        <v>2018</v>
      </c>
    </row>
    <row r="567" spans="1:57" x14ac:dyDescent="0.35">
      <c r="A567" s="1" t="s">
        <v>589</v>
      </c>
      <c r="B567" s="1" t="s">
        <v>3633</v>
      </c>
      <c r="C567" s="1" t="s">
        <v>3634</v>
      </c>
      <c r="D567" s="1" t="s">
        <v>3635</v>
      </c>
      <c r="E567" s="1" t="s">
        <v>29</v>
      </c>
      <c r="F567" s="1" t="s">
        <v>751</v>
      </c>
      <c r="G567" s="2">
        <v>43311</v>
      </c>
      <c r="H567" s="1" t="s">
        <v>998</v>
      </c>
      <c r="I567" s="1" t="s">
        <v>145</v>
      </c>
      <c r="J567" s="1" t="s">
        <v>1757</v>
      </c>
      <c r="K567" t="s">
        <v>1758</v>
      </c>
      <c r="L567" t="b">
        <v>1</v>
      </c>
      <c r="Q567">
        <v>0</v>
      </c>
      <c r="R567">
        <v>0</v>
      </c>
      <c r="U567">
        <v>0</v>
      </c>
      <c r="Z567">
        <v>0</v>
      </c>
      <c r="AA567">
        <v>0</v>
      </c>
      <c r="AB567">
        <v>0</v>
      </c>
      <c r="AD567">
        <v>0</v>
      </c>
      <c r="AJ567">
        <v>0</v>
      </c>
      <c r="AN567">
        <v>0</v>
      </c>
      <c r="AO567">
        <v>0</v>
      </c>
      <c r="AP567">
        <v>0</v>
      </c>
      <c r="AR567">
        <v>0</v>
      </c>
      <c r="AZ567">
        <v>0</v>
      </c>
      <c r="BB567">
        <v>7</v>
      </c>
      <c r="BC567">
        <v>2018</v>
      </c>
      <c r="BD567" t="s">
        <v>3985</v>
      </c>
      <c r="BE567">
        <v>2018</v>
      </c>
    </row>
    <row r="568" spans="1:57" x14ac:dyDescent="0.35">
      <c r="A568" s="1" t="s">
        <v>589</v>
      </c>
      <c r="B568" s="1" t="s">
        <v>3636</v>
      </c>
      <c r="C568" s="1" t="s">
        <v>3637</v>
      </c>
      <c r="D568" s="1" t="s">
        <v>3638</v>
      </c>
      <c r="E568" s="1" t="s">
        <v>29</v>
      </c>
      <c r="F568" s="1" t="s">
        <v>751</v>
      </c>
      <c r="G568" s="2">
        <v>43311</v>
      </c>
      <c r="H568" s="1" t="s">
        <v>155</v>
      </c>
      <c r="I568" s="1" t="s">
        <v>145</v>
      </c>
      <c r="J568" s="1" t="s">
        <v>1757</v>
      </c>
      <c r="K568" t="s">
        <v>1758</v>
      </c>
      <c r="L568" t="b">
        <v>1</v>
      </c>
      <c r="Q568">
        <v>0</v>
      </c>
      <c r="R568">
        <v>0</v>
      </c>
      <c r="U568">
        <v>0</v>
      </c>
      <c r="Z568">
        <v>0</v>
      </c>
      <c r="AA568">
        <v>0</v>
      </c>
      <c r="AB568">
        <v>0</v>
      </c>
      <c r="AD568">
        <v>0</v>
      </c>
      <c r="AJ568">
        <v>0</v>
      </c>
      <c r="AN568">
        <v>0</v>
      </c>
      <c r="AO568">
        <v>0</v>
      </c>
      <c r="AP568">
        <v>0</v>
      </c>
      <c r="AR568">
        <v>0</v>
      </c>
      <c r="AZ568">
        <v>0</v>
      </c>
      <c r="BB568">
        <v>7</v>
      </c>
      <c r="BC568">
        <v>2018</v>
      </c>
      <c r="BD568" t="s">
        <v>3985</v>
      </c>
      <c r="BE568">
        <v>2018</v>
      </c>
    </row>
    <row r="569" spans="1:57" x14ac:dyDescent="0.35">
      <c r="A569" s="1" t="s">
        <v>589</v>
      </c>
      <c r="B569" s="1" t="s">
        <v>3639</v>
      </c>
      <c r="C569" s="1" t="s">
        <v>3640</v>
      </c>
      <c r="D569" s="1" t="s">
        <v>3641</v>
      </c>
      <c r="E569" s="1" t="s">
        <v>29</v>
      </c>
      <c r="F569" s="1" t="s">
        <v>751</v>
      </c>
      <c r="G569" s="2">
        <v>43311</v>
      </c>
      <c r="H569" s="1" t="s">
        <v>1138</v>
      </c>
      <c r="I569" s="1" t="s">
        <v>136</v>
      </c>
      <c r="J569" s="1" t="s">
        <v>1757</v>
      </c>
      <c r="K569" t="s">
        <v>1758</v>
      </c>
      <c r="L569" t="b">
        <v>1</v>
      </c>
      <c r="Q569">
        <v>0</v>
      </c>
      <c r="R569">
        <v>0</v>
      </c>
      <c r="U569">
        <v>0</v>
      </c>
      <c r="Z569">
        <v>0</v>
      </c>
      <c r="AA569">
        <v>0</v>
      </c>
      <c r="AB569">
        <v>0</v>
      </c>
      <c r="AD569">
        <v>0</v>
      </c>
      <c r="AJ569">
        <v>0</v>
      </c>
      <c r="AN569">
        <v>0</v>
      </c>
      <c r="AO569">
        <v>0</v>
      </c>
      <c r="AP569">
        <v>0</v>
      </c>
      <c r="AR569">
        <v>0</v>
      </c>
      <c r="AZ569">
        <v>0</v>
      </c>
      <c r="BB569">
        <v>7</v>
      </c>
      <c r="BC569">
        <v>2018</v>
      </c>
      <c r="BD569" t="s">
        <v>3985</v>
      </c>
      <c r="BE569">
        <v>2018</v>
      </c>
    </row>
    <row r="570" spans="1:57" x14ac:dyDescent="0.35">
      <c r="A570" s="1" t="s">
        <v>589</v>
      </c>
      <c r="B570" s="1" t="s">
        <v>3642</v>
      </c>
      <c r="C570" s="1" t="s">
        <v>3643</v>
      </c>
      <c r="D570" s="1" t="s">
        <v>3644</v>
      </c>
      <c r="E570" s="1" t="s">
        <v>29</v>
      </c>
      <c r="F570" s="1" t="s">
        <v>751</v>
      </c>
      <c r="G570" s="2">
        <v>43311</v>
      </c>
      <c r="H570" s="1" t="s">
        <v>844</v>
      </c>
      <c r="I570" s="1" t="s">
        <v>845</v>
      </c>
      <c r="J570" s="1" t="s">
        <v>1757</v>
      </c>
      <c r="K570" t="s">
        <v>1758</v>
      </c>
      <c r="L570" t="b">
        <v>1</v>
      </c>
      <c r="U570">
        <v>0</v>
      </c>
      <c r="AJ570">
        <v>0</v>
      </c>
      <c r="AZ570">
        <v>0</v>
      </c>
      <c r="BB570">
        <v>7</v>
      </c>
      <c r="BC570">
        <v>2018</v>
      </c>
      <c r="BD570" t="s">
        <v>3985</v>
      </c>
      <c r="BE570">
        <v>2018</v>
      </c>
    </row>
    <row r="571" spans="1:57" x14ac:dyDescent="0.35">
      <c r="A571" s="1" t="s">
        <v>589</v>
      </c>
      <c r="B571" s="1" t="s">
        <v>3645</v>
      </c>
      <c r="C571" s="1" t="s">
        <v>3646</v>
      </c>
      <c r="D571" s="1" t="s">
        <v>3647</v>
      </c>
      <c r="E571" s="1" t="s">
        <v>29</v>
      </c>
      <c r="F571" s="1" t="s">
        <v>751</v>
      </c>
      <c r="G571" s="2">
        <v>43311</v>
      </c>
      <c r="H571" s="1" t="s">
        <v>386</v>
      </c>
      <c r="I571" s="1" t="s">
        <v>387</v>
      </c>
      <c r="J571" s="1" t="s">
        <v>1757</v>
      </c>
      <c r="K571" t="s">
        <v>1758</v>
      </c>
      <c r="L571" t="b">
        <v>1</v>
      </c>
      <c r="Q571">
        <v>0</v>
      </c>
      <c r="R571">
        <v>0</v>
      </c>
      <c r="U571">
        <v>0</v>
      </c>
      <c r="Z571">
        <v>0</v>
      </c>
      <c r="AA571">
        <v>0</v>
      </c>
      <c r="AB571">
        <v>0</v>
      </c>
      <c r="AD571">
        <v>0</v>
      </c>
      <c r="AJ571">
        <v>0</v>
      </c>
      <c r="AN571">
        <v>0</v>
      </c>
      <c r="AO571">
        <v>0</v>
      </c>
      <c r="AP571">
        <v>0</v>
      </c>
      <c r="AR571">
        <v>0</v>
      </c>
      <c r="AZ571">
        <v>0</v>
      </c>
      <c r="BB571">
        <v>7</v>
      </c>
      <c r="BC571">
        <v>2018</v>
      </c>
      <c r="BD571" t="s">
        <v>3985</v>
      </c>
      <c r="BE571">
        <v>2018</v>
      </c>
    </row>
    <row r="572" spans="1:57" x14ac:dyDescent="0.35">
      <c r="A572" s="1" t="s">
        <v>589</v>
      </c>
      <c r="B572" s="1" t="s">
        <v>3648</v>
      </c>
      <c r="C572" s="1" t="s">
        <v>3649</v>
      </c>
      <c r="D572" s="1" t="s">
        <v>3650</v>
      </c>
      <c r="E572" s="1" t="s">
        <v>29</v>
      </c>
      <c r="F572" s="1" t="s">
        <v>751</v>
      </c>
      <c r="G572" s="2">
        <v>43311</v>
      </c>
      <c r="H572" s="1" t="s">
        <v>40</v>
      </c>
      <c r="I572" s="1" t="s">
        <v>40</v>
      </c>
      <c r="J572" s="1" t="s">
        <v>1757</v>
      </c>
      <c r="K572" t="s">
        <v>1758</v>
      </c>
      <c r="L572" t="b">
        <v>1</v>
      </c>
      <c r="Q572">
        <v>0</v>
      </c>
      <c r="R572">
        <v>0</v>
      </c>
      <c r="U572">
        <v>0</v>
      </c>
      <c r="Z572">
        <v>0</v>
      </c>
      <c r="AA572">
        <v>0</v>
      </c>
      <c r="AB572">
        <v>0</v>
      </c>
      <c r="AD572">
        <v>0</v>
      </c>
      <c r="AJ572">
        <v>0</v>
      </c>
      <c r="AN572">
        <v>0</v>
      </c>
      <c r="AO572">
        <v>0</v>
      </c>
      <c r="AP572">
        <v>0</v>
      </c>
      <c r="AR572">
        <v>0</v>
      </c>
      <c r="AZ572">
        <v>0</v>
      </c>
      <c r="BB572">
        <v>7</v>
      </c>
      <c r="BC572">
        <v>2018</v>
      </c>
      <c r="BD572" t="s">
        <v>3985</v>
      </c>
      <c r="BE572">
        <v>2018</v>
      </c>
    </row>
    <row r="573" spans="1:57" x14ac:dyDescent="0.35">
      <c r="A573" s="1" t="s">
        <v>589</v>
      </c>
      <c r="B573" s="1" t="s">
        <v>3651</v>
      </c>
      <c r="C573" s="1" t="s">
        <v>3652</v>
      </c>
      <c r="D573" s="1" t="s">
        <v>3653</v>
      </c>
      <c r="E573" s="1" t="s">
        <v>29</v>
      </c>
      <c r="F573" s="1" t="s">
        <v>751</v>
      </c>
      <c r="G573" s="2">
        <v>43311</v>
      </c>
      <c r="H573" s="1" t="s">
        <v>1210</v>
      </c>
      <c r="I573" s="1" t="s">
        <v>387</v>
      </c>
      <c r="J573" s="1" t="s">
        <v>1757</v>
      </c>
      <c r="K573" t="s">
        <v>1758</v>
      </c>
      <c r="L573" t="b">
        <v>1</v>
      </c>
      <c r="Q573">
        <v>0</v>
      </c>
      <c r="R573">
        <v>0</v>
      </c>
      <c r="U573">
        <v>0</v>
      </c>
      <c r="Z573">
        <v>0</v>
      </c>
      <c r="AA573">
        <v>0</v>
      </c>
      <c r="AB573">
        <v>0</v>
      </c>
      <c r="AD573">
        <v>0</v>
      </c>
      <c r="AJ573">
        <v>0</v>
      </c>
      <c r="AN573">
        <v>0</v>
      </c>
      <c r="AO573">
        <v>0</v>
      </c>
      <c r="AP573">
        <v>0</v>
      </c>
      <c r="AR573">
        <v>0</v>
      </c>
      <c r="AZ573">
        <v>0</v>
      </c>
      <c r="BB573">
        <v>7</v>
      </c>
      <c r="BC573">
        <v>2018</v>
      </c>
      <c r="BD573" t="s">
        <v>3985</v>
      </c>
      <c r="BE573">
        <v>2018</v>
      </c>
    </row>
    <row r="574" spans="1:57" x14ac:dyDescent="0.35">
      <c r="A574" s="1" t="s">
        <v>589</v>
      </c>
      <c r="B574" s="1" t="s">
        <v>3654</v>
      </c>
      <c r="C574" s="1" t="s">
        <v>3655</v>
      </c>
      <c r="D574" s="1" t="s">
        <v>3656</v>
      </c>
      <c r="E574" s="1" t="s">
        <v>29</v>
      </c>
      <c r="F574" s="1" t="s">
        <v>751</v>
      </c>
      <c r="G574" s="2">
        <v>43311</v>
      </c>
      <c r="H574" s="1" t="s">
        <v>1128</v>
      </c>
      <c r="I574" s="1" t="s">
        <v>166</v>
      </c>
      <c r="J574" s="1" t="s">
        <v>1757</v>
      </c>
      <c r="K574" t="s">
        <v>1758</v>
      </c>
      <c r="L574" t="b">
        <v>1</v>
      </c>
      <c r="Q574">
        <v>0</v>
      </c>
      <c r="R574">
        <v>0</v>
      </c>
      <c r="U574">
        <v>0</v>
      </c>
      <c r="Z574">
        <v>0</v>
      </c>
      <c r="AA574">
        <v>0</v>
      </c>
      <c r="AB574">
        <v>0</v>
      </c>
      <c r="AD574">
        <v>0</v>
      </c>
      <c r="AJ574">
        <v>0</v>
      </c>
      <c r="AN574">
        <v>0</v>
      </c>
      <c r="AO574">
        <v>0</v>
      </c>
      <c r="AP574">
        <v>0</v>
      </c>
      <c r="AR574">
        <v>0</v>
      </c>
      <c r="AZ574">
        <v>0</v>
      </c>
      <c r="BB574">
        <v>7</v>
      </c>
      <c r="BC574">
        <v>2018</v>
      </c>
      <c r="BD574" t="s">
        <v>3985</v>
      </c>
      <c r="BE574">
        <v>2018</v>
      </c>
    </row>
    <row r="575" spans="1:57" x14ac:dyDescent="0.35">
      <c r="A575" s="1" t="s">
        <v>589</v>
      </c>
      <c r="B575" s="1" t="s">
        <v>3657</v>
      </c>
      <c r="C575" s="1" t="s">
        <v>3658</v>
      </c>
      <c r="D575" s="1" t="s">
        <v>3659</v>
      </c>
      <c r="E575" s="1" t="s">
        <v>29</v>
      </c>
      <c r="F575" s="1" t="s">
        <v>751</v>
      </c>
      <c r="G575" s="2">
        <v>43311</v>
      </c>
      <c r="H575" s="1" t="s">
        <v>146</v>
      </c>
      <c r="I575" s="1" t="s">
        <v>145</v>
      </c>
      <c r="J575" s="1" t="s">
        <v>1757</v>
      </c>
      <c r="K575" t="s">
        <v>1758</v>
      </c>
      <c r="L575" t="b">
        <v>1</v>
      </c>
      <c r="Q575">
        <v>0</v>
      </c>
      <c r="R575">
        <v>0</v>
      </c>
      <c r="U575">
        <v>0</v>
      </c>
      <c r="Z575">
        <v>0</v>
      </c>
      <c r="AA575">
        <v>0</v>
      </c>
      <c r="AB575">
        <v>0</v>
      </c>
      <c r="AD575">
        <v>0</v>
      </c>
      <c r="AJ575">
        <v>0</v>
      </c>
      <c r="AN575">
        <v>0</v>
      </c>
      <c r="AO575">
        <v>0</v>
      </c>
      <c r="AP575">
        <v>0</v>
      </c>
      <c r="AR575">
        <v>0</v>
      </c>
      <c r="AZ575">
        <v>0</v>
      </c>
      <c r="BB575">
        <v>7</v>
      </c>
      <c r="BC575">
        <v>2018</v>
      </c>
      <c r="BD575" t="s">
        <v>3985</v>
      </c>
      <c r="BE575">
        <v>2018</v>
      </c>
    </row>
    <row r="576" spans="1:57" x14ac:dyDescent="0.35">
      <c r="A576" s="1" t="s">
        <v>589</v>
      </c>
      <c r="B576" s="1" t="s">
        <v>3660</v>
      </c>
      <c r="C576" s="1" t="s">
        <v>3661</v>
      </c>
      <c r="D576" s="1" t="s">
        <v>3662</v>
      </c>
      <c r="E576" s="1" t="s">
        <v>29</v>
      </c>
      <c r="F576" s="1" t="s">
        <v>751</v>
      </c>
      <c r="G576" s="2">
        <v>43311</v>
      </c>
      <c r="H576" s="1" t="s">
        <v>352</v>
      </c>
      <c r="I576" s="1" t="s">
        <v>353</v>
      </c>
      <c r="J576" s="1" t="s">
        <v>1757</v>
      </c>
      <c r="K576" t="s">
        <v>1758</v>
      </c>
      <c r="L576" t="b">
        <v>1</v>
      </c>
      <c r="Q576">
        <v>0</v>
      </c>
      <c r="R576">
        <v>0</v>
      </c>
      <c r="U576">
        <v>0</v>
      </c>
      <c r="Z576">
        <v>0</v>
      </c>
      <c r="AA576">
        <v>0</v>
      </c>
      <c r="AB576">
        <v>0</v>
      </c>
      <c r="AD576">
        <v>0</v>
      </c>
      <c r="AJ576">
        <v>0</v>
      </c>
      <c r="AN576">
        <v>0</v>
      </c>
      <c r="AO576">
        <v>0</v>
      </c>
      <c r="AP576">
        <v>0</v>
      </c>
      <c r="AR576">
        <v>0</v>
      </c>
      <c r="AZ576">
        <v>0</v>
      </c>
      <c r="BB576">
        <v>7</v>
      </c>
      <c r="BC576">
        <v>2018</v>
      </c>
      <c r="BD576" t="s">
        <v>3985</v>
      </c>
      <c r="BE576">
        <v>2018</v>
      </c>
    </row>
    <row r="577" spans="1:57" x14ac:dyDescent="0.35">
      <c r="A577" s="1" t="s">
        <v>589</v>
      </c>
      <c r="B577" s="1" t="s">
        <v>3663</v>
      </c>
      <c r="C577" s="1" t="s">
        <v>3664</v>
      </c>
      <c r="D577" s="1" t="s">
        <v>3665</v>
      </c>
      <c r="E577" s="1" t="s">
        <v>29</v>
      </c>
      <c r="F577" s="1" t="s">
        <v>751</v>
      </c>
      <c r="G577" s="2">
        <v>43311</v>
      </c>
      <c r="H577" s="1" t="s">
        <v>125</v>
      </c>
      <c r="I577" s="1" t="s">
        <v>125</v>
      </c>
      <c r="J577" s="1" t="s">
        <v>1757</v>
      </c>
      <c r="K577" t="s">
        <v>1758</v>
      </c>
      <c r="L577" t="b">
        <v>1</v>
      </c>
      <c r="Q577">
        <v>0</v>
      </c>
      <c r="R577">
        <v>0</v>
      </c>
      <c r="U577">
        <v>0</v>
      </c>
      <c r="Z577">
        <v>0</v>
      </c>
      <c r="AA577">
        <v>0</v>
      </c>
      <c r="AB577">
        <v>0</v>
      </c>
      <c r="AD577">
        <v>0</v>
      </c>
      <c r="AJ577">
        <v>0</v>
      </c>
      <c r="AN577">
        <v>0</v>
      </c>
      <c r="AO577">
        <v>0</v>
      </c>
      <c r="AP577">
        <v>0</v>
      </c>
      <c r="AR577">
        <v>0</v>
      </c>
      <c r="AZ577">
        <v>0</v>
      </c>
      <c r="BB577">
        <v>7</v>
      </c>
      <c r="BC577">
        <v>2018</v>
      </c>
      <c r="BD577" t="s">
        <v>3985</v>
      </c>
      <c r="BE577">
        <v>2018</v>
      </c>
    </row>
    <row r="578" spans="1:57" x14ac:dyDescent="0.35">
      <c r="A578" s="1" t="s">
        <v>589</v>
      </c>
      <c r="B578" s="1" t="s">
        <v>3666</v>
      </c>
      <c r="C578" s="1" t="s">
        <v>3667</v>
      </c>
      <c r="D578" s="1" t="s">
        <v>3668</v>
      </c>
      <c r="E578" s="1" t="s">
        <v>29</v>
      </c>
      <c r="F578" s="1" t="s">
        <v>751</v>
      </c>
      <c r="G578" s="2">
        <v>43311</v>
      </c>
      <c r="H578" s="1" t="s">
        <v>1043</v>
      </c>
      <c r="I578" s="1" t="s">
        <v>145</v>
      </c>
      <c r="J578" s="1" t="s">
        <v>1757</v>
      </c>
      <c r="K578" t="s">
        <v>1758</v>
      </c>
      <c r="L578" t="b">
        <v>1</v>
      </c>
      <c r="Q578">
        <v>0</v>
      </c>
      <c r="R578">
        <v>0</v>
      </c>
      <c r="U578">
        <v>0</v>
      </c>
      <c r="Z578">
        <v>0</v>
      </c>
      <c r="AA578">
        <v>0</v>
      </c>
      <c r="AB578">
        <v>0</v>
      </c>
      <c r="AD578">
        <v>0</v>
      </c>
      <c r="AJ578">
        <v>0</v>
      </c>
      <c r="AN578">
        <v>0</v>
      </c>
      <c r="AO578">
        <v>0</v>
      </c>
      <c r="AP578">
        <v>0</v>
      </c>
      <c r="AR578">
        <v>0</v>
      </c>
      <c r="AZ578">
        <v>0</v>
      </c>
      <c r="BB578">
        <v>7</v>
      </c>
      <c r="BC578">
        <v>2018</v>
      </c>
      <c r="BD578" t="s">
        <v>3985</v>
      </c>
      <c r="BE578">
        <v>2018</v>
      </c>
    </row>
    <row r="579" spans="1:57" x14ac:dyDescent="0.35">
      <c r="A579" s="1" t="s">
        <v>589</v>
      </c>
      <c r="B579" s="1" t="s">
        <v>3669</v>
      </c>
      <c r="C579" s="1" t="s">
        <v>3670</v>
      </c>
      <c r="D579" s="1" t="s">
        <v>3671</v>
      </c>
      <c r="E579" s="1" t="s">
        <v>29</v>
      </c>
      <c r="F579" s="1" t="s">
        <v>751</v>
      </c>
      <c r="G579" s="2">
        <v>43311</v>
      </c>
      <c r="H579" s="1" t="s">
        <v>1145</v>
      </c>
      <c r="I579" s="1" t="s">
        <v>1146</v>
      </c>
      <c r="J579" s="1" t="s">
        <v>1757</v>
      </c>
      <c r="K579" t="s">
        <v>1758</v>
      </c>
      <c r="L579" t="b">
        <v>1</v>
      </c>
      <c r="Q579">
        <v>0</v>
      </c>
      <c r="R579">
        <v>0</v>
      </c>
      <c r="U579">
        <v>0</v>
      </c>
      <c r="Z579">
        <v>0</v>
      </c>
      <c r="AA579">
        <v>0</v>
      </c>
      <c r="AB579">
        <v>0</v>
      </c>
      <c r="AD579">
        <v>0</v>
      </c>
      <c r="AJ579">
        <v>0</v>
      </c>
      <c r="AN579">
        <v>0</v>
      </c>
      <c r="AO579">
        <v>0</v>
      </c>
      <c r="AP579">
        <v>0</v>
      </c>
      <c r="AR579">
        <v>0</v>
      </c>
      <c r="AZ579">
        <v>0</v>
      </c>
      <c r="BB579">
        <v>7</v>
      </c>
      <c r="BC579">
        <v>2018</v>
      </c>
      <c r="BD579" t="s">
        <v>3985</v>
      </c>
      <c r="BE579">
        <v>2018</v>
      </c>
    </row>
    <row r="580" spans="1:57" x14ac:dyDescent="0.35">
      <c r="A580" s="1" t="s">
        <v>589</v>
      </c>
      <c r="B580" s="1" t="s">
        <v>3672</v>
      </c>
      <c r="C580" s="1" t="s">
        <v>3673</v>
      </c>
      <c r="D580" s="1" t="s">
        <v>3674</v>
      </c>
      <c r="E580" s="1" t="s">
        <v>29</v>
      </c>
      <c r="F580" s="1" t="s">
        <v>751</v>
      </c>
      <c r="G580" s="2">
        <v>43311</v>
      </c>
      <c r="H580" s="1" t="s">
        <v>1195</v>
      </c>
      <c r="I580" s="1" t="s">
        <v>145</v>
      </c>
      <c r="J580" s="1" t="s">
        <v>1757</v>
      </c>
      <c r="K580" t="s">
        <v>1758</v>
      </c>
      <c r="L580" t="b">
        <v>1</v>
      </c>
      <c r="Q580">
        <v>0</v>
      </c>
      <c r="R580">
        <v>0</v>
      </c>
      <c r="U580">
        <v>0</v>
      </c>
      <c r="Z580">
        <v>0</v>
      </c>
      <c r="AA580">
        <v>0</v>
      </c>
      <c r="AB580">
        <v>0</v>
      </c>
      <c r="AD580">
        <v>0</v>
      </c>
      <c r="AJ580">
        <v>0</v>
      </c>
      <c r="AN580">
        <v>0</v>
      </c>
      <c r="AO580">
        <v>0</v>
      </c>
      <c r="AP580">
        <v>0</v>
      </c>
      <c r="AR580">
        <v>0</v>
      </c>
      <c r="AZ580">
        <v>0</v>
      </c>
      <c r="BB580">
        <v>7</v>
      </c>
      <c r="BC580">
        <v>2018</v>
      </c>
      <c r="BD580" t="s">
        <v>3985</v>
      </c>
      <c r="BE580">
        <v>2018</v>
      </c>
    </row>
    <row r="581" spans="1:57" x14ac:dyDescent="0.35">
      <c r="A581" s="1" t="s">
        <v>589</v>
      </c>
      <c r="B581" s="1" t="s">
        <v>3675</v>
      </c>
      <c r="C581" s="1" t="s">
        <v>3676</v>
      </c>
      <c r="D581" s="1" t="s">
        <v>3677</v>
      </c>
      <c r="E581" s="1" t="s">
        <v>29</v>
      </c>
      <c r="F581" s="1" t="s">
        <v>751</v>
      </c>
      <c r="G581" s="2">
        <v>43311</v>
      </c>
      <c r="H581" s="1" t="s">
        <v>1206</v>
      </c>
      <c r="I581" s="1" t="s">
        <v>31</v>
      </c>
      <c r="J581" s="1" t="s">
        <v>1757</v>
      </c>
      <c r="K581" t="s">
        <v>1758</v>
      </c>
      <c r="L581" t="b">
        <v>1</v>
      </c>
      <c r="U581">
        <v>0</v>
      </c>
      <c r="AJ581">
        <v>0</v>
      </c>
      <c r="AZ581">
        <v>0</v>
      </c>
      <c r="BB581">
        <v>7</v>
      </c>
      <c r="BC581">
        <v>2018</v>
      </c>
      <c r="BD581" t="s">
        <v>3985</v>
      </c>
      <c r="BE581">
        <v>2018</v>
      </c>
    </row>
    <row r="582" spans="1:57" x14ac:dyDescent="0.35">
      <c r="A582" s="1" t="s">
        <v>589</v>
      </c>
      <c r="B582" s="1" t="s">
        <v>3678</v>
      </c>
      <c r="C582" s="1" t="s">
        <v>3679</v>
      </c>
      <c r="D582" s="1" t="s">
        <v>3680</v>
      </c>
      <c r="E582" s="1" t="s">
        <v>29</v>
      </c>
      <c r="F582" s="1" t="s">
        <v>751</v>
      </c>
      <c r="G582" s="2">
        <v>43311</v>
      </c>
      <c r="H582" s="1" t="s">
        <v>165</v>
      </c>
      <c r="I582" s="1" t="s">
        <v>166</v>
      </c>
      <c r="J582" s="1" t="s">
        <v>1757</v>
      </c>
      <c r="K582" t="s">
        <v>1758</v>
      </c>
      <c r="L582" t="b">
        <v>1</v>
      </c>
      <c r="Q582">
        <v>0</v>
      </c>
      <c r="R582">
        <v>0</v>
      </c>
      <c r="U582">
        <v>0</v>
      </c>
      <c r="Z582">
        <v>0</v>
      </c>
      <c r="AA582">
        <v>0</v>
      </c>
      <c r="AB582">
        <v>0</v>
      </c>
      <c r="AD582">
        <v>0</v>
      </c>
      <c r="AJ582">
        <v>0</v>
      </c>
      <c r="AN582">
        <v>0</v>
      </c>
      <c r="AO582">
        <v>0</v>
      </c>
      <c r="AP582">
        <v>0</v>
      </c>
      <c r="AR582">
        <v>0</v>
      </c>
      <c r="AZ582">
        <v>0</v>
      </c>
      <c r="BB582">
        <v>7</v>
      </c>
      <c r="BC582">
        <v>2018</v>
      </c>
      <c r="BD582" t="s">
        <v>3985</v>
      </c>
      <c r="BE582">
        <v>2018</v>
      </c>
    </row>
    <row r="583" spans="1:57" x14ac:dyDescent="0.35">
      <c r="A583" s="1" t="s">
        <v>589</v>
      </c>
      <c r="B583" s="1" t="s">
        <v>3570</v>
      </c>
      <c r="C583" s="1" t="s">
        <v>3571</v>
      </c>
      <c r="D583" s="1" t="s">
        <v>3572</v>
      </c>
      <c r="E583" s="1" t="s">
        <v>29</v>
      </c>
      <c r="F583" s="1" t="s">
        <v>751</v>
      </c>
      <c r="G583" s="2">
        <v>43311</v>
      </c>
      <c r="H583" s="1" t="s">
        <v>1095</v>
      </c>
      <c r="I583" s="1" t="s">
        <v>387</v>
      </c>
      <c r="J583" s="1" t="s">
        <v>1757</v>
      </c>
      <c r="K583" t="s">
        <v>1758</v>
      </c>
      <c r="L583" t="b">
        <v>1</v>
      </c>
      <c r="Q583">
        <v>0</v>
      </c>
      <c r="R583">
        <v>0</v>
      </c>
      <c r="U583">
        <v>0</v>
      </c>
      <c r="Z583">
        <v>0</v>
      </c>
      <c r="AA583">
        <v>0</v>
      </c>
      <c r="AB583">
        <v>0</v>
      </c>
      <c r="AD583">
        <v>0</v>
      </c>
      <c r="AJ583">
        <v>0</v>
      </c>
      <c r="AN583">
        <v>0</v>
      </c>
      <c r="AO583">
        <v>0</v>
      </c>
      <c r="AP583">
        <v>0</v>
      </c>
      <c r="AR583">
        <v>0</v>
      </c>
      <c r="AZ583">
        <v>0</v>
      </c>
      <c r="BB583">
        <v>7</v>
      </c>
      <c r="BC583">
        <v>2018</v>
      </c>
      <c r="BD583" t="s">
        <v>3985</v>
      </c>
      <c r="BE583">
        <v>2018</v>
      </c>
    </row>
    <row r="584" spans="1:57" x14ac:dyDescent="0.35">
      <c r="A584" s="1" t="s">
        <v>589</v>
      </c>
      <c r="B584" s="1" t="s">
        <v>3573</v>
      </c>
      <c r="C584" s="1" t="s">
        <v>3574</v>
      </c>
      <c r="D584" s="1" t="s">
        <v>3575</v>
      </c>
      <c r="E584" s="1" t="s">
        <v>29</v>
      </c>
      <c r="F584" s="1" t="s">
        <v>751</v>
      </c>
      <c r="G584" s="2">
        <v>43311</v>
      </c>
      <c r="H584" s="1" t="s">
        <v>670</v>
      </c>
      <c r="I584" s="1" t="s">
        <v>166</v>
      </c>
      <c r="J584" s="1" t="s">
        <v>1757</v>
      </c>
      <c r="K584" t="s">
        <v>1758</v>
      </c>
      <c r="L584" t="b">
        <v>1</v>
      </c>
      <c r="Q584">
        <v>0</v>
      </c>
      <c r="R584">
        <v>0</v>
      </c>
      <c r="U584">
        <v>0</v>
      </c>
      <c r="Z584">
        <v>0</v>
      </c>
      <c r="AA584">
        <v>0</v>
      </c>
      <c r="AB584">
        <v>0</v>
      </c>
      <c r="AD584">
        <v>0</v>
      </c>
      <c r="AJ584">
        <v>0</v>
      </c>
      <c r="AN584">
        <v>0</v>
      </c>
      <c r="AO584">
        <v>0</v>
      </c>
      <c r="AP584">
        <v>0</v>
      </c>
      <c r="AR584">
        <v>0</v>
      </c>
      <c r="AZ584">
        <v>0</v>
      </c>
      <c r="BB584">
        <v>7</v>
      </c>
      <c r="BC584">
        <v>2018</v>
      </c>
      <c r="BD584" t="s">
        <v>3985</v>
      </c>
      <c r="BE584">
        <v>2018</v>
      </c>
    </row>
    <row r="585" spans="1:57" x14ac:dyDescent="0.35">
      <c r="A585" s="1" t="s">
        <v>589</v>
      </c>
      <c r="B585" s="1" t="s">
        <v>3576</v>
      </c>
      <c r="C585" s="1" t="s">
        <v>3577</v>
      </c>
      <c r="D585" s="1" t="s">
        <v>3578</v>
      </c>
      <c r="E585" s="1" t="s">
        <v>29</v>
      </c>
      <c r="F585" s="1" t="s">
        <v>751</v>
      </c>
      <c r="G585" s="2">
        <v>43311</v>
      </c>
      <c r="H585" s="1" t="s">
        <v>1020</v>
      </c>
      <c r="I585" s="1" t="s">
        <v>145</v>
      </c>
      <c r="J585" s="1" t="s">
        <v>1757</v>
      </c>
      <c r="K585" t="s">
        <v>1758</v>
      </c>
      <c r="L585" t="b">
        <v>1</v>
      </c>
      <c r="Q585">
        <v>0</v>
      </c>
      <c r="R585">
        <v>0</v>
      </c>
      <c r="U585">
        <v>0</v>
      </c>
      <c r="Z585">
        <v>0</v>
      </c>
      <c r="AA585">
        <v>0</v>
      </c>
      <c r="AB585">
        <v>0</v>
      </c>
      <c r="AD585">
        <v>0</v>
      </c>
      <c r="AJ585">
        <v>0</v>
      </c>
      <c r="AN585">
        <v>0</v>
      </c>
      <c r="AO585">
        <v>0</v>
      </c>
      <c r="AP585">
        <v>0</v>
      </c>
      <c r="AR585">
        <v>0</v>
      </c>
      <c r="AZ585">
        <v>0</v>
      </c>
      <c r="BB585">
        <v>7</v>
      </c>
      <c r="BC585">
        <v>2018</v>
      </c>
      <c r="BD585" t="s">
        <v>3985</v>
      </c>
      <c r="BE585">
        <v>2018</v>
      </c>
    </row>
    <row r="586" spans="1:57" x14ac:dyDescent="0.35">
      <c r="A586" s="1" t="s">
        <v>589</v>
      </c>
      <c r="B586" s="1" t="s">
        <v>3579</v>
      </c>
      <c r="C586" s="1" t="s">
        <v>3580</v>
      </c>
      <c r="D586" s="1" t="s">
        <v>3581</v>
      </c>
      <c r="E586" s="1" t="s">
        <v>29</v>
      </c>
      <c r="F586" s="1" t="s">
        <v>751</v>
      </c>
      <c r="G586" s="2">
        <v>43311</v>
      </c>
      <c r="H586" s="1" t="s">
        <v>352</v>
      </c>
      <c r="I586" s="1" t="s">
        <v>353</v>
      </c>
      <c r="J586" s="1" t="s">
        <v>1757</v>
      </c>
      <c r="K586" t="s">
        <v>1758</v>
      </c>
      <c r="L586" t="b">
        <v>1</v>
      </c>
      <c r="U586">
        <v>0</v>
      </c>
      <c r="AJ586">
        <v>0</v>
      </c>
      <c r="AZ586">
        <v>0</v>
      </c>
      <c r="BB586">
        <v>7</v>
      </c>
      <c r="BC586">
        <v>2018</v>
      </c>
      <c r="BD586" t="s">
        <v>3985</v>
      </c>
      <c r="BE586">
        <v>2018</v>
      </c>
    </row>
    <row r="587" spans="1:57" x14ac:dyDescent="0.35">
      <c r="A587" s="1" t="s">
        <v>589</v>
      </c>
      <c r="B587" s="1" t="s">
        <v>3582</v>
      </c>
      <c r="C587" s="1" t="s">
        <v>3583</v>
      </c>
      <c r="D587" s="1" t="s">
        <v>3584</v>
      </c>
      <c r="E587" s="1" t="s">
        <v>29</v>
      </c>
      <c r="F587" s="1" t="s">
        <v>751</v>
      </c>
      <c r="G587" s="2">
        <v>43311</v>
      </c>
      <c r="H587" s="1" t="s">
        <v>1059</v>
      </c>
      <c r="I587" s="1" t="s">
        <v>1146</v>
      </c>
      <c r="J587" s="1" t="s">
        <v>1757</v>
      </c>
      <c r="K587" t="s">
        <v>1758</v>
      </c>
      <c r="L587" t="b">
        <v>1</v>
      </c>
      <c r="Q587">
        <v>0</v>
      </c>
      <c r="R587">
        <v>0</v>
      </c>
      <c r="U587">
        <v>0</v>
      </c>
      <c r="Z587">
        <v>0</v>
      </c>
      <c r="AA587">
        <v>0</v>
      </c>
      <c r="AB587">
        <v>0</v>
      </c>
      <c r="AD587">
        <v>0</v>
      </c>
      <c r="AJ587">
        <v>0</v>
      </c>
      <c r="AN587">
        <v>0</v>
      </c>
      <c r="AO587">
        <v>0</v>
      </c>
      <c r="AP587">
        <v>0</v>
      </c>
      <c r="AR587">
        <v>0</v>
      </c>
      <c r="AZ587">
        <v>0</v>
      </c>
      <c r="BB587">
        <v>7</v>
      </c>
      <c r="BC587">
        <v>2018</v>
      </c>
      <c r="BD587" t="s">
        <v>3985</v>
      </c>
      <c r="BE587">
        <v>2018</v>
      </c>
    </row>
    <row r="588" spans="1:57" x14ac:dyDescent="0.35">
      <c r="A588" s="1" t="s">
        <v>589</v>
      </c>
      <c r="B588" s="1" t="s">
        <v>3585</v>
      </c>
      <c r="C588" s="1" t="s">
        <v>3586</v>
      </c>
      <c r="D588" s="1" t="s">
        <v>3587</v>
      </c>
      <c r="E588" s="1" t="s">
        <v>29</v>
      </c>
      <c r="F588" s="1" t="s">
        <v>751</v>
      </c>
      <c r="G588" s="2">
        <v>43311</v>
      </c>
      <c r="H588" s="1" t="s">
        <v>135</v>
      </c>
      <c r="I588" s="1" t="s">
        <v>136</v>
      </c>
      <c r="J588" s="1" t="s">
        <v>1757</v>
      </c>
      <c r="K588" t="s">
        <v>1758</v>
      </c>
      <c r="L588" t="b">
        <v>1</v>
      </c>
      <c r="Q588">
        <v>0</v>
      </c>
      <c r="R588">
        <v>0</v>
      </c>
      <c r="U588">
        <v>0</v>
      </c>
      <c r="Z588">
        <v>0</v>
      </c>
      <c r="AA588">
        <v>0</v>
      </c>
      <c r="AB588">
        <v>0</v>
      </c>
      <c r="AD588">
        <v>0</v>
      </c>
      <c r="AJ588">
        <v>0</v>
      </c>
      <c r="AN588">
        <v>0</v>
      </c>
      <c r="AO588">
        <v>0</v>
      </c>
      <c r="AP588">
        <v>0</v>
      </c>
      <c r="AR588">
        <v>0</v>
      </c>
      <c r="AZ588">
        <v>0</v>
      </c>
      <c r="BB588">
        <v>7</v>
      </c>
      <c r="BC588">
        <v>2018</v>
      </c>
      <c r="BD588" t="s">
        <v>3985</v>
      </c>
      <c r="BE588">
        <v>2018</v>
      </c>
    </row>
    <row r="589" spans="1:57" x14ac:dyDescent="0.35">
      <c r="A589" s="1" t="s">
        <v>589</v>
      </c>
      <c r="B589" s="1" t="s">
        <v>3588</v>
      </c>
      <c r="C589" s="1" t="s">
        <v>3589</v>
      </c>
      <c r="D589" s="1" t="s">
        <v>3590</v>
      </c>
      <c r="E589" s="1" t="s">
        <v>29</v>
      </c>
      <c r="F589" s="1" t="s">
        <v>751</v>
      </c>
      <c r="G589" s="2">
        <v>43311</v>
      </c>
      <c r="H589" s="1" t="s">
        <v>1063</v>
      </c>
      <c r="I589" s="1" t="s">
        <v>40</v>
      </c>
      <c r="J589" s="1" t="s">
        <v>1757</v>
      </c>
      <c r="K589" t="s">
        <v>1758</v>
      </c>
      <c r="L589" t="b">
        <v>1</v>
      </c>
      <c r="U589">
        <v>0</v>
      </c>
      <c r="AJ589">
        <v>0</v>
      </c>
      <c r="AZ589">
        <v>0</v>
      </c>
      <c r="BB589">
        <v>7</v>
      </c>
      <c r="BC589">
        <v>2018</v>
      </c>
      <c r="BD589" t="s">
        <v>3985</v>
      </c>
      <c r="BE589">
        <v>2018</v>
      </c>
    </row>
    <row r="590" spans="1:57" x14ac:dyDescent="0.35">
      <c r="A590" s="1" t="s">
        <v>589</v>
      </c>
      <c r="B590" s="1" t="s">
        <v>3621</v>
      </c>
      <c r="C590" s="1" t="s">
        <v>3622</v>
      </c>
      <c r="D590" s="1" t="s">
        <v>3623</v>
      </c>
      <c r="E590" s="1" t="s">
        <v>29</v>
      </c>
      <c r="F590" s="1" t="s">
        <v>751</v>
      </c>
      <c r="G590" s="2">
        <v>43311</v>
      </c>
      <c r="H590" s="1" t="s">
        <v>402</v>
      </c>
      <c r="I590" s="1" t="s">
        <v>145</v>
      </c>
      <c r="J590" s="1" t="s">
        <v>1757</v>
      </c>
      <c r="K590" t="s">
        <v>1758</v>
      </c>
      <c r="L590" t="b">
        <v>1</v>
      </c>
      <c r="Q590">
        <v>0</v>
      </c>
      <c r="R590">
        <v>0</v>
      </c>
      <c r="U590">
        <v>0</v>
      </c>
      <c r="Z590">
        <v>0</v>
      </c>
      <c r="AA590">
        <v>0</v>
      </c>
      <c r="AB590">
        <v>0</v>
      </c>
      <c r="AD590">
        <v>0</v>
      </c>
      <c r="AJ590">
        <v>0</v>
      </c>
      <c r="AN590">
        <v>0</v>
      </c>
      <c r="AO590">
        <v>0</v>
      </c>
      <c r="AP590">
        <v>0</v>
      </c>
      <c r="AR590">
        <v>0</v>
      </c>
      <c r="AZ590">
        <v>0</v>
      </c>
      <c r="BB590">
        <v>7</v>
      </c>
      <c r="BC590">
        <v>2018</v>
      </c>
      <c r="BD590" t="s">
        <v>3985</v>
      </c>
      <c r="BE590">
        <v>2018</v>
      </c>
    </row>
    <row r="591" spans="1:57" x14ac:dyDescent="0.35">
      <c r="A591" s="1" t="s">
        <v>589</v>
      </c>
      <c r="B591" s="1" t="s">
        <v>3624</v>
      </c>
      <c r="C591" s="1" t="s">
        <v>3625</v>
      </c>
      <c r="D591" s="1" t="s">
        <v>3626</v>
      </c>
      <c r="E591" s="1" t="s">
        <v>29</v>
      </c>
      <c r="F591" s="1" t="s">
        <v>751</v>
      </c>
      <c r="G591" s="2">
        <v>43311</v>
      </c>
      <c r="H591" s="1" t="s">
        <v>74</v>
      </c>
      <c r="I591" s="1" t="s">
        <v>82</v>
      </c>
      <c r="J591" s="1" t="s">
        <v>1757</v>
      </c>
      <c r="K591" t="s">
        <v>1758</v>
      </c>
      <c r="L591" t="b">
        <v>1</v>
      </c>
      <c r="U591">
        <v>0</v>
      </c>
      <c r="AJ591">
        <v>0</v>
      </c>
      <c r="AZ591">
        <v>0</v>
      </c>
      <c r="BB591">
        <v>7</v>
      </c>
      <c r="BC591">
        <v>2018</v>
      </c>
      <c r="BD591" t="s">
        <v>3985</v>
      </c>
      <c r="BE591">
        <v>2018</v>
      </c>
    </row>
    <row r="592" spans="1:57" x14ac:dyDescent="0.35">
      <c r="A592" s="1" t="s">
        <v>589</v>
      </c>
      <c r="B592" s="1" t="s">
        <v>3627</v>
      </c>
      <c r="C592" s="1" t="s">
        <v>3628</v>
      </c>
      <c r="D592" s="1" t="s">
        <v>3629</v>
      </c>
      <c r="E592" s="1" t="s">
        <v>29</v>
      </c>
      <c r="F592" s="1" t="s">
        <v>751</v>
      </c>
      <c r="G592" s="2">
        <v>43311</v>
      </c>
      <c r="H592" s="1" t="s">
        <v>1184</v>
      </c>
      <c r="I592" s="1" t="s">
        <v>48</v>
      </c>
      <c r="J592" s="1" t="s">
        <v>1757</v>
      </c>
      <c r="K592" t="s">
        <v>1758</v>
      </c>
      <c r="L592" t="b">
        <v>1</v>
      </c>
      <c r="Q592">
        <v>0</v>
      </c>
      <c r="R592">
        <v>0</v>
      </c>
      <c r="U592">
        <v>0</v>
      </c>
      <c r="Z592">
        <v>0</v>
      </c>
      <c r="AA592">
        <v>0</v>
      </c>
      <c r="AB592">
        <v>0</v>
      </c>
      <c r="AD592">
        <v>0</v>
      </c>
      <c r="AJ592">
        <v>0</v>
      </c>
      <c r="AN592">
        <v>0</v>
      </c>
      <c r="AO592">
        <v>0</v>
      </c>
      <c r="AP592">
        <v>0</v>
      </c>
      <c r="AR592">
        <v>0</v>
      </c>
      <c r="AZ592">
        <v>0</v>
      </c>
      <c r="BB592">
        <v>7</v>
      </c>
      <c r="BC592">
        <v>2018</v>
      </c>
      <c r="BD592" t="s">
        <v>3985</v>
      </c>
      <c r="BE592">
        <v>2018</v>
      </c>
    </row>
    <row r="593" spans="1:57" x14ac:dyDescent="0.35">
      <c r="A593" s="1" t="s">
        <v>589</v>
      </c>
      <c r="B593" s="1" t="s">
        <v>3591</v>
      </c>
      <c r="C593" s="1" t="s">
        <v>3592</v>
      </c>
      <c r="D593" s="1" t="s">
        <v>3593</v>
      </c>
      <c r="E593" s="1" t="s">
        <v>29</v>
      </c>
      <c r="F593" s="1" t="s">
        <v>751</v>
      </c>
      <c r="G593" s="2">
        <v>43311</v>
      </c>
      <c r="H593" s="1" t="s">
        <v>1099</v>
      </c>
      <c r="I593" s="1" t="s">
        <v>845</v>
      </c>
      <c r="J593" s="1" t="s">
        <v>1757</v>
      </c>
      <c r="K593" t="s">
        <v>1758</v>
      </c>
      <c r="L593" t="b">
        <v>1</v>
      </c>
      <c r="Q593">
        <v>0</v>
      </c>
      <c r="R593">
        <v>0</v>
      </c>
      <c r="U593">
        <v>0</v>
      </c>
      <c r="Z593">
        <v>0</v>
      </c>
      <c r="AA593">
        <v>0</v>
      </c>
      <c r="AB593">
        <v>0</v>
      </c>
      <c r="AD593">
        <v>0</v>
      </c>
      <c r="AJ593">
        <v>0</v>
      </c>
      <c r="AN593">
        <v>0</v>
      </c>
      <c r="AO593">
        <v>0</v>
      </c>
      <c r="AP593">
        <v>0</v>
      </c>
      <c r="AR593">
        <v>0</v>
      </c>
      <c r="AZ593">
        <v>0</v>
      </c>
      <c r="BB593">
        <v>7</v>
      </c>
      <c r="BC593">
        <v>2018</v>
      </c>
      <c r="BD593" t="s">
        <v>3985</v>
      </c>
      <c r="BE593">
        <v>2018</v>
      </c>
    </row>
    <row r="594" spans="1:57" x14ac:dyDescent="0.35">
      <c r="A594" s="1" t="s">
        <v>589</v>
      </c>
      <c r="B594" s="1" t="s">
        <v>3594</v>
      </c>
      <c r="C594" s="1" t="s">
        <v>3595</v>
      </c>
      <c r="D594" s="1" t="s">
        <v>3596</v>
      </c>
      <c r="E594" s="1" t="s">
        <v>29</v>
      </c>
      <c r="F594" s="1" t="s">
        <v>751</v>
      </c>
      <c r="G594" s="2">
        <v>43311</v>
      </c>
      <c r="H594" s="1" t="s">
        <v>1036</v>
      </c>
      <c r="I594" s="1" t="s">
        <v>387</v>
      </c>
      <c r="J594" s="1" t="s">
        <v>1757</v>
      </c>
      <c r="K594" t="s">
        <v>1758</v>
      </c>
      <c r="L594" t="b">
        <v>1</v>
      </c>
      <c r="Q594">
        <v>0</v>
      </c>
      <c r="R594">
        <v>0</v>
      </c>
      <c r="U594">
        <v>0</v>
      </c>
      <c r="Z594">
        <v>0</v>
      </c>
      <c r="AA594">
        <v>0</v>
      </c>
      <c r="AB594">
        <v>0</v>
      </c>
      <c r="AD594">
        <v>0</v>
      </c>
      <c r="AJ594">
        <v>0</v>
      </c>
      <c r="AN594">
        <v>0</v>
      </c>
      <c r="AO594">
        <v>0</v>
      </c>
      <c r="AP594">
        <v>0</v>
      </c>
      <c r="AR594">
        <v>0</v>
      </c>
      <c r="AZ594">
        <v>0</v>
      </c>
      <c r="BB594">
        <v>7</v>
      </c>
      <c r="BC594">
        <v>2018</v>
      </c>
      <c r="BD594" t="s">
        <v>3985</v>
      </c>
      <c r="BE594">
        <v>2018</v>
      </c>
    </row>
    <row r="595" spans="1:57" x14ac:dyDescent="0.35">
      <c r="A595" s="1" t="s">
        <v>589</v>
      </c>
      <c r="B595" s="1" t="s">
        <v>3597</v>
      </c>
      <c r="C595" s="1" t="s">
        <v>3598</v>
      </c>
      <c r="D595" s="1" t="s">
        <v>3599</v>
      </c>
      <c r="E595" s="1" t="s">
        <v>29</v>
      </c>
      <c r="F595" s="1" t="s">
        <v>751</v>
      </c>
      <c r="G595" s="2">
        <v>43311</v>
      </c>
      <c r="H595" s="1" t="s">
        <v>1055</v>
      </c>
      <c r="I595" s="1" t="s">
        <v>145</v>
      </c>
      <c r="J595" s="1" t="s">
        <v>1757</v>
      </c>
      <c r="K595" t="s">
        <v>1758</v>
      </c>
      <c r="L595" t="b">
        <v>1</v>
      </c>
      <c r="Q595">
        <v>0</v>
      </c>
      <c r="R595">
        <v>0</v>
      </c>
      <c r="U595">
        <v>0</v>
      </c>
      <c r="Z595">
        <v>0</v>
      </c>
      <c r="AA595">
        <v>0</v>
      </c>
      <c r="AB595">
        <v>0</v>
      </c>
      <c r="AD595">
        <v>0</v>
      </c>
      <c r="AJ595">
        <v>0</v>
      </c>
      <c r="AN595">
        <v>0</v>
      </c>
      <c r="AO595">
        <v>0</v>
      </c>
      <c r="AP595">
        <v>0</v>
      </c>
      <c r="AR595">
        <v>0</v>
      </c>
      <c r="AZ595">
        <v>0</v>
      </c>
      <c r="BB595">
        <v>7</v>
      </c>
      <c r="BC595">
        <v>2018</v>
      </c>
      <c r="BD595" t="s">
        <v>3985</v>
      </c>
      <c r="BE595">
        <v>2018</v>
      </c>
    </row>
    <row r="596" spans="1:57" x14ac:dyDescent="0.35">
      <c r="A596" s="1" t="s">
        <v>589</v>
      </c>
      <c r="B596" s="1" t="s">
        <v>3600</v>
      </c>
      <c r="C596" s="1" t="s">
        <v>3601</v>
      </c>
      <c r="D596" s="1" t="s">
        <v>3602</v>
      </c>
      <c r="E596" s="1" t="s">
        <v>29</v>
      </c>
      <c r="F596" s="1" t="s">
        <v>751</v>
      </c>
      <c r="G596" s="2">
        <v>43311</v>
      </c>
      <c r="H596" s="1" t="s">
        <v>1071</v>
      </c>
      <c r="I596" s="1" t="s">
        <v>210</v>
      </c>
      <c r="J596" s="1" t="s">
        <v>1757</v>
      </c>
      <c r="K596" t="s">
        <v>1758</v>
      </c>
      <c r="L596" t="b">
        <v>1</v>
      </c>
      <c r="Q596">
        <v>0</v>
      </c>
      <c r="R596">
        <v>0</v>
      </c>
      <c r="U596">
        <v>0</v>
      </c>
      <c r="Z596">
        <v>0</v>
      </c>
      <c r="AA596">
        <v>0</v>
      </c>
      <c r="AB596">
        <v>0</v>
      </c>
      <c r="AD596">
        <v>0</v>
      </c>
      <c r="AJ596">
        <v>0</v>
      </c>
      <c r="AN596">
        <v>0</v>
      </c>
      <c r="AO596">
        <v>0</v>
      </c>
      <c r="AP596">
        <v>0</v>
      </c>
      <c r="AR596">
        <v>0</v>
      </c>
      <c r="AZ596">
        <v>0</v>
      </c>
      <c r="BB596">
        <v>7</v>
      </c>
      <c r="BC596">
        <v>2018</v>
      </c>
      <c r="BD596" t="s">
        <v>3985</v>
      </c>
      <c r="BE596">
        <v>2018</v>
      </c>
    </row>
    <row r="597" spans="1:57" x14ac:dyDescent="0.35">
      <c r="A597" s="1" t="s">
        <v>589</v>
      </c>
      <c r="B597" s="1" t="s">
        <v>3603</v>
      </c>
      <c r="C597" s="1" t="s">
        <v>3604</v>
      </c>
      <c r="D597" s="1" t="s">
        <v>3605</v>
      </c>
      <c r="E597" s="1" t="s">
        <v>29</v>
      </c>
      <c r="F597" s="1" t="s">
        <v>751</v>
      </c>
      <c r="G597" s="2">
        <v>43311</v>
      </c>
      <c r="H597" s="1" t="s">
        <v>1026</v>
      </c>
      <c r="I597" s="1" t="s">
        <v>353</v>
      </c>
      <c r="J597" s="1" t="s">
        <v>1757</v>
      </c>
      <c r="K597" t="s">
        <v>1758</v>
      </c>
      <c r="L597" t="b">
        <v>1</v>
      </c>
      <c r="Q597">
        <v>0</v>
      </c>
      <c r="R597">
        <v>0</v>
      </c>
      <c r="U597">
        <v>0</v>
      </c>
      <c r="Z597">
        <v>0</v>
      </c>
      <c r="AA597">
        <v>0</v>
      </c>
      <c r="AB597">
        <v>0</v>
      </c>
      <c r="AD597">
        <v>0</v>
      </c>
      <c r="AJ597">
        <v>0</v>
      </c>
      <c r="AN597">
        <v>0</v>
      </c>
      <c r="AO597">
        <v>0</v>
      </c>
      <c r="AP597">
        <v>0</v>
      </c>
      <c r="AR597">
        <v>0</v>
      </c>
      <c r="AZ597">
        <v>0</v>
      </c>
      <c r="BB597">
        <v>7</v>
      </c>
      <c r="BC597">
        <v>2018</v>
      </c>
      <c r="BD597" t="s">
        <v>3985</v>
      </c>
      <c r="BE597">
        <v>2018</v>
      </c>
    </row>
    <row r="598" spans="1:57" x14ac:dyDescent="0.35">
      <c r="A598" s="1" t="s">
        <v>589</v>
      </c>
      <c r="B598" s="1" t="s">
        <v>3606</v>
      </c>
      <c r="C598" s="1" t="s">
        <v>3607</v>
      </c>
      <c r="D598" s="1" t="s">
        <v>3608</v>
      </c>
      <c r="E598" s="1" t="s">
        <v>29</v>
      </c>
      <c r="F598" s="1" t="s">
        <v>751</v>
      </c>
      <c r="G598" s="2">
        <v>43311</v>
      </c>
      <c r="H598" s="1" t="s">
        <v>54</v>
      </c>
      <c r="I598" s="1" t="s">
        <v>190</v>
      </c>
      <c r="J598" s="1" t="s">
        <v>1757</v>
      </c>
      <c r="K598" t="s">
        <v>1758</v>
      </c>
      <c r="L598" t="b">
        <v>1</v>
      </c>
      <c r="Q598">
        <v>0</v>
      </c>
      <c r="R598">
        <v>0</v>
      </c>
      <c r="U598">
        <v>0</v>
      </c>
      <c r="Z598">
        <v>0</v>
      </c>
      <c r="AA598">
        <v>0</v>
      </c>
      <c r="AB598">
        <v>0</v>
      </c>
      <c r="AD598">
        <v>0</v>
      </c>
      <c r="AJ598">
        <v>0</v>
      </c>
      <c r="AN598">
        <v>0</v>
      </c>
      <c r="AO598">
        <v>0</v>
      </c>
      <c r="AP598">
        <v>0</v>
      </c>
      <c r="AR598">
        <v>0</v>
      </c>
      <c r="AZ598">
        <v>0</v>
      </c>
      <c r="BB598">
        <v>7</v>
      </c>
      <c r="BC598">
        <v>2018</v>
      </c>
      <c r="BD598" t="s">
        <v>3985</v>
      </c>
      <c r="BE598">
        <v>2018</v>
      </c>
    </row>
    <row r="599" spans="1:57" x14ac:dyDescent="0.35">
      <c r="A599" s="1" t="s">
        <v>589</v>
      </c>
      <c r="B599" s="1" t="s">
        <v>3609</v>
      </c>
      <c r="C599" s="1" t="s">
        <v>3610</v>
      </c>
      <c r="D599" s="1" t="s">
        <v>3611</v>
      </c>
      <c r="E599" s="1" t="s">
        <v>29</v>
      </c>
      <c r="F599" s="1" t="s">
        <v>751</v>
      </c>
      <c r="G599" s="2">
        <v>43311</v>
      </c>
      <c r="H599" s="1" t="s">
        <v>54</v>
      </c>
      <c r="I599" s="1" t="s">
        <v>190</v>
      </c>
      <c r="J599" s="1" t="s">
        <v>1757</v>
      </c>
      <c r="K599" t="s">
        <v>1758</v>
      </c>
      <c r="L599" t="b">
        <v>1</v>
      </c>
      <c r="Q599">
        <v>0</v>
      </c>
      <c r="R599">
        <v>0</v>
      </c>
      <c r="U599">
        <v>0</v>
      </c>
      <c r="Z599">
        <v>0</v>
      </c>
      <c r="AA599">
        <v>0</v>
      </c>
      <c r="AB599">
        <v>0</v>
      </c>
      <c r="AD599">
        <v>0</v>
      </c>
      <c r="AJ599">
        <v>0</v>
      </c>
      <c r="AN599">
        <v>0</v>
      </c>
      <c r="AO599">
        <v>0</v>
      </c>
      <c r="AP599">
        <v>0</v>
      </c>
      <c r="AR599">
        <v>0</v>
      </c>
      <c r="AZ599">
        <v>0</v>
      </c>
      <c r="BB599">
        <v>7</v>
      </c>
      <c r="BC599">
        <v>2018</v>
      </c>
      <c r="BD599" t="s">
        <v>3985</v>
      </c>
      <c r="BE599">
        <v>2018</v>
      </c>
    </row>
    <row r="600" spans="1:57" x14ac:dyDescent="0.35">
      <c r="A600" s="1" t="s">
        <v>589</v>
      </c>
      <c r="B600" s="1" t="s">
        <v>3612</v>
      </c>
      <c r="C600" s="1" t="s">
        <v>3613</v>
      </c>
      <c r="D600" s="1" t="s">
        <v>3614</v>
      </c>
      <c r="E600" s="1" t="s">
        <v>29</v>
      </c>
      <c r="F600" s="1" t="s">
        <v>751</v>
      </c>
      <c r="G600" s="2">
        <v>43311</v>
      </c>
      <c r="H600" s="1" t="s">
        <v>1079</v>
      </c>
      <c r="I600" s="1" t="s">
        <v>353</v>
      </c>
      <c r="J600" s="1" t="s">
        <v>1757</v>
      </c>
      <c r="K600" t="s">
        <v>1758</v>
      </c>
      <c r="L600" t="b">
        <v>1</v>
      </c>
      <c r="Q600">
        <v>0</v>
      </c>
      <c r="R600">
        <v>0</v>
      </c>
      <c r="U600">
        <v>0</v>
      </c>
      <c r="Z600">
        <v>0</v>
      </c>
      <c r="AA600">
        <v>0</v>
      </c>
      <c r="AB600">
        <v>0</v>
      </c>
      <c r="AD600">
        <v>0</v>
      </c>
      <c r="AJ600">
        <v>0</v>
      </c>
      <c r="AN600">
        <v>0</v>
      </c>
      <c r="AO600">
        <v>0</v>
      </c>
      <c r="AP600">
        <v>0</v>
      </c>
      <c r="AR600">
        <v>0</v>
      </c>
      <c r="AZ600">
        <v>0</v>
      </c>
      <c r="BB600">
        <v>7</v>
      </c>
      <c r="BC600">
        <v>2018</v>
      </c>
      <c r="BD600" t="s">
        <v>3985</v>
      </c>
      <c r="BE600">
        <v>2018</v>
      </c>
    </row>
    <row r="601" spans="1:57" x14ac:dyDescent="0.35">
      <c r="A601" s="1" t="s">
        <v>589</v>
      </c>
      <c r="B601" s="1" t="s">
        <v>3615</v>
      </c>
      <c r="C601" s="1" t="s">
        <v>3616</v>
      </c>
      <c r="D601" s="1" t="s">
        <v>3617</v>
      </c>
      <c r="E601" s="1" t="s">
        <v>29</v>
      </c>
      <c r="F601" s="1" t="s">
        <v>751</v>
      </c>
      <c r="G601" s="2">
        <v>43311</v>
      </c>
      <c r="H601" s="1" t="s">
        <v>54</v>
      </c>
      <c r="I601" s="1" t="s">
        <v>190</v>
      </c>
      <c r="J601" s="1" t="s">
        <v>1757</v>
      </c>
      <c r="K601" t="s">
        <v>1758</v>
      </c>
      <c r="L601" t="b">
        <v>1</v>
      </c>
      <c r="Q601">
        <v>0</v>
      </c>
      <c r="R601">
        <v>0</v>
      </c>
      <c r="U601">
        <v>0</v>
      </c>
      <c r="Z601">
        <v>0</v>
      </c>
      <c r="AA601">
        <v>0</v>
      </c>
      <c r="AB601">
        <v>0</v>
      </c>
      <c r="AD601">
        <v>0</v>
      </c>
      <c r="AJ601">
        <v>0</v>
      </c>
      <c r="AN601">
        <v>0</v>
      </c>
      <c r="AO601">
        <v>0</v>
      </c>
      <c r="AP601">
        <v>0</v>
      </c>
      <c r="AR601">
        <v>0</v>
      </c>
      <c r="AZ601">
        <v>0</v>
      </c>
      <c r="BB601">
        <v>7</v>
      </c>
      <c r="BC601">
        <v>2018</v>
      </c>
      <c r="BD601" t="s">
        <v>3985</v>
      </c>
      <c r="BE601">
        <v>2018</v>
      </c>
    </row>
    <row r="602" spans="1:57" x14ac:dyDescent="0.35">
      <c r="A602" s="1" t="s">
        <v>589</v>
      </c>
      <c r="B602" s="1" t="s">
        <v>3618</v>
      </c>
      <c r="C602" s="1" t="s">
        <v>3619</v>
      </c>
      <c r="D602" s="1" t="s">
        <v>3620</v>
      </c>
      <c r="E602" s="1" t="s">
        <v>29</v>
      </c>
      <c r="F602" s="1" t="s">
        <v>751</v>
      </c>
      <c r="G602" s="2">
        <v>43311</v>
      </c>
      <c r="H602" s="1" t="s">
        <v>43</v>
      </c>
      <c r="I602" s="1" t="s">
        <v>48</v>
      </c>
      <c r="J602" s="1" t="s">
        <v>1757</v>
      </c>
      <c r="K602" t="s">
        <v>1758</v>
      </c>
      <c r="L602" t="b">
        <v>1</v>
      </c>
      <c r="Q602">
        <v>0</v>
      </c>
      <c r="R602">
        <v>0</v>
      </c>
      <c r="U602">
        <v>0</v>
      </c>
      <c r="Z602">
        <v>0</v>
      </c>
      <c r="AA602">
        <v>0</v>
      </c>
      <c r="AB602">
        <v>0</v>
      </c>
      <c r="AD602">
        <v>0</v>
      </c>
      <c r="AJ602">
        <v>0</v>
      </c>
      <c r="AN602">
        <v>0</v>
      </c>
      <c r="AO602">
        <v>0</v>
      </c>
      <c r="AP602">
        <v>0</v>
      </c>
      <c r="AR602">
        <v>0</v>
      </c>
      <c r="AZ602">
        <v>0</v>
      </c>
      <c r="BB602">
        <v>7</v>
      </c>
      <c r="BC602">
        <v>2018</v>
      </c>
      <c r="BD602" t="s">
        <v>3985</v>
      </c>
      <c r="BE602">
        <v>2018</v>
      </c>
    </row>
    <row r="603" spans="1:57" x14ac:dyDescent="0.35">
      <c r="A603" s="1" t="s">
        <v>589</v>
      </c>
      <c r="B603" s="1" t="s">
        <v>3687</v>
      </c>
      <c r="C603" s="1" t="s">
        <v>3688</v>
      </c>
      <c r="D603" s="1" t="s">
        <v>3689</v>
      </c>
      <c r="E603" s="1" t="s">
        <v>29</v>
      </c>
      <c r="F603" s="1" t="s">
        <v>751</v>
      </c>
      <c r="G603" s="2">
        <v>43311</v>
      </c>
      <c r="H603" s="1" t="s">
        <v>1106</v>
      </c>
      <c r="I603" s="1" t="s">
        <v>845</v>
      </c>
      <c r="J603" s="1" t="s">
        <v>1757</v>
      </c>
      <c r="K603" t="s">
        <v>1758</v>
      </c>
      <c r="L603" t="b">
        <v>1</v>
      </c>
      <c r="Q603">
        <v>0</v>
      </c>
      <c r="R603">
        <v>0</v>
      </c>
      <c r="U603">
        <v>0</v>
      </c>
      <c r="Z603">
        <v>0</v>
      </c>
      <c r="AA603">
        <v>0</v>
      </c>
      <c r="AB603">
        <v>0</v>
      </c>
      <c r="AD603">
        <v>0</v>
      </c>
      <c r="AJ603">
        <v>0</v>
      </c>
      <c r="AN603">
        <v>0</v>
      </c>
      <c r="AO603">
        <v>0</v>
      </c>
      <c r="AP603">
        <v>0</v>
      </c>
      <c r="AR603">
        <v>0</v>
      </c>
      <c r="AZ603">
        <v>0</v>
      </c>
      <c r="BB603">
        <v>7</v>
      </c>
      <c r="BC603">
        <v>2018</v>
      </c>
      <c r="BD603" t="s">
        <v>3985</v>
      </c>
      <c r="BE603">
        <v>2018</v>
      </c>
    </row>
    <row r="604" spans="1:57" x14ac:dyDescent="0.35">
      <c r="A604" s="1" t="s">
        <v>589</v>
      </c>
      <c r="B604" s="1" t="s">
        <v>3684</v>
      </c>
      <c r="C604" s="1" t="s">
        <v>3685</v>
      </c>
      <c r="D604" s="1" t="s">
        <v>3686</v>
      </c>
      <c r="E604" s="1" t="s">
        <v>29</v>
      </c>
      <c r="F604" s="1" t="s">
        <v>751</v>
      </c>
      <c r="G604" s="2">
        <v>43311</v>
      </c>
      <c r="H604" s="1" t="s">
        <v>151</v>
      </c>
      <c r="I604" s="1" t="s">
        <v>145</v>
      </c>
      <c r="J604" s="1" t="s">
        <v>1757</v>
      </c>
      <c r="K604" t="s">
        <v>1758</v>
      </c>
      <c r="L604" t="b">
        <v>1</v>
      </c>
      <c r="Q604">
        <v>0</v>
      </c>
      <c r="R604">
        <v>0</v>
      </c>
      <c r="U604">
        <v>0</v>
      </c>
      <c r="Z604">
        <v>0</v>
      </c>
      <c r="AA604">
        <v>0</v>
      </c>
      <c r="AB604">
        <v>0</v>
      </c>
      <c r="AD604">
        <v>0</v>
      </c>
      <c r="AJ604">
        <v>0</v>
      </c>
      <c r="AN604">
        <v>0</v>
      </c>
      <c r="AO604">
        <v>0</v>
      </c>
      <c r="AP604">
        <v>0</v>
      </c>
      <c r="AR604">
        <v>0</v>
      </c>
      <c r="AZ604">
        <v>0</v>
      </c>
      <c r="BB604">
        <v>7</v>
      </c>
      <c r="BC604">
        <v>2018</v>
      </c>
      <c r="BD604" t="s">
        <v>3985</v>
      </c>
      <c r="BE604">
        <v>2018</v>
      </c>
    </row>
    <row r="605" spans="1:57" x14ac:dyDescent="0.35">
      <c r="A605" s="1" t="s">
        <v>595</v>
      </c>
      <c r="B605" s="1" t="s">
        <v>3701</v>
      </c>
      <c r="C605" s="1" t="s">
        <v>3702</v>
      </c>
      <c r="D605" s="1" t="s">
        <v>3703</v>
      </c>
      <c r="E605" s="1" t="s">
        <v>29</v>
      </c>
      <c r="F605" s="1" t="s">
        <v>751</v>
      </c>
      <c r="G605" s="2">
        <v>42145</v>
      </c>
      <c r="H605" s="1" t="s">
        <v>596</v>
      </c>
      <c r="I605" s="1" t="s">
        <v>353</v>
      </c>
      <c r="J605" s="1" t="s">
        <v>1894</v>
      </c>
      <c r="K605" t="s">
        <v>1895</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3986</v>
      </c>
      <c r="BE605">
        <v>2015</v>
      </c>
    </row>
    <row r="606" spans="1:57" x14ac:dyDescent="0.35">
      <c r="A606" s="1" t="s">
        <v>614</v>
      </c>
      <c r="B606" s="1" t="s">
        <v>3704</v>
      </c>
      <c r="C606" s="1" t="s">
        <v>3705</v>
      </c>
      <c r="D606" s="1" t="s">
        <v>3706</v>
      </c>
      <c r="E606" s="1" t="s">
        <v>3706</v>
      </c>
      <c r="F606" s="1" t="s">
        <v>751</v>
      </c>
      <c r="G606" s="2">
        <v>43205</v>
      </c>
      <c r="H606" s="1" t="s">
        <v>74</v>
      </c>
      <c r="I606" s="1" t="s">
        <v>82</v>
      </c>
      <c r="J606" s="1" t="s">
        <v>751</v>
      </c>
      <c r="K606" t="s">
        <v>2567</v>
      </c>
      <c r="L606" t="b">
        <v>1</v>
      </c>
      <c r="U606">
        <v>0</v>
      </c>
      <c r="AH606">
        <v>0</v>
      </c>
      <c r="AJ606">
        <v>0</v>
      </c>
      <c r="AN606">
        <v>320</v>
      </c>
      <c r="AO606">
        <v>160</v>
      </c>
      <c r="AP606">
        <v>160</v>
      </c>
      <c r="AR606">
        <v>0</v>
      </c>
      <c r="AX606">
        <v>160</v>
      </c>
      <c r="AY606">
        <v>160</v>
      </c>
      <c r="AZ606">
        <v>320</v>
      </c>
      <c r="BB606">
        <v>4</v>
      </c>
      <c r="BC606">
        <v>2018</v>
      </c>
      <c r="BD606" t="s">
        <v>3986</v>
      </c>
      <c r="BE606">
        <v>2018</v>
      </c>
    </row>
    <row r="607" spans="1:57" x14ac:dyDescent="0.35">
      <c r="A607" s="1" t="s">
        <v>625</v>
      </c>
      <c r="B607" s="1" t="s">
        <v>3707</v>
      </c>
      <c r="C607" s="1" t="s">
        <v>3708</v>
      </c>
      <c r="D607" s="1" t="s">
        <v>3709</v>
      </c>
      <c r="E607" s="1" t="s">
        <v>29</v>
      </c>
      <c r="F607" s="1" t="s">
        <v>751</v>
      </c>
      <c r="G607" s="2">
        <v>42613</v>
      </c>
      <c r="H607" s="1" t="s">
        <v>177</v>
      </c>
      <c r="I607" s="1" t="s">
        <v>1146</v>
      </c>
      <c r="J607" s="1" t="s">
        <v>1757</v>
      </c>
      <c r="K607" t="s">
        <v>1758</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3985</v>
      </c>
      <c r="BE607">
        <v>2016</v>
      </c>
    </row>
    <row r="608" spans="1:57" x14ac:dyDescent="0.35">
      <c r="A608" s="1" t="s">
        <v>309</v>
      </c>
      <c r="B608" s="1" t="s">
        <v>3710</v>
      </c>
      <c r="C608" s="1" t="s">
        <v>3711</v>
      </c>
      <c r="D608" s="1" t="s">
        <v>3712</v>
      </c>
      <c r="E608" s="1" t="s">
        <v>29</v>
      </c>
      <c r="F608" s="1" t="s">
        <v>751</v>
      </c>
      <c r="G608" s="2">
        <v>43890</v>
      </c>
      <c r="H608" s="1" t="s">
        <v>513</v>
      </c>
      <c r="I608" s="1" t="s">
        <v>73</v>
      </c>
      <c r="J608" s="1" t="s">
        <v>1894</v>
      </c>
      <c r="K608" t="s">
        <v>1895</v>
      </c>
      <c r="L608" t="b">
        <v>1</v>
      </c>
      <c r="U608">
        <v>892</v>
      </c>
      <c r="V608">
        <v>892</v>
      </c>
      <c r="AH608">
        <v>892</v>
      </c>
      <c r="AJ608">
        <v>892</v>
      </c>
      <c r="AY608">
        <v>906</v>
      </c>
      <c r="AZ608">
        <v>906</v>
      </c>
      <c r="BB608">
        <v>2</v>
      </c>
      <c r="BC608">
        <v>2020</v>
      </c>
      <c r="BD608" t="s">
        <v>3987</v>
      </c>
      <c r="BE608">
        <v>2020</v>
      </c>
    </row>
    <row r="609" spans="1:57" x14ac:dyDescent="0.35">
      <c r="A609" s="1" t="s">
        <v>309</v>
      </c>
      <c r="B609" s="1" t="s">
        <v>3713</v>
      </c>
      <c r="C609" s="1" t="s">
        <v>3714</v>
      </c>
      <c r="D609" s="1" t="s">
        <v>3715</v>
      </c>
      <c r="E609" s="1" t="s">
        <v>29</v>
      </c>
      <c r="F609" s="1" t="s">
        <v>751</v>
      </c>
      <c r="G609" s="2">
        <v>43890</v>
      </c>
      <c r="H609" s="1" t="s">
        <v>1014</v>
      </c>
      <c r="I609" s="1" t="s">
        <v>353</v>
      </c>
      <c r="J609" s="1" t="s">
        <v>1894</v>
      </c>
      <c r="K609" t="s">
        <v>1895</v>
      </c>
      <c r="L609" t="b">
        <v>1</v>
      </c>
      <c r="U609">
        <v>0</v>
      </c>
      <c r="AH609">
        <v>0</v>
      </c>
      <c r="AJ609">
        <v>0</v>
      </c>
      <c r="AY609">
        <v>0</v>
      </c>
      <c r="AZ609">
        <v>0</v>
      </c>
      <c r="BB609">
        <v>2</v>
      </c>
      <c r="BC609">
        <v>2020</v>
      </c>
      <c r="BD609" t="s">
        <v>3987</v>
      </c>
      <c r="BE609">
        <v>2020</v>
      </c>
    </row>
    <row r="610" spans="1:57" x14ac:dyDescent="0.35">
      <c r="A610" s="1" t="s">
        <v>309</v>
      </c>
      <c r="B610" s="1" t="s">
        <v>3716</v>
      </c>
      <c r="C610" s="1" t="s">
        <v>3717</v>
      </c>
      <c r="D610" s="1" t="s">
        <v>3718</v>
      </c>
      <c r="E610" s="1" t="s">
        <v>29</v>
      </c>
      <c r="F610" s="1" t="s">
        <v>751</v>
      </c>
      <c r="G610" s="2">
        <v>43890</v>
      </c>
      <c r="H610" s="1" t="s">
        <v>1067</v>
      </c>
      <c r="I610" s="1" t="s">
        <v>353</v>
      </c>
      <c r="J610" s="1" t="s">
        <v>1894</v>
      </c>
      <c r="K610" t="s">
        <v>1895</v>
      </c>
      <c r="L610" t="b">
        <v>1</v>
      </c>
      <c r="U610">
        <v>944</v>
      </c>
      <c r="V610">
        <v>944</v>
      </c>
      <c r="AH610">
        <v>944</v>
      </c>
      <c r="AJ610">
        <v>944</v>
      </c>
      <c r="AY610">
        <v>534</v>
      </c>
      <c r="AZ610">
        <v>534</v>
      </c>
      <c r="BB610">
        <v>2</v>
      </c>
      <c r="BC610">
        <v>2020</v>
      </c>
      <c r="BD610" t="s">
        <v>3987</v>
      </c>
      <c r="BE610">
        <v>2020</v>
      </c>
    </row>
    <row r="611" spans="1:57" x14ac:dyDescent="0.35">
      <c r="A611" s="1" t="s">
        <v>309</v>
      </c>
      <c r="B611" s="1" t="s">
        <v>3719</v>
      </c>
      <c r="C611" s="1" t="s">
        <v>3720</v>
      </c>
      <c r="D611" s="1" t="s">
        <v>3721</v>
      </c>
      <c r="E611" s="1" t="s">
        <v>29</v>
      </c>
      <c r="F611" s="1" t="s">
        <v>751</v>
      </c>
      <c r="G611" s="2">
        <v>43890</v>
      </c>
      <c r="H611" s="1" t="s">
        <v>1026</v>
      </c>
      <c r="I611" s="1" t="s">
        <v>353</v>
      </c>
      <c r="J611" s="1" t="s">
        <v>1894</v>
      </c>
      <c r="K611" t="s">
        <v>1895</v>
      </c>
      <c r="L611" t="b">
        <v>1</v>
      </c>
      <c r="U611">
        <v>0</v>
      </c>
      <c r="AH611">
        <v>0</v>
      </c>
      <c r="AJ611">
        <v>0</v>
      </c>
      <c r="AY611">
        <v>0</v>
      </c>
      <c r="AZ611">
        <v>0</v>
      </c>
      <c r="BB611">
        <v>2</v>
      </c>
      <c r="BC611">
        <v>2020</v>
      </c>
      <c r="BD611" t="s">
        <v>3987</v>
      </c>
      <c r="BE611">
        <v>2020</v>
      </c>
    </row>
    <row r="612" spans="1:57" x14ac:dyDescent="0.35">
      <c r="A612" s="1" t="s">
        <v>561</v>
      </c>
      <c r="B612" s="1" t="s">
        <v>3722</v>
      </c>
      <c r="C612" s="1" t="s">
        <v>3723</v>
      </c>
      <c r="D612" s="1" t="s">
        <v>3724</v>
      </c>
      <c r="E612" s="1" t="s">
        <v>3724</v>
      </c>
      <c r="F612" s="1" t="s">
        <v>751</v>
      </c>
      <c r="G612" s="2">
        <v>42749</v>
      </c>
      <c r="H612" s="1" t="s">
        <v>125</v>
      </c>
      <c r="I612" s="1" t="s">
        <v>125</v>
      </c>
      <c r="J612" s="1" t="s">
        <v>3725</v>
      </c>
      <c r="K612" t="s">
        <v>3726</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3987</v>
      </c>
      <c r="BE612">
        <v>2017</v>
      </c>
    </row>
    <row r="613" spans="1:57" x14ac:dyDescent="0.35">
      <c r="A613" s="1" t="s">
        <v>561</v>
      </c>
      <c r="B613" s="1" t="s">
        <v>3727</v>
      </c>
      <c r="C613" s="1" t="s">
        <v>3728</v>
      </c>
      <c r="D613" s="1" t="s">
        <v>3729</v>
      </c>
      <c r="E613" s="1" t="s">
        <v>3729</v>
      </c>
      <c r="F613" s="1" t="s">
        <v>751</v>
      </c>
      <c r="G613" s="2">
        <v>43114</v>
      </c>
      <c r="H613" s="1" t="s">
        <v>125</v>
      </c>
      <c r="I613" s="1" t="s">
        <v>125</v>
      </c>
      <c r="J613" s="1" t="s">
        <v>3725</v>
      </c>
      <c r="K613" t="s">
        <v>3726</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3987</v>
      </c>
      <c r="BE613">
        <v>2018</v>
      </c>
    </row>
    <row r="614" spans="1:57" x14ac:dyDescent="0.35">
      <c r="A614" s="1" t="s">
        <v>600</v>
      </c>
      <c r="B614" s="1" t="s">
        <v>3730</v>
      </c>
      <c r="C614" s="1" t="s">
        <v>3731</v>
      </c>
      <c r="D614" s="1" t="s">
        <v>3732</v>
      </c>
      <c r="E614" s="1" t="s">
        <v>29</v>
      </c>
      <c r="F614" s="1" t="s">
        <v>751</v>
      </c>
      <c r="G614" s="2">
        <v>42247</v>
      </c>
      <c r="H614" s="1" t="s">
        <v>43</v>
      </c>
      <c r="I614" s="1" t="s">
        <v>48</v>
      </c>
      <c r="J614" s="1" t="s">
        <v>1775</v>
      </c>
      <c r="K614" t="s">
        <v>1776</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3985</v>
      </c>
      <c r="BE614">
        <v>2015</v>
      </c>
    </row>
    <row r="615" spans="1:57" x14ac:dyDescent="0.35">
      <c r="A615" s="1" t="s">
        <v>600</v>
      </c>
      <c r="B615" s="1" t="s">
        <v>3733</v>
      </c>
      <c r="C615" s="1" t="s">
        <v>3734</v>
      </c>
      <c r="D615" s="1" t="s">
        <v>3735</v>
      </c>
      <c r="E615" s="1" t="s">
        <v>29</v>
      </c>
      <c r="F615" s="1" t="s">
        <v>751</v>
      </c>
      <c r="G615" s="2">
        <v>42613</v>
      </c>
      <c r="H615" s="1" t="s">
        <v>43</v>
      </c>
      <c r="I615" s="1" t="s">
        <v>48</v>
      </c>
      <c r="J615" s="1" t="s">
        <v>1775</v>
      </c>
      <c r="K615" t="s">
        <v>1776</v>
      </c>
      <c r="L615" t="b">
        <v>1</v>
      </c>
      <c r="Q615">
        <v>0</v>
      </c>
      <c r="R615">
        <v>0</v>
      </c>
      <c r="U615">
        <v>0</v>
      </c>
      <c r="Z615">
        <v>0</v>
      </c>
      <c r="AA615">
        <v>0</v>
      </c>
      <c r="AB615">
        <v>0</v>
      </c>
      <c r="AD615">
        <v>0</v>
      </c>
      <c r="AJ615">
        <v>0</v>
      </c>
      <c r="AN615">
        <v>0</v>
      </c>
      <c r="AO615">
        <v>0</v>
      </c>
      <c r="AP615">
        <v>0</v>
      </c>
      <c r="AR615">
        <v>0</v>
      </c>
      <c r="AZ615">
        <v>0</v>
      </c>
      <c r="BB615">
        <v>8</v>
      </c>
      <c r="BC615">
        <v>2016</v>
      </c>
      <c r="BD615" t="s">
        <v>3985</v>
      </c>
      <c r="BE615">
        <v>2016</v>
      </c>
    </row>
    <row r="616" spans="1:57" x14ac:dyDescent="0.35">
      <c r="A616" s="1" t="s">
        <v>405</v>
      </c>
      <c r="B616" s="1" t="s">
        <v>3736</v>
      </c>
      <c r="C616" s="1" t="s">
        <v>3737</v>
      </c>
      <c r="D616" s="1" t="s">
        <v>3738</v>
      </c>
      <c r="E616" s="1" t="s">
        <v>29</v>
      </c>
      <c r="F616" s="1" t="s">
        <v>751</v>
      </c>
      <c r="G616" s="2">
        <v>42423</v>
      </c>
      <c r="H616" s="1" t="s">
        <v>352</v>
      </c>
      <c r="I616" s="1" t="s">
        <v>353</v>
      </c>
      <c r="J616" s="1" t="s">
        <v>1894</v>
      </c>
      <c r="K616" t="s">
        <v>1895</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3987</v>
      </c>
      <c r="BE616">
        <v>2016</v>
      </c>
    </row>
    <row r="617" spans="1:57" x14ac:dyDescent="0.35">
      <c r="A617" s="1" t="s">
        <v>628</v>
      </c>
      <c r="B617" s="1" t="s">
        <v>3748</v>
      </c>
      <c r="C617" s="1" t="s">
        <v>3749</v>
      </c>
      <c r="D617" s="1" t="s">
        <v>3750</v>
      </c>
      <c r="E617" s="1" t="s">
        <v>29</v>
      </c>
      <c r="F617" s="1" t="s">
        <v>751</v>
      </c>
      <c r="G617" s="2">
        <v>43404</v>
      </c>
      <c r="H617" s="1" t="s">
        <v>1890</v>
      </c>
      <c r="I617" s="1" t="s">
        <v>1146</v>
      </c>
      <c r="J617" s="1" t="s">
        <v>1757</v>
      </c>
      <c r="K617" t="s">
        <v>1758</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3988</v>
      </c>
      <c r="BE617">
        <v>2019</v>
      </c>
    </row>
    <row r="618" spans="1:57" x14ac:dyDescent="0.35">
      <c r="A618" s="1" t="s">
        <v>628</v>
      </c>
      <c r="B618" s="1" t="s">
        <v>3739</v>
      </c>
      <c r="C618" s="1" t="s">
        <v>3740</v>
      </c>
      <c r="D618" s="1" t="s">
        <v>3741</v>
      </c>
      <c r="E618" s="1" t="s">
        <v>29</v>
      </c>
      <c r="F618" s="1" t="s">
        <v>751</v>
      </c>
      <c r="G618" s="2">
        <v>43404</v>
      </c>
      <c r="H618" s="1" t="s">
        <v>151</v>
      </c>
      <c r="I618" s="1" t="s">
        <v>145</v>
      </c>
      <c r="J618" s="1" t="s">
        <v>1757</v>
      </c>
      <c r="K618" t="s">
        <v>1758</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3988</v>
      </c>
      <c r="BE618">
        <v>2019</v>
      </c>
    </row>
    <row r="619" spans="1:57" x14ac:dyDescent="0.35">
      <c r="A619" s="1" t="s">
        <v>628</v>
      </c>
      <c r="B619" s="1" t="s">
        <v>3745</v>
      </c>
      <c r="C619" s="1" t="s">
        <v>3746</v>
      </c>
      <c r="D619" s="1" t="s">
        <v>3747</v>
      </c>
      <c r="E619" s="1" t="s">
        <v>29</v>
      </c>
      <c r="F619" s="1" t="s">
        <v>751</v>
      </c>
      <c r="G619" s="2">
        <v>43404</v>
      </c>
      <c r="H619" s="1" t="s">
        <v>835</v>
      </c>
      <c r="I619" s="1" t="s">
        <v>73</v>
      </c>
      <c r="J619" s="1" t="s">
        <v>1757</v>
      </c>
      <c r="K619" t="s">
        <v>1758</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3988</v>
      </c>
      <c r="BE619">
        <v>2019</v>
      </c>
    </row>
    <row r="620" spans="1:57" x14ac:dyDescent="0.35">
      <c r="A620" s="1" t="s">
        <v>628</v>
      </c>
      <c r="B620" s="1" t="s">
        <v>3742</v>
      </c>
      <c r="C620" s="1" t="s">
        <v>3743</v>
      </c>
      <c r="D620" s="1" t="s">
        <v>3744</v>
      </c>
      <c r="E620" s="1" t="s">
        <v>29</v>
      </c>
      <c r="F620" s="1" t="s">
        <v>751</v>
      </c>
      <c r="G620" s="2">
        <v>43404</v>
      </c>
      <c r="H620" s="1" t="s">
        <v>177</v>
      </c>
      <c r="I620" s="1" t="s">
        <v>73</v>
      </c>
      <c r="J620" s="1" t="s">
        <v>1757</v>
      </c>
      <c r="K620" t="s">
        <v>1758</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3988</v>
      </c>
      <c r="BE620">
        <v>2019</v>
      </c>
    </row>
    <row r="621" spans="1:57" x14ac:dyDescent="0.35">
      <c r="A621" s="1" t="s">
        <v>320</v>
      </c>
      <c r="B621" s="1" t="s">
        <v>3974</v>
      </c>
      <c r="C621" s="1" t="s">
        <v>3975</v>
      </c>
      <c r="D621" s="1" t="s">
        <v>3976</v>
      </c>
      <c r="E621" s="1" t="s">
        <v>3977</v>
      </c>
      <c r="F621" s="1" t="s">
        <v>822</v>
      </c>
      <c r="G621" s="2">
        <v>44196</v>
      </c>
      <c r="H621" s="1" t="s">
        <v>321</v>
      </c>
      <c r="I621" s="1" t="s">
        <v>190</v>
      </c>
      <c r="J621" s="1" t="s">
        <v>751</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3987</v>
      </c>
      <c r="BE621">
        <v>2021</v>
      </c>
    </row>
    <row r="622" spans="1:57" x14ac:dyDescent="0.35">
      <c r="A622" s="1" t="s">
        <v>70</v>
      </c>
      <c r="B622" s="1" t="s">
        <v>775</v>
      </c>
      <c r="C622" s="1" t="s">
        <v>748</v>
      </c>
      <c r="D622" s="1" t="s">
        <v>749</v>
      </c>
      <c r="E622" s="1" t="s">
        <v>776</v>
      </c>
      <c r="F622" s="1" t="s">
        <v>751</v>
      </c>
      <c r="G622" s="2">
        <v>44043</v>
      </c>
      <c r="H622" s="1" t="s">
        <v>177</v>
      </c>
      <c r="I622" s="1" t="s">
        <v>73</v>
      </c>
      <c r="J622" s="1" t="s">
        <v>752</v>
      </c>
      <c r="K622" t="s">
        <v>753</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3985</v>
      </c>
      <c r="BE622">
        <v>2020</v>
      </c>
    </row>
    <row r="623" spans="1:57" x14ac:dyDescent="0.35">
      <c r="A623" s="1" t="s">
        <v>70</v>
      </c>
      <c r="B623" s="1" t="s">
        <v>777</v>
      </c>
      <c r="C623" s="1" t="s">
        <v>755</v>
      </c>
      <c r="D623" s="1" t="s">
        <v>756</v>
      </c>
      <c r="E623" s="1" t="s">
        <v>778</v>
      </c>
      <c r="F623" s="1" t="s">
        <v>751</v>
      </c>
      <c r="G623" s="2">
        <v>44043</v>
      </c>
      <c r="H623" s="1" t="s">
        <v>758</v>
      </c>
      <c r="I623" s="1" t="s">
        <v>73</v>
      </c>
      <c r="J623" s="1" t="s">
        <v>752</v>
      </c>
      <c r="K623" t="s">
        <v>753</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3985</v>
      </c>
      <c r="BE623">
        <v>2020</v>
      </c>
    </row>
    <row r="624" spans="1:57" x14ac:dyDescent="0.35">
      <c r="A624" s="1" t="s">
        <v>70</v>
      </c>
      <c r="B624" s="1" t="s">
        <v>779</v>
      </c>
      <c r="C624" s="1" t="s">
        <v>760</v>
      </c>
      <c r="D624" s="1" t="s">
        <v>761</v>
      </c>
      <c r="E624" s="1" t="s">
        <v>780</v>
      </c>
      <c r="F624" s="1" t="s">
        <v>751</v>
      </c>
      <c r="G624" s="2">
        <v>44043</v>
      </c>
      <c r="H624" s="1" t="s">
        <v>513</v>
      </c>
      <c r="I624" s="1" t="s">
        <v>73</v>
      </c>
      <c r="J624" s="1" t="s">
        <v>752</v>
      </c>
      <c r="K624" t="s">
        <v>753</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3985</v>
      </c>
      <c r="BE624">
        <v>2020</v>
      </c>
    </row>
    <row r="625" spans="1:57" x14ac:dyDescent="0.35">
      <c r="A625" s="1" t="s">
        <v>221</v>
      </c>
      <c r="B625" s="1" t="s">
        <v>989</v>
      </c>
      <c r="C625" s="1" t="s">
        <v>990</v>
      </c>
      <c r="D625" s="1" t="s">
        <v>991</v>
      </c>
      <c r="E625" s="1" t="s">
        <v>992</v>
      </c>
      <c r="F625" s="1" t="s">
        <v>796</v>
      </c>
      <c r="G625" s="2">
        <v>44316</v>
      </c>
      <c r="H625" s="1" t="s">
        <v>993</v>
      </c>
      <c r="I625" s="1" t="s">
        <v>145</v>
      </c>
      <c r="J625" s="1" t="s">
        <v>751</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3986</v>
      </c>
      <c r="BE625">
        <v>2021</v>
      </c>
    </row>
    <row r="626" spans="1:57" x14ac:dyDescent="0.35">
      <c r="A626" s="1" t="s">
        <v>221</v>
      </c>
      <c r="B626" s="1" t="s">
        <v>994</v>
      </c>
      <c r="C626" s="1" t="s">
        <v>995</v>
      </c>
      <c r="D626" s="1" t="s">
        <v>996</v>
      </c>
      <c r="E626" s="1" t="s">
        <v>997</v>
      </c>
      <c r="F626" s="1" t="s">
        <v>796</v>
      </c>
      <c r="G626" s="2">
        <v>44316</v>
      </c>
      <c r="H626" s="1" t="s">
        <v>998</v>
      </c>
      <c r="I626" s="1" t="s">
        <v>145</v>
      </c>
      <c r="J626" s="1" t="s">
        <v>751</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3986</v>
      </c>
      <c r="BE626">
        <v>2021</v>
      </c>
    </row>
    <row r="627" spans="1:57" x14ac:dyDescent="0.35">
      <c r="A627" s="1" t="s">
        <v>221</v>
      </c>
      <c r="B627" s="1" t="s">
        <v>999</v>
      </c>
      <c r="C627" s="1" t="s">
        <v>1000</v>
      </c>
      <c r="D627" s="1" t="s">
        <v>1001</v>
      </c>
      <c r="E627" s="1" t="s">
        <v>997</v>
      </c>
      <c r="F627" s="1" t="s">
        <v>796</v>
      </c>
      <c r="G627" s="2">
        <v>44316</v>
      </c>
      <c r="H627" s="1" t="s">
        <v>155</v>
      </c>
      <c r="I627" s="1" t="s">
        <v>145</v>
      </c>
      <c r="J627" s="1" t="s">
        <v>751</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3986</v>
      </c>
      <c r="BE627">
        <v>2021</v>
      </c>
    </row>
    <row r="628" spans="1:57" x14ac:dyDescent="0.35">
      <c r="A628" s="1" t="s">
        <v>221</v>
      </c>
      <c r="B628" s="1" t="s">
        <v>1002</v>
      </c>
      <c r="C628" s="1" t="s">
        <v>1003</v>
      </c>
      <c r="D628" s="1" t="s">
        <v>1004</v>
      </c>
      <c r="E628" s="1" t="s">
        <v>1005</v>
      </c>
      <c r="F628" s="1" t="s">
        <v>796</v>
      </c>
      <c r="G628" s="2">
        <v>44316</v>
      </c>
      <c r="H628" s="1" t="s">
        <v>1006</v>
      </c>
      <c r="I628" s="1" t="s">
        <v>136</v>
      </c>
      <c r="J628" s="1" t="s">
        <v>751</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3986</v>
      </c>
      <c r="BE628">
        <v>2021</v>
      </c>
    </row>
    <row r="629" spans="1:57" x14ac:dyDescent="0.35">
      <c r="A629" s="1" t="s">
        <v>221</v>
      </c>
      <c r="B629" s="1" t="s">
        <v>1007</v>
      </c>
      <c r="C629" s="1" t="s">
        <v>1008</v>
      </c>
      <c r="D629" s="1" t="s">
        <v>1009</v>
      </c>
      <c r="E629" s="1" t="s">
        <v>1010</v>
      </c>
      <c r="F629" s="1" t="s">
        <v>796</v>
      </c>
      <c r="G629" s="2">
        <v>44316</v>
      </c>
      <c r="H629" s="1" t="s">
        <v>135</v>
      </c>
      <c r="I629" s="1" t="s">
        <v>136</v>
      </c>
      <c r="J629" s="1" t="s">
        <v>751</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3986</v>
      </c>
      <c r="BE629">
        <v>2021</v>
      </c>
    </row>
    <row r="630" spans="1:57" x14ac:dyDescent="0.35">
      <c r="A630" s="1" t="s">
        <v>114</v>
      </c>
      <c r="B630" s="1" t="s">
        <v>840</v>
      </c>
      <c r="C630" s="1" t="s">
        <v>841</v>
      </c>
      <c r="D630" s="1" t="s">
        <v>842</v>
      </c>
      <c r="E630" s="1" t="s">
        <v>843</v>
      </c>
      <c r="F630" s="1" t="s">
        <v>796</v>
      </c>
      <c r="G630" s="2">
        <v>44500</v>
      </c>
      <c r="H630" s="1" t="s">
        <v>844</v>
      </c>
      <c r="I630" s="1" t="s">
        <v>845</v>
      </c>
      <c r="J630" s="1" t="s">
        <v>751</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3988</v>
      </c>
      <c r="BE630">
        <v>2022</v>
      </c>
    </row>
    <row r="631" spans="1:57" x14ac:dyDescent="0.35">
      <c r="A631" s="1" t="s">
        <v>114</v>
      </c>
      <c r="B631" s="1" t="s">
        <v>846</v>
      </c>
      <c r="C631" s="1" t="s">
        <v>847</v>
      </c>
      <c r="D631" s="1" t="s">
        <v>848</v>
      </c>
      <c r="E631" s="1" t="s">
        <v>849</v>
      </c>
      <c r="F631" s="1" t="s">
        <v>796</v>
      </c>
      <c r="G631" s="2">
        <v>44500</v>
      </c>
      <c r="H631" s="1" t="s">
        <v>238</v>
      </c>
      <c r="I631" s="1" t="s">
        <v>239</v>
      </c>
      <c r="J631" s="1" t="s">
        <v>751</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3988</v>
      </c>
      <c r="BE631">
        <v>2022</v>
      </c>
    </row>
    <row r="632" spans="1:57" x14ac:dyDescent="0.35">
      <c r="A632" s="1" t="s">
        <v>114</v>
      </c>
      <c r="B632" s="1" t="s">
        <v>883</v>
      </c>
      <c r="C632" s="1" t="s">
        <v>884</v>
      </c>
      <c r="D632" s="1" t="s">
        <v>885</v>
      </c>
      <c r="E632" s="1" t="s">
        <v>886</v>
      </c>
      <c r="F632" s="1" t="s">
        <v>796</v>
      </c>
      <c r="G632" s="2">
        <v>44500</v>
      </c>
      <c r="H632" s="1" t="s">
        <v>238</v>
      </c>
      <c r="I632" s="1" t="s">
        <v>239</v>
      </c>
      <c r="J632" s="1" t="s">
        <v>751</v>
      </c>
      <c r="K632" t="s">
        <v>29</v>
      </c>
      <c r="L632" t="b">
        <v>1</v>
      </c>
      <c r="O632">
        <v>56</v>
      </c>
      <c r="Q632">
        <v>28</v>
      </c>
      <c r="R632">
        <v>28</v>
      </c>
      <c r="U632">
        <v>56</v>
      </c>
      <c r="V632">
        <v>56</v>
      </c>
      <c r="Y632">
        <v>36</v>
      </c>
      <c r="AA632">
        <v>18</v>
      </c>
      <c r="AB632">
        <v>18</v>
      </c>
      <c r="AH632">
        <v>36</v>
      </c>
      <c r="AJ632">
        <v>36</v>
      </c>
      <c r="AZ632">
        <v>0</v>
      </c>
      <c r="BB632">
        <v>10</v>
      </c>
      <c r="BC632">
        <v>2021</v>
      </c>
      <c r="BD632" t="s">
        <v>3988</v>
      </c>
      <c r="BE632">
        <v>2022</v>
      </c>
    </row>
    <row r="633" spans="1:57" x14ac:dyDescent="0.35">
      <c r="A633" s="1" t="s">
        <v>114</v>
      </c>
      <c r="B633" s="1" t="s">
        <v>911</v>
      </c>
      <c r="C633" s="1" t="s">
        <v>912</v>
      </c>
      <c r="D633" s="1" t="s">
        <v>913</v>
      </c>
      <c r="E633" s="1" t="s">
        <v>914</v>
      </c>
      <c r="F633" s="1" t="s">
        <v>796</v>
      </c>
      <c r="G633" s="2">
        <v>44500</v>
      </c>
      <c r="H633" s="1" t="s">
        <v>854</v>
      </c>
      <c r="I633" s="1" t="s">
        <v>40</v>
      </c>
      <c r="J633" s="1" t="s">
        <v>751</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3988</v>
      </c>
      <c r="BE633">
        <v>2022</v>
      </c>
    </row>
    <row r="634" spans="1:57" x14ac:dyDescent="0.35">
      <c r="A634" s="1" t="s">
        <v>114</v>
      </c>
      <c r="B634" s="1" t="s">
        <v>859</v>
      </c>
      <c r="C634" s="1" t="s">
        <v>860</v>
      </c>
      <c r="D634" s="1" t="s">
        <v>861</v>
      </c>
      <c r="E634" s="1" t="s">
        <v>862</v>
      </c>
      <c r="F634" s="1" t="s">
        <v>796</v>
      </c>
      <c r="G634" s="2">
        <v>44500</v>
      </c>
      <c r="H634" s="1" t="s">
        <v>844</v>
      </c>
      <c r="I634" s="1" t="s">
        <v>845</v>
      </c>
      <c r="J634" s="1" t="s">
        <v>751</v>
      </c>
      <c r="K634" t="s">
        <v>29</v>
      </c>
      <c r="L634" t="b">
        <v>1</v>
      </c>
      <c r="U634">
        <v>0</v>
      </c>
      <c r="AJ634">
        <v>0</v>
      </c>
      <c r="AZ634">
        <v>0</v>
      </c>
      <c r="BB634">
        <v>10</v>
      </c>
      <c r="BC634">
        <v>2021</v>
      </c>
      <c r="BD634" t="s">
        <v>3988</v>
      </c>
      <c r="BE634">
        <v>2022</v>
      </c>
    </row>
    <row r="635" spans="1:57" x14ac:dyDescent="0.35">
      <c r="A635" s="1" t="s">
        <v>114</v>
      </c>
      <c r="B635" s="1" t="s">
        <v>871</v>
      </c>
      <c r="C635" s="1" t="s">
        <v>872</v>
      </c>
      <c r="D635" s="1" t="s">
        <v>873</v>
      </c>
      <c r="E635" s="1" t="s">
        <v>874</v>
      </c>
      <c r="F635" s="1" t="s">
        <v>796</v>
      </c>
      <c r="G635" s="2">
        <v>44500</v>
      </c>
      <c r="H635" s="1" t="s">
        <v>835</v>
      </c>
      <c r="I635" s="1" t="s">
        <v>73</v>
      </c>
      <c r="J635" s="1" t="s">
        <v>751</v>
      </c>
      <c r="K635" t="s">
        <v>29</v>
      </c>
      <c r="L635" t="b">
        <v>1</v>
      </c>
      <c r="O635">
        <v>70</v>
      </c>
      <c r="Q635">
        <v>28</v>
      </c>
      <c r="R635">
        <v>42</v>
      </c>
      <c r="U635">
        <v>70</v>
      </c>
      <c r="V635">
        <v>70</v>
      </c>
      <c r="Y635">
        <v>50</v>
      </c>
      <c r="AA635">
        <v>20</v>
      </c>
      <c r="AB635">
        <v>30</v>
      </c>
      <c r="AH635">
        <v>50</v>
      </c>
      <c r="AJ635">
        <v>50</v>
      </c>
      <c r="AZ635">
        <v>0</v>
      </c>
      <c r="BB635">
        <v>10</v>
      </c>
      <c r="BC635">
        <v>2021</v>
      </c>
      <c r="BD635" t="s">
        <v>3988</v>
      </c>
      <c r="BE635">
        <v>2022</v>
      </c>
    </row>
    <row r="636" spans="1:57" x14ac:dyDescent="0.35">
      <c r="A636" s="1" t="s">
        <v>114</v>
      </c>
      <c r="B636" s="1" t="s">
        <v>863</v>
      </c>
      <c r="C636" s="1" t="s">
        <v>864</v>
      </c>
      <c r="D636" s="1" t="s">
        <v>865</v>
      </c>
      <c r="E636" s="1" t="s">
        <v>866</v>
      </c>
      <c r="F636" s="1" t="s">
        <v>796</v>
      </c>
      <c r="G636" s="2">
        <v>44500</v>
      </c>
      <c r="H636" s="1" t="s">
        <v>238</v>
      </c>
      <c r="I636" s="1" t="s">
        <v>239</v>
      </c>
      <c r="J636" s="1" t="s">
        <v>751</v>
      </c>
      <c r="K636" t="s">
        <v>29</v>
      </c>
      <c r="L636" t="b">
        <v>1</v>
      </c>
      <c r="U636">
        <v>0</v>
      </c>
      <c r="AJ636">
        <v>0</v>
      </c>
      <c r="AZ636">
        <v>0</v>
      </c>
      <c r="BB636">
        <v>10</v>
      </c>
      <c r="BC636">
        <v>2021</v>
      </c>
      <c r="BD636" t="s">
        <v>3988</v>
      </c>
      <c r="BE636">
        <v>2022</v>
      </c>
    </row>
    <row r="637" spans="1:57" x14ac:dyDescent="0.35">
      <c r="A637" s="1" t="s">
        <v>114</v>
      </c>
      <c r="B637" s="1" t="s">
        <v>867</v>
      </c>
      <c r="C637" s="1" t="s">
        <v>868</v>
      </c>
      <c r="D637" s="1" t="s">
        <v>869</v>
      </c>
      <c r="E637" s="1" t="s">
        <v>870</v>
      </c>
      <c r="F637" s="1" t="s">
        <v>796</v>
      </c>
      <c r="G637" s="2">
        <v>44500</v>
      </c>
      <c r="H637" s="1" t="s">
        <v>854</v>
      </c>
      <c r="I637" s="1" t="s">
        <v>40</v>
      </c>
      <c r="J637" s="1" t="s">
        <v>751</v>
      </c>
      <c r="K637" t="s">
        <v>29</v>
      </c>
      <c r="L637" t="b">
        <v>1</v>
      </c>
      <c r="O637">
        <v>18850</v>
      </c>
      <c r="Q637">
        <v>9425</v>
      </c>
      <c r="R637">
        <v>9425</v>
      </c>
      <c r="U637">
        <v>18850</v>
      </c>
      <c r="V637">
        <v>18850</v>
      </c>
      <c r="AJ637">
        <v>0</v>
      </c>
      <c r="AZ637">
        <v>0</v>
      </c>
      <c r="BB637">
        <v>10</v>
      </c>
      <c r="BC637">
        <v>2021</v>
      </c>
      <c r="BD637" t="s">
        <v>3988</v>
      </c>
      <c r="BE637">
        <v>2022</v>
      </c>
    </row>
    <row r="638" spans="1:57" x14ac:dyDescent="0.35">
      <c r="A638" s="1" t="s">
        <v>114</v>
      </c>
      <c r="B638" s="1" t="s">
        <v>875</v>
      </c>
      <c r="C638" s="1" t="s">
        <v>876</v>
      </c>
      <c r="D638" s="1" t="s">
        <v>877</v>
      </c>
      <c r="E638" s="1" t="s">
        <v>878</v>
      </c>
      <c r="F638" s="1" t="s">
        <v>796</v>
      </c>
      <c r="G638" s="2">
        <v>44500</v>
      </c>
      <c r="H638" s="1" t="s">
        <v>151</v>
      </c>
      <c r="I638" s="1" t="s">
        <v>145</v>
      </c>
      <c r="J638" s="1" t="s">
        <v>751</v>
      </c>
      <c r="K638" t="s">
        <v>29</v>
      </c>
      <c r="L638" t="b">
        <v>1</v>
      </c>
      <c r="U638">
        <v>0</v>
      </c>
      <c r="AJ638">
        <v>0</v>
      </c>
      <c r="AZ638">
        <v>0</v>
      </c>
      <c r="BB638">
        <v>10</v>
      </c>
      <c r="BC638">
        <v>2021</v>
      </c>
      <c r="BD638" t="s">
        <v>3988</v>
      </c>
      <c r="BE638">
        <v>2022</v>
      </c>
    </row>
    <row r="639" spans="1:57" x14ac:dyDescent="0.35">
      <c r="A639" s="1" t="s">
        <v>114</v>
      </c>
      <c r="B639" s="1" t="s">
        <v>879</v>
      </c>
      <c r="C639" s="1" t="s">
        <v>880</v>
      </c>
      <c r="D639" s="1" t="s">
        <v>881</v>
      </c>
      <c r="E639" s="1" t="s">
        <v>882</v>
      </c>
      <c r="F639" s="1" t="s">
        <v>796</v>
      </c>
      <c r="G639" s="2">
        <v>44500</v>
      </c>
      <c r="H639" s="1" t="s">
        <v>835</v>
      </c>
      <c r="I639" s="1" t="s">
        <v>73</v>
      </c>
      <c r="J639" s="1" t="s">
        <v>751</v>
      </c>
      <c r="K639" t="s">
        <v>29</v>
      </c>
      <c r="L639" t="b">
        <v>1</v>
      </c>
      <c r="O639">
        <v>20</v>
      </c>
      <c r="Q639">
        <v>8</v>
      </c>
      <c r="R639">
        <v>12</v>
      </c>
      <c r="U639">
        <v>20</v>
      </c>
      <c r="V639">
        <v>20</v>
      </c>
      <c r="AJ639">
        <v>0</v>
      </c>
      <c r="AZ639">
        <v>0</v>
      </c>
      <c r="BB639">
        <v>10</v>
      </c>
      <c r="BC639">
        <v>2021</v>
      </c>
      <c r="BD639" t="s">
        <v>3988</v>
      </c>
      <c r="BE639">
        <v>2022</v>
      </c>
    </row>
    <row r="640" spans="1:57" x14ac:dyDescent="0.35">
      <c r="A640" s="1" t="s">
        <v>114</v>
      </c>
      <c r="B640" s="1" t="s">
        <v>836</v>
      </c>
      <c r="C640" s="1" t="s">
        <v>837</v>
      </c>
      <c r="D640" s="1" t="s">
        <v>838</v>
      </c>
      <c r="E640" s="1" t="s">
        <v>839</v>
      </c>
      <c r="F640" s="1" t="s">
        <v>796</v>
      </c>
      <c r="G640" s="2">
        <v>44500</v>
      </c>
      <c r="H640" s="1" t="s">
        <v>151</v>
      </c>
      <c r="I640" s="1" t="s">
        <v>145</v>
      </c>
      <c r="J640" s="1" t="s">
        <v>751</v>
      </c>
      <c r="K640" t="s">
        <v>29</v>
      </c>
      <c r="L640" t="b">
        <v>1</v>
      </c>
      <c r="U640">
        <v>0</v>
      </c>
      <c r="AF640">
        <v>0</v>
      </c>
      <c r="AJ640">
        <v>0</v>
      </c>
      <c r="AZ640">
        <v>0</v>
      </c>
      <c r="BB640">
        <v>10</v>
      </c>
      <c r="BC640">
        <v>2021</v>
      </c>
      <c r="BD640" t="s">
        <v>3988</v>
      </c>
      <c r="BE640">
        <v>2022</v>
      </c>
    </row>
    <row r="641" spans="1:57" x14ac:dyDescent="0.35">
      <c r="A641" s="1" t="s">
        <v>114</v>
      </c>
      <c r="B641" s="1" t="s">
        <v>831</v>
      </c>
      <c r="C641" s="1" t="s">
        <v>832</v>
      </c>
      <c r="D641" s="1" t="s">
        <v>833</v>
      </c>
      <c r="E641" s="1" t="s">
        <v>834</v>
      </c>
      <c r="F641" s="1" t="s">
        <v>796</v>
      </c>
      <c r="G641" s="2">
        <v>44500</v>
      </c>
      <c r="H641" s="1" t="s">
        <v>835</v>
      </c>
      <c r="I641" s="1" t="s">
        <v>73</v>
      </c>
      <c r="J641" s="1" t="s">
        <v>751</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3988</v>
      </c>
      <c r="BE641">
        <v>2022</v>
      </c>
    </row>
    <row r="642" spans="1:57" x14ac:dyDescent="0.35">
      <c r="A642" s="1" t="s">
        <v>114</v>
      </c>
      <c r="B642" s="1" t="s">
        <v>855</v>
      </c>
      <c r="C642" s="1" t="s">
        <v>856</v>
      </c>
      <c r="D642" s="1" t="s">
        <v>857</v>
      </c>
      <c r="E642" s="1" t="s">
        <v>858</v>
      </c>
      <c r="F642" s="1" t="s">
        <v>796</v>
      </c>
      <c r="G642" s="2">
        <v>44500</v>
      </c>
      <c r="H642" s="1" t="s">
        <v>151</v>
      </c>
      <c r="I642" s="1" t="s">
        <v>145</v>
      </c>
      <c r="J642" s="1" t="s">
        <v>751</v>
      </c>
      <c r="K642" t="s">
        <v>29</v>
      </c>
      <c r="L642" t="b">
        <v>1</v>
      </c>
      <c r="U642">
        <v>0</v>
      </c>
      <c r="AJ642">
        <v>0</v>
      </c>
      <c r="AZ642">
        <v>0</v>
      </c>
      <c r="BB642">
        <v>10</v>
      </c>
      <c r="BC642">
        <v>2021</v>
      </c>
      <c r="BD642" t="s">
        <v>3988</v>
      </c>
      <c r="BE642">
        <v>2022</v>
      </c>
    </row>
    <row r="643" spans="1:57" x14ac:dyDescent="0.35">
      <c r="A643" s="1" t="s">
        <v>114</v>
      </c>
      <c r="B643" s="1" t="s">
        <v>850</v>
      </c>
      <c r="C643" s="1" t="s">
        <v>851</v>
      </c>
      <c r="D643" s="1" t="s">
        <v>852</v>
      </c>
      <c r="E643" s="1" t="s">
        <v>853</v>
      </c>
      <c r="F643" s="1" t="s">
        <v>796</v>
      </c>
      <c r="G643" s="2">
        <v>44500</v>
      </c>
      <c r="H643" s="1" t="s">
        <v>854</v>
      </c>
      <c r="I643" s="1" t="s">
        <v>40</v>
      </c>
      <c r="J643" s="1" t="s">
        <v>751</v>
      </c>
      <c r="K643" t="s">
        <v>29</v>
      </c>
      <c r="L643" t="b">
        <v>1</v>
      </c>
      <c r="O643">
        <v>1100</v>
      </c>
      <c r="Q643">
        <v>550</v>
      </c>
      <c r="R643">
        <v>550</v>
      </c>
      <c r="U643">
        <v>1100</v>
      </c>
      <c r="V643">
        <v>1100</v>
      </c>
      <c r="Y643">
        <v>3000</v>
      </c>
      <c r="AA643">
        <v>1500</v>
      </c>
      <c r="AB643">
        <v>1500</v>
      </c>
      <c r="AH643">
        <v>3000</v>
      </c>
      <c r="AJ643">
        <v>3000</v>
      </c>
      <c r="AZ643">
        <v>0</v>
      </c>
      <c r="BB643">
        <v>10</v>
      </c>
      <c r="BC643">
        <v>2021</v>
      </c>
      <c r="BD643" t="s">
        <v>3988</v>
      </c>
      <c r="BE643">
        <v>2022</v>
      </c>
    </row>
    <row r="644" spans="1:57" x14ac:dyDescent="0.35">
      <c r="A644" s="1" t="s">
        <v>114</v>
      </c>
      <c r="B644" s="1" t="s">
        <v>891</v>
      </c>
      <c r="C644" s="1" t="s">
        <v>892</v>
      </c>
      <c r="D644" s="1" t="s">
        <v>893</v>
      </c>
      <c r="E644" s="1" t="s">
        <v>894</v>
      </c>
      <c r="F644" s="1" t="s">
        <v>796</v>
      </c>
      <c r="G644" s="2">
        <v>44500</v>
      </c>
      <c r="H644" s="1" t="s">
        <v>844</v>
      </c>
      <c r="I644" s="1" t="s">
        <v>845</v>
      </c>
      <c r="J644" s="1" t="s">
        <v>751</v>
      </c>
      <c r="K644" t="s">
        <v>29</v>
      </c>
      <c r="L644" t="b">
        <v>1</v>
      </c>
      <c r="O644">
        <v>300</v>
      </c>
      <c r="Q644">
        <v>150</v>
      </c>
      <c r="R644">
        <v>150</v>
      </c>
      <c r="U644">
        <v>300</v>
      </c>
      <c r="V644">
        <v>300</v>
      </c>
      <c r="AJ644">
        <v>0</v>
      </c>
      <c r="AZ644">
        <v>0</v>
      </c>
      <c r="BB644">
        <v>10</v>
      </c>
      <c r="BC644">
        <v>2021</v>
      </c>
      <c r="BD644" t="s">
        <v>3988</v>
      </c>
      <c r="BE644">
        <v>2022</v>
      </c>
    </row>
    <row r="645" spans="1:57" x14ac:dyDescent="0.35">
      <c r="A645" s="1" t="s">
        <v>114</v>
      </c>
      <c r="B645" s="1" t="s">
        <v>887</v>
      </c>
      <c r="C645" s="1" t="s">
        <v>888</v>
      </c>
      <c r="D645" s="1" t="s">
        <v>889</v>
      </c>
      <c r="E645" s="1" t="s">
        <v>890</v>
      </c>
      <c r="F645" s="1" t="s">
        <v>796</v>
      </c>
      <c r="G645" s="2">
        <v>44500</v>
      </c>
      <c r="H645" s="1" t="s">
        <v>854</v>
      </c>
      <c r="I645" s="1" t="s">
        <v>40</v>
      </c>
      <c r="J645" s="1" t="s">
        <v>751</v>
      </c>
      <c r="K645" t="s">
        <v>29</v>
      </c>
      <c r="L645" t="b">
        <v>1</v>
      </c>
      <c r="O645">
        <v>50</v>
      </c>
      <c r="Q645">
        <v>25</v>
      </c>
      <c r="R645">
        <v>25</v>
      </c>
      <c r="U645">
        <v>50</v>
      </c>
      <c r="V645">
        <v>50</v>
      </c>
      <c r="AJ645">
        <v>0</v>
      </c>
      <c r="AZ645">
        <v>0</v>
      </c>
      <c r="BB645">
        <v>10</v>
      </c>
      <c r="BC645">
        <v>2021</v>
      </c>
      <c r="BD645" t="s">
        <v>3988</v>
      </c>
      <c r="BE645">
        <v>2022</v>
      </c>
    </row>
    <row r="646" spans="1:57" x14ac:dyDescent="0.35">
      <c r="A646" s="1" t="s">
        <v>114</v>
      </c>
      <c r="B646" s="1" t="s">
        <v>895</v>
      </c>
      <c r="C646" s="1" t="s">
        <v>896</v>
      </c>
      <c r="D646" s="1" t="s">
        <v>897</v>
      </c>
      <c r="E646" s="1" t="s">
        <v>898</v>
      </c>
      <c r="F646" s="1" t="s">
        <v>796</v>
      </c>
      <c r="G646" s="2">
        <v>44500</v>
      </c>
      <c r="H646" s="1" t="s">
        <v>238</v>
      </c>
      <c r="I646" s="1" t="s">
        <v>239</v>
      </c>
      <c r="J646" s="1" t="s">
        <v>751</v>
      </c>
      <c r="K646" t="s">
        <v>29</v>
      </c>
      <c r="L646" t="b">
        <v>1</v>
      </c>
      <c r="O646">
        <v>1000</v>
      </c>
      <c r="Q646">
        <v>500</v>
      </c>
      <c r="R646">
        <v>500</v>
      </c>
      <c r="U646">
        <v>1000</v>
      </c>
      <c r="V646">
        <v>1000</v>
      </c>
      <c r="AJ646">
        <v>0</v>
      </c>
      <c r="AZ646">
        <v>0</v>
      </c>
      <c r="BB646">
        <v>10</v>
      </c>
      <c r="BC646">
        <v>2021</v>
      </c>
      <c r="BD646" t="s">
        <v>3988</v>
      </c>
      <c r="BE646">
        <v>2022</v>
      </c>
    </row>
    <row r="647" spans="1:57" x14ac:dyDescent="0.35">
      <c r="A647" s="1" t="s">
        <v>114</v>
      </c>
      <c r="B647" s="1" t="s">
        <v>899</v>
      </c>
      <c r="C647" s="1" t="s">
        <v>900</v>
      </c>
      <c r="D647" s="1" t="s">
        <v>901</v>
      </c>
      <c r="E647" s="1" t="s">
        <v>902</v>
      </c>
      <c r="F647" s="1" t="s">
        <v>796</v>
      </c>
      <c r="G647" s="2">
        <v>44500</v>
      </c>
      <c r="H647" s="1" t="s">
        <v>844</v>
      </c>
      <c r="I647" s="1" t="s">
        <v>845</v>
      </c>
      <c r="J647" s="1" t="s">
        <v>751</v>
      </c>
      <c r="K647" t="s">
        <v>29</v>
      </c>
      <c r="L647" t="b">
        <v>1</v>
      </c>
      <c r="O647">
        <v>20</v>
      </c>
      <c r="Q647">
        <v>10</v>
      </c>
      <c r="R647">
        <v>10</v>
      </c>
      <c r="U647">
        <v>20</v>
      </c>
      <c r="V647">
        <v>20</v>
      </c>
      <c r="Y647">
        <v>20</v>
      </c>
      <c r="AA647">
        <v>10</v>
      </c>
      <c r="AB647">
        <v>10</v>
      </c>
      <c r="AH647">
        <v>20</v>
      </c>
      <c r="AJ647">
        <v>20</v>
      </c>
      <c r="AZ647">
        <v>0</v>
      </c>
      <c r="BB647">
        <v>10</v>
      </c>
      <c r="BC647">
        <v>2021</v>
      </c>
      <c r="BD647" t="s">
        <v>3988</v>
      </c>
      <c r="BE647">
        <v>2022</v>
      </c>
    </row>
    <row r="648" spans="1:57" x14ac:dyDescent="0.35">
      <c r="A648" s="1" t="s">
        <v>114</v>
      </c>
      <c r="B648" s="1" t="s">
        <v>903</v>
      </c>
      <c r="C648" s="1" t="s">
        <v>904</v>
      </c>
      <c r="D648" s="1" t="s">
        <v>905</v>
      </c>
      <c r="E648" s="1" t="s">
        <v>906</v>
      </c>
      <c r="F648" s="1" t="s">
        <v>796</v>
      </c>
      <c r="G648" s="2">
        <v>44500</v>
      </c>
      <c r="H648" s="1" t="s">
        <v>151</v>
      </c>
      <c r="I648" s="1" t="s">
        <v>145</v>
      </c>
      <c r="J648" s="1" t="s">
        <v>751</v>
      </c>
      <c r="K648" t="s">
        <v>29</v>
      </c>
      <c r="L648" t="b">
        <v>1</v>
      </c>
      <c r="O648">
        <v>25</v>
      </c>
      <c r="Q648">
        <v>12</v>
      </c>
      <c r="R648">
        <v>13</v>
      </c>
      <c r="U648">
        <v>25</v>
      </c>
      <c r="V648">
        <v>25</v>
      </c>
      <c r="Y648">
        <v>25</v>
      </c>
      <c r="AA648">
        <v>12</v>
      </c>
      <c r="AB648">
        <v>13</v>
      </c>
      <c r="AH648">
        <v>25</v>
      </c>
      <c r="AJ648">
        <v>25</v>
      </c>
      <c r="AZ648">
        <v>0</v>
      </c>
      <c r="BB648">
        <v>10</v>
      </c>
      <c r="BC648">
        <v>2021</v>
      </c>
      <c r="BD648" t="s">
        <v>3988</v>
      </c>
      <c r="BE648">
        <v>2022</v>
      </c>
    </row>
    <row r="649" spans="1:57" x14ac:dyDescent="0.35">
      <c r="A649" s="1" t="s">
        <v>114</v>
      </c>
      <c r="B649" s="1" t="s">
        <v>907</v>
      </c>
      <c r="C649" s="1" t="s">
        <v>908</v>
      </c>
      <c r="D649" s="1" t="s">
        <v>909</v>
      </c>
      <c r="E649" s="1" t="s">
        <v>910</v>
      </c>
      <c r="F649" s="1" t="s">
        <v>796</v>
      </c>
      <c r="G649" s="2">
        <v>44500</v>
      </c>
      <c r="H649" s="1" t="s">
        <v>835</v>
      </c>
      <c r="I649" s="1" t="s">
        <v>73</v>
      </c>
      <c r="J649" s="1" t="s">
        <v>751</v>
      </c>
      <c r="K649" t="s">
        <v>29</v>
      </c>
      <c r="L649" t="b">
        <v>1</v>
      </c>
      <c r="O649">
        <v>50</v>
      </c>
      <c r="Q649">
        <v>20</v>
      </c>
      <c r="R649">
        <v>30</v>
      </c>
      <c r="U649">
        <v>50</v>
      </c>
      <c r="V649">
        <v>50</v>
      </c>
      <c r="AJ649">
        <v>0</v>
      </c>
      <c r="AZ649">
        <v>0</v>
      </c>
      <c r="BB649">
        <v>10</v>
      </c>
      <c r="BC649">
        <v>2021</v>
      </c>
      <c r="BD649" t="s">
        <v>3988</v>
      </c>
      <c r="BE649">
        <v>2022</v>
      </c>
    </row>
    <row r="650" spans="1:57" x14ac:dyDescent="0.35">
      <c r="A650" s="1" t="s">
        <v>114</v>
      </c>
      <c r="B650" s="1" t="s">
        <v>919</v>
      </c>
      <c r="C650" s="1" t="s">
        <v>832</v>
      </c>
      <c r="D650" s="1" t="s">
        <v>833</v>
      </c>
      <c r="E650" s="1" t="s">
        <v>920</v>
      </c>
      <c r="F650" s="1" t="s">
        <v>796</v>
      </c>
      <c r="G650" s="2">
        <v>44865</v>
      </c>
      <c r="H650" s="1" t="s">
        <v>835</v>
      </c>
      <c r="I650" s="1" t="s">
        <v>73</v>
      </c>
      <c r="J650" s="1" t="s">
        <v>751</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3988</v>
      </c>
      <c r="BE650">
        <v>2023</v>
      </c>
    </row>
    <row r="651" spans="1:57" x14ac:dyDescent="0.35">
      <c r="A651" s="1" t="s">
        <v>114</v>
      </c>
      <c r="B651" s="1" t="s">
        <v>921</v>
      </c>
      <c r="C651" s="1" t="s">
        <v>847</v>
      </c>
      <c r="D651" s="1" t="s">
        <v>848</v>
      </c>
      <c r="E651" s="1" t="s">
        <v>922</v>
      </c>
      <c r="F651" s="1" t="s">
        <v>796</v>
      </c>
      <c r="G651" s="2">
        <v>44865</v>
      </c>
      <c r="H651" s="1" t="s">
        <v>238</v>
      </c>
      <c r="I651" s="1" t="s">
        <v>239</v>
      </c>
      <c r="J651" s="1" t="s">
        <v>751</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3988</v>
      </c>
      <c r="BE651">
        <v>2023</v>
      </c>
    </row>
    <row r="652" spans="1:57" x14ac:dyDescent="0.35">
      <c r="A652" s="1" t="s">
        <v>114</v>
      </c>
      <c r="B652" s="1" t="s">
        <v>937</v>
      </c>
      <c r="C652" s="1" t="s">
        <v>851</v>
      </c>
      <c r="D652" s="1" t="s">
        <v>852</v>
      </c>
      <c r="E652" s="1" t="s">
        <v>938</v>
      </c>
      <c r="F652" s="1" t="s">
        <v>796</v>
      </c>
      <c r="G652" s="2">
        <v>44865</v>
      </c>
      <c r="H652" s="1" t="s">
        <v>854</v>
      </c>
      <c r="I652" s="1" t="s">
        <v>40</v>
      </c>
      <c r="J652" s="1" t="s">
        <v>751</v>
      </c>
      <c r="K652" t="s">
        <v>29</v>
      </c>
      <c r="L652" t="b">
        <v>1</v>
      </c>
      <c r="O652">
        <v>1100</v>
      </c>
      <c r="Q652">
        <v>550</v>
      </c>
      <c r="R652">
        <v>550</v>
      </c>
      <c r="U652">
        <v>1100</v>
      </c>
      <c r="V652">
        <v>1100</v>
      </c>
      <c r="AJ652">
        <v>0</v>
      </c>
      <c r="AZ652">
        <v>0</v>
      </c>
      <c r="BB652">
        <v>10</v>
      </c>
      <c r="BC652">
        <v>2022</v>
      </c>
      <c r="BD652" t="s">
        <v>3988</v>
      </c>
      <c r="BE652">
        <v>2023</v>
      </c>
    </row>
    <row r="653" spans="1:57" x14ac:dyDescent="0.35">
      <c r="A653" s="1" t="s">
        <v>114</v>
      </c>
      <c r="B653" s="1" t="s">
        <v>935</v>
      </c>
      <c r="C653" s="1" t="s">
        <v>904</v>
      </c>
      <c r="D653" s="1" t="s">
        <v>905</v>
      </c>
      <c r="E653" s="1" t="s">
        <v>936</v>
      </c>
      <c r="F653" s="1" t="s">
        <v>796</v>
      </c>
      <c r="G653" s="2">
        <v>44865</v>
      </c>
      <c r="H653" s="1" t="s">
        <v>151</v>
      </c>
      <c r="I653" s="1" t="s">
        <v>145</v>
      </c>
      <c r="J653" s="1" t="s">
        <v>751</v>
      </c>
      <c r="K653" t="s">
        <v>29</v>
      </c>
      <c r="L653" t="b">
        <v>1</v>
      </c>
      <c r="O653">
        <v>25</v>
      </c>
      <c r="Q653">
        <v>12</v>
      </c>
      <c r="R653">
        <v>13</v>
      </c>
      <c r="U653">
        <v>25</v>
      </c>
      <c r="V653">
        <v>25</v>
      </c>
      <c r="Y653">
        <v>25</v>
      </c>
      <c r="AA653">
        <v>12</v>
      </c>
      <c r="AB653">
        <v>13</v>
      </c>
      <c r="AH653">
        <v>25</v>
      </c>
      <c r="AJ653">
        <v>25</v>
      </c>
      <c r="AZ653">
        <v>0</v>
      </c>
      <c r="BB653">
        <v>10</v>
      </c>
      <c r="BC653">
        <v>2022</v>
      </c>
      <c r="BD653" t="s">
        <v>3988</v>
      </c>
      <c r="BE653">
        <v>2023</v>
      </c>
    </row>
    <row r="654" spans="1:57" x14ac:dyDescent="0.35">
      <c r="A654" s="1" t="s">
        <v>114</v>
      </c>
      <c r="B654" s="1" t="s">
        <v>953</v>
      </c>
      <c r="C654" s="1" t="s">
        <v>912</v>
      </c>
      <c r="D654" s="1" t="s">
        <v>913</v>
      </c>
      <c r="E654" s="1" t="s">
        <v>954</v>
      </c>
      <c r="F654" s="1" t="s">
        <v>796</v>
      </c>
      <c r="G654" s="2">
        <v>44865</v>
      </c>
      <c r="H654" s="1" t="s">
        <v>854</v>
      </c>
      <c r="I654" s="1" t="s">
        <v>40</v>
      </c>
      <c r="J654" s="1" t="s">
        <v>751</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3988</v>
      </c>
      <c r="BE654">
        <v>2023</v>
      </c>
    </row>
    <row r="655" spans="1:57" x14ac:dyDescent="0.35">
      <c r="A655" s="1" t="s">
        <v>114</v>
      </c>
      <c r="B655" s="1" t="s">
        <v>917</v>
      </c>
      <c r="C655" s="1" t="s">
        <v>837</v>
      </c>
      <c r="D655" s="1" t="s">
        <v>838</v>
      </c>
      <c r="E655" s="1" t="s">
        <v>918</v>
      </c>
      <c r="F655" s="1" t="s">
        <v>796</v>
      </c>
      <c r="G655" s="2">
        <v>44865</v>
      </c>
      <c r="H655" s="1" t="s">
        <v>151</v>
      </c>
      <c r="I655" s="1" t="s">
        <v>145</v>
      </c>
      <c r="J655" s="1" t="s">
        <v>751</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3988</v>
      </c>
      <c r="BE655">
        <v>2023</v>
      </c>
    </row>
    <row r="656" spans="1:57" x14ac:dyDescent="0.35">
      <c r="A656" s="1" t="s">
        <v>114</v>
      </c>
      <c r="B656" s="1" t="s">
        <v>933</v>
      </c>
      <c r="C656" s="1" t="s">
        <v>888</v>
      </c>
      <c r="D656" s="1" t="s">
        <v>889</v>
      </c>
      <c r="E656" s="1" t="s">
        <v>934</v>
      </c>
      <c r="F656" s="1" t="s">
        <v>796</v>
      </c>
      <c r="G656" s="2">
        <v>44865</v>
      </c>
      <c r="H656" s="1" t="s">
        <v>854</v>
      </c>
      <c r="I656" s="1" t="s">
        <v>40</v>
      </c>
      <c r="J656" s="1" t="s">
        <v>751</v>
      </c>
      <c r="K656" t="s">
        <v>29</v>
      </c>
      <c r="L656" t="b">
        <v>1</v>
      </c>
      <c r="O656">
        <v>50</v>
      </c>
      <c r="Q656">
        <v>25</v>
      </c>
      <c r="R656">
        <v>25</v>
      </c>
      <c r="U656">
        <v>50</v>
      </c>
      <c r="V656">
        <v>50</v>
      </c>
      <c r="AJ656">
        <v>0</v>
      </c>
      <c r="AZ656">
        <v>0</v>
      </c>
      <c r="BB656">
        <v>10</v>
      </c>
      <c r="BC656">
        <v>2022</v>
      </c>
      <c r="BD656" t="s">
        <v>3988</v>
      </c>
      <c r="BE656">
        <v>2023</v>
      </c>
    </row>
    <row r="657" spans="1:57" x14ac:dyDescent="0.35">
      <c r="A657" s="1" t="s">
        <v>114</v>
      </c>
      <c r="B657" s="1" t="s">
        <v>925</v>
      </c>
      <c r="C657" s="1" t="s">
        <v>896</v>
      </c>
      <c r="D657" s="1" t="s">
        <v>897</v>
      </c>
      <c r="E657" s="1" t="s">
        <v>926</v>
      </c>
      <c r="F657" s="1" t="s">
        <v>796</v>
      </c>
      <c r="G657" s="2">
        <v>44865</v>
      </c>
      <c r="H657" s="1" t="s">
        <v>238</v>
      </c>
      <c r="I657" s="1" t="s">
        <v>239</v>
      </c>
      <c r="J657" s="1" t="s">
        <v>751</v>
      </c>
      <c r="K657" t="s">
        <v>29</v>
      </c>
      <c r="L657" t="b">
        <v>1</v>
      </c>
      <c r="O657">
        <v>1020</v>
      </c>
      <c r="Q657">
        <v>510</v>
      </c>
      <c r="R657">
        <v>510</v>
      </c>
      <c r="U657">
        <v>1020</v>
      </c>
      <c r="V657">
        <v>1020</v>
      </c>
      <c r="AJ657">
        <v>0</v>
      </c>
      <c r="AZ657">
        <v>0</v>
      </c>
      <c r="BB657">
        <v>10</v>
      </c>
      <c r="BC657">
        <v>2022</v>
      </c>
      <c r="BD657" t="s">
        <v>3988</v>
      </c>
      <c r="BE657">
        <v>2023</v>
      </c>
    </row>
    <row r="658" spans="1:57" x14ac:dyDescent="0.35">
      <c r="A658" s="1" t="s">
        <v>114</v>
      </c>
      <c r="B658" s="1" t="s">
        <v>927</v>
      </c>
      <c r="C658" s="1" t="s">
        <v>864</v>
      </c>
      <c r="D658" s="1" t="s">
        <v>865</v>
      </c>
      <c r="E658" s="1" t="s">
        <v>928</v>
      </c>
      <c r="F658" s="1" t="s">
        <v>796</v>
      </c>
      <c r="G658" s="2">
        <v>44865</v>
      </c>
      <c r="H658" s="1" t="s">
        <v>238</v>
      </c>
      <c r="I658" s="1" t="s">
        <v>239</v>
      </c>
      <c r="J658" s="1" t="s">
        <v>751</v>
      </c>
      <c r="K658" t="s">
        <v>29</v>
      </c>
      <c r="L658" t="b">
        <v>1</v>
      </c>
      <c r="U658">
        <v>0</v>
      </c>
      <c r="AJ658">
        <v>0</v>
      </c>
      <c r="AZ658">
        <v>0</v>
      </c>
      <c r="BB658">
        <v>10</v>
      </c>
      <c r="BC658">
        <v>2022</v>
      </c>
      <c r="BD658" t="s">
        <v>3988</v>
      </c>
      <c r="BE658">
        <v>2023</v>
      </c>
    </row>
    <row r="659" spans="1:57" x14ac:dyDescent="0.35">
      <c r="A659" s="1" t="s">
        <v>114</v>
      </c>
      <c r="B659" s="1" t="s">
        <v>923</v>
      </c>
      <c r="C659" s="1" t="s">
        <v>860</v>
      </c>
      <c r="D659" s="1" t="s">
        <v>861</v>
      </c>
      <c r="E659" s="1" t="s">
        <v>924</v>
      </c>
      <c r="F659" s="1" t="s">
        <v>796</v>
      </c>
      <c r="G659" s="2">
        <v>44865</v>
      </c>
      <c r="H659" s="1" t="s">
        <v>844</v>
      </c>
      <c r="I659" s="1" t="s">
        <v>845</v>
      </c>
      <c r="J659" s="1" t="s">
        <v>751</v>
      </c>
      <c r="K659" t="s">
        <v>29</v>
      </c>
      <c r="L659" t="b">
        <v>1</v>
      </c>
      <c r="U659">
        <v>0</v>
      </c>
      <c r="AJ659">
        <v>0</v>
      </c>
      <c r="AZ659">
        <v>0</v>
      </c>
      <c r="BB659">
        <v>10</v>
      </c>
      <c r="BC659">
        <v>2022</v>
      </c>
      <c r="BD659" t="s">
        <v>3988</v>
      </c>
      <c r="BE659">
        <v>2023</v>
      </c>
    </row>
    <row r="660" spans="1:57" x14ac:dyDescent="0.35">
      <c r="A660" s="1" t="s">
        <v>114</v>
      </c>
      <c r="B660" s="1" t="s">
        <v>929</v>
      </c>
      <c r="C660" s="1" t="s">
        <v>880</v>
      </c>
      <c r="D660" s="1" t="s">
        <v>881</v>
      </c>
      <c r="E660" s="1" t="s">
        <v>930</v>
      </c>
      <c r="F660" s="1" t="s">
        <v>796</v>
      </c>
      <c r="G660" s="2">
        <v>44865</v>
      </c>
      <c r="H660" s="1" t="s">
        <v>835</v>
      </c>
      <c r="I660" s="1" t="s">
        <v>73</v>
      </c>
      <c r="J660" s="1" t="s">
        <v>751</v>
      </c>
      <c r="K660" t="s">
        <v>29</v>
      </c>
      <c r="L660" t="b">
        <v>1</v>
      </c>
      <c r="O660">
        <v>20</v>
      </c>
      <c r="Q660">
        <v>8</v>
      </c>
      <c r="R660">
        <v>12</v>
      </c>
      <c r="U660">
        <v>20</v>
      </c>
      <c r="V660">
        <v>20</v>
      </c>
      <c r="AJ660">
        <v>0</v>
      </c>
      <c r="AZ660">
        <v>0</v>
      </c>
      <c r="BB660">
        <v>10</v>
      </c>
      <c r="BC660">
        <v>2022</v>
      </c>
      <c r="BD660" t="s">
        <v>3988</v>
      </c>
      <c r="BE660">
        <v>2023</v>
      </c>
    </row>
    <row r="661" spans="1:57" x14ac:dyDescent="0.35">
      <c r="A661" s="1" t="s">
        <v>114</v>
      </c>
      <c r="B661" s="1" t="s">
        <v>931</v>
      </c>
      <c r="C661" s="1" t="s">
        <v>856</v>
      </c>
      <c r="D661" s="1" t="s">
        <v>857</v>
      </c>
      <c r="E661" s="1" t="s">
        <v>932</v>
      </c>
      <c r="F661" s="1" t="s">
        <v>796</v>
      </c>
      <c r="G661" s="2">
        <v>44865</v>
      </c>
      <c r="H661" s="1" t="s">
        <v>151</v>
      </c>
      <c r="I661" s="1" t="s">
        <v>145</v>
      </c>
      <c r="J661" s="1" t="s">
        <v>751</v>
      </c>
      <c r="K661" t="s">
        <v>29</v>
      </c>
      <c r="L661" t="b">
        <v>1</v>
      </c>
      <c r="O661">
        <v>100</v>
      </c>
      <c r="Q661">
        <v>50</v>
      </c>
      <c r="R661">
        <v>50</v>
      </c>
      <c r="U661">
        <v>100</v>
      </c>
      <c r="V661">
        <v>100</v>
      </c>
      <c r="AJ661">
        <v>0</v>
      </c>
      <c r="AZ661">
        <v>0</v>
      </c>
      <c r="BB661">
        <v>10</v>
      </c>
      <c r="BC661">
        <v>2022</v>
      </c>
      <c r="BD661" t="s">
        <v>3988</v>
      </c>
      <c r="BE661">
        <v>2023</v>
      </c>
    </row>
    <row r="662" spans="1:57" x14ac:dyDescent="0.35">
      <c r="A662" s="1" t="s">
        <v>114</v>
      </c>
      <c r="B662" s="1" t="s">
        <v>915</v>
      </c>
      <c r="C662" s="1" t="s">
        <v>841</v>
      </c>
      <c r="D662" s="1" t="s">
        <v>842</v>
      </c>
      <c r="E662" s="1" t="s">
        <v>916</v>
      </c>
      <c r="F662" s="1" t="s">
        <v>796</v>
      </c>
      <c r="G662" s="2">
        <v>44865</v>
      </c>
      <c r="H662" s="1" t="s">
        <v>844</v>
      </c>
      <c r="I662" s="1" t="s">
        <v>845</v>
      </c>
      <c r="J662" s="1" t="s">
        <v>751</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3988</v>
      </c>
      <c r="BE662">
        <v>2023</v>
      </c>
    </row>
    <row r="663" spans="1:57" x14ac:dyDescent="0.35">
      <c r="A663" s="1" t="s">
        <v>114</v>
      </c>
      <c r="B663" s="1" t="s">
        <v>939</v>
      </c>
      <c r="C663" s="1" t="s">
        <v>872</v>
      </c>
      <c r="D663" s="1" t="s">
        <v>873</v>
      </c>
      <c r="E663" s="1" t="s">
        <v>940</v>
      </c>
      <c r="F663" s="1" t="s">
        <v>796</v>
      </c>
      <c r="G663" s="2">
        <v>44865</v>
      </c>
      <c r="H663" s="1" t="s">
        <v>835</v>
      </c>
      <c r="I663" s="1" t="s">
        <v>73</v>
      </c>
      <c r="J663" s="1" t="s">
        <v>751</v>
      </c>
      <c r="K663" t="s">
        <v>29</v>
      </c>
      <c r="L663" t="b">
        <v>1</v>
      </c>
      <c r="O663">
        <v>70</v>
      </c>
      <c r="Q663">
        <v>28</v>
      </c>
      <c r="R663">
        <v>42</v>
      </c>
      <c r="U663">
        <v>70</v>
      </c>
      <c r="V663">
        <v>70</v>
      </c>
      <c r="Y663">
        <v>50</v>
      </c>
      <c r="AA663">
        <v>20</v>
      </c>
      <c r="AB663">
        <v>30</v>
      </c>
      <c r="AH663">
        <v>50</v>
      </c>
      <c r="AJ663">
        <v>50</v>
      </c>
      <c r="AZ663">
        <v>0</v>
      </c>
      <c r="BB663">
        <v>10</v>
      </c>
      <c r="BC663">
        <v>2022</v>
      </c>
      <c r="BD663" t="s">
        <v>3988</v>
      </c>
      <c r="BE663">
        <v>2023</v>
      </c>
    </row>
    <row r="664" spans="1:57" x14ac:dyDescent="0.35">
      <c r="A664" s="1" t="s">
        <v>114</v>
      </c>
      <c r="B664" s="1" t="s">
        <v>941</v>
      </c>
      <c r="C664" s="1" t="s">
        <v>900</v>
      </c>
      <c r="D664" s="1" t="s">
        <v>901</v>
      </c>
      <c r="E664" s="1" t="s">
        <v>942</v>
      </c>
      <c r="F664" s="1" t="s">
        <v>796</v>
      </c>
      <c r="G664" s="2">
        <v>44865</v>
      </c>
      <c r="H664" s="1" t="s">
        <v>844</v>
      </c>
      <c r="I664" s="1" t="s">
        <v>845</v>
      </c>
      <c r="J664" s="1" t="s">
        <v>751</v>
      </c>
      <c r="K664" t="s">
        <v>29</v>
      </c>
      <c r="L664" t="b">
        <v>1</v>
      </c>
      <c r="O664">
        <v>1020</v>
      </c>
      <c r="Q664">
        <v>510</v>
      </c>
      <c r="R664">
        <v>510</v>
      </c>
      <c r="U664">
        <v>1020</v>
      </c>
      <c r="V664">
        <v>1020</v>
      </c>
      <c r="Y664">
        <v>220</v>
      </c>
      <c r="AA664">
        <v>110</v>
      </c>
      <c r="AB664">
        <v>110</v>
      </c>
      <c r="AH664">
        <v>220</v>
      </c>
      <c r="AJ664">
        <v>220</v>
      </c>
      <c r="AZ664">
        <v>0</v>
      </c>
      <c r="BB664">
        <v>10</v>
      </c>
      <c r="BC664">
        <v>2022</v>
      </c>
      <c r="BD664" t="s">
        <v>3988</v>
      </c>
      <c r="BE664">
        <v>2023</v>
      </c>
    </row>
    <row r="665" spans="1:57" x14ac:dyDescent="0.35">
      <c r="A665" s="1" t="s">
        <v>114</v>
      </c>
      <c r="B665" s="1" t="s">
        <v>943</v>
      </c>
      <c r="C665" s="1" t="s">
        <v>892</v>
      </c>
      <c r="D665" s="1" t="s">
        <v>893</v>
      </c>
      <c r="E665" s="1" t="s">
        <v>944</v>
      </c>
      <c r="F665" s="1" t="s">
        <v>796</v>
      </c>
      <c r="G665" s="2">
        <v>44865</v>
      </c>
      <c r="H665" s="1" t="s">
        <v>844</v>
      </c>
      <c r="I665" s="1" t="s">
        <v>845</v>
      </c>
      <c r="J665" s="1" t="s">
        <v>751</v>
      </c>
      <c r="K665" t="s">
        <v>29</v>
      </c>
      <c r="L665" t="b">
        <v>1</v>
      </c>
      <c r="O665">
        <v>550</v>
      </c>
      <c r="Q665">
        <v>275</v>
      </c>
      <c r="R665">
        <v>275</v>
      </c>
      <c r="U665">
        <v>550</v>
      </c>
      <c r="V665">
        <v>550</v>
      </c>
      <c r="AJ665">
        <v>0</v>
      </c>
      <c r="AZ665">
        <v>0</v>
      </c>
      <c r="BB665">
        <v>10</v>
      </c>
      <c r="BC665">
        <v>2022</v>
      </c>
      <c r="BD665" t="s">
        <v>3988</v>
      </c>
      <c r="BE665">
        <v>2023</v>
      </c>
    </row>
    <row r="666" spans="1:57" x14ac:dyDescent="0.35">
      <c r="A666" s="1" t="s">
        <v>114</v>
      </c>
      <c r="B666" s="1" t="s">
        <v>945</v>
      </c>
      <c r="C666" s="1" t="s">
        <v>884</v>
      </c>
      <c r="D666" s="1" t="s">
        <v>885</v>
      </c>
      <c r="E666" s="1" t="s">
        <v>946</v>
      </c>
      <c r="F666" s="1" t="s">
        <v>796</v>
      </c>
      <c r="G666" s="2">
        <v>44865</v>
      </c>
      <c r="H666" s="1" t="s">
        <v>238</v>
      </c>
      <c r="I666" s="1" t="s">
        <v>239</v>
      </c>
      <c r="J666" s="1" t="s">
        <v>751</v>
      </c>
      <c r="K666" t="s">
        <v>29</v>
      </c>
      <c r="L666" t="b">
        <v>1</v>
      </c>
      <c r="O666">
        <v>106</v>
      </c>
      <c r="Q666">
        <v>53</v>
      </c>
      <c r="R666">
        <v>53</v>
      </c>
      <c r="U666">
        <v>106</v>
      </c>
      <c r="V666">
        <v>106</v>
      </c>
      <c r="Y666">
        <v>66</v>
      </c>
      <c r="AA666">
        <v>33</v>
      </c>
      <c r="AB666">
        <v>33</v>
      </c>
      <c r="AH666">
        <v>66</v>
      </c>
      <c r="AJ666">
        <v>66</v>
      </c>
      <c r="AZ666">
        <v>0</v>
      </c>
      <c r="BB666">
        <v>10</v>
      </c>
      <c r="BC666">
        <v>2022</v>
      </c>
      <c r="BD666" t="s">
        <v>3988</v>
      </c>
      <c r="BE666">
        <v>2023</v>
      </c>
    </row>
    <row r="667" spans="1:57" x14ac:dyDescent="0.35">
      <c r="A667" s="1" t="s">
        <v>114</v>
      </c>
      <c r="B667" s="1" t="s">
        <v>951</v>
      </c>
      <c r="C667" s="1" t="s">
        <v>908</v>
      </c>
      <c r="D667" s="1" t="s">
        <v>909</v>
      </c>
      <c r="E667" s="1" t="s">
        <v>952</v>
      </c>
      <c r="F667" s="1" t="s">
        <v>796</v>
      </c>
      <c r="G667" s="2">
        <v>44865</v>
      </c>
      <c r="H667" s="1" t="s">
        <v>835</v>
      </c>
      <c r="I667" s="1" t="s">
        <v>73</v>
      </c>
      <c r="J667" s="1" t="s">
        <v>751</v>
      </c>
      <c r="K667" t="s">
        <v>29</v>
      </c>
      <c r="L667" t="b">
        <v>1</v>
      </c>
      <c r="O667">
        <v>50</v>
      </c>
      <c r="Q667">
        <v>20</v>
      </c>
      <c r="R667">
        <v>30</v>
      </c>
      <c r="U667">
        <v>50</v>
      </c>
      <c r="V667">
        <v>50</v>
      </c>
      <c r="AJ667">
        <v>0</v>
      </c>
      <c r="AZ667">
        <v>0</v>
      </c>
      <c r="BB667">
        <v>10</v>
      </c>
      <c r="BC667">
        <v>2022</v>
      </c>
      <c r="BD667" t="s">
        <v>3988</v>
      </c>
      <c r="BE667">
        <v>2023</v>
      </c>
    </row>
    <row r="668" spans="1:57" x14ac:dyDescent="0.35">
      <c r="A668" s="1" t="s">
        <v>114</v>
      </c>
      <c r="B668" s="1" t="s">
        <v>947</v>
      </c>
      <c r="C668" s="1" t="s">
        <v>876</v>
      </c>
      <c r="D668" s="1" t="s">
        <v>877</v>
      </c>
      <c r="E668" s="1" t="s">
        <v>948</v>
      </c>
      <c r="F668" s="1" t="s">
        <v>796</v>
      </c>
      <c r="G668" s="2">
        <v>44865</v>
      </c>
      <c r="H668" s="1" t="s">
        <v>151</v>
      </c>
      <c r="I668" s="1" t="s">
        <v>145</v>
      </c>
      <c r="J668" s="1" t="s">
        <v>751</v>
      </c>
      <c r="K668" t="s">
        <v>29</v>
      </c>
      <c r="L668" t="b">
        <v>1</v>
      </c>
      <c r="U668">
        <v>0</v>
      </c>
      <c r="AJ668">
        <v>0</v>
      </c>
      <c r="AZ668">
        <v>0</v>
      </c>
      <c r="BB668">
        <v>10</v>
      </c>
      <c r="BC668">
        <v>2022</v>
      </c>
      <c r="BD668" t="s">
        <v>3988</v>
      </c>
      <c r="BE668">
        <v>2023</v>
      </c>
    </row>
    <row r="669" spans="1:57" x14ac:dyDescent="0.35">
      <c r="A669" s="1" t="s">
        <v>114</v>
      </c>
      <c r="B669" s="1" t="s">
        <v>949</v>
      </c>
      <c r="C669" s="1" t="s">
        <v>868</v>
      </c>
      <c r="D669" s="1" t="s">
        <v>869</v>
      </c>
      <c r="E669" s="1" t="s">
        <v>950</v>
      </c>
      <c r="F669" s="1" t="s">
        <v>796</v>
      </c>
      <c r="G669" s="2">
        <v>44865</v>
      </c>
      <c r="H669" s="1" t="s">
        <v>854</v>
      </c>
      <c r="I669" s="1" t="s">
        <v>40</v>
      </c>
      <c r="J669" s="1" t="s">
        <v>751</v>
      </c>
      <c r="K669" t="s">
        <v>29</v>
      </c>
      <c r="L669" t="b">
        <v>1</v>
      </c>
      <c r="O669">
        <v>18850</v>
      </c>
      <c r="Q669">
        <v>9425</v>
      </c>
      <c r="R669">
        <v>9425</v>
      </c>
      <c r="U669">
        <v>18850</v>
      </c>
      <c r="V669">
        <v>18850</v>
      </c>
      <c r="AJ669">
        <v>0</v>
      </c>
      <c r="AZ669">
        <v>0</v>
      </c>
      <c r="BB669">
        <v>10</v>
      </c>
      <c r="BC669">
        <v>2022</v>
      </c>
      <c r="BD669" t="s">
        <v>3988</v>
      </c>
      <c r="BE669">
        <v>2023</v>
      </c>
    </row>
    <row r="670" spans="1:57" x14ac:dyDescent="0.35">
      <c r="A670" s="1" t="s">
        <v>114</v>
      </c>
      <c r="B670" s="1" t="s">
        <v>955</v>
      </c>
      <c r="C670" s="1" t="s">
        <v>841</v>
      </c>
      <c r="D670" s="1" t="s">
        <v>842</v>
      </c>
      <c r="E670" s="1" t="s">
        <v>956</v>
      </c>
      <c r="F670" s="1" t="s">
        <v>796</v>
      </c>
      <c r="G670" s="2">
        <v>45230</v>
      </c>
      <c r="H670" s="1" t="s">
        <v>844</v>
      </c>
      <c r="I670" s="1" t="s">
        <v>845</v>
      </c>
      <c r="J670" s="1" t="s">
        <v>751</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3988</v>
      </c>
      <c r="BE670">
        <v>2024</v>
      </c>
    </row>
    <row r="671" spans="1:57" x14ac:dyDescent="0.35">
      <c r="A671" s="1" t="s">
        <v>114</v>
      </c>
      <c r="B671" s="1" t="s">
        <v>957</v>
      </c>
      <c r="C671" s="1" t="s">
        <v>847</v>
      </c>
      <c r="D671" s="1" t="s">
        <v>848</v>
      </c>
      <c r="E671" s="1" t="s">
        <v>958</v>
      </c>
      <c r="F671" s="1" t="s">
        <v>796</v>
      </c>
      <c r="G671" s="2">
        <v>45230</v>
      </c>
      <c r="H671" s="1" t="s">
        <v>238</v>
      </c>
      <c r="I671" s="1" t="s">
        <v>239</v>
      </c>
      <c r="J671" s="1" t="s">
        <v>751</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3988</v>
      </c>
      <c r="BE671">
        <v>2024</v>
      </c>
    </row>
    <row r="672" spans="1:57" x14ac:dyDescent="0.35">
      <c r="A672" s="1" t="s">
        <v>114</v>
      </c>
      <c r="B672" s="1" t="s">
        <v>973</v>
      </c>
      <c r="C672" s="1" t="s">
        <v>900</v>
      </c>
      <c r="D672" s="1" t="s">
        <v>901</v>
      </c>
      <c r="E672" s="1" t="s">
        <v>974</v>
      </c>
      <c r="F672" s="1" t="s">
        <v>796</v>
      </c>
      <c r="G672" s="2">
        <v>45230</v>
      </c>
      <c r="H672" s="1" t="s">
        <v>844</v>
      </c>
      <c r="I672" s="1" t="s">
        <v>845</v>
      </c>
      <c r="J672" s="1" t="s">
        <v>751</v>
      </c>
      <c r="K672" t="s">
        <v>29</v>
      </c>
      <c r="L672" t="b">
        <v>1</v>
      </c>
      <c r="O672">
        <v>1020</v>
      </c>
      <c r="Q672">
        <v>510</v>
      </c>
      <c r="R672">
        <v>510</v>
      </c>
      <c r="U672">
        <v>1020</v>
      </c>
      <c r="V672">
        <v>1020</v>
      </c>
      <c r="Y672">
        <v>220</v>
      </c>
      <c r="AA672">
        <v>110</v>
      </c>
      <c r="AB672">
        <v>110</v>
      </c>
      <c r="AH672">
        <v>220</v>
      </c>
      <c r="AJ672">
        <v>220</v>
      </c>
      <c r="AZ672">
        <v>0</v>
      </c>
      <c r="BB672">
        <v>10</v>
      </c>
      <c r="BC672">
        <v>2023</v>
      </c>
      <c r="BD672" t="s">
        <v>3988</v>
      </c>
      <c r="BE672">
        <v>2024</v>
      </c>
    </row>
    <row r="673" spans="1:57" x14ac:dyDescent="0.35">
      <c r="A673" s="1" t="s">
        <v>114</v>
      </c>
      <c r="B673" s="1" t="s">
        <v>971</v>
      </c>
      <c r="C673" s="1" t="s">
        <v>864</v>
      </c>
      <c r="D673" s="1" t="s">
        <v>865</v>
      </c>
      <c r="E673" s="1" t="s">
        <v>972</v>
      </c>
      <c r="F673" s="1" t="s">
        <v>796</v>
      </c>
      <c r="G673" s="2">
        <v>45230</v>
      </c>
      <c r="H673" s="1" t="s">
        <v>238</v>
      </c>
      <c r="I673" s="1" t="s">
        <v>239</v>
      </c>
      <c r="J673" s="1" t="s">
        <v>751</v>
      </c>
      <c r="K673" t="s">
        <v>29</v>
      </c>
      <c r="L673" t="b">
        <v>1</v>
      </c>
      <c r="O673">
        <v>20</v>
      </c>
      <c r="Q673">
        <v>10</v>
      </c>
      <c r="R673">
        <v>10</v>
      </c>
      <c r="U673">
        <v>20</v>
      </c>
      <c r="V673">
        <v>20</v>
      </c>
      <c r="AJ673">
        <v>0</v>
      </c>
      <c r="AZ673">
        <v>0</v>
      </c>
      <c r="BB673">
        <v>10</v>
      </c>
      <c r="BC673">
        <v>2023</v>
      </c>
      <c r="BD673" t="s">
        <v>3988</v>
      </c>
      <c r="BE673">
        <v>2024</v>
      </c>
    </row>
    <row r="674" spans="1:57" x14ac:dyDescent="0.35">
      <c r="A674" s="1" t="s">
        <v>114</v>
      </c>
      <c r="B674" s="1" t="s">
        <v>959</v>
      </c>
      <c r="C674" s="1" t="s">
        <v>837</v>
      </c>
      <c r="D674" s="1" t="s">
        <v>838</v>
      </c>
      <c r="E674" s="1" t="s">
        <v>960</v>
      </c>
      <c r="F674" s="1" t="s">
        <v>796</v>
      </c>
      <c r="G674" s="2">
        <v>45230</v>
      </c>
      <c r="H674" s="1" t="s">
        <v>151</v>
      </c>
      <c r="I674" s="1" t="s">
        <v>145</v>
      </c>
      <c r="J674" s="1" t="s">
        <v>751</v>
      </c>
      <c r="K674" t="s">
        <v>29</v>
      </c>
      <c r="L674" t="b">
        <v>1</v>
      </c>
      <c r="U674">
        <v>0</v>
      </c>
      <c r="AF674">
        <v>0</v>
      </c>
      <c r="AJ674">
        <v>0</v>
      </c>
      <c r="AK674">
        <v>6025</v>
      </c>
      <c r="AO674">
        <v>3012</v>
      </c>
      <c r="AP674">
        <v>3013</v>
      </c>
      <c r="AS674">
        <v>900</v>
      </c>
      <c r="AT674">
        <v>5100</v>
      </c>
      <c r="AW674">
        <v>25</v>
      </c>
      <c r="AZ674">
        <v>6025</v>
      </c>
      <c r="BB674">
        <v>10</v>
      </c>
      <c r="BC674">
        <v>2023</v>
      </c>
      <c r="BD674" t="s">
        <v>3988</v>
      </c>
      <c r="BE674">
        <v>2024</v>
      </c>
    </row>
    <row r="675" spans="1:57" x14ac:dyDescent="0.35">
      <c r="A675" s="1" t="s">
        <v>114</v>
      </c>
      <c r="B675" s="1" t="s">
        <v>987</v>
      </c>
      <c r="C675" s="1" t="s">
        <v>912</v>
      </c>
      <c r="D675" s="1" t="s">
        <v>913</v>
      </c>
      <c r="E675" s="1" t="s">
        <v>988</v>
      </c>
      <c r="F675" s="1" t="s">
        <v>796</v>
      </c>
      <c r="G675" s="2">
        <v>45230</v>
      </c>
      <c r="H675" s="1" t="s">
        <v>854</v>
      </c>
      <c r="I675" s="1" t="s">
        <v>40</v>
      </c>
      <c r="J675" s="1" t="s">
        <v>751</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3988</v>
      </c>
      <c r="BE675">
        <v>2024</v>
      </c>
    </row>
    <row r="676" spans="1:57" x14ac:dyDescent="0.35">
      <c r="A676" s="1" t="s">
        <v>114</v>
      </c>
      <c r="B676" s="1" t="s">
        <v>963</v>
      </c>
      <c r="C676" s="1" t="s">
        <v>860</v>
      </c>
      <c r="D676" s="1" t="s">
        <v>861</v>
      </c>
      <c r="E676" s="1" t="s">
        <v>964</v>
      </c>
      <c r="F676" s="1" t="s">
        <v>796</v>
      </c>
      <c r="G676" s="2">
        <v>45230</v>
      </c>
      <c r="H676" s="1" t="s">
        <v>844</v>
      </c>
      <c r="I676" s="1" t="s">
        <v>845</v>
      </c>
      <c r="J676" s="1" t="s">
        <v>751</v>
      </c>
      <c r="K676" t="s">
        <v>29</v>
      </c>
      <c r="L676" t="b">
        <v>1</v>
      </c>
      <c r="U676">
        <v>0</v>
      </c>
      <c r="AJ676">
        <v>0</v>
      </c>
      <c r="AZ676">
        <v>0</v>
      </c>
      <c r="BB676">
        <v>10</v>
      </c>
      <c r="BC676">
        <v>2023</v>
      </c>
      <c r="BD676" t="s">
        <v>3988</v>
      </c>
      <c r="BE676">
        <v>2024</v>
      </c>
    </row>
    <row r="677" spans="1:57" x14ac:dyDescent="0.35">
      <c r="A677" s="1" t="s">
        <v>114</v>
      </c>
      <c r="B677" s="1" t="s">
        <v>961</v>
      </c>
      <c r="C677" s="1" t="s">
        <v>908</v>
      </c>
      <c r="D677" s="1" t="s">
        <v>909</v>
      </c>
      <c r="E677" s="1" t="s">
        <v>962</v>
      </c>
      <c r="F677" s="1" t="s">
        <v>796</v>
      </c>
      <c r="G677" s="2">
        <v>45230</v>
      </c>
      <c r="H677" s="1" t="s">
        <v>835</v>
      </c>
      <c r="I677" s="1" t="s">
        <v>73</v>
      </c>
      <c r="J677" s="1" t="s">
        <v>751</v>
      </c>
      <c r="K677" t="s">
        <v>29</v>
      </c>
      <c r="L677" t="b">
        <v>1</v>
      </c>
      <c r="U677">
        <v>0</v>
      </c>
      <c r="AJ677">
        <v>0</v>
      </c>
      <c r="AZ677">
        <v>0</v>
      </c>
      <c r="BB677">
        <v>10</v>
      </c>
      <c r="BC677">
        <v>2023</v>
      </c>
      <c r="BD677" t="s">
        <v>3988</v>
      </c>
      <c r="BE677">
        <v>2024</v>
      </c>
    </row>
    <row r="678" spans="1:57" x14ac:dyDescent="0.35">
      <c r="A678" s="1" t="s">
        <v>114</v>
      </c>
      <c r="B678" s="1" t="s">
        <v>967</v>
      </c>
      <c r="C678" s="1" t="s">
        <v>880</v>
      </c>
      <c r="D678" s="1" t="s">
        <v>881</v>
      </c>
      <c r="E678" s="1" t="s">
        <v>968</v>
      </c>
      <c r="F678" s="1" t="s">
        <v>796</v>
      </c>
      <c r="G678" s="2">
        <v>45230</v>
      </c>
      <c r="H678" s="1" t="s">
        <v>835</v>
      </c>
      <c r="I678" s="1" t="s">
        <v>73</v>
      </c>
      <c r="J678" s="1" t="s">
        <v>751</v>
      </c>
      <c r="K678" t="s">
        <v>29</v>
      </c>
      <c r="L678" t="b">
        <v>1</v>
      </c>
      <c r="U678">
        <v>0</v>
      </c>
      <c r="AJ678">
        <v>0</v>
      </c>
      <c r="AZ678">
        <v>0</v>
      </c>
      <c r="BB678">
        <v>10</v>
      </c>
      <c r="BC678">
        <v>2023</v>
      </c>
      <c r="BD678" t="s">
        <v>3988</v>
      </c>
      <c r="BE678">
        <v>2024</v>
      </c>
    </row>
    <row r="679" spans="1:57" x14ac:dyDescent="0.35">
      <c r="A679" s="1" t="s">
        <v>114</v>
      </c>
      <c r="B679" s="1" t="s">
        <v>965</v>
      </c>
      <c r="C679" s="1" t="s">
        <v>876</v>
      </c>
      <c r="D679" s="1" t="s">
        <v>877</v>
      </c>
      <c r="E679" s="1" t="s">
        <v>966</v>
      </c>
      <c r="F679" s="1" t="s">
        <v>796</v>
      </c>
      <c r="G679" s="2">
        <v>45230</v>
      </c>
      <c r="H679" s="1" t="s">
        <v>151</v>
      </c>
      <c r="I679" s="1" t="s">
        <v>145</v>
      </c>
      <c r="J679" s="1" t="s">
        <v>751</v>
      </c>
      <c r="K679" t="s">
        <v>29</v>
      </c>
      <c r="L679" t="b">
        <v>1</v>
      </c>
      <c r="U679">
        <v>0</v>
      </c>
      <c r="AJ679">
        <v>0</v>
      </c>
      <c r="AZ679">
        <v>0</v>
      </c>
      <c r="BB679">
        <v>10</v>
      </c>
      <c r="BC679">
        <v>2023</v>
      </c>
      <c r="BD679" t="s">
        <v>3988</v>
      </c>
      <c r="BE679">
        <v>2024</v>
      </c>
    </row>
    <row r="680" spans="1:57" x14ac:dyDescent="0.35">
      <c r="A680" s="1" t="s">
        <v>114</v>
      </c>
      <c r="B680" s="1" t="s">
        <v>969</v>
      </c>
      <c r="C680" s="1" t="s">
        <v>856</v>
      </c>
      <c r="D680" s="1" t="s">
        <v>857</v>
      </c>
      <c r="E680" s="1" t="s">
        <v>970</v>
      </c>
      <c r="F680" s="1" t="s">
        <v>796</v>
      </c>
      <c r="G680" s="2">
        <v>45230</v>
      </c>
      <c r="H680" s="1" t="s">
        <v>151</v>
      </c>
      <c r="I680" s="1" t="s">
        <v>145</v>
      </c>
      <c r="J680" s="1" t="s">
        <v>751</v>
      </c>
      <c r="K680" t="s">
        <v>29</v>
      </c>
      <c r="L680" t="b">
        <v>1</v>
      </c>
      <c r="U680">
        <v>0</v>
      </c>
      <c r="AJ680">
        <v>0</v>
      </c>
      <c r="AZ680">
        <v>0</v>
      </c>
      <c r="BB680">
        <v>10</v>
      </c>
      <c r="BC680">
        <v>2023</v>
      </c>
      <c r="BD680" t="s">
        <v>3988</v>
      </c>
      <c r="BE680">
        <v>2024</v>
      </c>
    </row>
    <row r="681" spans="1:57" x14ac:dyDescent="0.35">
      <c r="A681" s="1" t="s">
        <v>114</v>
      </c>
      <c r="B681" s="1" t="s">
        <v>979</v>
      </c>
      <c r="C681" s="1" t="s">
        <v>896</v>
      </c>
      <c r="D681" s="1" t="s">
        <v>897</v>
      </c>
      <c r="E681" s="1" t="s">
        <v>980</v>
      </c>
      <c r="F681" s="1" t="s">
        <v>796</v>
      </c>
      <c r="G681" s="2">
        <v>45230</v>
      </c>
      <c r="H681" s="1" t="s">
        <v>238</v>
      </c>
      <c r="I681" s="1" t="s">
        <v>239</v>
      </c>
      <c r="J681" s="1" t="s">
        <v>751</v>
      </c>
      <c r="K681" t="s">
        <v>29</v>
      </c>
      <c r="L681" t="b">
        <v>1</v>
      </c>
      <c r="O681">
        <v>1020</v>
      </c>
      <c r="Q681">
        <v>510</v>
      </c>
      <c r="R681">
        <v>510</v>
      </c>
      <c r="U681">
        <v>1020</v>
      </c>
      <c r="V681">
        <v>1020</v>
      </c>
      <c r="AJ681">
        <v>0</v>
      </c>
      <c r="AZ681">
        <v>0</v>
      </c>
      <c r="BB681">
        <v>10</v>
      </c>
      <c r="BC681">
        <v>2023</v>
      </c>
      <c r="BD681" t="s">
        <v>3988</v>
      </c>
      <c r="BE681">
        <v>2024</v>
      </c>
    </row>
    <row r="682" spans="1:57" x14ac:dyDescent="0.35">
      <c r="A682" s="1" t="s">
        <v>114</v>
      </c>
      <c r="B682" s="1" t="s">
        <v>975</v>
      </c>
      <c r="C682" s="1" t="s">
        <v>888</v>
      </c>
      <c r="D682" s="1" t="s">
        <v>889</v>
      </c>
      <c r="E682" s="1" t="s">
        <v>976</v>
      </c>
      <c r="F682" s="1" t="s">
        <v>796</v>
      </c>
      <c r="G682" s="2">
        <v>45230</v>
      </c>
      <c r="H682" s="1" t="s">
        <v>854</v>
      </c>
      <c r="I682" s="1" t="s">
        <v>40</v>
      </c>
      <c r="J682" s="1" t="s">
        <v>751</v>
      </c>
      <c r="K682" t="s">
        <v>29</v>
      </c>
      <c r="L682" t="b">
        <v>1</v>
      </c>
      <c r="O682">
        <v>50</v>
      </c>
      <c r="Q682">
        <v>25</v>
      </c>
      <c r="R682">
        <v>25</v>
      </c>
      <c r="U682">
        <v>50</v>
      </c>
      <c r="V682">
        <v>50</v>
      </c>
      <c r="AJ682">
        <v>0</v>
      </c>
      <c r="AZ682">
        <v>0</v>
      </c>
      <c r="BB682">
        <v>10</v>
      </c>
      <c r="BC682">
        <v>2023</v>
      </c>
      <c r="BD682" t="s">
        <v>3988</v>
      </c>
      <c r="BE682">
        <v>2024</v>
      </c>
    </row>
    <row r="683" spans="1:57" x14ac:dyDescent="0.35">
      <c r="A683" s="1" t="s">
        <v>114</v>
      </c>
      <c r="B683" s="1" t="s">
        <v>977</v>
      </c>
      <c r="C683" s="1" t="s">
        <v>892</v>
      </c>
      <c r="D683" s="1" t="s">
        <v>893</v>
      </c>
      <c r="E683" s="1" t="s">
        <v>978</v>
      </c>
      <c r="F683" s="1" t="s">
        <v>796</v>
      </c>
      <c r="G683" s="2">
        <v>45230</v>
      </c>
      <c r="H683" s="1" t="s">
        <v>844</v>
      </c>
      <c r="I683" s="1" t="s">
        <v>845</v>
      </c>
      <c r="J683" s="1" t="s">
        <v>751</v>
      </c>
      <c r="K683" t="s">
        <v>29</v>
      </c>
      <c r="L683" t="b">
        <v>1</v>
      </c>
      <c r="O683">
        <v>550</v>
      </c>
      <c r="Q683">
        <v>275</v>
      </c>
      <c r="R683">
        <v>275</v>
      </c>
      <c r="U683">
        <v>550</v>
      </c>
      <c r="V683">
        <v>550</v>
      </c>
      <c r="AJ683">
        <v>0</v>
      </c>
      <c r="AZ683">
        <v>0</v>
      </c>
      <c r="BB683">
        <v>10</v>
      </c>
      <c r="BC683">
        <v>2023</v>
      </c>
      <c r="BD683" t="s">
        <v>3988</v>
      </c>
      <c r="BE683">
        <v>2024</v>
      </c>
    </row>
    <row r="684" spans="1:57" x14ac:dyDescent="0.35">
      <c r="A684" s="1" t="s">
        <v>114</v>
      </c>
      <c r="B684" s="1" t="s">
        <v>981</v>
      </c>
      <c r="C684" s="1" t="s">
        <v>868</v>
      </c>
      <c r="D684" s="1" t="s">
        <v>869</v>
      </c>
      <c r="E684" s="1" t="s">
        <v>982</v>
      </c>
      <c r="F684" s="1" t="s">
        <v>796</v>
      </c>
      <c r="G684" s="2">
        <v>45230</v>
      </c>
      <c r="H684" s="1" t="s">
        <v>854</v>
      </c>
      <c r="I684" s="1" t="s">
        <v>40</v>
      </c>
      <c r="J684" s="1" t="s">
        <v>751</v>
      </c>
      <c r="K684" t="s">
        <v>29</v>
      </c>
      <c r="L684" t="b">
        <v>1</v>
      </c>
      <c r="O684">
        <v>12300</v>
      </c>
      <c r="Q684">
        <v>6150</v>
      </c>
      <c r="R684">
        <v>6150</v>
      </c>
      <c r="U684">
        <v>12300</v>
      </c>
      <c r="V684">
        <v>12300</v>
      </c>
      <c r="AJ684">
        <v>0</v>
      </c>
      <c r="AZ684">
        <v>0</v>
      </c>
      <c r="BB684">
        <v>10</v>
      </c>
      <c r="BC684">
        <v>2023</v>
      </c>
      <c r="BD684" t="s">
        <v>3988</v>
      </c>
      <c r="BE684">
        <v>2024</v>
      </c>
    </row>
    <row r="685" spans="1:57" x14ac:dyDescent="0.35">
      <c r="A685" s="1" t="s">
        <v>114</v>
      </c>
      <c r="B685" s="1" t="s">
        <v>983</v>
      </c>
      <c r="C685" s="1" t="s">
        <v>884</v>
      </c>
      <c r="D685" s="1" t="s">
        <v>885</v>
      </c>
      <c r="E685" s="1" t="s">
        <v>984</v>
      </c>
      <c r="F685" s="1" t="s">
        <v>796</v>
      </c>
      <c r="G685" s="2">
        <v>45230</v>
      </c>
      <c r="H685" s="1" t="s">
        <v>238</v>
      </c>
      <c r="I685" s="1" t="s">
        <v>239</v>
      </c>
      <c r="J685" s="1" t="s">
        <v>751</v>
      </c>
      <c r="K685" t="s">
        <v>29</v>
      </c>
      <c r="L685" t="b">
        <v>1</v>
      </c>
      <c r="O685">
        <v>262</v>
      </c>
      <c r="Q685">
        <v>131</v>
      </c>
      <c r="R685">
        <v>131</v>
      </c>
      <c r="U685">
        <v>262</v>
      </c>
      <c r="V685">
        <v>262</v>
      </c>
      <c r="Y685">
        <v>62</v>
      </c>
      <c r="AA685">
        <v>31</v>
      </c>
      <c r="AB685">
        <v>31</v>
      </c>
      <c r="AH685">
        <v>62</v>
      </c>
      <c r="AJ685">
        <v>62</v>
      </c>
      <c r="AZ685">
        <v>0</v>
      </c>
      <c r="BB685">
        <v>10</v>
      </c>
      <c r="BC685">
        <v>2023</v>
      </c>
      <c r="BD685" t="s">
        <v>3988</v>
      </c>
      <c r="BE685">
        <v>2024</v>
      </c>
    </row>
    <row r="686" spans="1:57" x14ac:dyDescent="0.35">
      <c r="A686" s="1" t="s">
        <v>114</v>
      </c>
      <c r="B686" s="1" t="s">
        <v>985</v>
      </c>
      <c r="C686" s="1" t="s">
        <v>851</v>
      </c>
      <c r="D686" s="1" t="s">
        <v>852</v>
      </c>
      <c r="E686" s="1" t="s">
        <v>986</v>
      </c>
      <c r="F686" s="1" t="s">
        <v>796</v>
      </c>
      <c r="G686" s="2">
        <v>45230</v>
      </c>
      <c r="H686" s="1" t="s">
        <v>854</v>
      </c>
      <c r="I686" s="1" t="s">
        <v>40</v>
      </c>
      <c r="J686" s="1" t="s">
        <v>751</v>
      </c>
      <c r="K686" t="s">
        <v>29</v>
      </c>
      <c r="L686" t="b">
        <v>1</v>
      </c>
      <c r="O686">
        <v>1100</v>
      </c>
      <c r="Q686">
        <v>550</v>
      </c>
      <c r="R686">
        <v>550</v>
      </c>
      <c r="U686">
        <v>1100</v>
      </c>
      <c r="V686">
        <v>1100</v>
      </c>
      <c r="AJ686">
        <v>0</v>
      </c>
      <c r="AZ686">
        <v>0</v>
      </c>
      <c r="BB686">
        <v>10</v>
      </c>
      <c r="BC686">
        <v>2023</v>
      </c>
      <c r="BD686" t="s">
        <v>3988</v>
      </c>
      <c r="BE686">
        <v>2024</v>
      </c>
    </row>
    <row r="687" spans="1:57" x14ac:dyDescent="0.35">
      <c r="A687" s="1" t="s">
        <v>614</v>
      </c>
      <c r="B687" s="1" t="s">
        <v>3151</v>
      </c>
      <c r="C687" s="1" t="s">
        <v>3152</v>
      </c>
      <c r="D687" s="1" t="s">
        <v>3153</v>
      </c>
      <c r="E687" s="1" t="s">
        <v>3154</v>
      </c>
      <c r="F687" s="1" t="s">
        <v>751</v>
      </c>
      <c r="G687" s="2">
        <v>43585</v>
      </c>
      <c r="H687" s="1" t="s">
        <v>74</v>
      </c>
      <c r="I687" s="1" t="s">
        <v>82</v>
      </c>
      <c r="J687" s="1" t="s">
        <v>751</v>
      </c>
      <c r="K687" t="s">
        <v>2567</v>
      </c>
      <c r="L687" t="b">
        <v>1</v>
      </c>
      <c r="Q687">
        <v>0</v>
      </c>
      <c r="R687">
        <v>0</v>
      </c>
      <c r="U687">
        <v>0</v>
      </c>
      <c r="Z687">
        <v>0</v>
      </c>
      <c r="AA687">
        <v>0</v>
      </c>
      <c r="AB687">
        <v>0</v>
      </c>
      <c r="AD687">
        <v>0</v>
      </c>
      <c r="AJ687">
        <v>0</v>
      </c>
      <c r="AN687">
        <v>0</v>
      </c>
      <c r="AO687">
        <v>0</v>
      </c>
      <c r="AP687">
        <v>0</v>
      </c>
      <c r="AR687">
        <v>0</v>
      </c>
      <c r="AZ687">
        <v>0</v>
      </c>
      <c r="BB687">
        <v>4</v>
      </c>
      <c r="BC687">
        <v>2019</v>
      </c>
      <c r="BD687" t="s">
        <v>3986</v>
      </c>
      <c r="BE687">
        <v>2019</v>
      </c>
    </row>
    <row r="688" spans="1:57" x14ac:dyDescent="0.35">
      <c r="A688" s="1" t="s">
        <v>171</v>
      </c>
      <c r="B688" s="1" t="s">
        <v>772</v>
      </c>
      <c r="C688" s="1" t="s">
        <v>773</v>
      </c>
      <c r="D688" s="1" t="s">
        <v>165</v>
      </c>
      <c r="E688" s="1" t="s">
        <v>774</v>
      </c>
      <c r="F688" s="1" t="s">
        <v>751</v>
      </c>
      <c r="G688" s="2">
        <v>44074</v>
      </c>
      <c r="H688" s="1" t="s">
        <v>165</v>
      </c>
      <c r="I688" s="1" t="s">
        <v>166</v>
      </c>
      <c r="J688" s="1" t="s">
        <v>751</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3985</v>
      </c>
      <c r="BE688">
        <v>2020</v>
      </c>
    </row>
    <row r="689" spans="1:57" x14ac:dyDescent="0.35">
      <c r="A689" s="1" t="s">
        <v>105</v>
      </c>
      <c r="B689" s="1" t="s">
        <v>2840</v>
      </c>
      <c r="C689" s="1" t="s">
        <v>1686</v>
      </c>
      <c r="D689" s="1" t="s">
        <v>402</v>
      </c>
      <c r="E689" s="1" t="s">
        <v>2841</v>
      </c>
      <c r="F689" s="1" t="s">
        <v>751</v>
      </c>
      <c r="G689" s="2">
        <v>44773</v>
      </c>
      <c r="H689" s="1" t="s">
        <v>402</v>
      </c>
      <c r="I689" s="1" t="s">
        <v>145</v>
      </c>
      <c r="J689" s="1" t="s">
        <v>751</v>
      </c>
      <c r="K689" t="s">
        <v>29</v>
      </c>
      <c r="L689" t="b">
        <v>1</v>
      </c>
      <c r="M689">
        <v>5556</v>
      </c>
      <c r="T689">
        <v>5556</v>
      </c>
      <c r="U689">
        <v>5556</v>
      </c>
      <c r="V689">
        <v>5556</v>
      </c>
      <c r="AJ689">
        <v>0</v>
      </c>
      <c r="AZ689">
        <v>0</v>
      </c>
      <c r="BB689">
        <v>7</v>
      </c>
      <c r="BC689">
        <v>2022</v>
      </c>
      <c r="BD689" t="s">
        <v>3985</v>
      </c>
      <c r="BE689">
        <v>2022</v>
      </c>
    </row>
    <row r="690" spans="1:57" x14ac:dyDescent="0.35">
      <c r="A690" s="1" t="s">
        <v>105</v>
      </c>
      <c r="B690" s="1" t="s">
        <v>2842</v>
      </c>
      <c r="C690" s="1" t="s">
        <v>1689</v>
      </c>
      <c r="D690" s="1" t="s">
        <v>1690</v>
      </c>
      <c r="E690" s="1" t="s">
        <v>2843</v>
      </c>
      <c r="F690" s="1" t="s">
        <v>751</v>
      </c>
      <c r="G690" s="2">
        <v>44773</v>
      </c>
      <c r="H690" s="1" t="s">
        <v>1690</v>
      </c>
      <c r="I690" s="1" t="s">
        <v>387</v>
      </c>
      <c r="J690" s="1" t="s">
        <v>751</v>
      </c>
      <c r="K690" t="s">
        <v>29</v>
      </c>
      <c r="L690" t="b">
        <v>1</v>
      </c>
      <c r="M690">
        <v>509</v>
      </c>
      <c r="N690">
        <v>1322</v>
      </c>
      <c r="T690">
        <v>1831</v>
      </c>
      <c r="U690">
        <v>1831</v>
      </c>
      <c r="V690">
        <v>1831</v>
      </c>
      <c r="AJ690">
        <v>0</v>
      </c>
      <c r="AZ690">
        <v>0</v>
      </c>
      <c r="BB690">
        <v>7</v>
      </c>
      <c r="BC690">
        <v>2022</v>
      </c>
      <c r="BD690" t="s">
        <v>3985</v>
      </c>
      <c r="BE690">
        <v>2022</v>
      </c>
    </row>
    <row r="691" spans="1:57" x14ac:dyDescent="0.35">
      <c r="A691" s="1" t="s">
        <v>105</v>
      </c>
      <c r="B691" s="1" t="s">
        <v>2844</v>
      </c>
      <c r="C691" s="1" t="s">
        <v>1693</v>
      </c>
      <c r="D691" s="1" t="s">
        <v>135</v>
      </c>
      <c r="E691" s="1" t="s">
        <v>2845</v>
      </c>
      <c r="F691" s="1" t="s">
        <v>751</v>
      </c>
      <c r="G691" s="2">
        <v>44773</v>
      </c>
      <c r="H691" s="1" t="s">
        <v>135</v>
      </c>
      <c r="I691" s="1" t="s">
        <v>136</v>
      </c>
      <c r="J691" s="1" t="s">
        <v>751</v>
      </c>
      <c r="K691" t="s">
        <v>29</v>
      </c>
      <c r="L691" t="b">
        <v>1</v>
      </c>
      <c r="M691">
        <v>90</v>
      </c>
      <c r="N691">
        <v>1630</v>
      </c>
      <c r="T691">
        <v>1720</v>
      </c>
      <c r="U691">
        <v>1720</v>
      </c>
      <c r="V691">
        <v>1720</v>
      </c>
      <c r="AJ691">
        <v>0</v>
      </c>
      <c r="AZ691">
        <v>0</v>
      </c>
      <c r="BB691">
        <v>7</v>
      </c>
      <c r="BC691">
        <v>2022</v>
      </c>
      <c r="BD691" t="s">
        <v>3985</v>
      </c>
      <c r="BE691">
        <v>2022</v>
      </c>
    </row>
    <row r="692" spans="1:57" x14ac:dyDescent="0.35">
      <c r="A692" s="1" t="s">
        <v>105</v>
      </c>
      <c r="B692" s="1" t="s">
        <v>2856</v>
      </c>
      <c r="C692" s="1" t="s">
        <v>1711</v>
      </c>
      <c r="D692" s="1" t="s">
        <v>1712</v>
      </c>
      <c r="E692" s="1" t="s">
        <v>2857</v>
      </c>
      <c r="F692" s="1" t="s">
        <v>751</v>
      </c>
      <c r="G692" s="2">
        <v>44773</v>
      </c>
      <c r="H692" s="1" t="s">
        <v>43</v>
      </c>
      <c r="I692" s="1" t="s">
        <v>48</v>
      </c>
      <c r="J692" s="1" t="s">
        <v>751</v>
      </c>
      <c r="K692" t="s">
        <v>29</v>
      </c>
      <c r="L692" t="b">
        <v>1</v>
      </c>
      <c r="M692">
        <v>2267</v>
      </c>
      <c r="N692">
        <v>123071</v>
      </c>
      <c r="T692">
        <v>125338</v>
      </c>
      <c r="U692">
        <v>125338</v>
      </c>
      <c r="V692">
        <v>125338</v>
      </c>
      <c r="AJ692">
        <v>0</v>
      </c>
      <c r="AZ692">
        <v>0</v>
      </c>
      <c r="BB692">
        <v>7</v>
      </c>
      <c r="BC692">
        <v>2022</v>
      </c>
      <c r="BD692" t="s">
        <v>3985</v>
      </c>
      <c r="BE692">
        <v>2022</v>
      </c>
    </row>
    <row r="693" spans="1:57" x14ac:dyDescent="0.35">
      <c r="A693" s="1" t="s">
        <v>105</v>
      </c>
      <c r="B693" s="1" t="s">
        <v>2836</v>
      </c>
      <c r="C693" s="1" t="s">
        <v>1680</v>
      </c>
      <c r="D693" s="1" t="s">
        <v>125</v>
      </c>
      <c r="E693" s="1" t="s">
        <v>2837</v>
      </c>
      <c r="F693" s="1" t="s">
        <v>751</v>
      </c>
      <c r="G693" s="2">
        <v>44773</v>
      </c>
      <c r="H693" s="1" t="s">
        <v>125</v>
      </c>
      <c r="I693" s="1" t="s">
        <v>125</v>
      </c>
      <c r="J693" s="1" t="s">
        <v>751</v>
      </c>
      <c r="K693" t="s">
        <v>29</v>
      </c>
      <c r="L693" t="b">
        <v>1</v>
      </c>
      <c r="M693">
        <v>18500</v>
      </c>
      <c r="N693">
        <v>125</v>
      </c>
      <c r="T693">
        <v>18625</v>
      </c>
      <c r="U693">
        <v>18625</v>
      </c>
      <c r="V693">
        <v>18625</v>
      </c>
      <c r="AJ693">
        <v>0</v>
      </c>
      <c r="AZ693">
        <v>0</v>
      </c>
      <c r="BB693">
        <v>7</v>
      </c>
      <c r="BC693">
        <v>2022</v>
      </c>
      <c r="BD693" t="s">
        <v>3985</v>
      </c>
      <c r="BE693">
        <v>2022</v>
      </c>
    </row>
    <row r="694" spans="1:57" x14ac:dyDescent="0.35">
      <c r="A694" s="1" t="s">
        <v>105</v>
      </c>
      <c r="B694" s="1" t="s">
        <v>2838</v>
      </c>
      <c r="C694" s="1" t="s">
        <v>1683</v>
      </c>
      <c r="D694" s="1" t="s">
        <v>146</v>
      </c>
      <c r="E694" s="1" t="s">
        <v>2839</v>
      </c>
      <c r="F694" s="1" t="s">
        <v>751</v>
      </c>
      <c r="G694" s="2">
        <v>44773</v>
      </c>
      <c r="H694" s="1" t="s">
        <v>146</v>
      </c>
      <c r="I694" s="1" t="s">
        <v>145</v>
      </c>
      <c r="J694" s="1" t="s">
        <v>751</v>
      </c>
      <c r="K694" t="s">
        <v>29</v>
      </c>
      <c r="L694" t="b">
        <v>1</v>
      </c>
      <c r="N694">
        <v>900</v>
      </c>
      <c r="T694">
        <v>900</v>
      </c>
      <c r="U694">
        <v>900</v>
      </c>
      <c r="V694">
        <v>900</v>
      </c>
      <c r="AJ694">
        <v>0</v>
      </c>
      <c r="AZ694">
        <v>0</v>
      </c>
      <c r="BB694">
        <v>7</v>
      </c>
      <c r="BC694">
        <v>2022</v>
      </c>
      <c r="BD694" t="s">
        <v>3985</v>
      </c>
      <c r="BE694">
        <v>2022</v>
      </c>
    </row>
    <row r="695" spans="1:57" x14ac:dyDescent="0.35">
      <c r="A695" s="1" t="s">
        <v>105</v>
      </c>
      <c r="B695" s="1" t="s">
        <v>2852</v>
      </c>
      <c r="C695" s="1" t="s">
        <v>1705</v>
      </c>
      <c r="D695" s="1" t="s">
        <v>321</v>
      </c>
      <c r="E695" s="1" t="s">
        <v>2853</v>
      </c>
      <c r="F695" s="1" t="s">
        <v>751</v>
      </c>
      <c r="G695" s="2">
        <v>44773</v>
      </c>
      <c r="H695" s="1" t="s">
        <v>321</v>
      </c>
      <c r="I695" s="1" t="s">
        <v>190</v>
      </c>
      <c r="J695" s="1" t="s">
        <v>751</v>
      </c>
      <c r="K695" t="s">
        <v>29</v>
      </c>
      <c r="L695" t="b">
        <v>1</v>
      </c>
      <c r="N695">
        <v>3800</v>
      </c>
      <c r="T695">
        <v>3800</v>
      </c>
      <c r="U695">
        <v>3800</v>
      </c>
      <c r="V695">
        <v>3800</v>
      </c>
      <c r="AJ695">
        <v>0</v>
      </c>
      <c r="AZ695">
        <v>0</v>
      </c>
      <c r="BB695">
        <v>7</v>
      </c>
      <c r="BC695">
        <v>2022</v>
      </c>
      <c r="BD695" t="s">
        <v>3985</v>
      </c>
      <c r="BE695">
        <v>2022</v>
      </c>
    </row>
    <row r="696" spans="1:57" x14ac:dyDescent="0.35">
      <c r="A696" s="1" t="s">
        <v>105</v>
      </c>
      <c r="B696" s="1" t="s">
        <v>2854</v>
      </c>
      <c r="C696" s="1" t="s">
        <v>1708</v>
      </c>
      <c r="D696" s="1" t="s">
        <v>1128</v>
      </c>
      <c r="E696" s="1" t="s">
        <v>2855</v>
      </c>
      <c r="F696" s="1" t="s">
        <v>751</v>
      </c>
      <c r="G696" s="2">
        <v>44773</v>
      </c>
      <c r="H696" s="1" t="s">
        <v>1128</v>
      </c>
      <c r="I696" s="1" t="s">
        <v>166</v>
      </c>
      <c r="J696" s="1" t="s">
        <v>751</v>
      </c>
      <c r="K696" t="s">
        <v>29</v>
      </c>
      <c r="L696" t="b">
        <v>1</v>
      </c>
      <c r="N696">
        <v>6800</v>
      </c>
      <c r="T696">
        <v>6800</v>
      </c>
      <c r="U696">
        <v>6800</v>
      </c>
      <c r="V696">
        <v>6800</v>
      </c>
      <c r="AJ696">
        <v>0</v>
      </c>
      <c r="AZ696">
        <v>0</v>
      </c>
      <c r="BB696">
        <v>7</v>
      </c>
      <c r="BC696">
        <v>2022</v>
      </c>
      <c r="BD696" t="s">
        <v>3985</v>
      </c>
      <c r="BE696">
        <v>2022</v>
      </c>
    </row>
    <row r="697" spans="1:57" x14ac:dyDescent="0.35">
      <c r="A697" s="1" t="s">
        <v>105</v>
      </c>
      <c r="B697" s="1" t="s">
        <v>2834</v>
      </c>
      <c r="C697" s="1" t="s">
        <v>1677</v>
      </c>
      <c r="D697" s="1" t="s">
        <v>151</v>
      </c>
      <c r="E697" s="1" t="s">
        <v>2835</v>
      </c>
      <c r="F697" s="1" t="s">
        <v>751</v>
      </c>
      <c r="G697" s="2">
        <v>44773</v>
      </c>
      <c r="H697" s="1" t="s">
        <v>151</v>
      </c>
      <c r="I697" s="1" t="s">
        <v>145</v>
      </c>
      <c r="J697" s="1" t="s">
        <v>751</v>
      </c>
      <c r="K697" t="s">
        <v>29</v>
      </c>
      <c r="L697" t="b">
        <v>1</v>
      </c>
      <c r="N697">
        <v>3840</v>
      </c>
      <c r="T697">
        <v>3840</v>
      </c>
      <c r="U697">
        <v>3840</v>
      </c>
      <c r="V697">
        <v>3840</v>
      </c>
      <c r="AJ697">
        <v>0</v>
      </c>
      <c r="AZ697">
        <v>0</v>
      </c>
      <c r="BB697">
        <v>7</v>
      </c>
      <c r="BC697">
        <v>2022</v>
      </c>
      <c r="BD697" t="s">
        <v>3985</v>
      </c>
      <c r="BE697">
        <v>2022</v>
      </c>
    </row>
    <row r="698" spans="1:57" x14ac:dyDescent="0.35">
      <c r="A698" s="1" t="s">
        <v>105</v>
      </c>
      <c r="B698" s="1" t="s">
        <v>2846</v>
      </c>
      <c r="C698" s="1" t="s">
        <v>1696</v>
      </c>
      <c r="D698" s="1" t="s">
        <v>1006</v>
      </c>
      <c r="E698" s="1" t="s">
        <v>2847</v>
      </c>
      <c r="F698" s="1" t="s">
        <v>751</v>
      </c>
      <c r="G698" s="2">
        <v>44773</v>
      </c>
      <c r="H698" s="1" t="s">
        <v>1006</v>
      </c>
      <c r="I698" s="1" t="s">
        <v>136</v>
      </c>
      <c r="J698" s="1" t="s">
        <v>751</v>
      </c>
      <c r="K698" t="s">
        <v>29</v>
      </c>
      <c r="L698" t="b">
        <v>1</v>
      </c>
      <c r="N698">
        <v>1636</v>
      </c>
      <c r="T698">
        <v>1636</v>
      </c>
      <c r="U698">
        <v>1636</v>
      </c>
      <c r="V698">
        <v>1636</v>
      </c>
      <c r="AJ698">
        <v>0</v>
      </c>
      <c r="AZ698">
        <v>0</v>
      </c>
      <c r="BB698">
        <v>7</v>
      </c>
      <c r="BC698">
        <v>2022</v>
      </c>
      <c r="BD698" t="s">
        <v>3985</v>
      </c>
      <c r="BE698">
        <v>2022</v>
      </c>
    </row>
    <row r="699" spans="1:57" x14ac:dyDescent="0.35">
      <c r="A699" s="1" t="s">
        <v>105</v>
      </c>
      <c r="B699" s="1" t="s">
        <v>2848</v>
      </c>
      <c r="C699" s="1" t="s">
        <v>1699</v>
      </c>
      <c r="D699" s="1" t="s">
        <v>1099</v>
      </c>
      <c r="E699" s="1" t="s">
        <v>2849</v>
      </c>
      <c r="F699" s="1" t="s">
        <v>751</v>
      </c>
      <c r="G699" s="2">
        <v>44773</v>
      </c>
      <c r="H699" s="1" t="s">
        <v>1099</v>
      </c>
      <c r="I699" s="1" t="s">
        <v>845</v>
      </c>
      <c r="J699" s="1" t="s">
        <v>751</v>
      </c>
      <c r="K699" t="s">
        <v>29</v>
      </c>
      <c r="L699" t="b">
        <v>1</v>
      </c>
      <c r="N699">
        <v>17200</v>
      </c>
      <c r="T699">
        <v>17200</v>
      </c>
      <c r="U699">
        <v>17200</v>
      </c>
      <c r="V699">
        <v>17200</v>
      </c>
      <c r="AJ699">
        <v>0</v>
      </c>
      <c r="AZ699">
        <v>0</v>
      </c>
      <c r="BB699">
        <v>7</v>
      </c>
      <c r="BC699">
        <v>2022</v>
      </c>
      <c r="BD699" t="s">
        <v>3985</v>
      </c>
      <c r="BE699">
        <v>2022</v>
      </c>
    </row>
    <row r="700" spans="1:57" x14ac:dyDescent="0.35">
      <c r="A700" s="1" t="s">
        <v>105</v>
      </c>
      <c r="B700" s="1" t="s">
        <v>2850</v>
      </c>
      <c r="C700" s="1" t="s">
        <v>1702</v>
      </c>
      <c r="D700" s="1" t="s">
        <v>844</v>
      </c>
      <c r="E700" s="1" t="s">
        <v>2851</v>
      </c>
      <c r="F700" s="1" t="s">
        <v>751</v>
      </c>
      <c r="G700" s="2">
        <v>44773</v>
      </c>
      <c r="H700" s="1" t="s">
        <v>844</v>
      </c>
      <c r="I700" s="1" t="s">
        <v>845</v>
      </c>
      <c r="J700" s="1" t="s">
        <v>751</v>
      </c>
      <c r="K700" t="s">
        <v>29</v>
      </c>
      <c r="L700" t="b">
        <v>1</v>
      </c>
      <c r="N700">
        <v>3200</v>
      </c>
      <c r="T700">
        <v>3200</v>
      </c>
      <c r="U700">
        <v>3200</v>
      </c>
      <c r="V700">
        <v>3200</v>
      </c>
      <c r="AJ700">
        <v>0</v>
      </c>
      <c r="AZ700">
        <v>0</v>
      </c>
      <c r="BB700">
        <v>7</v>
      </c>
      <c r="BC700">
        <v>2022</v>
      </c>
      <c r="BD700" t="s">
        <v>3985</v>
      </c>
      <c r="BE700">
        <v>2022</v>
      </c>
    </row>
    <row r="701" spans="1:57" x14ac:dyDescent="0.35">
      <c r="A701" s="1" t="s">
        <v>105</v>
      </c>
      <c r="B701" s="1" t="s">
        <v>2858</v>
      </c>
      <c r="C701" s="1" t="s">
        <v>1715</v>
      </c>
      <c r="D701" s="1" t="s">
        <v>177</v>
      </c>
      <c r="E701" s="1" t="s">
        <v>2859</v>
      </c>
      <c r="F701" s="1" t="s">
        <v>751</v>
      </c>
      <c r="G701" s="2">
        <v>44773</v>
      </c>
      <c r="H701" s="1" t="s">
        <v>177</v>
      </c>
      <c r="I701" s="1" t="s">
        <v>73</v>
      </c>
      <c r="J701" s="1" t="s">
        <v>751</v>
      </c>
      <c r="K701" t="s">
        <v>29</v>
      </c>
      <c r="L701" t="b">
        <v>1</v>
      </c>
      <c r="M701">
        <v>5071</v>
      </c>
      <c r="T701">
        <v>5071</v>
      </c>
      <c r="U701">
        <v>5071</v>
      </c>
      <c r="V701">
        <v>5071</v>
      </c>
      <c r="AJ701">
        <v>0</v>
      </c>
      <c r="AZ701">
        <v>0</v>
      </c>
      <c r="BB701">
        <v>7</v>
      </c>
      <c r="BC701">
        <v>2022</v>
      </c>
      <c r="BD701" t="s">
        <v>3985</v>
      </c>
      <c r="BE701">
        <v>2022</v>
      </c>
    </row>
    <row r="702" spans="1:57" x14ac:dyDescent="0.35">
      <c r="A702" s="1" t="s">
        <v>105</v>
      </c>
      <c r="B702" s="1" t="s">
        <v>2860</v>
      </c>
      <c r="C702" s="1" t="s">
        <v>1718</v>
      </c>
      <c r="D702" s="1" t="s">
        <v>1719</v>
      </c>
      <c r="E702" s="1" t="s">
        <v>2861</v>
      </c>
      <c r="F702" s="1" t="s">
        <v>751</v>
      </c>
      <c r="G702" s="2">
        <v>44773</v>
      </c>
      <c r="H702" s="1" t="s">
        <v>1719</v>
      </c>
      <c r="I702" s="1" t="s">
        <v>73</v>
      </c>
      <c r="J702" s="1" t="s">
        <v>751</v>
      </c>
      <c r="K702" t="s">
        <v>29</v>
      </c>
      <c r="L702" t="b">
        <v>1</v>
      </c>
      <c r="M702">
        <v>1000</v>
      </c>
      <c r="N702">
        <v>2000</v>
      </c>
      <c r="T702">
        <v>3000</v>
      </c>
      <c r="U702">
        <v>3000</v>
      </c>
      <c r="V702">
        <v>3000</v>
      </c>
      <c r="AJ702">
        <v>0</v>
      </c>
      <c r="AZ702">
        <v>0</v>
      </c>
      <c r="BB702">
        <v>7</v>
      </c>
      <c r="BC702">
        <v>2022</v>
      </c>
      <c r="BD702" t="s">
        <v>3985</v>
      </c>
      <c r="BE702">
        <v>2022</v>
      </c>
    </row>
    <row r="703" spans="1:57" x14ac:dyDescent="0.35">
      <c r="A703" s="1" t="s">
        <v>105</v>
      </c>
      <c r="B703" s="1" t="s">
        <v>2862</v>
      </c>
      <c r="C703" s="1" t="s">
        <v>1722</v>
      </c>
      <c r="D703" s="1" t="s">
        <v>380</v>
      </c>
      <c r="E703" s="1" t="s">
        <v>2863</v>
      </c>
      <c r="F703" s="1" t="s">
        <v>751</v>
      </c>
      <c r="G703" s="2">
        <v>44773</v>
      </c>
      <c r="H703" s="1" t="s">
        <v>380</v>
      </c>
      <c r="I703" s="1" t="s">
        <v>380</v>
      </c>
      <c r="J703" s="1" t="s">
        <v>751</v>
      </c>
      <c r="K703" t="s">
        <v>29</v>
      </c>
      <c r="L703" t="b">
        <v>1</v>
      </c>
      <c r="N703">
        <v>740</v>
      </c>
      <c r="T703">
        <v>740</v>
      </c>
      <c r="U703">
        <v>740</v>
      </c>
      <c r="V703">
        <v>740</v>
      </c>
      <c r="AJ703">
        <v>0</v>
      </c>
      <c r="AZ703">
        <v>0</v>
      </c>
      <c r="BB703">
        <v>7</v>
      </c>
      <c r="BC703">
        <v>2022</v>
      </c>
      <c r="BD703" t="s">
        <v>3985</v>
      </c>
      <c r="BE703">
        <v>2022</v>
      </c>
    </row>
    <row r="704" spans="1:57" x14ac:dyDescent="0.35">
      <c r="A704" s="1" t="s">
        <v>70</v>
      </c>
      <c r="B704" s="1" t="s">
        <v>747</v>
      </c>
      <c r="C704" s="1" t="s">
        <v>748</v>
      </c>
      <c r="D704" s="1" t="s">
        <v>749</v>
      </c>
      <c r="E704" s="1" t="s">
        <v>750</v>
      </c>
      <c r="F704" s="1" t="s">
        <v>751</v>
      </c>
      <c r="G704" s="2">
        <v>45138</v>
      </c>
      <c r="H704" s="1" t="s">
        <v>177</v>
      </c>
      <c r="I704" s="1" t="s">
        <v>73</v>
      </c>
      <c r="J704" s="1" t="s">
        <v>752</v>
      </c>
      <c r="K704" t="s">
        <v>753</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3985</v>
      </c>
      <c r="BE704">
        <v>2023</v>
      </c>
    </row>
    <row r="705" spans="1:57" x14ac:dyDescent="0.35">
      <c r="A705" s="1" t="s">
        <v>70</v>
      </c>
      <c r="B705" s="1" t="s">
        <v>754</v>
      </c>
      <c r="C705" s="1" t="s">
        <v>755</v>
      </c>
      <c r="D705" s="1" t="s">
        <v>756</v>
      </c>
      <c r="E705" s="1" t="s">
        <v>757</v>
      </c>
      <c r="F705" s="1" t="s">
        <v>751</v>
      </c>
      <c r="G705" s="2">
        <v>45138</v>
      </c>
      <c r="H705" s="1" t="s">
        <v>758</v>
      </c>
      <c r="I705" s="1" t="s">
        <v>73</v>
      </c>
      <c r="J705" s="1" t="s">
        <v>752</v>
      </c>
      <c r="K705" t="s">
        <v>753</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3985</v>
      </c>
      <c r="BE705">
        <v>2023</v>
      </c>
    </row>
    <row r="706" spans="1:57" x14ac:dyDescent="0.35">
      <c r="A706" s="1" t="s">
        <v>70</v>
      </c>
      <c r="B706" s="1" t="s">
        <v>759</v>
      </c>
      <c r="C706" s="1" t="s">
        <v>760</v>
      </c>
      <c r="D706" s="1" t="s">
        <v>761</v>
      </c>
      <c r="E706" s="1" t="s">
        <v>762</v>
      </c>
      <c r="F706" s="1" t="s">
        <v>751</v>
      </c>
      <c r="G706" s="2">
        <v>45138</v>
      </c>
      <c r="H706" s="1" t="s">
        <v>513</v>
      </c>
      <c r="I706" s="1" t="s">
        <v>73</v>
      </c>
      <c r="J706" s="1" t="s">
        <v>752</v>
      </c>
      <c r="K706" t="s">
        <v>753</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3985</v>
      </c>
      <c r="BE706">
        <v>2023</v>
      </c>
    </row>
    <row r="707" spans="1:57" x14ac:dyDescent="0.35">
      <c r="A707" s="1" t="s">
        <v>181</v>
      </c>
      <c r="B707" s="1" t="s">
        <v>1872</v>
      </c>
      <c r="C707" s="1" t="s">
        <v>1873</v>
      </c>
      <c r="D707" s="1" t="s">
        <v>1874</v>
      </c>
      <c r="E707" s="1" t="s">
        <v>1875</v>
      </c>
      <c r="F707" s="1" t="s">
        <v>751</v>
      </c>
      <c r="G707" s="2">
        <v>44804</v>
      </c>
      <c r="H707" s="1" t="s">
        <v>30</v>
      </c>
      <c r="I707" s="1" t="s">
        <v>29</v>
      </c>
      <c r="J707" s="1" t="s">
        <v>751</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3985</v>
      </c>
      <c r="BE707">
        <v>2022</v>
      </c>
    </row>
    <row r="708" spans="1:57" x14ac:dyDescent="0.35">
      <c r="A708" s="1" t="s">
        <v>215</v>
      </c>
      <c r="B708" s="1" t="s">
        <v>3933</v>
      </c>
      <c r="C708" s="1" t="s">
        <v>3934</v>
      </c>
      <c r="D708" s="1" t="s">
        <v>3935</v>
      </c>
      <c r="E708" s="1" t="s">
        <v>3936</v>
      </c>
      <c r="F708" s="1" t="s">
        <v>796</v>
      </c>
      <c r="G708" s="2">
        <v>44135</v>
      </c>
      <c r="H708" s="1" t="s">
        <v>43</v>
      </c>
      <c r="I708" s="1" t="s">
        <v>48</v>
      </c>
      <c r="J708" s="1" t="s">
        <v>3937</v>
      </c>
      <c r="K708" t="s">
        <v>3938</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3988</v>
      </c>
      <c r="BE708">
        <v>2021</v>
      </c>
    </row>
    <row r="709" spans="1:57" x14ac:dyDescent="0.35">
      <c r="A709" s="1" t="s">
        <v>159</v>
      </c>
      <c r="B709" s="1" t="s">
        <v>3003</v>
      </c>
      <c r="C709" s="1" t="s">
        <v>1766</v>
      </c>
      <c r="D709" s="1" t="s">
        <v>998</v>
      </c>
      <c r="E709" s="1" t="s">
        <v>3004</v>
      </c>
      <c r="F709" s="1" t="s">
        <v>751</v>
      </c>
      <c r="G709" s="2">
        <v>43861</v>
      </c>
      <c r="H709" s="1" t="s">
        <v>998</v>
      </c>
      <c r="I709" s="1" t="s">
        <v>145</v>
      </c>
      <c r="J709" s="1" t="s">
        <v>1757</v>
      </c>
      <c r="K709" t="s">
        <v>1758</v>
      </c>
      <c r="L709" t="b">
        <v>1</v>
      </c>
      <c r="M709">
        <v>58</v>
      </c>
      <c r="N709">
        <v>0</v>
      </c>
      <c r="O709">
        <v>0</v>
      </c>
      <c r="Q709">
        <v>24</v>
      </c>
      <c r="R709">
        <v>34</v>
      </c>
      <c r="U709">
        <v>58</v>
      </c>
      <c r="V709">
        <v>58</v>
      </c>
      <c r="W709">
        <v>48</v>
      </c>
      <c r="X709">
        <v>0</v>
      </c>
      <c r="Y709">
        <v>0</v>
      </c>
      <c r="AA709">
        <v>20</v>
      </c>
      <c r="AB709">
        <v>28</v>
      </c>
      <c r="AD709">
        <v>0</v>
      </c>
      <c r="AF709">
        <v>0</v>
      </c>
      <c r="AH709">
        <v>48</v>
      </c>
      <c r="AJ709">
        <v>48</v>
      </c>
      <c r="AK709">
        <v>0</v>
      </c>
      <c r="AL709">
        <v>0</v>
      </c>
      <c r="AM709">
        <v>0</v>
      </c>
      <c r="AR709">
        <v>0</v>
      </c>
      <c r="AT709">
        <v>0</v>
      </c>
      <c r="AZ709">
        <v>0</v>
      </c>
      <c r="BB709">
        <v>1</v>
      </c>
      <c r="BC709">
        <v>2020</v>
      </c>
      <c r="BD709" t="s">
        <v>3987</v>
      </c>
      <c r="BE709">
        <v>2020</v>
      </c>
    </row>
    <row r="710" spans="1:57" x14ac:dyDescent="0.35">
      <c r="A710" s="1" t="s">
        <v>159</v>
      </c>
      <c r="B710" s="1" t="s">
        <v>3005</v>
      </c>
      <c r="C710" s="1" t="s">
        <v>1760</v>
      </c>
      <c r="D710" s="1" t="s">
        <v>155</v>
      </c>
      <c r="E710" s="1" t="s">
        <v>3006</v>
      </c>
      <c r="F710" s="1" t="s">
        <v>751</v>
      </c>
      <c r="G710" s="2">
        <v>43861</v>
      </c>
      <c r="H710" s="1" t="s">
        <v>155</v>
      </c>
      <c r="I710" s="1" t="s">
        <v>145</v>
      </c>
      <c r="J710" s="1" t="s">
        <v>1757</v>
      </c>
      <c r="K710" t="s">
        <v>1758</v>
      </c>
      <c r="L710" t="b">
        <v>1</v>
      </c>
      <c r="M710">
        <v>44</v>
      </c>
      <c r="N710">
        <v>0</v>
      </c>
      <c r="O710">
        <v>0</v>
      </c>
      <c r="P710">
        <v>0</v>
      </c>
      <c r="Q710">
        <v>19</v>
      </c>
      <c r="R710">
        <v>25</v>
      </c>
      <c r="T710">
        <v>0</v>
      </c>
      <c r="U710">
        <v>44</v>
      </c>
      <c r="V710">
        <v>44</v>
      </c>
      <c r="W710">
        <v>19</v>
      </c>
      <c r="X710">
        <v>0</v>
      </c>
      <c r="Y710">
        <v>0</v>
      </c>
      <c r="Z710">
        <v>0</v>
      </c>
      <c r="AA710">
        <v>10</v>
      </c>
      <c r="AB710">
        <v>9</v>
      </c>
      <c r="AD710">
        <v>0</v>
      </c>
      <c r="AF710">
        <v>0</v>
      </c>
      <c r="AH710">
        <v>19</v>
      </c>
      <c r="AJ710">
        <v>19</v>
      </c>
      <c r="AK710">
        <v>7</v>
      </c>
      <c r="AL710">
        <v>0</v>
      </c>
      <c r="AM710">
        <v>0</v>
      </c>
      <c r="AO710">
        <v>2</v>
      </c>
      <c r="AP710">
        <v>5</v>
      </c>
      <c r="AR710">
        <v>0</v>
      </c>
      <c r="AT710">
        <v>7</v>
      </c>
      <c r="AZ710">
        <v>7</v>
      </c>
      <c r="BB710">
        <v>1</v>
      </c>
      <c r="BC710">
        <v>2020</v>
      </c>
      <c r="BD710" t="s">
        <v>3987</v>
      </c>
      <c r="BE710">
        <v>2020</v>
      </c>
    </row>
    <row r="711" spans="1:57" x14ac:dyDescent="0.35">
      <c r="A711" s="1" t="s">
        <v>159</v>
      </c>
      <c r="B711" s="1" t="s">
        <v>2999</v>
      </c>
      <c r="C711" s="1" t="s">
        <v>1755</v>
      </c>
      <c r="D711" s="1" t="s">
        <v>402</v>
      </c>
      <c r="E711" s="1" t="s">
        <v>3000</v>
      </c>
      <c r="F711" s="1" t="s">
        <v>751</v>
      </c>
      <c r="G711" s="2">
        <v>43861</v>
      </c>
      <c r="H711" s="1" t="s">
        <v>402</v>
      </c>
      <c r="I711" s="1" t="s">
        <v>145</v>
      </c>
      <c r="J711" s="1" t="s">
        <v>1757</v>
      </c>
      <c r="K711" t="s">
        <v>1758</v>
      </c>
      <c r="L711" t="b">
        <v>1</v>
      </c>
      <c r="M711">
        <v>143</v>
      </c>
      <c r="N711">
        <v>0</v>
      </c>
      <c r="O711">
        <v>0</v>
      </c>
      <c r="P711">
        <v>0</v>
      </c>
      <c r="Q711">
        <v>50</v>
      </c>
      <c r="R711">
        <v>93</v>
      </c>
      <c r="T711">
        <v>0</v>
      </c>
      <c r="U711">
        <v>143</v>
      </c>
      <c r="V711">
        <v>143</v>
      </c>
      <c r="W711">
        <v>107</v>
      </c>
      <c r="X711">
        <v>0</v>
      </c>
      <c r="Y711">
        <v>0</v>
      </c>
      <c r="Z711">
        <v>0</v>
      </c>
      <c r="AA711">
        <v>36</v>
      </c>
      <c r="AB711">
        <v>71</v>
      </c>
      <c r="AD711">
        <v>0</v>
      </c>
      <c r="AF711">
        <v>0</v>
      </c>
      <c r="AH711">
        <v>107</v>
      </c>
      <c r="AJ711">
        <v>107</v>
      </c>
      <c r="AK711">
        <v>0</v>
      </c>
      <c r="AL711">
        <v>0</v>
      </c>
      <c r="AM711">
        <v>0</v>
      </c>
      <c r="AR711">
        <v>0</v>
      </c>
      <c r="AZ711">
        <v>0</v>
      </c>
      <c r="BB711">
        <v>1</v>
      </c>
      <c r="BC711">
        <v>2020</v>
      </c>
      <c r="BD711" t="s">
        <v>3987</v>
      </c>
      <c r="BE711">
        <v>2020</v>
      </c>
    </row>
    <row r="712" spans="1:57" x14ac:dyDescent="0.35">
      <c r="A712" s="1" t="s">
        <v>159</v>
      </c>
      <c r="B712" s="1" t="s">
        <v>3001</v>
      </c>
      <c r="C712" s="1" t="s">
        <v>1763</v>
      </c>
      <c r="D712" s="1" t="s">
        <v>151</v>
      </c>
      <c r="E712" s="1" t="s">
        <v>3002</v>
      </c>
      <c r="F712" s="1" t="s">
        <v>751</v>
      </c>
      <c r="G712" s="2">
        <v>43861</v>
      </c>
      <c r="H712" s="1" t="s">
        <v>151</v>
      </c>
      <c r="I712" s="1" t="s">
        <v>145</v>
      </c>
      <c r="J712" s="1" t="s">
        <v>1757</v>
      </c>
      <c r="K712" t="s">
        <v>1758</v>
      </c>
      <c r="L712" t="b">
        <v>1</v>
      </c>
      <c r="M712">
        <v>189</v>
      </c>
      <c r="N712">
        <v>0</v>
      </c>
      <c r="O712">
        <v>0</v>
      </c>
      <c r="P712">
        <v>0</v>
      </c>
      <c r="Q712">
        <v>90</v>
      </c>
      <c r="R712">
        <v>99</v>
      </c>
      <c r="U712">
        <v>189</v>
      </c>
      <c r="V712">
        <v>189</v>
      </c>
      <c r="W712">
        <v>154</v>
      </c>
      <c r="X712">
        <v>0</v>
      </c>
      <c r="Y712">
        <v>0</v>
      </c>
      <c r="AA712">
        <v>69</v>
      </c>
      <c r="AB712">
        <v>85</v>
      </c>
      <c r="AD712">
        <v>0</v>
      </c>
      <c r="AF712">
        <v>0</v>
      </c>
      <c r="AH712">
        <v>154</v>
      </c>
      <c r="AJ712">
        <v>154</v>
      </c>
      <c r="AK712">
        <v>10</v>
      </c>
      <c r="AL712">
        <v>0</v>
      </c>
      <c r="AM712">
        <v>0</v>
      </c>
      <c r="AN712">
        <v>0</v>
      </c>
      <c r="AO712">
        <v>3</v>
      </c>
      <c r="AP712">
        <v>7</v>
      </c>
      <c r="AR712">
        <v>0</v>
      </c>
      <c r="AT712">
        <v>10</v>
      </c>
      <c r="AZ712">
        <v>10</v>
      </c>
      <c r="BB712">
        <v>1</v>
      </c>
      <c r="BC712">
        <v>2020</v>
      </c>
      <c r="BD712" t="s">
        <v>3987</v>
      </c>
      <c r="BE712">
        <v>2020</v>
      </c>
    </row>
    <row r="713" spans="1:57" x14ac:dyDescent="0.35">
      <c r="A713" s="1" t="s">
        <v>159</v>
      </c>
      <c r="B713" s="1" t="s">
        <v>3007</v>
      </c>
      <c r="C713" s="1" t="s">
        <v>1769</v>
      </c>
      <c r="D713" s="1" t="s">
        <v>146</v>
      </c>
      <c r="E713" s="1" t="s">
        <v>3008</v>
      </c>
      <c r="F713" s="1" t="s">
        <v>751</v>
      </c>
      <c r="G713" s="2">
        <v>43861</v>
      </c>
      <c r="H713" s="1" t="s">
        <v>146</v>
      </c>
      <c r="I713" s="1" t="s">
        <v>145</v>
      </c>
      <c r="J713" s="1" t="s">
        <v>1757</v>
      </c>
      <c r="K713" t="s">
        <v>1758</v>
      </c>
      <c r="L713" t="b">
        <v>1</v>
      </c>
      <c r="M713">
        <v>2964</v>
      </c>
      <c r="N713">
        <v>0</v>
      </c>
      <c r="O713">
        <v>0</v>
      </c>
      <c r="P713">
        <v>0</v>
      </c>
      <c r="Q713">
        <v>1478</v>
      </c>
      <c r="R713">
        <v>1486</v>
      </c>
      <c r="U713">
        <v>2964</v>
      </c>
      <c r="V713">
        <v>2964</v>
      </c>
      <c r="W713">
        <v>2931</v>
      </c>
      <c r="X713">
        <v>0</v>
      </c>
      <c r="Y713">
        <v>0</v>
      </c>
      <c r="Z713">
        <v>0</v>
      </c>
      <c r="AA713">
        <v>1469</v>
      </c>
      <c r="AB713">
        <v>1462</v>
      </c>
      <c r="AD713">
        <v>0</v>
      </c>
      <c r="AF713">
        <v>0</v>
      </c>
      <c r="AH713">
        <v>2931</v>
      </c>
      <c r="AJ713">
        <v>2931</v>
      </c>
      <c r="AK713">
        <v>60</v>
      </c>
      <c r="AL713">
        <v>0</v>
      </c>
      <c r="AM713">
        <v>0</v>
      </c>
      <c r="AN713">
        <v>0</v>
      </c>
      <c r="AO713">
        <v>20</v>
      </c>
      <c r="AP713">
        <v>40</v>
      </c>
      <c r="AR713">
        <v>0</v>
      </c>
      <c r="AT713">
        <v>60</v>
      </c>
      <c r="AU713">
        <v>25</v>
      </c>
      <c r="AZ713">
        <v>60</v>
      </c>
      <c r="BB713">
        <v>1</v>
      </c>
      <c r="BC713">
        <v>2020</v>
      </c>
      <c r="BD713" t="s">
        <v>3987</v>
      </c>
      <c r="BE713">
        <v>2020</v>
      </c>
    </row>
    <row r="714" spans="1:57" x14ac:dyDescent="0.35">
      <c r="A714" s="1" t="s">
        <v>249</v>
      </c>
      <c r="B714" s="1" t="s">
        <v>2946</v>
      </c>
      <c r="C714" s="1" t="s">
        <v>1892</v>
      </c>
      <c r="D714" s="1" t="s">
        <v>1893</v>
      </c>
      <c r="E714" s="1" t="s">
        <v>29</v>
      </c>
      <c r="F714" s="1" t="s">
        <v>751</v>
      </c>
      <c r="G714" s="2">
        <v>43496</v>
      </c>
      <c r="H714" s="1" t="s">
        <v>758</v>
      </c>
      <c r="I714" s="1" t="s">
        <v>1146</v>
      </c>
      <c r="J714" s="1" t="s">
        <v>1894</v>
      </c>
      <c r="K714" t="s">
        <v>1895</v>
      </c>
      <c r="L714" t="b">
        <v>1</v>
      </c>
      <c r="U714">
        <v>0</v>
      </c>
      <c r="AJ714">
        <v>0</v>
      </c>
      <c r="AZ714">
        <v>0</v>
      </c>
      <c r="BB714">
        <v>1</v>
      </c>
      <c r="BC714">
        <v>2019</v>
      </c>
      <c r="BD714" t="s">
        <v>3987</v>
      </c>
      <c r="BE714">
        <v>2019</v>
      </c>
    </row>
    <row r="715" spans="1:57" x14ac:dyDescent="0.35">
      <c r="A715" s="1" t="s">
        <v>249</v>
      </c>
      <c r="B715" s="1" t="s">
        <v>2947</v>
      </c>
      <c r="C715" s="1" t="s">
        <v>1897</v>
      </c>
      <c r="D715" s="1" t="s">
        <v>1898</v>
      </c>
      <c r="E715" s="1" t="s">
        <v>29</v>
      </c>
      <c r="F715" s="1" t="s">
        <v>751</v>
      </c>
      <c r="G715" s="2">
        <v>43496</v>
      </c>
      <c r="H715" s="1" t="s">
        <v>513</v>
      </c>
      <c r="I715" s="1" t="s">
        <v>1146</v>
      </c>
      <c r="J715" s="1" t="s">
        <v>1894</v>
      </c>
      <c r="K715" t="s">
        <v>1895</v>
      </c>
      <c r="L715" t="b">
        <v>1</v>
      </c>
      <c r="U715">
        <v>0</v>
      </c>
      <c r="AJ715">
        <v>0</v>
      </c>
      <c r="AZ715">
        <v>0</v>
      </c>
      <c r="BB715">
        <v>1</v>
      </c>
      <c r="BC715">
        <v>2019</v>
      </c>
      <c r="BD715" t="s">
        <v>3987</v>
      </c>
      <c r="BE715">
        <v>2019</v>
      </c>
    </row>
    <row r="716" spans="1:57" x14ac:dyDescent="0.35">
      <c r="A716" s="1" t="s">
        <v>249</v>
      </c>
      <c r="B716" s="1" t="s">
        <v>2943</v>
      </c>
      <c r="C716" s="1" t="s">
        <v>2944</v>
      </c>
      <c r="D716" s="1" t="s">
        <v>2945</v>
      </c>
      <c r="E716" s="1" t="s">
        <v>2945</v>
      </c>
      <c r="F716" s="1" t="s">
        <v>751</v>
      </c>
      <c r="G716" s="2">
        <v>43496</v>
      </c>
      <c r="H716" s="1" t="s">
        <v>513</v>
      </c>
      <c r="I716" s="1" t="s">
        <v>1146</v>
      </c>
      <c r="J716" s="1" t="s">
        <v>1894</v>
      </c>
      <c r="K716" t="s">
        <v>1895</v>
      </c>
      <c r="L716" t="b">
        <v>1</v>
      </c>
      <c r="Q716">
        <v>0</v>
      </c>
      <c r="R716">
        <v>0</v>
      </c>
      <c r="U716">
        <v>0</v>
      </c>
      <c r="Z716">
        <v>1050</v>
      </c>
      <c r="AA716">
        <v>126</v>
      </c>
      <c r="AB716">
        <v>924</v>
      </c>
      <c r="AD716">
        <v>0</v>
      </c>
      <c r="AH716">
        <v>1050</v>
      </c>
      <c r="AJ716">
        <v>1050</v>
      </c>
      <c r="AN716">
        <v>0</v>
      </c>
      <c r="AO716">
        <v>0</v>
      </c>
      <c r="AP716">
        <v>0</v>
      </c>
      <c r="AR716">
        <v>0</v>
      </c>
      <c r="AZ716">
        <v>0</v>
      </c>
      <c r="BB716">
        <v>1</v>
      </c>
      <c r="BC716">
        <v>2019</v>
      </c>
      <c r="BD716" t="s">
        <v>3987</v>
      </c>
      <c r="BE716">
        <v>2019</v>
      </c>
    </row>
    <row r="717" spans="1:57" x14ac:dyDescent="0.35">
      <c r="A717" s="1" t="s">
        <v>249</v>
      </c>
      <c r="B717" s="1" t="s">
        <v>2940</v>
      </c>
      <c r="C717" s="1" t="s">
        <v>2941</v>
      </c>
      <c r="D717" s="1" t="s">
        <v>2942</v>
      </c>
      <c r="E717" s="1" t="s">
        <v>2942</v>
      </c>
      <c r="F717" s="1" t="s">
        <v>751</v>
      </c>
      <c r="G717" s="2">
        <v>43496</v>
      </c>
      <c r="H717" s="1" t="s">
        <v>758</v>
      </c>
      <c r="I717" s="1" t="s">
        <v>1146</v>
      </c>
      <c r="J717" s="1" t="s">
        <v>1894</v>
      </c>
      <c r="K717" t="s">
        <v>1895</v>
      </c>
      <c r="L717" t="b">
        <v>1</v>
      </c>
      <c r="Q717">
        <v>0</v>
      </c>
      <c r="R717">
        <v>0</v>
      </c>
      <c r="U717">
        <v>0</v>
      </c>
      <c r="Z717">
        <v>450</v>
      </c>
      <c r="AA717">
        <v>0</v>
      </c>
      <c r="AB717">
        <v>450</v>
      </c>
      <c r="AD717">
        <v>0</v>
      </c>
      <c r="AH717">
        <v>450</v>
      </c>
      <c r="AJ717">
        <v>450</v>
      </c>
      <c r="AN717">
        <v>0</v>
      </c>
      <c r="AO717">
        <v>0</v>
      </c>
      <c r="AP717">
        <v>0</v>
      </c>
      <c r="AR717">
        <v>0</v>
      </c>
      <c r="AZ717">
        <v>0</v>
      </c>
      <c r="BB717">
        <v>1</v>
      </c>
      <c r="BC717">
        <v>2019</v>
      </c>
      <c r="BD717" t="s">
        <v>3987</v>
      </c>
      <c r="BE717">
        <v>2019</v>
      </c>
    </row>
    <row r="718" spans="1:57" x14ac:dyDescent="0.35">
      <c r="A718" s="1" t="s">
        <v>124</v>
      </c>
      <c r="B718" s="1" t="s">
        <v>3302</v>
      </c>
      <c r="C718" s="1" t="s">
        <v>3303</v>
      </c>
      <c r="D718" s="1" t="s">
        <v>3304</v>
      </c>
      <c r="E718" s="1" t="s">
        <v>5300</v>
      </c>
      <c r="F718" s="1" t="s">
        <v>751</v>
      </c>
      <c r="G718" s="2">
        <v>44530</v>
      </c>
      <c r="H718" s="1" t="s">
        <v>125</v>
      </c>
      <c r="I718" s="1" t="s">
        <v>125</v>
      </c>
      <c r="J718" s="1" t="s">
        <v>3305</v>
      </c>
      <c r="K718" t="s">
        <v>3306</v>
      </c>
      <c r="L718" t="b">
        <v>1</v>
      </c>
      <c r="P718">
        <v>843</v>
      </c>
      <c r="Q718">
        <v>1221</v>
      </c>
      <c r="R718">
        <v>-378</v>
      </c>
      <c r="U718">
        <v>843</v>
      </c>
      <c r="V718">
        <v>843</v>
      </c>
      <c r="AF718">
        <v>0</v>
      </c>
      <c r="AJ718">
        <v>0</v>
      </c>
      <c r="AN718">
        <v>47</v>
      </c>
      <c r="AO718">
        <v>176</v>
      </c>
      <c r="AP718">
        <v>-129</v>
      </c>
      <c r="AT718">
        <v>171</v>
      </c>
      <c r="AY718">
        <v>-124</v>
      </c>
      <c r="AZ718">
        <v>47</v>
      </c>
      <c r="BB718">
        <v>11</v>
      </c>
      <c r="BC718">
        <v>2021</v>
      </c>
      <c r="BD718" t="s">
        <v>3988</v>
      </c>
      <c r="BE718">
        <v>2022</v>
      </c>
    </row>
    <row r="719" spans="1:57" x14ac:dyDescent="0.35">
      <c r="A719" s="1" t="s">
        <v>51</v>
      </c>
      <c r="B719" s="1" t="s">
        <v>3315</v>
      </c>
      <c r="C719" s="1" t="s">
        <v>3316</v>
      </c>
      <c r="D719" s="1" t="s">
        <v>3317</v>
      </c>
      <c r="E719" s="1" t="s">
        <v>3318</v>
      </c>
      <c r="F719" s="1" t="s">
        <v>751</v>
      </c>
      <c r="G719" s="2">
        <v>44773</v>
      </c>
      <c r="H719" s="1" t="s">
        <v>835</v>
      </c>
      <c r="I719" s="1" t="s">
        <v>73</v>
      </c>
      <c r="J719" s="1" t="s">
        <v>751</v>
      </c>
      <c r="K719" t="s">
        <v>29</v>
      </c>
      <c r="L719" t="b">
        <v>1</v>
      </c>
      <c r="M719">
        <v>5000</v>
      </c>
      <c r="N719">
        <v>0</v>
      </c>
      <c r="O719">
        <v>0</v>
      </c>
      <c r="P719">
        <v>0</v>
      </c>
      <c r="Q719">
        <v>2250</v>
      </c>
      <c r="R719">
        <v>2750</v>
      </c>
      <c r="S719">
        <v>0</v>
      </c>
      <c r="T719">
        <v>0</v>
      </c>
      <c r="U719">
        <v>5000</v>
      </c>
      <c r="V719">
        <v>5000</v>
      </c>
      <c r="W719">
        <v>2000</v>
      </c>
      <c r="X719">
        <v>0</v>
      </c>
      <c r="Y719">
        <v>0</v>
      </c>
      <c r="Z719">
        <v>0</v>
      </c>
      <c r="AA719">
        <v>900</v>
      </c>
      <c r="AB719">
        <v>1100</v>
      </c>
      <c r="AC719">
        <v>0</v>
      </c>
      <c r="AD719">
        <v>0</v>
      </c>
      <c r="AF719">
        <v>0</v>
      </c>
      <c r="AH719">
        <v>2000</v>
      </c>
      <c r="AJ719">
        <v>2000</v>
      </c>
      <c r="AK719">
        <v>1000</v>
      </c>
      <c r="AL719">
        <v>0</v>
      </c>
      <c r="AM719">
        <v>0</v>
      </c>
      <c r="AN719">
        <v>0</v>
      </c>
      <c r="AO719">
        <v>450</v>
      </c>
      <c r="AP719">
        <v>550</v>
      </c>
      <c r="AQ719">
        <v>0</v>
      </c>
      <c r="AR719">
        <v>0</v>
      </c>
      <c r="AT719">
        <v>800</v>
      </c>
      <c r="AX719">
        <v>200</v>
      </c>
      <c r="AZ719">
        <v>1000</v>
      </c>
      <c r="BB719">
        <v>7</v>
      </c>
      <c r="BC719">
        <v>2022</v>
      </c>
      <c r="BD719" t="s">
        <v>3985</v>
      </c>
      <c r="BE719">
        <v>2022</v>
      </c>
    </row>
    <row r="720" spans="1:57" x14ac:dyDescent="0.35">
      <c r="A720" s="1" t="s">
        <v>51</v>
      </c>
      <c r="B720" s="1" t="s">
        <v>3307</v>
      </c>
      <c r="C720" s="1" t="s">
        <v>3308</v>
      </c>
      <c r="D720" s="1" t="s">
        <v>3309</v>
      </c>
      <c r="E720" s="1" t="s">
        <v>3310</v>
      </c>
      <c r="F720" s="1" t="s">
        <v>751</v>
      </c>
      <c r="G720" s="2">
        <v>44773</v>
      </c>
      <c r="H720" s="1" t="s">
        <v>155</v>
      </c>
      <c r="I720" s="1" t="s">
        <v>145</v>
      </c>
      <c r="J720" s="1" t="s">
        <v>751</v>
      </c>
      <c r="K720" t="s">
        <v>29</v>
      </c>
      <c r="L720" t="b">
        <v>1</v>
      </c>
      <c r="M720">
        <v>100</v>
      </c>
      <c r="N720">
        <v>0</v>
      </c>
      <c r="O720">
        <v>0</v>
      </c>
      <c r="P720">
        <v>0</v>
      </c>
      <c r="Q720">
        <v>50</v>
      </c>
      <c r="R720">
        <v>50</v>
      </c>
      <c r="S720">
        <v>0</v>
      </c>
      <c r="T720">
        <v>0</v>
      </c>
      <c r="U720">
        <v>100</v>
      </c>
      <c r="V720">
        <v>100</v>
      </c>
      <c r="W720">
        <v>10</v>
      </c>
      <c r="X720">
        <v>0</v>
      </c>
      <c r="Y720">
        <v>0</v>
      </c>
      <c r="Z720">
        <v>0</v>
      </c>
      <c r="AA720">
        <v>5</v>
      </c>
      <c r="AB720">
        <v>5</v>
      </c>
      <c r="AC720">
        <v>0</v>
      </c>
      <c r="AD720">
        <v>0</v>
      </c>
      <c r="AF720">
        <v>0</v>
      </c>
      <c r="AH720">
        <v>10</v>
      </c>
      <c r="AJ720">
        <v>10</v>
      </c>
      <c r="AK720">
        <v>10</v>
      </c>
      <c r="AL720">
        <v>0</v>
      </c>
      <c r="AM720">
        <v>0</v>
      </c>
      <c r="AN720">
        <v>0</v>
      </c>
      <c r="AO720">
        <v>5</v>
      </c>
      <c r="AP720">
        <v>5</v>
      </c>
      <c r="AQ720">
        <v>0</v>
      </c>
      <c r="AR720">
        <v>0</v>
      </c>
      <c r="AX720">
        <v>10</v>
      </c>
      <c r="AZ720">
        <v>10</v>
      </c>
      <c r="BB720">
        <v>7</v>
      </c>
      <c r="BC720">
        <v>2022</v>
      </c>
      <c r="BD720" t="s">
        <v>3985</v>
      </c>
      <c r="BE720">
        <v>2022</v>
      </c>
    </row>
    <row r="721" spans="1:57" x14ac:dyDescent="0.35">
      <c r="A721" s="1" t="s">
        <v>51</v>
      </c>
      <c r="B721" s="1" t="s">
        <v>3311</v>
      </c>
      <c r="C721" s="1" t="s">
        <v>3312</v>
      </c>
      <c r="D721" s="1" t="s">
        <v>3313</v>
      </c>
      <c r="E721" s="1" t="s">
        <v>3314</v>
      </c>
      <c r="F721" s="1" t="s">
        <v>751</v>
      </c>
      <c r="G721" s="2">
        <v>44773</v>
      </c>
      <c r="H721" s="1" t="s">
        <v>177</v>
      </c>
      <c r="I721" s="1" t="s">
        <v>73</v>
      </c>
      <c r="J721" s="1" t="s">
        <v>751</v>
      </c>
      <c r="K721" t="s">
        <v>29</v>
      </c>
      <c r="L721" t="b">
        <v>1</v>
      </c>
      <c r="M721">
        <v>3000</v>
      </c>
      <c r="N721">
        <v>0</v>
      </c>
      <c r="O721">
        <v>0</v>
      </c>
      <c r="P721">
        <v>0</v>
      </c>
      <c r="Q721">
        <v>1500</v>
      </c>
      <c r="R721">
        <v>1500</v>
      </c>
      <c r="S721">
        <v>0</v>
      </c>
      <c r="T721">
        <v>0</v>
      </c>
      <c r="U721">
        <v>3000</v>
      </c>
      <c r="V721">
        <v>3000</v>
      </c>
      <c r="W721">
        <v>800</v>
      </c>
      <c r="X721">
        <v>0</v>
      </c>
      <c r="Y721">
        <v>0</v>
      </c>
      <c r="Z721">
        <v>0</v>
      </c>
      <c r="AA721">
        <v>400</v>
      </c>
      <c r="AB721">
        <v>400</v>
      </c>
      <c r="AC721">
        <v>0</v>
      </c>
      <c r="AD721">
        <v>0</v>
      </c>
      <c r="AF721">
        <v>0</v>
      </c>
      <c r="AH721">
        <v>800</v>
      </c>
      <c r="AJ721">
        <v>800</v>
      </c>
      <c r="AK721">
        <v>400</v>
      </c>
      <c r="AL721">
        <v>0</v>
      </c>
      <c r="AM721">
        <v>0</v>
      </c>
      <c r="AN721">
        <v>0</v>
      </c>
      <c r="AO721">
        <v>200</v>
      </c>
      <c r="AP721">
        <v>200</v>
      </c>
      <c r="AQ721">
        <v>0</v>
      </c>
      <c r="AR721">
        <v>0</v>
      </c>
      <c r="AT721">
        <v>200</v>
      </c>
      <c r="AX721">
        <v>200</v>
      </c>
      <c r="AZ721">
        <v>400</v>
      </c>
      <c r="BB721">
        <v>7</v>
      </c>
      <c r="BC721">
        <v>2022</v>
      </c>
      <c r="BD721" t="s">
        <v>3985</v>
      </c>
      <c r="BE721">
        <v>2022</v>
      </c>
    </row>
    <row r="722" spans="1:57" x14ac:dyDescent="0.35">
      <c r="A722" s="1" t="s">
        <v>124</v>
      </c>
      <c r="B722" s="1" t="s">
        <v>3939</v>
      </c>
      <c r="C722" s="1" t="s">
        <v>3303</v>
      </c>
      <c r="D722" s="1" t="s">
        <v>3304</v>
      </c>
      <c r="E722" s="1" t="s">
        <v>3940</v>
      </c>
      <c r="F722" s="1" t="s">
        <v>751</v>
      </c>
      <c r="G722" s="2">
        <v>44439</v>
      </c>
      <c r="H722" s="1" t="s">
        <v>125</v>
      </c>
      <c r="I722" s="1" t="s">
        <v>125</v>
      </c>
      <c r="J722" s="1" t="s">
        <v>3305</v>
      </c>
      <c r="K722" t="s">
        <v>3306</v>
      </c>
      <c r="L722" t="b">
        <v>1</v>
      </c>
      <c r="M722">
        <v>8790</v>
      </c>
      <c r="N722">
        <v>0</v>
      </c>
      <c r="O722">
        <v>31167</v>
      </c>
      <c r="Q722">
        <v>19179</v>
      </c>
      <c r="R722">
        <v>20778</v>
      </c>
      <c r="T722">
        <v>0</v>
      </c>
      <c r="U722">
        <v>39957</v>
      </c>
      <c r="V722">
        <v>39957</v>
      </c>
      <c r="W722">
        <v>826</v>
      </c>
      <c r="X722">
        <v>0</v>
      </c>
      <c r="Y722">
        <v>9497</v>
      </c>
      <c r="AA722">
        <v>4956</v>
      </c>
      <c r="AB722">
        <v>5367</v>
      </c>
      <c r="AD722">
        <v>0</v>
      </c>
      <c r="AF722">
        <v>0</v>
      </c>
      <c r="AH722">
        <v>10323</v>
      </c>
      <c r="AJ722">
        <v>10323</v>
      </c>
      <c r="AK722">
        <v>532</v>
      </c>
      <c r="AL722">
        <v>0</v>
      </c>
      <c r="AM722">
        <v>7071</v>
      </c>
      <c r="AN722">
        <v>0</v>
      </c>
      <c r="AO722">
        <v>3649</v>
      </c>
      <c r="AP722">
        <v>3954</v>
      </c>
      <c r="AR722">
        <v>0</v>
      </c>
      <c r="AT722">
        <v>7329</v>
      </c>
      <c r="AY722">
        <v>274</v>
      </c>
      <c r="AZ722">
        <v>7603</v>
      </c>
      <c r="BB722">
        <v>8</v>
      </c>
      <c r="BC722">
        <v>2021</v>
      </c>
      <c r="BD722" t="s">
        <v>3985</v>
      </c>
      <c r="BE722">
        <v>2021</v>
      </c>
    </row>
    <row r="723" spans="1:57" x14ac:dyDescent="0.35">
      <c r="A723" s="1" t="s">
        <v>80</v>
      </c>
      <c r="B723" s="1" t="s">
        <v>792</v>
      </c>
      <c r="C723" s="1" t="s">
        <v>793</v>
      </c>
      <c r="D723" s="1" t="s">
        <v>794</v>
      </c>
      <c r="E723" s="1" t="s">
        <v>795</v>
      </c>
      <c r="F723" s="1" t="s">
        <v>796</v>
      </c>
      <c r="G723" s="2">
        <v>44592</v>
      </c>
      <c r="H723" s="1" t="s">
        <v>74</v>
      </c>
      <c r="I723" s="1" t="s">
        <v>82</v>
      </c>
      <c r="J723" s="1" t="s">
        <v>751</v>
      </c>
      <c r="K723" t="s">
        <v>29</v>
      </c>
      <c r="L723" t="b">
        <v>1</v>
      </c>
      <c r="N723">
        <v>18000</v>
      </c>
      <c r="Q723">
        <v>9000</v>
      </c>
      <c r="R723">
        <v>9000</v>
      </c>
      <c r="U723">
        <v>18000</v>
      </c>
      <c r="V723">
        <v>18000</v>
      </c>
      <c r="X723">
        <v>18000</v>
      </c>
      <c r="AA723">
        <v>9000</v>
      </c>
      <c r="AB723">
        <v>9000</v>
      </c>
      <c r="AF723">
        <v>0</v>
      </c>
      <c r="AI723">
        <v>18000</v>
      </c>
      <c r="AJ723">
        <v>18000</v>
      </c>
      <c r="AZ723">
        <v>0</v>
      </c>
      <c r="BB723">
        <v>1</v>
      </c>
      <c r="BC723">
        <v>2022</v>
      </c>
      <c r="BD723" t="s">
        <v>3987</v>
      </c>
      <c r="BE723">
        <v>2022</v>
      </c>
    </row>
    <row r="724" spans="1:57" x14ac:dyDescent="0.35">
      <c r="A724" s="1" t="s">
        <v>80</v>
      </c>
      <c r="B724" s="1" t="s">
        <v>797</v>
      </c>
      <c r="C724" s="1" t="s">
        <v>798</v>
      </c>
      <c r="D724" s="1" t="s">
        <v>799</v>
      </c>
      <c r="E724" s="1" t="s">
        <v>800</v>
      </c>
      <c r="F724" s="1" t="s">
        <v>796</v>
      </c>
      <c r="G724" s="2">
        <v>44592</v>
      </c>
      <c r="H724" s="1" t="s">
        <v>30</v>
      </c>
      <c r="I724" s="1" t="s">
        <v>29</v>
      </c>
      <c r="J724" s="1" t="s">
        <v>751</v>
      </c>
      <c r="K724" t="s">
        <v>29</v>
      </c>
      <c r="L724" t="b">
        <v>1</v>
      </c>
      <c r="U724">
        <v>0</v>
      </c>
      <c r="AF724">
        <v>0</v>
      </c>
      <c r="AJ724">
        <v>0</v>
      </c>
      <c r="AZ724">
        <v>0</v>
      </c>
      <c r="BB724">
        <v>1</v>
      </c>
      <c r="BC724">
        <v>2022</v>
      </c>
      <c r="BD724" t="s">
        <v>3987</v>
      </c>
      <c r="BE724">
        <v>2022</v>
      </c>
    </row>
    <row r="725" spans="1:57" x14ac:dyDescent="0.35">
      <c r="A725" s="1" t="s">
        <v>80</v>
      </c>
      <c r="B725" s="1" t="s">
        <v>801</v>
      </c>
      <c r="C725" s="1" t="s">
        <v>802</v>
      </c>
      <c r="D725" s="1" t="s">
        <v>803</v>
      </c>
      <c r="E725" s="1" t="s">
        <v>804</v>
      </c>
      <c r="F725" s="1" t="s">
        <v>796</v>
      </c>
      <c r="G725" s="2">
        <v>44592</v>
      </c>
      <c r="H725" s="1" t="s">
        <v>805</v>
      </c>
      <c r="I725" s="1" t="s">
        <v>82</v>
      </c>
      <c r="J725" s="1" t="s">
        <v>751</v>
      </c>
      <c r="K725" t="s">
        <v>29</v>
      </c>
      <c r="L725" t="b">
        <v>1</v>
      </c>
      <c r="U725">
        <v>0</v>
      </c>
      <c r="AF725">
        <v>0</v>
      </c>
      <c r="AJ725">
        <v>0</v>
      </c>
      <c r="AZ725">
        <v>0</v>
      </c>
      <c r="BB725">
        <v>1</v>
      </c>
      <c r="BC725">
        <v>2022</v>
      </c>
      <c r="BD725" t="s">
        <v>3987</v>
      </c>
      <c r="BE725">
        <v>2022</v>
      </c>
    </row>
    <row r="726" spans="1:57" x14ac:dyDescent="0.35">
      <c r="A726" s="1" t="s">
        <v>80</v>
      </c>
      <c r="B726" s="1" t="s">
        <v>806</v>
      </c>
      <c r="C726" s="1" t="s">
        <v>798</v>
      </c>
      <c r="D726" s="1" t="s">
        <v>799</v>
      </c>
      <c r="E726" s="1" t="s">
        <v>807</v>
      </c>
      <c r="F726" s="1" t="s">
        <v>796</v>
      </c>
      <c r="G726" s="2">
        <v>44957</v>
      </c>
      <c r="H726" s="1" t="s">
        <v>30</v>
      </c>
      <c r="I726" s="1" t="s">
        <v>29</v>
      </c>
      <c r="J726" s="1" t="s">
        <v>751</v>
      </c>
      <c r="K726" t="s">
        <v>29</v>
      </c>
      <c r="L726" t="b">
        <v>1</v>
      </c>
      <c r="N726">
        <v>10000</v>
      </c>
      <c r="Q726">
        <v>5000</v>
      </c>
      <c r="R726">
        <v>5000</v>
      </c>
      <c r="U726">
        <v>10000</v>
      </c>
      <c r="V726">
        <v>10000</v>
      </c>
      <c r="X726">
        <v>10000</v>
      </c>
      <c r="AA726">
        <v>5000</v>
      </c>
      <c r="AB726">
        <v>5000</v>
      </c>
      <c r="AF726">
        <v>0</v>
      </c>
      <c r="AI726">
        <v>10000</v>
      </c>
      <c r="AJ726">
        <v>10000</v>
      </c>
      <c r="AZ726">
        <v>0</v>
      </c>
      <c r="BB726">
        <v>1</v>
      </c>
      <c r="BC726">
        <v>2023</v>
      </c>
      <c r="BD726" t="s">
        <v>3987</v>
      </c>
      <c r="BE726">
        <v>2023</v>
      </c>
    </row>
    <row r="727" spans="1:57" x14ac:dyDescent="0.35">
      <c r="A727" s="1" t="s">
        <v>80</v>
      </c>
      <c r="B727" s="1" t="s">
        <v>808</v>
      </c>
      <c r="C727" s="1" t="s">
        <v>802</v>
      </c>
      <c r="D727" s="1" t="s">
        <v>803</v>
      </c>
      <c r="E727" s="1" t="s">
        <v>809</v>
      </c>
      <c r="F727" s="1" t="s">
        <v>796</v>
      </c>
      <c r="G727" s="2">
        <v>44957</v>
      </c>
      <c r="H727" s="1" t="s">
        <v>805</v>
      </c>
      <c r="I727" s="1" t="s">
        <v>82</v>
      </c>
      <c r="J727" s="1" t="s">
        <v>751</v>
      </c>
      <c r="K727" t="s">
        <v>29</v>
      </c>
      <c r="L727" t="b">
        <v>1</v>
      </c>
      <c r="N727">
        <v>10000</v>
      </c>
      <c r="Q727">
        <v>5000</v>
      </c>
      <c r="R727">
        <v>5000</v>
      </c>
      <c r="U727">
        <v>10000</v>
      </c>
      <c r="V727">
        <v>10000</v>
      </c>
      <c r="X727">
        <v>10000</v>
      </c>
      <c r="AA727">
        <v>5000</v>
      </c>
      <c r="AB727">
        <v>5000</v>
      </c>
      <c r="AF727">
        <v>0</v>
      </c>
      <c r="AI727">
        <v>10000</v>
      </c>
      <c r="AJ727">
        <v>10000</v>
      </c>
      <c r="AZ727">
        <v>0</v>
      </c>
      <c r="BB727">
        <v>1</v>
      </c>
      <c r="BC727">
        <v>2023</v>
      </c>
      <c r="BD727" t="s">
        <v>3987</v>
      </c>
      <c r="BE727">
        <v>2023</v>
      </c>
    </row>
    <row r="728" spans="1:57" x14ac:dyDescent="0.35">
      <c r="A728" s="1" t="s">
        <v>80</v>
      </c>
      <c r="B728" s="1" t="s">
        <v>810</v>
      </c>
      <c r="C728" s="1" t="s">
        <v>793</v>
      </c>
      <c r="D728" s="1" t="s">
        <v>794</v>
      </c>
      <c r="E728" s="1" t="s">
        <v>811</v>
      </c>
      <c r="F728" s="1" t="s">
        <v>796</v>
      </c>
      <c r="G728" s="2">
        <v>44957</v>
      </c>
      <c r="H728" s="1" t="s">
        <v>74</v>
      </c>
      <c r="I728" s="1" t="s">
        <v>82</v>
      </c>
      <c r="J728" s="1" t="s">
        <v>751</v>
      </c>
      <c r="K728" t="s">
        <v>29</v>
      </c>
      <c r="L728" t="b">
        <v>1</v>
      </c>
      <c r="N728">
        <v>34000</v>
      </c>
      <c r="Q728">
        <v>17000</v>
      </c>
      <c r="R728">
        <v>17000</v>
      </c>
      <c r="U728">
        <v>34000</v>
      </c>
      <c r="V728">
        <v>34000</v>
      </c>
      <c r="X728">
        <v>34000</v>
      </c>
      <c r="AA728">
        <v>17000</v>
      </c>
      <c r="AB728">
        <v>17000</v>
      </c>
      <c r="AF728">
        <v>0</v>
      </c>
      <c r="AI728">
        <v>34000</v>
      </c>
      <c r="AJ728">
        <v>34000</v>
      </c>
      <c r="AZ728">
        <v>0</v>
      </c>
      <c r="BB728">
        <v>1</v>
      </c>
      <c r="BC728">
        <v>2023</v>
      </c>
      <c r="BD728" t="s">
        <v>3987</v>
      </c>
      <c r="BE728">
        <v>2023</v>
      </c>
    </row>
    <row r="729" spans="1:57" x14ac:dyDescent="0.35">
      <c r="A729" s="1" t="s">
        <v>80</v>
      </c>
      <c r="B729" s="1" t="s">
        <v>812</v>
      </c>
      <c r="C729" s="1" t="s">
        <v>798</v>
      </c>
      <c r="D729" s="1" t="s">
        <v>799</v>
      </c>
      <c r="E729" s="1" t="s">
        <v>813</v>
      </c>
      <c r="F729" s="1" t="s">
        <v>796</v>
      </c>
      <c r="G729" s="2">
        <v>45322</v>
      </c>
      <c r="H729" s="1" t="s">
        <v>30</v>
      </c>
      <c r="I729" s="1" t="s">
        <v>29</v>
      </c>
      <c r="J729" s="1" t="s">
        <v>751</v>
      </c>
      <c r="K729" t="s">
        <v>29</v>
      </c>
      <c r="L729" t="b">
        <v>1</v>
      </c>
      <c r="N729">
        <v>20000</v>
      </c>
      <c r="Q729">
        <v>10000</v>
      </c>
      <c r="R729">
        <v>10000</v>
      </c>
      <c r="U729">
        <v>20000</v>
      </c>
      <c r="V729">
        <v>20000</v>
      </c>
      <c r="X729">
        <v>20000</v>
      </c>
      <c r="AA729">
        <v>10000</v>
      </c>
      <c r="AB729">
        <v>10000</v>
      </c>
      <c r="AF729">
        <v>0</v>
      </c>
      <c r="AI729">
        <v>20000</v>
      </c>
      <c r="AJ729">
        <v>20000</v>
      </c>
      <c r="AZ729">
        <v>0</v>
      </c>
      <c r="BB729">
        <v>1</v>
      </c>
      <c r="BC729">
        <v>2024</v>
      </c>
      <c r="BD729" t="s">
        <v>3987</v>
      </c>
      <c r="BE729">
        <v>2024</v>
      </c>
    </row>
    <row r="730" spans="1:57" x14ac:dyDescent="0.35">
      <c r="A730" s="1" t="s">
        <v>80</v>
      </c>
      <c r="B730" s="1" t="s">
        <v>814</v>
      </c>
      <c r="C730" s="1" t="s">
        <v>802</v>
      </c>
      <c r="D730" s="1" t="s">
        <v>803</v>
      </c>
      <c r="E730" s="1" t="s">
        <v>815</v>
      </c>
      <c r="F730" s="1" t="s">
        <v>796</v>
      </c>
      <c r="G730" s="2">
        <v>45322</v>
      </c>
      <c r="H730" s="1" t="s">
        <v>805</v>
      </c>
      <c r="I730" s="1" t="s">
        <v>82</v>
      </c>
      <c r="J730" s="1" t="s">
        <v>751</v>
      </c>
      <c r="K730" t="s">
        <v>29</v>
      </c>
      <c r="L730" t="b">
        <v>1</v>
      </c>
      <c r="N730">
        <v>10000</v>
      </c>
      <c r="Q730">
        <v>5000</v>
      </c>
      <c r="R730">
        <v>5000</v>
      </c>
      <c r="U730">
        <v>10000</v>
      </c>
      <c r="V730">
        <v>10000</v>
      </c>
      <c r="X730">
        <v>10000</v>
      </c>
      <c r="AA730">
        <v>5000</v>
      </c>
      <c r="AB730">
        <v>5000</v>
      </c>
      <c r="AF730">
        <v>0</v>
      </c>
      <c r="AI730">
        <v>10000</v>
      </c>
      <c r="AJ730">
        <v>10000</v>
      </c>
      <c r="AZ730">
        <v>0</v>
      </c>
      <c r="BB730">
        <v>1</v>
      </c>
      <c r="BC730">
        <v>2024</v>
      </c>
      <c r="BD730" t="s">
        <v>3987</v>
      </c>
      <c r="BE730">
        <v>2024</v>
      </c>
    </row>
    <row r="731" spans="1:57" x14ac:dyDescent="0.35">
      <c r="A731" s="1" t="s">
        <v>80</v>
      </c>
      <c r="B731" s="1" t="s">
        <v>816</v>
      </c>
      <c r="C731" s="1" t="s">
        <v>793</v>
      </c>
      <c r="D731" s="1" t="s">
        <v>794</v>
      </c>
      <c r="E731" s="1" t="s">
        <v>817</v>
      </c>
      <c r="F731" s="1" t="s">
        <v>796</v>
      </c>
      <c r="G731" s="2">
        <v>45322</v>
      </c>
      <c r="H731" s="1" t="s">
        <v>74</v>
      </c>
      <c r="I731" s="1" t="s">
        <v>82</v>
      </c>
      <c r="J731" s="1" t="s">
        <v>751</v>
      </c>
      <c r="K731" t="s">
        <v>29</v>
      </c>
      <c r="L731" t="b">
        <v>1</v>
      </c>
      <c r="N731">
        <v>48000</v>
      </c>
      <c r="Q731">
        <v>24000</v>
      </c>
      <c r="R731">
        <v>24000</v>
      </c>
      <c r="U731">
        <v>48000</v>
      </c>
      <c r="V731">
        <v>48000</v>
      </c>
      <c r="X731">
        <v>48000</v>
      </c>
      <c r="AA731">
        <v>24000</v>
      </c>
      <c r="AB731">
        <v>24000</v>
      </c>
      <c r="AF731">
        <v>0</v>
      </c>
      <c r="AI731">
        <v>48000</v>
      </c>
      <c r="AJ731">
        <v>48000</v>
      </c>
      <c r="AZ731">
        <v>0</v>
      </c>
      <c r="BB731">
        <v>1</v>
      </c>
      <c r="BC731">
        <v>2024</v>
      </c>
      <c r="BD731" t="s">
        <v>3987</v>
      </c>
      <c r="BE731">
        <v>2024</v>
      </c>
    </row>
    <row r="732" spans="1:57" x14ac:dyDescent="0.35">
      <c r="A732" s="1" t="s">
        <v>97</v>
      </c>
      <c r="B732" s="1" t="s">
        <v>823</v>
      </c>
      <c r="C732" s="1" t="s">
        <v>824</v>
      </c>
      <c r="D732" s="1" t="s">
        <v>825</v>
      </c>
      <c r="E732" s="1" t="s">
        <v>826</v>
      </c>
      <c r="F732" s="1" t="s">
        <v>822</v>
      </c>
      <c r="G732" s="2">
        <v>45930</v>
      </c>
      <c r="H732" s="1" t="s">
        <v>125</v>
      </c>
      <c r="I732" s="1" t="s">
        <v>125</v>
      </c>
      <c r="J732" s="1" t="s">
        <v>751</v>
      </c>
      <c r="K732" t="s">
        <v>29</v>
      </c>
      <c r="L732" t="b">
        <v>1</v>
      </c>
      <c r="M732">
        <v>1300</v>
      </c>
      <c r="N732">
        <v>0</v>
      </c>
      <c r="O732">
        <v>0</v>
      </c>
      <c r="P732">
        <v>0</v>
      </c>
      <c r="Q732">
        <v>500</v>
      </c>
      <c r="R732">
        <v>750</v>
      </c>
      <c r="S732">
        <v>50</v>
      </c>
      <c r="T732">
        <v>0</v>
      </c>
      <c r="U732">
        <v>1300</v>
      </c>
      <c r="V732">
        <v>1300</v>
      </c>
      <c r="W732">
        <v>912</v>
      </c>
      <c r="X732">
        <v>0</v>
      </c>
      <c r="Y732">
        <v>0</v>
      </c>
      <c r="Z732">
        <v>0</v>
      </c>
      <c r="AA732">
        <v>350</v>
      </c>
      <c r="AB732">
        <v>526</v>
      </c>
      <c r="AC732">
        <v>36</v>
      </c>
      <c r="AD732">
        <v>0</v>
      </c>
      <c r="AE732">
        <v>260</v>
      </c>
      <c r="AF732">
        <v>196</v>
      </c>
      <c r="AH732">
        <v>196</v>
      </c>
      <c r="AI732">
        <v>260</v>
      </c>
      <c r="AJ732">
        <v>912</v>
      </c>
      <c r="AK732">
        <v>630</v>
      </c>
      <c r="AL732">
        <v>0</v>
      </c>
      <c r="AM732">
        <v>0</v>
      </c>
      <c r="AN732">
        <v>0</v>
      </c>
      <c r="AO732">
        <v>243</v>
      </c>
      <c r="AP732">
        <v>363</v>
      </c>
      <c r="AQ732">
        <v>24</v>
      </c>
      <c r="AR732">
        <v>0</v>
      </c>
      <c r="AS732">
        <v>9</v>
      </c>
      <c r="AT732">
        <v>448</v>
      </c>
      <c r="AU732">
        <v>9</v>
      </c>
      <c r="AV732">
        <v>92</v>
      </c>
      <c r="AW732">
        <v>9</v>
      </c>
      <c r="AX732">
        <v>36</v>
      </c>
      <c r="AY732">
        <v>36</v>
      </c>
      <c r="AZ732">
        <v>630</v>
      </c>
      <c r="BB732">
        <v>9</v>
      </c>
      <c r="BC732">
        <v>2025</v>
      </c>
      <c r="BD732" t="s">
        <v>3988</v>
      </c>
      <c r="BE732">
        <v>2026</v>
      </c>
    </row>
    <row r="733" spans="1:57" x14ac:dyDescent="0.35">
      <c r="A733" s="1" t="s">
        <v>97</v>
      </c>
      <c r="B733" s="1" t="s">
        <v>818</v>
      </c>
      <c r="C733" s="1" t="s">
        <v>819</v>
      </c>
      <c r="D733" s="1" t="s">
        <v>820</v>
      </c>
      <c r="E733" s="1" t="s">
        <v>821</v>
      </c>
      <c r="F733" s="1" t="s">
        <v>822</v>
      </c>
      <c r="G733" s="2">
        <v>45930</v>
      </c>
      <c r="H733" s="1" t="s">
        <v>43</v>
      </c>
      <c r="I733" s="1" t="s">
        <v>48</v>
      </c>
      <c r="J733" s="1" t="s">
        <v>751</v>
      </c>
      <c r="K733" t="s">
        <v>29</v>
      </c>
      <c r="L733" t="b">
        <v>1</v>
      </c>
      <c r="M733">
        <v>9650</v>
      </c>
      <c r="N733">
        <v>0</v>
      </c>
      <c r="O733">
        <v>0</v>
      </c>
      <c r="P733">
        <v>0</v>
      </c>
      <c r="Q733">
        <v>3950</v>
      </c>
      <c r="R733">
        <v>5500</v>
      </c>
      <c r="S733">
        <v>200</v>
      </c>
      <c r="T733">
        <v>0</v>
      </c>
      <c r="U733">
        <v>9650</v>
      </c>
      <c r="V733">
        <v>9650</v>
      </c>
      <c r="W733">
        <v>6756</v>
      </c>
      <c r="X733">
        <v>0</v>
      </c>
      <c r="Y733">
        <v>0</v>
      </c>
      <c r="Z733">
        <v>0</v>
      </c>
      <c r="AA733">
        <v>2766</v>
      </c>
      <c r="AB733">
        <v>3850</v>
      </c>
      <c r="AC733">
        <v>140</v>
      </c>
      <c r="AD733">
        <v>0</v>
      </c>
      <c r="AE733">
        <v>1930</v>
      </c>
      <c r="AF733">
        <v>1448</v>
      </c>
      <c r="AH733">
        <v>1448</v>
      </c>
      <c r="AI733">
        <v>1930</v>
      </c>
      <c r="AJ733">
        <v>6756</v>
      </c>
      <c r="AK733">
        <v>5664</v>
      </c>
      <c r="AL733">
        <v>0</v>
      </c>
      <c r="AM733">
        <v>0</v>
      </c>
      <c r="AN733">
        <v>0</v>
      </c>
      <c r="AO733">
        <v>1908</v>
      </c>
      <c r="AP733">
        <v>3658</v>
      </c>
      <c r="AQ733">
        <v>98</v>
      </c>
      <c r="AR733">
        <v>0</v>
      </c>
      <c r="AS733">
        <v>69</v>
      </c>
      <c r="AT733">
        <v>3310</v>
      </c>
      <c r="AU733">
        <v>69</v>
      </c>
      <c r="AV733">
        <v>676</v>
      </c>
      <c r="AW733">
        <v>69</v>
      </c>
      <c r="AX733">
        <v>270</v>
      </c>
      <c r="AY733">
        <v>1270</v>
      </c>
      <c r="AZ733">
        <v>5664</v>
      </c>
      <c r="BB733">
        <v>9</v>
      </c>
      <c r="BC733">
        <v>2025</v>
      </c>
      <c r="BD733" t="s">
        <v>3988</v>
      </c>
      <c r="BE733">
        <v>2026</v>
      </c>
    </row>
    <row r="734" spans="1:57" x14ac:dyDescent="0.35">
      <c r="A734" s="1" t="s">
        <v>97</v>
      </c>
      <c r="B734" s="1" t="s">
        <v>829</v>
      </c>
      <c r="C734" s="1" t="s">
        <v>824</v>
      </c>
      <c r="D734" s="1" t="s">
        <v>825</v>
      </c>
      <c r="E734" s="1" t="s">
        <v>830</v>
      </c>
      <c r="F734" s="1" t="s">
        <v>822</v>
      </c>
      <c r="G734" s="2">
        <v>45565</v>
      </c>
      <c r="H734" s="1" t="s">
        <v>125</v>
      </c>
      <c r="I734" s="1" t="s">
        <v>125</v>
      </c>
      <c r="J734" s="1" t="s">
        <v>751</v>
      </c>
      <c r="K734" t="s">
        <v>29</v>
      </c>
      <c r="L734" t="b">
        <v>1</v>
      </c>
      <c r="M734">
        <v>1000</v>
      </c>
      <c r="N734">
        <v>0</v>
      </c>
      <c r="O734">
        <v>0</v>
      </c>
      <c r="P734">
        <v>0</v>
      </c>
      <c r="Q734">
        <v>450</v>
      </c>
      <c r="R734">
        <v>500</v>
      </c>
      <c r="S734">
        <v>50</v>
      </c>
      <c r="T734">
        <v>0</v>
      </c>
      <c r="U734">
        <v>1000</v>
      </c>
      <c r="V734">
        <v>1000</v>
      </c>
      <c r="W734">
        <v>702</v>
      </c>
      <c r="X734">
        <v>0</v>
      </c>
      <c r="Y734">
        <v>0</v>
      </c>
      <c r="Z734">
        <v>0</v>
      </c>
      <c r="AA734">
        <v>316</v>
      </c>
      <c r="AB734">
        <v>350</v>
      </c>
      <c r="AC734">
        <v>36</v>
      </c>
      <c r="AD734">
        <v>0</v>
      </c>
      <c r="AE734">
        <v>200</v>
      </c>
      <c r="AF734">
        <v>151</v>
      </c>
      <c r="AH734">
        <v>151</v>
      </c>
      <c r="AI734">
        <v>200</v>
      </c>
      <c r="AJ734">
        <v>702</v>
      </c>
      <c r="AK734">
        <v>486</v>
      </c>
      <c r="AL734">
        <v>0</v>
      </c>
      <c r="AM734">
        <v>0</v>
      </c>
      <c r="AN734">
        <v>0</v>
      </c>
      <c r="AO734">
        <v>219</v>
      </c>
      <c r="AP734">
        <v>243</v>
      </c>
      <c r="AQ734">
        <v>24</v>
      </c>
      <c r="AR734">
        <v>0</v>
      </c>
      <c r="AS734">
        <v>7</v>
      </c>
      <c r="AT734">
        <v>345</v>
      </c>
      <c r="AU734">
        <v>7</v>
      </c>
      <c r="AV734">
        <v>71</v>
      </c>
      <c r="AW734">
        <v>7</v>
      </c>
      <c r="AX734">
        <v>28</v>
      </c>
      <c r="AY734">
        <v>28</v>
      </c>
      <c r="AZ734">
        <v>486</v>
      </c>
      <c r="BB734">
        <v>9</v>
      </c>
      <c r="BC734">
        <v>2024</v>
      </c>
      <c r="BD734" t="s">
        <v>3988</v>
      </c>
      <c r="BE734">
        <v>2025</v>
      </c>
    </row>
    <row r="735" spans="1:57" x14ac:dyDescent="0.35">
      <c r="A735" s="1" t="s">
        <v>97</v>
      </c>
      <c r="B735" s="1" t="s">
        <v>827</v>
      </c>
      <c r="C735" s="1" t="s">
        <v>819</v>
      </c>
      <c r="D735" s="1" t="s">
        <v>820</v>
      </c>
      <c r="E735" s="1" t="s">
        <v>828</v>
      </c>
      <c r="F735" s="1" t="s">
        <v>822</v>
      </c>
      <c r="G735" s="2">
        <v>45565</v>
      </c>
      <c r="H735" s="1" t="s">
        <v>43</v>
      </c>
      <c r="I735" s="1" t="s">
        <v>48</v>
      </c>
      <c r="J735" s="1" t="s">
        <v>751</v>
      </c>
      <c r="K735" t="s">
        <v>29</v>
      </c>
      <c r="L735" t="b">
        <v>1</v>
      </c>
      <c r="M735">
        <v>6550</v>
      </c>
      <c r="N735">
        <v>0</v>
      </c>
      <c r="O735">
        <v>0</v>
      </c>
      <c r="P735">
        <v>0</v>
      </c>
      <c r="Q735">
        <v>2750</v>
      </c>
      <c r="R735">
        <v>3600</v>
      </c>
      <c r="S735">
        <v>200</v>
      </c>
      <c r="T735">
        <v>0</v>
      </c>
      <c r="U735">
        <v>6550</v>
      </c>
      <c r="V735">
        <v>6550</v>
      </c>
      <c r="W735">
        <v>4586</v>
      </c>
      <c r="X735">
        <v>0</v>
      </c>
      <c r="Y735">
        <v>0</v>
      </c>
      <c r="Z735">
        <v>0</v>
      </c>
      <c r="AA735">
        <v>1926</v>
      </c>
      <c r="AB735">
        <v>2520</v>
      </c>
      <c r="AC735">
        <v>140</v>
      </c>
      <c r="AD735">
        <v>0</v>
      </c>
      <c r="AE735">
        <v>1310</v>
      </c>
      <c r="AF735">
        <v>983</v>
      </c>
      <c r="AH735">
        <v>983</v>
      </c>
      <c r="AI735">
        <v>1310</v>
      </c>
      <c r="AJ735">
        <v>4586</v>
      </c>
      <c r="AK735">
        <v>3164</v>
      </c>
      <c r="AL735">
        <v>0</v>
      </c>
      <c r="AM735">
        <v>0</v>
      </c>
      <c r="AN735">
        <v>0</v>
      </c>
      <c r="AO735">
        <v>1329</v>
      </c>
      <c r="AP735">
        <v>1737</v>
      </c>
      <c r="AQ735">
        <v>98</v>
      </c>
      <c r="AR735">
        <v>0</v>
      </c>
      <c r="AS735">
        <v>46</v>
      </c>
      <c r="AT735">
        <v>2247</v>
      </c>
      <c r="AU735">
        <v>46</v>
      </c>
      <c r="AV735">
        <v>459</v>
      </c>
      <c r="AW735">
        <v>46</v>
      </c>
      <c r="AX735">
        <v>183</v>
      </c>
      <c r="AY735">
        <v>183</v>
      </c>
      <c r="AZ735">
        <v>3164</v>
      </c>
      <c r="BB735">
        <v>9</v>
      </c>
      <c r="BC735">
        <v>2024</v>
      </c>
      <c r="BD735" t="s">
        <v>3988</v>
      </c>
      <c r="BE735">
        <v>2025</v>
      </c>
    </row>
    <row r="736" spans="1:57" x14ac:dyDescent="0.35">
      <c r="A736" s="1" t="s">
        <v>628</v>
      </c>
      <c r="B736" s="1" t="s">
        <v>1886</v>
      </c>
      <c r="C736" s="1" t="s">
        <v>1887</v>
      </c>
      <c r="D736" s="1" t="s">
        <v>1888</v>
      </c>
      <c r="E736" s="1" t="s">
        <v>1889</v>
      </c>
      <c r="F736" s="1" t="s">
        <v>751</v>
      </c>
      <c r="G736" s="2">
        <v>43830</v>
      </c>
      <c r="H736" s="1" t="s">
        <v>1890</v>
      </c>
      <c r="I736" s="1" t="s">
        <v>73</v>
      </c>
      <c r="J736" s="1" t="s">
        <v>751</v>
      </c>
      <c r="K736" t="s">
        <v>29</v>
      </c>
      <c r="L736" t="b">
        <v>1</v>
      </c>
      <c r="U736">
        <v>0</v>
      </c>
      <c r="AJ736">
        <v>0</v>
      </c>
      <c r="AZ736">
        <v>0</v>
      </c>
      <c r="BB736">
        <v>12</v>
      </c>
      <c r="BC736">
        <v>2019</v>
      </c>
      <c r="BD736" t="s">
        <v>3987</v>
      </c>
      <c r="BE736">
        <v>2020</v>
      </c>
    </row>
    <row r="737" spans="1:57" x14ac:dyDescent="0.35">
      <c r="A737" s="1" t="s">
        <v>628</v>
      </c>
      <c r="B737" s="1" t="s">
        <v>1882</v>
      </c>
      <c r="C737" s="1" t="s">
        <v>1883</v>
      </c>
      <c r="D737" s="1" t="s">
        <v>1884</v>
      </c>
      <c r="E737" s="1" t="s">
        <v>1885</v>
      </c>
      <c r="F737" s="1" t="s">
        <v>751</v>
      </c>
      <c r="G737" s="2">
        <v>43830</v>
      </c>
      <c r="H737" s="1" t="s">
        <v>177</v>
      </c>
      <c r="I737" s="1" t="s">
        <v>73</v>
      </c>
      <c r="J737" s="1" t="s">
        <v>1757</v>
      </c>
      <c r="K737" t="s">
        <v>1758</v>
      </c>
      <c r="L737" t="b">
        <v>1</v>
      </c>
      <c r="T737">
        <v>0</v>
      </c>
      <c r="U737">
        <v>0</v>
      </c>
      <c r="AD737">
        <v>0</v>
      </c>
      <c r="AJ737">
        <v>0</v>
      </c>
      <c r="AR737">
        <v>0</v>
      </c>
      <c r="AZ737">
        <v>0</v>
      </c>
      <c r="BB737">
        <v>12</v>
      </c>
      <c r="BC737">
        <v>2019</v>
      </c>
      <c r="BD737" t="s">
        <v>3987</v>
      </c>
      <c r="BE737">
        <v>2020</v>
      </c>
    </row>
    <row r="738" spans="1:57" x14ac:dyDescent="0.35">
      <c r="A738" s="1" t="s">
        <v>628</v>
      </c>
      <c r="B738" s="1" t="s">
        <v>1879</v>
      </c>
      <c r="C738" s="1" t="s">
        <v>1880</v>
      </c>
      <c r="D738" s="1" t="s">
        <v>1881</v>
      </c>
      <c r="E738" s="1" t="s">
        <v>29</v>
      </c>
      <c r="F738" s="1" t="s">
        <v>751</v>
      </c>
      <c r="G738" s="2">
        <v>43830</v>
      </c>
      <c r="H738" s="1" t="s">
        <v>151</v>
      </c>
      <c r="I738" s="1" t="s">
        <v>145</v>
      </c>
      <c r="J738" s="1" t="s">
        <v>1757</v>
      </c>
      <c r="K738" t="s">
        <v>1758</v>
      </c>
      <c r="L738" t="b">
        <v>1</v>
      </c>
      <c r="M738">
        <v>0</v>
      </c>
      <c r="N738">
        <v>0</v>
      </c>
      <c r="O738">
        <v>0</v>
      </c>
      <c r="P738">
        <v>1395</v>
      </c>
      <c r="Q738">
        <v>602</v>
      </c>
      <c r="R738">
        <v>793</v>
      </c>
      <c r="T738">
        <v>0</v>
      </c>
      <c r="U738">
        <v>1395</v>
      </c>
      <c r="V738">
        <v>1395</v>
      </c>
      <c r="W738">
        <v>0</v>
      </c>
      <c r="X738">
        <v>0</v>
      </c>
      <c r="Y738">
        <v>0</v>
      </c>
      <c r="Z738">
        <v>1395</v>
      </c>
      <c r="AA738">
        <v>602</v>
      </c>
      <c r="AB738">
        <v>793</v>
      </c>
      <c r="AD738">
        <v>0</v>
      </c>
      <c r="AH738">
        <v>1395</v>
      </c>
      <c r="AJ738">
        <v>1395</v>
      </c>
      <c r="AK738">
        <v>0</v>
      </c>
      <c r="AL738">
        <v>0</v>
      </c>
      <c r="AM738">
        <v>0</v>
      </c>
      <c r="AN738">
        <v>1360</v>
      </c>
      <c r="AO738">
        <v>591</v>
      </c>
      <c r="AP738">
        <v>769</v>
      </c>
      <c r="AR738">
        <v>0</v>
      </c>
      <c r="AS738">
        <v>391</v>
      </c>
      <c r="AT738">
        <v>940</v>
      </c>
      <c r="AY738">
        <v>29</v>
      </c>
      <c r="AZ738">
        <v>1360</v>
      </c>
      <c r="BB738">
        <v>12</v>
      </c>
      <c r="BC738">
        <v>2019</v>
      </c>
      <c r="BD738" t="s">
        <v>3987</v>
      </c>
      <c r="BE738">
        <v>2020</v>
      </c>
    </row>
    <row r="739" spans="1:57" x14ac:dyDescent="0.35">
      <c r="A739" s="1" t="s">
        <v>628</v>
      </c>
      <c r="B739" s="1" t="s">
        <v>1876</v>
      </c>
      <c r="C739" s="1" t="s">
        <v>1877</v>
      </c>
      <c r="D739" s="1" t="s">
        <v>1878</v>
      </c>
      <c r="E739" s="1" t="s">
        <v>29</v>
      </c>
      <c r="F739" s="1" t="s">
        <v>751</v>
      </c>
      <c r="G739" s="2">
        <v>43830</v>
      </c>
      <c r="H739" s="1" t="s">
        <v>835</v>
      </c>
      <c r="I739" s="1" t="s">
        <v>73</v>
      </c>
      <c r="J739" s="1" t="s">
        <v>1757</v>
      </c>
      <c r="K739" t="s">
        <v>1758</v>
      </c>
      <c r="L739" t="b">
        <v>1</v>
      </c>
      <c r="T739">
        <v>0</v>
      </c>
      <c r="U739">
        <v>0</v>
      </c>
      <c r="W739">
        <v>0</v>
      </c>
      <c r="X739">
        <v>0</v>
      </c>
      <c r="Y739">
        <v>0</v>
      </c>
      <c r="AD739">
        <v>0</v>
      </c>
      <c r="AJ739">
        <v>0</v>
      </c>
      <c r="AK739">
        <v>0</v>
      </c>
      <c r="AL739">
        <v>0</v>
      </c>
      <c r="AM739">
        <v>0</v>
      </c>
      <c r="AR739">
        <v>0</v>
      </c>
      <c r="AZ739">
        <v>0</v>
      </c>
      <c r="BB739">
        <v>12</v>
      </c>
      <c r="BC739">
        <v>2019</v>
      </c>
      <c r="BD739" t="s">
        <v>3987</v>
      </c>
      <c r="BE739">
        <v>2020</v>
      </c>
    </row>
    <row r="740" spans="1:57" x14ac:dyDescent="0.35">
      <c r="A740" s="1" t="s">
        <v>249</v>
      </c>
      <c r="B740" s="1" t="s">
        <v>1891</v>
      </c>
      <c r="C740" s="1" t="s">
        <v>1892</v>
      </c>
      <c r="D740" s="1" t="s">
        <v>1893</v>
      </c>
      <c r="E740" s="1" t="s">
        <v>1893</v>
      </c>
      <c r="F740" s="1" t="s">
        <v>751</v>
      </c>
      <c r="G740" s="2">
        <v>43039</v>
      </c>
      <c r="H740" s="1" t="s">
        <v>758</v>
      </c>
      <c r="I740" s="1" t="s">
        <v>1146</v>
      </c>
      <c r="J740" s="1" t="s">
        <v>1894</v>
      </c>
      <c r="K740" t="s">
        <v>1895</v>
      </c>
      <c r="L740" t="b">
        <v>1</v>
      </c>
      <c r="Q740">
        <v>0</v>
      </c>
      <c r="R740">
        <v>0</v>
      </c>
      <c r="U740">
        <v>0</v>
      </c>
      <c r="Z740">
        <v>500</v>
      </c>
      <c r="AA740">
        <v>50</v>
      </c>
      <c r="AB740">
        <v>450</v>
      </c>
      <c r="AD740">
        <v>0</v>
      </c>
      <c r="AH740">
        <v>500</v>
      </c>
      <c r="AJ740">
        <v>500</v>
      </c>
      <c r="AN740">
        <v>350</v>
      </c>
      <c r="AO740">
        <v>35</v>
      </c>
      <c r="AP740">
        <v>315</v>
      </c>
      <c r="AR740">
        <v>0</v>
      </c>
      <c r="AY740">
        <v>350</v>
      </c>
      <c r="AZ740">
        <v>350</v>
      </c>
      <c r="BB740">
        <v>10</v>
      </c>
      <c r="BC740">
        <v>2017</v>
      </c>
      <c r="BD740" t="s">
        <v>3988</v>
      </c>
      <c r="BE740">
        <v>2018</v>
      </c>
    </row>
    <row r="741" spans="1:57" x14ac:dyDescent="0.35">
      <c r="A741" s="1" t="s">
        <v>249</v>
      </c>
      <c r="B741" s="1" t="s">
        <v>1896</v>
      </c>
      <c r="C741" s="1" t="s">
        <v>1897</v>
      </c>
      <c r="D741" s="1" t="s">
        <v>1898</v>
      </c>
      <c r="E741" s="1" t="s">
        <v>1898</v>
      </c>
      <c r="F741" s="1" t="s">
        <v>751</v>
      </c>
      <c r="G741" s="2">
        <v>43039</v>
      </c>
      <c r="H741" s="1" t="s">
        <v>513</v>
      </c>
      <c r="I741" s="1" t="s">
        <v>1146</v>
      </c>
      <c r="J741" s="1" t="s">
        <v>1894</v>
      </c>
      <c r="K741" t="s">
        <v>1895</v>
      </c>
      <c r="L741" t="b">
        <v>1</v>
      </c>
      <c r="Q741">
        <v>0</v>
      </c>
      <c r="R741">
        <v>0</v>
      </c>
      <c r="U741">
        <v>0</v>
      </c>
      <c r="Z741">
        <v>2000</v>
      </c>
      <c r="AA741">
        <v>200</v>
      </c>
      <c r="AB741">
        <v>1800</v>
      </c>
      <c r="AD741">
        <v>0</v>
      </c>
      <c r="AH741">
        <v>2000</v>
      </c>
      <c r="AJ741">
        <v>2000</v>
      </c>
      <c r="AN741">
        <v>1400</v>
      </c>
      <c r="AO741">
        <v>140</v>
      </c>
      <c r="AP741">
        <v>1260</v>
      </c>
      <c r="AR741">
        <v>0</v>
      </c>
      <c r="AY741">
        <v>1400</v>
      </c>
      <c r="AZ741">
        <v>1400</v>
      </c>
      <c r="BB741">
        <v>10</v>
      </c>
      <c r="BC741">
        <v>2017</v>
      </c>
      <c r="BD741" t="s">
        <v>3988</v>
      </c>
      <c r="BE741">
        <v>2018</v>
      </c>
    </row>
    <row r="742" spans="1:57" x14ac:dyDescent="0.35">
      <c r="A742" s="1" t="s">
        <v>328</v>
      </c>
      <c r="B742" s="1" t="s">
        <v>1899</v>
      </c>
      <c r="C742" s="1" t="s">
        <v>1900</v>
      </c>
      <c r="D742" s="1" t="s">
        <v>1901</v>
      </c>
      <c r="E742" s="1" t="s">
        <v>29</v>
      </c>
      <c r="F742" s="1" t="s">
        <v>751</v>
      </c>
      <c r="G742" s="2">
        <v>43131</v>
      </c>
      <c r="H742" s="1" t="s">
        <v>43</v>
      </c>
      <c r="I742" s="1" t="s">
        <v>48</v>
      </c>
      <c r="J742" s="1" t="s">
        <v>1902</v>
      </c>
      <c r="K742" t="s">
        <v>1903</v>
      </c>
      <c r="L742" t="b">
        <v>1</v>
      </c>
      <c r="Q742">
        <v>0</v>
      </c>
      <c r="R742">
        <v>0</v>
      </c>
      <c r="U742">
        <v>1708</v>
      </c>
      <c r="V742">
        <v>1708</v>
      </c>
      <c r="Z742">
        <v>1708</v>
      </c>
      <c r="AA742">
        <v>991</v>
      </c>
      <c r="AB742">
        <v>717</v>
      </c>
      <c r="AD742">
        <v>0</v>
      </c>
      <c r="AH742">
        <v>1708</v>
      </c>
      <c r="AJ742">
        <v>1708</v>
      </c>
      <c r="AN742">
        <v>915</v>
      </c>
      <c r="AO742">
        <v>519</v>
      </c>
      <c r="AP742">
        <v>396</v>
      </c>
      <c r="AR742">
        <v>0</v>
      </c>
      <c r="AT742">
        <v>915</v>
      </c>
      <c r="AU742">
        <v>5</v>
      </c>
      <c r="AZ742">
        <v>915</v>
      </c>
      <c r="BB742">
        <v>1</v>
      </c>
      <c r="BC742">
        <v>2018</v>
      </c>
      <c r="BD742" t="s">
        <v>3987</v>
      </c>
      <c r="BE742">
        <v>2018</v>
      </c>
    </row>
    <row r="743" spans="1:57" x14ac:dyDescent="0.35">
      <c r="A743" s="1" t="s">
        <v>328</v>
      </c>
      <c r="B743" s="1" t="s">
        <v>1904</v>
      </c>
      <c r="C743" s="1" t="s">
        <v>1905</v>
      </c>
      <c r="D743" s="1" t="s">
        <v>1906</v>
      </c>
      <c r="E743" s="1" t="s">
        <v>29</v>
      </c>
      <c r="F743" s="1" t="s">
        <v>751</v>
      </c>
      <c r="G743" s="2">
        <v>43496</v>
      </c>
      <c r="H743" s="1" t="s">
        <v>43</v>
      </c>
      <c r="I743" s="1" t="s">
        <v>48</v>
      </c>
      <c r="J743" s="1" t="s">
        <v>1902</v>
      </c>
      <c r="K743" t="s">
        <v>1903</v>
      </c>
      <c r="L743" t="b">
        <v>1</v>
      </c>
      <c r="U743">
        <v>1497</v>
      </c>
      <c r="V743">
        <v>1497</v>
      </c>
      <c r="Z743">
        <v>2242</v>
      </c>
      <c r="AA743">
        <v>1109</v>
      </c>
      <c r="AB743">
        <v>1133</v>
      </c>
      <c r="AH743">
        <v>1497</v>
      </c>
      <c r="AJ743">
        <v>1497</v>
      </c>
      <c r="AN743">
        <v>935</v>
      </c>
      <c r="AO743">
        <v>481</v>
      </c>
      <c r="AP743">
        <v>454</v>
      </c>
      <c r="AR743">
        <v>0</v>
      </c>
      <c r="AT743">
        <v>963</v>
      </c>
      <c r="AU743">
        <v>5</v>
      </c>
      <c r="AZ743">
        <v>963</v>
      </c>
      <c r="BB743">
        <v>1</v>
      </c>
      <c r="BC743">
        <v>2019</v>
      </c>
      <c r="BD743" t="s">
        <v>3987</v>
      </c>
      <c r="BE743">
        <v>2019</v>
      </c>
    </row>
    <row r="744" spans="1:57" x14ac:dyDescent="0.35">
      <c r="A744" s="1" t="s">
        <v>328</v>
      </c>
      <c r="B744" s="1" t="s">
        <v>1907</v>
      </c>
      <c r="C744" s="1" t="s">
        <v>1908</v>
      </c>
      <c r="D744" s="1" t="s">
        <v>1909</v>
      </c>
      <c r="E744" s="1" t="s">
        <v>1910</v>
      </c>
      <c r="F744" s="1" t="s">
        <v>751</v>
      </c>
      <c r="G744" s="2">
        <v>43861</v>
      </c>
      <c r="H744" s="1" t="s">
        <v>43</v>
      </c>
      <c r="I744" s="1" t="s">
        <v>48</v>
      </c>
      <c r="J744" s="1" t="s">
        <v>1902</v>
      </c>
      <c r="K744" t="s">
        <v>1903</v>
      </c>
      <c r="L744" t="b">
        <v>1</v>
      </c>
      <c r="M744">
        <v>0</v>
      </c>
      <c r="N744">
        <v>0</v>
      </c>
      <c r="O744">
        <v>2648</v>
      </c>
      <c r="Q744">
        <v>1377</v>
      </c>
      <c r="R744">
        <v>1271</v>
      </c>
      <c r="T744">
        <v>0</v>
      </c>
      <c r="U744">
        <v>2648</v>
      </c>
      <c r="V744">
        <v>2648</v>
      </c>
      <c r="W744">
        <v>0</v>
      </c>
      <c r="X744">
        <v>0</v>
      </c>
      <c r="Y744">
        <v>2648</v>
      </c>
      <c r="AA744">
        <v>1377</v>
      </c>
      <c r="AB744">
        <v>1271</v>
      </c>
      <c r="AD744">
        <v>0</v>
      </c>
      <c r="AH744">
        <v>2648</v>
      </c>
      <c r="AJ744">
        <v>2648</v>
      </c>
      <c r="AK744">
        <v>0</v>
      </c>
      <c r="AL744">
        <v>0</v>
      </c>
      <c r="AM744">
        <v>999</v>
      </c>
      <c r="AO744">
        <v>519</v>
      </c>
      <c r="AP744">
        <v>480</v>
      </c>
      <c r="AT744">
        <v>999</v>
      </c>
      <c r="AU744">
        <v>11</v>
      </c>
      <c r="AZ744">
        <v>999</v>
      </c>
      <c r="BB744">
        <v>1</v>
      </c>
      <c r="BC744">
        <v>2020</v>
      </c>
      <c r="BD744" t="s">
        <v>3987</v>
      </c>
      <c r="BE744">
        <v>2020</v>
      </c>
    </row>
    <row r="745" spans="1:57" x14ac:dyDescent="0.35">
      <c r="A745" s="1" t="s">
        <v>328</v>
      </c>
      <c r="B745" s="1" t="s">
        <v>1911</v>
      </c>
      <c r="C745" s="1" t="s">
        <v>1912</v>
      </c>
      <c r="D745" s="1" t="s">
        <v>1913</v>
      </c>
      <c r="E745" s="1" t="s">
        <v>1914</v>
      </c>
      <c r="F745" s="1" t="s">
        <v>751</v>
      </c>
      <c r="G745" s="2">
        <v>44227</v>
      </c>
      <c r="H745" s="1" t="s">
        <v>43</v>
      </c>
      <c r="I745" s="1" t="s">
        <v>48</v>
      </c>
      <c r="J745" s="1" t="s">
        <v>1902</v>
      </c>
      <c r="K745" t="s">
        <v>1903</v>
      </c>
      <c r="L745" t="b">
        <v>1</v>
      </c>
      <c r="M745">
        <v>0</v>
      </c>
      <c r="N745">
        <v>0</v>
      </c>
      <c r="O745">
        <v>0</v>
      </c>
      <c r="P745">
        <v>2550</v>
      </c>
      <c r="T745">
        <v>2550</v>
      </c>
      <c r="U745">
        <v>2550</v>
      </c>
      <c r="V745">
        <v>2550</v>
      </c>
      <c r="W745">
        <v>0</v>
      </c>
      <c r="X745">
        <v>0</v>
      </c>
      <c r="Y745">
        <v>0</v>
      </c>
      <c r="Z745">
        <v>2550</v>
      </c>
      <c r="AA745">
        <v>1350</v>
      </c>
      <c r="AB745">
        <v>1200</v>
      </c>
      <c r="AD745">
        <v>0</v>
      </c>
      <c r="AH745">
        <v>2550</v>
      </c>
      <c r="AJ745">
        <v>2550</v>
      </c>
      <c r="AK745">
        <v>0</v>
      </c>
      <c r="AL745">
        <v>0</v>
      </c>
      <c r="AM745">
        <v>0</v>
      </c>
      <c r="AR745">
        <v>0</v>
      </c>
      <c r="AZ745">
        <v>0</v>
      </c>
      <c r="BB745">
        <v>1</v>
      </c>
      <c r="BC745">
        <v>2021</v>
      </c>
      <c r="BD745" t="s">
        <v>3987</v>
      </c>
      <c r="BE745">
        <v>2021</v>
      </c>
    </row>
    <row r="746" spans="1:57" x14ac:dyDescent="0.35">
      <c r="A746" s="1" t="s">
        <v>603</v>
      </c>
      <c r="B746" s="1" t="s">
        <v>1915</v>
      </c>
      <c r="C746" s="1" t="s">
        <v>1916</v>
      </c>
      <c r="D746" s="1" t="s">
        <v>1917</v>
      </c>
      <c r="E746" s="1" t="s">
        <v>29</v>
      </c>
      <c r="F746" s="1" t="s">
        <v>751</v>
      </c>
      <c r="G746" s="2">
        <v>42247</v>
      </c>
      <c r="H746" s="1" t="s">
        <v>1918</v>
      </c>
      <c r="I746" s="1" t="s">
        <v>353</v>
      </c>
      <c r="J746" s="1" t="s">
        <v>751</v>
      </c>
      <c r="K746" t="s">
        <v>1919</v>
      </c>
      <c r="L746" t="b">
        <v>1</v>
      </c>
      <c r="Q746">
        <v>0</v>
      </c>
      <c r="R746">
        <v>0</v>
      </c>
      <c r="U746">
        <v>0</v>
      </c>
      <c r="Z746">
        <v>1500</v>
      </c>
      <c r="AA746">
        <v>0</v>
      </c>
      <c r="AB746">
        <v>0</v>
      </c>
      <c r="AD746">
        <v>1500</v>
      </c>
      <c r="AH746">
        <v>1500</v>
      </c>
      <c r="AJ746">
        <v>1500</v>
      </c>
      <c r="AN746">
        <v>0</v>
      </c>
      <c r="AO746">
        <v>0</v>
      </c>
      <c r="AP746">
        <v>0</v>
      </c>
      <c r="AR746">
        <v>0</v>
      </c>
      <c r="AZ746">
        <v>0</v>
      </c>
      <c r="BB746">
        <v>8</v>
      </c>
      <c r="BC746">
        <v>2015</v>
      </c>
      <c r="BD746" t="s">
        <v>3985</v>
      </c>
      <c r="BE746">
        <v>2015</v>
      </c>
    </row>
    <row r="747" spans="1:57" x14ac:dyDescent="0.35">
      <c r="A747" s="1" t="s">
        <v>603</v>
      </c>
      <c r="B747" s="1" t="s">
        <v>1920</v>
      </c>
      <c r="C747" s="1" t="s">
        <v>1921</v>
      </c>
      <c r="D747" s="1" t="s">
        <v>1922</v>
      </c>
      <c r="E747" s="1" t="s">
        <v>29</v>
      </c>
      <c r="F747" s="1" t="s">
        <v>751</v>
      </c>
      <c r="G747" s="2">
        <v>42247</v>
      </c>
      <c r="H747" s="1" t="s">
        <v>1014</v>
      </c>
      <c r="I747" s="1" t="s">
        <v>353</v>
      </c>
      <c r="J747" s="1" t="s">
        <v>751</v>
      </c>
      <c r="K747" t="s">
        <v>1919</v>
      </c>
      <c r="L747" t="b">
        <v>1</v>
      </c>
      <c r="Q747">
        <v>0</v>
      </c>
      <c r="R747">
        <v>0</v>
      </c>
      <c r="U747">
        <v>0</v>
      </c>
      <c r="Z747">
        <v>2425</v>
      </c>
      <c r="AA747">
        <v>0</v>
      </c>
      <c r="AB747">
        <v>0</v>
      </c>
      <c r="AD747">
        <v>2425</v>
      </c>
      <c r="AH747">
        <v>2425</v>
      </c>
      <c r="AJ747">
        <v>2425</v>
      </c>
      <c r="AN747">
        <v>0</v>
      </c>
      <c r="AO747">
        <v>0</v>
      </c>
      <c r="AP747">
        <v>0</v>
      </c>
      <c r="AR747">
        <v>0</v>
      </c>
      <c r="AZ747">
        <v>0</v>
      </c>
      <c r="BB747">
        <v>8</v>
      </c>
      <c r="BC747">
        <v>2015</v>
      </c>
      <c r="BD747" t="s">
        <v>3985</v>
      </c>
      <c r="BE747">
        <v>2015</v>
      </c>
    </row>
    <row r="748" spans="1:57" x14ac:dyDescent="0.35">
      <c r="A748" s="1" t="s">
        <v>659</v>
      </c>
      <c r="B748" s="1" t="s">
        <v>2039</v>
      </c>
      <c r="C748" s="1" t="s">
        <v>2040</v>
      </c>
      <c r="D748" s="1" t="s">
        <v>2041</v>
      </c>
      <c r="E748" s="1" t="s">
        <v>29</v>
      </c>
      <c r="F748" s="1" t="s">
        <v>751</v>
      </c>
      <c r="G748" s="2">
        <v>41152</v>
      </c>
      <c r="H748" s="1" t="s">
        <v>29</v>
      </c>
      <c r="I748" s="1" t="s">
        <v>29</v>
      </c>
      <c r="J748" s="1" t="s">
        <v>751</v>
      </c>
      <c r="K748" t="s">
        <v>29</v>
      </c>
      <c r="L748" t="b">
        <v>1</v>
      </c>
      <c r="Q748">
        <v>0</v>
      </c>
      <c r="R748">
        <v>0</v>
      </c>
      <c r="U748">
        <v>0</v>
      </c>
      <c r="Z748">
        <v>1842</v>
      </c>
      <c r="AA748">
        <v>0</v>
      </c>
      <c r="AB748">
        <v>0</v>
      </c>
      <c r="AD748">
        <v>1842</v>
      </c>
      <c r="AH748">
        <v>1842</v>
      </c>
      <c r="AJ748">
        <v>1842</v>
      </c>
      <c r="AN748">
        <v>0</v>
      </c>
      <c r="AO748">
        <v>0</v>
      </c>
      <c r="AP748">
        <v>0</v>
      </c>
      <c r="AR748">
        <v>0</v>
      </c>
      <c r="AZ748">
        <v>0</v>
      </c>
      <c r="BB748">
        <v>8</v>
      </c>
      <c r="BC748">
        <v>2012</v>
      </c>
      <c r="BD748" t="s">
        <v>3985</v>
      </c>
      <c r="BE748">
        <v>2012</v>
      </c>
    </row>
    <row r="749" spans="1:57" x14ac:dyDescent="0.35">
      <c r="A749" s="1" t="s">
        <v>662</v>
      </c>
      <c r="B749" s="1" t="s">
        <v>2062</v>
      </c>
      <c r="C749" s="1" t="s">
        <v>2063</v>
      </c>
      <c r="D749" s="1" t="s">
        <v>2064</v>
      </c>
      <c r="E749" s="1" t="s">
        <v>2065</v>
      </c>
      <c r="F749" s="1" t="s">
        <v>751</v>
      </c>
      <c r="G749" s="2">
        <v>41517</v>
      </c>
      <c r="H749" s="1" t="s">
        <v>54</v>
      </c>
      <c r="I749" s="1" t="s">
        <v>190</v>
      </c>
      <c r="J749" s="1" t="s">
        <v>1757</v>
      </c>
      <c r="K749" t="s">
        <v>1758</v>
      </c>
      <c r="L749" t="b">
        <v>1</v>
      </c>
      <c r="Q749">
        <v>0</v>
      </c>
      <c r="R749">
        <v>0</v>
      </c>
      <c r="U749">
        <v>0</v>
      </c>
      <c r="Z749">
        <v>0</v>
      </c>
      <c r="AA749">
        <v>0</v>
      </c>
      <c r="AB749">
        <v>0</v>
      </c>
      <c r="AD749">
        <v>0</v>
      </c>
      <c r="AJ749">
        <v>0</v>
      </c>
      <c r="AN749">
        <v>0</v>
      </c>
      <c r="AO749">
        <v>0</v>
      </c>
      <c r="AP749">
        <v>0</v>
      </c>
      <c r="AR749">
        <v>0</v>
      </c>
      <c r="AZ749">
        <v>0</v>
      </c>
      <c r="BB749">
        <v>8</v>
      </c>
      <c r="BC749">
        <v>2013</v>
      </c>
      <c r="BD749" t="s">
        <v>3985</v>
      </c>
      <c r="BE749">
        <v>2013</v>
      </c>
    </row>
    <row r="750" spans="1:57" x14ac:dyDescent="0.35">
      <c r="A750" s="1" t="s">
        <v>662</v>
      </c>
      <c r="B750" s="1" t="s">
        <v>2054</v>
      </c>
      <c r="C750" s="1" t="s">
        <v>2055</v>
      </c>
      <c r="D750" s="1" t="s">
        <v>2056</v>
      </c>
      <c r="E750" s="1" t="s">
        <v>2057</v>
      </c>
      <c r="F750" s="1" t="s">
        <v>751</v>
      </c>
      <c r="G750" s="2">
        <v>41517</v>
      </c>
      <c r="H750" s="1" t="s">
        <v>402</v>
      </c>
      <c r="I750" s="1" t="s">
        <v>145</v>
      </c>
      <c r="J750" s="1" t="s">
        <v>1757</v>
      </c>
      <c r="K750" t="s">
        <v>1758</v>
      </c>
      <c r="L750" t="b">
        <v>1</v>
      </c>
      <c r="Q750">
        <v>0</v>
      </c>
      <c r="R750">
        <v>0</v>
      </c>
      <c r="U750">
        <v>0</v>
      </c>
      <c r="Z750">
        <v>0</v>
      </c>
      <c r="AA750">
        <v>0</v>
      </c>
      <c r="AB750">
        <v>0</v>
      </c>
      <c r="AD750">
        <v>0</v>
      </c>
      <c r="AJ750">
        <v>0</v>
      </c>
      <c r="AN750">
        <v>0</v>
      </c>
      <c r="AO750">
        <v>0</v>
      </c>
      <c r="AP750">
        <v>0</v>
      </c>
      <c r="AR750">
        <v>0</v>
      </c>
      <c r="AZ750">
        <v>0</v>
      </c>
      <c r="BB750">
        <v>8</v>
      </c>
      <c r="BC750">
        <v>2013</v>
      </c>
      <c r="BD750" t="s">
        <v>3985</v>
      </c>
      <c r="BE750">
        <v>2013</v>
      </c>
    </row>
    <row r="751" spans="1:57" x14ac:dyDescent="0.35">
      <c r="A751" s="1" t="s">
        <v>662</v>
      </c>
      <c r="B751" s="1" t="s">
        <v>2058</v>
      </c>
      <c r="C751" s="1" t="s">
        <v>2059</v>
      </c>
      <c r="D751" s="1" t="s">
        <v>2060</v>
      </c>
      <c r="E751" s="1" t="s">
        <v>2061</v>
      </c>
      <c r="F751" s="1" t="s">
        <v>751</v>
      </c>
      <c r="G751" s="2">
        <v>41517</v>
      </c>
      <c r="H751" s="1" t="s">
        <v>1063</v>
      </c>
      <c r="I751" s="1" t="s">
        <v>40</v>
      </c>
      <c r="J751" s="1" t="s">
        <v>1757</v>
      </c>
      <c r="K751" t="s">
        <v>1758</v>
      </c>
      <c r="L751" t="b">
        <v>1</v>
      </c>
      <c r="Q751">
        <v>0</v>
      </c>
      <c r="R751">
        <v>0</v>
      </c>
      <c r="U751">
        <v>0</v>
      </c>
      <c r="Z751">
        <v>0</v>
      </c>
      <c r="AA751">
        <v>0</v>
      </c>
      <c r="AB751">
        <v>0</v>
      </c>
      <c r="AD751">
        <v>0</v>
      </c>
      <c r="AJ751">
        <v>0</v>
      </c>
      <c r="AN751">
        <v>0</v>
      </c>
      <c r="AO751">
        <v>0</v>
      </c>
      <c r="AP751">
        <v>0</v>
      </c>
      <c r="AR751">
        <v>0</v>
      </c>
      <c r="AZ751">
        <v>0</v>
      </c>
      <c r="BB751">
        <v>8</v>
      </c>
      <c r="BC751">
        <v>2013</v>
      </c>
      <c r="BD751" t="s">
        <v>3985</v>
      </c>
      <c r="BE751">
        <v>2013</v>
      </c>
    </row>
    <row r="752" spans="1:57" x14ac:dyDescent="0.35">
      <c r="A752" s="1" t="s">
        <v>662</v>
      </c>
      <c r="B752" s="1" t="s">
        <v>2042</v>
      </c>
      <c r="C752" s="1" t="s">
        <v>2043</v>
      </c>
      <c r="D752" s="1" t="s">
        <v>2044</v>
      </c>
      <c r="E752" s="1" t="s">
        <v>2044</v>
      </c>
      <c r="F752" s="1" t="s">
        <v>751</v>
      </c>
      <c r="G752" s="2">
        <v>41517</v>
      </c>
      <c r="H752" s="1" t="s">
        <v>1095</v>
      </c>
      <c r="I752" s="1" t="s">
        <v>387</v>
      </c>
      <c r="J752" s="1" t="s">
        <v>1757</v>
      </c>
      <c r="K752" t="s">
        <v>1758</v>
      </c>
      <c r="L752" t="b">
        <v>1</v>
      </c>
      <c r="Q752">
        <v>0</v>
      </c>
      <c r="R752">
        <v>0</v>
      </c>
      <c r="U752">
        <v>0</v>
      </c>
      <c r="Z752">
        <v>0</v>
      </c>
      <c r="AA752">
        <v>0</v>
      </c>
      <c r="AB752">
        <v>0</v>
      </c>
      <c r="AD752">
        <v>0</v>
      </c>
      <c r="AJ752">
        <v>0</v>
      </c>
      <c r="AN752">
        <v>0</v>
      </c>
      <c r="AO752">
        <v>0</v>
      </c>
      <c r="AP752">
        <v>0</v>
      </c>
      <c r="AR752">
        <v>0</v>
      </c>
      <c r="AZ752">
        <v>0</v>
      </c>
      <c r="BB752">
        <v>8</v>
      </c>
      <c r="BC752">
        <v>2013</v>
      </c>
      <c r="BD752" t="s">
        <v>3985</v>
      </c>
      <c r="BE752">
        <v>2013</v>
      </c>
    </row>
    <row r="753" spans="1:57" x14ac:dyDescent="0.35">
      <c r="A753" s="1" t="s">
        <v>662</v>
      </c>
      <c r="B753" s="1" t="s">
        <v>2048</v>
      </c>
      <c r="C753" s="1" t="s">
        <v>2049</v>
      </c>
      <c r="D753" s="1" t="s">
        <v>2050</v>
      </c>
      <c r="E753" s="1" t="s">
        <v>2050</v>
      </c>
      <c r="F753" s="1" t="s">
        <v>751</v>
      </c>
      <c r="G753" s="2">
        <v>41517</v>
      </c>
      <c r="H753" s="1" t="s">
        <v>1067</v>
      </c>
      <c r="I753" s="1" t="s">
        <v>353</v>
      </c>
      <c r="J753" s="1" t="s">
        <v>1757</v>
      </c>
      <c r="K753" t="s">
        <v>1758</v>
      </c>
      <c r="L753" t="b">
        <v>1</v>
      </c>
      <c r="Q753">
        <v>0</v>
      </c>
      <c r="R753">
        <v>0</v>
      </c>
      <c r="U753">
        <v>0</v>
      </c>
      <c r="Z753">
        <v>0</v>
      </c>
      <c r="AA753">
        <v>0</v>
      </c>
      <c r="AB753">
        <v>0</v>
      </c>
      <c r="AD753">
        <v>0</v>
      </c>
      <c r="AJ753">
        <v>0</v>
      </c>
      <c r="AN753">
        <v>0</v>
      </c>
      <c r="AO753">
        <v>0</v>
      </c>
      <c r="AP753">
        <v>0</v>
      </c>
      <c r="AR753">
        <v>0</v>
      </c>
      <c r="AZ753">
        <v>0</v>
      </c>
      <c r="BB753">
        <v>8</v>
      </c>
      <c r="BC753">
        <v>2013</v>
      </c>
      <c r="BD753" t="s">
        <v>3985</v>
      </c>
      <c r="BE753">
        <v>2013</v>
      </c>
    </row>
    <row r="754" spans="1:57" x14ac:dyDescent="0.35">
      <c r="A754" s="1" t="s">
        <v>662</v>
      </c>
      <c r="B754" s="1" t="s">
        <v>2045</v>
      </c>
      <c r="C754" s="1" t="s">
        <v>2046</v>
      </c>
      <c r="D754" s="1" t="s">
        <v>2047</v>
      </c>
      <c r="E754" s="1" t="s">
        <v>2047</v>
      </c>
      <c r="F754" s="1" t="s">
        <v>751</v>
      </c>
      <c r="G754" s="2">
        <v>41517</v>
      </c>
      <c r="H754" s="1" t="s">
        <v>1036</v>
      </c>
      <c r="I754" s="1" t="s">
        <v>387</v>
      </c>
      <c r="J754" s="1" t="s">
        <v>1757</v>
      </c>
      <c r="K754" t="s">
        <v>1758</v>
      </c>
      <c r="L754" t="b">
        <v>1</v>
      </c>
      <c r="Q754">
        <v>0</v>
      </c>
      <c r="R754">
        <v>0</v>
      </c>
      <c r="U754">
        <v>0</v>
      </c>
      <c r="Z754">
        <v>0</v>
      </c>
      <c r="AA754">
        <v>0</v>
      </c>
      <c r="AB754">
        <v>0</v>
      </c>
      <c r="AD754">
        <v>0</v>
      </c>
      <c r="AJ754">
        <v>0</v>
      </c>
      <c r="AN754">
        <v>0</v>
      </c>
      <c r="AO754">
        <v>0</v>
      </c>
      <c r="AP754">
        <v>0</v>
      </c>
      <c r="AR754">
        <v>0</v>
      </c>
      <c r="AZ754">
        <v>0</v>
      </c>
      <c r="BB754">
        <v>8</v>
      </c>
      <c r="BC754">
        <v>2013</v>
      </c>
      <c r="BD754" t="s">
        <v>3985</v>
      </c>
      <c r="BE754">
        <v>2013</v>
      </c>
    </row>
    <row r="755" spans="1:57" x14ac:dyDescent="0.35">
      <c r="A755" s="1" t="s">
        <v>662</v>
      </c>
      <c r="B755" s="1" t="s">
        <v>2051</v>
      </c>
      <c r="C755" s="1" t="s">
        <v>2052</v>
      </c>
      <c r="D755" s="1" t="s">
        <v>2053</v>
      </c>
      <c r="E755" s="1" t="s">
        <v>2053</v>
      </c>
      <c r="F755" s="1" t="s">
        <v>751</v>
      </c>
      <c r="G755" s="2">
        <v>41517</v>
      </c>
      <c r="H755" s="1" t="s">
        <v>1138</v>
      </c>
      <c r="I755" s="1" t="s">
        <v>136</v>
      </c>
      <c r="J755" s="1" t="s">
        <v>1757</v>
      </c>
      <c r="K755" t="s">
        <v>1758</v>
      </c>
      <c r="L755" t="b">
        <v>1</v>
      </c>
      <c r="Q755">
        <v>0</v>
      </c>
      <c r="R755">
        <v>0</v>
      </c>
      <c r="U755">
        <v>0</v>
      </c>
      <c r="Z755">
        <v>0</v>
      </c>
      <c r="AA755">
        <v>0</v>
      </c>
      <c r="AB755">
        <v>0</v>
      </c>
      <c r="AD755">
        <v>0</v>
      </c>
      <c r="AJ755">
        <v>0</v>
      </c>
      <c r="AN755">
        <v>0</v>
      </c>
      <c r="AO755">
        <v>0</v>
      </c>
      <c r="AP755">
        <v>0</v>
      </c>
      <c r="AR755">
        <v>0</v>
      </c>
      <c r="AZ755">
        <v>0</v>
      </c>
      <c r="BB755">
        <v>8</v>
      </c>
      <c r="BC755">
        <v>2013</v>
      </c>
      <c r="BD755" t="s">
        <v>3985</v>
      </c>
      <c r="BE755">
        <v>2013</v>
      </c>
    </row>
    <row r="756" spans="1:57" x14ac:dyDescent="0.35">
      <c r="A756" s="1" t="s">
        <v>662</v>
      </c>
      <c r="B756" s="1" t="s">
        <v>2142</v>
      </c>
      <c r="C756" s="1" t="s">
        <v>2143</v>
      </c>
      <c r="D756" s="1" t="s">
        <v>2144</v>
      </c>
      <c r="E756" s="1" t="s">
        <v>2144</v>
      </c>
      <c r="F756" s="1" t="s">
        <v>751</v>
      </c>
      <c r="G756" s="2">
        <v>41882</v>
      </c>
      <c r="H756" s="1" t="s">
        <v>844</v>
      </c>
      <c r="I756" s="1" t="s">
        <v>845</v>
      </c>
      <c r="J756" s="1" t="s">
        <v>1757</v>
      </c>
      <c r="K756" t="s">
        <v>1758</v>
      </c>
      <c r="L756" t="b">
        <v>1</v>
      </c>
      <c r="Q756">
        <v>0</v>
      </c>
      <c r="R756">
        <v>0</v>
      </c>
      <c r="U756">
        <v>0</v>
      </c>
      <c r="Z756">
        <v>0</v>
      </c>
      <c r="AA756">
        <v>0</v>
      </c>
      <c r="AB756">
        <v>0</v>
      </c>
      <c r="AD756">
        <v>0</v>
      </c>
      <c r="AJ756">
        <v>0</v>
      </c>
      <c r="AN756">
        <v>0</v>
      </c>
      <c r="AO756">
        <v>0</v>
      </c>
      <c r="AP756">
        <v>0</v>
      </c>
      <c r="AR756">
        <v>0</v>
      </c>
      <c r="AZ756">
        <v>0</v>
      </c>
      <c r="BB756">
        <v>8</v>
      </c>
      <c r="BC756">
        <v>2014</v>
      </c>
      <c r="BD756" t="s">
        <v>3985</v>
      </c>
      <c r="BE756">
        <v>2014</v>
      </c>
    </row>
    <row r="757" spans="1:57" x14ac:dyDescent="0.35">
      <c r="A757" s="1" t="s">
        <v>662</v>
      </c>
      <c r="B757" s="1" t="s">
        <v>2136</v>
      </c>
      <c r="C757" s="1" t="s">
        <v>2137</v>
      </c>
      <c r="D757" s="1" t="s">
        <v>2138</v>
      </c>
      <c r="E757" s="1" t="s">
        <v>2138</v>
      </c>
      <c r="F757" s="1" t="s">
        <v>751</v>
      </c>
      <c r="G757" s="2">
        <v>41882</v>
      </c>
      <c r="H757" s="1" t="s">
        <v>1099</v>
      </c>
      <c r="I757" s="1" t="s">
        <v>845</v>
      </c>
      <c r="J757" s="1" t="s">
        <v>1757</v>
      </c>
      <c r="K757" t="s">
        <v>1758</v>
      </c>
      <c r="L757" t="b">
        <v>1</v>
      </c>
      <c r="Q757">
        <v>0</v>
      </c>
      <c r="R757">
        <v>0</v>
      </c>
      <c r="U757">
        <v>0</v>
      </c>
      <c r="Z757">
        <v>0</v>
      </c>
      <c r="AA757">
        <v>0</v>
      </c>
      <c r="AB757">
        <v>0</v>
      </c>
      <c r="AD757">
        <v>0</v>
      </c>
      <c r="AJ757">
        <v>0</v>
      </c>
      <c r="AN757">
        <v>0</v>
      </c>
      <c r="AO757">
        <v>0</v>
      </c>
      <c r="AP757">
        <v>0</v>
      </c>
      <c r="AR757">
        <v>0</v>
      </c>
      <c r="AZ757">
        <v>0</v>
      </c>
      <c r="BB757">
        <v>8</v>
      </c>
      <c r="BC757">
        <v>2014</v>
      </c>
      <c r="BD757" t="s">
        <v>3985</v>
      </c>
      <c r="BE757">
        <v>2014</v>
      </c>
    </row>
    <row r="758" spans="1:57" x14ac:dyDescent="0.35">
      <c r="A758" s="1" t="s">
        <v>662</v>
      </c>
      <c r="B758" s="1" t="s">
        <v>2139</v>
      </c>
      <c r="C758" s="1" t="s">
        <v>2140</v>
      </c>
      <c r="D758" s="1" t="s">
        <v>2141</v>
      </c>
      <c r="E758" s="1" t="s">
        <v>2141</v>
      </c>
      <c r="F758" s="1" t="s">
        <v>751</v>
      </c>
      <c r="G758" s="2">
        <v>41882</v>
      </c>
      <c r="H758" s="1" t="s">
        <v>125</v>
      </c>
      <c r="I758" s="1" t="s">
        <v>125</v>
      </c>
      <c r="J758" s="1" t="s">
        <v>1757</v>
      </c>
      <c r="K758" t="s">
        <v>1758</v>
      </c>
      <c r="L758" t="b">
        <v>1</v>
      </c>
      <c r="Q758">
        <v>0</v>
      </c>
      <c r="R758">
        <v>0</v>
      </c>
      <c r="U758">
        <v>0</v>
      </c>
      <c r="Z758">
        <v>0</v>
      </c>
      <c r="AA758">
        <v>0</v>
      </c>
      <c r="AB758">
        <v>0</v>
      </c>
      <c r="AD758">
        <v>0</v>
      </c>
      <c r="AJ758">
        <v>0</v>
      </c>
      <c r="AN758">
        <v>0</v>
      </c>
      <c r="AO758">
        <v>0</v>
      </c>
      <c r="AP758">
        <v>0</v>
      </c>
      <c r="AR758">
        <v>0</v>
      </c>
      <c r="AZ758">
        <v>0</v>
      </c>
      <c r="BB758">
        <v>8</v>
      </c>
      <c r="BC758">
        <v>2014</v>
      </c>
      <c r="BD758" t="s">
        <v>3985</v>
      </c>
      <c r="BE758">
        <v>2014</v>
      </c>
    </row>
    <row r="759" spans="1:57" x14ac:dyDescent="0.35">
      <c r="A759" s="1" t="s">
        <v>662</v>
      </c>
      <c r="B759" s="1" t="s">
        <v>2066</v>
      </c>
      <c r="C759" s="1" t="s">
        <v>2067</v>
      </c>
      <c r="D759" s="1" t="s">
        <v>2068</v>
      </c>
      <c r="E759" s="1" t="s">
        <v>29</v>
      </c>
      <c r="F759" s="1" t="s">
        <v>751</v>
      </c>
      <c r="G759" s="2">
        <v>41882</v>
      </c>
      <c r="H759" s="1" t="s">
        <v>1184</v>
      </c>
      <c r="I759" s="1" t="s">
        <v>48</v>
      </c>
      <c r="J759" s="1" t="s">
        <v>1757</v>
      </c>
      <c r="K759" t="s">
        <v>1758</v>
      </c>
      <c r="L759" t="b">
        <v>1</v>
      </c>
      <c r="Q759">
        <v>0</v>
      </c>
      <c r="R759">
        <v>0</v>
      </c>
      <c r="U759">
        <v>0</v>
      </c>
      <c r="Z759">
        <v>0</v>
      </c>
      <c r="AA759">
        <v>0</v>
      </c>
      <c r="AB759">
        <v>0</v>
      </c>
      <c r="AD759">
        <v>0</v>
      </c>
      <c r="AJ759">
        <v>0</v>
      </c>
      <c r="AN759">
        <v>0</v>
      </c>
      <c r="AO759">
        <v>0</v>
      </c>
      <c r="AP759">
        <v>0</v>
      </c>
      <c r="AR759">
        <v>0</v>
      </c>
      <c r="AZ759">
        <v>0</v>
      </c>
      <c r="BB759">
        <v>8</v>
      </c>
      <c r="BC759">
        <v>2014</v>
      </c>
      <c r="BD759" t="s">
        <v>3985</v>
      </c>
      <c r="BE759">
        <v>2014</v>
      </c>
    </row>
    <row r="760" spans="1:57" x14ac:dyDescent="0.35">
      <c r="A760" s="1" t="s">
        <v>662</v>
      </c>
      <c r="B760" s="1" t="s">
        <v>2088</v>
      </c>
      <c r="C760" s="1" t="s">
        <v>2089</v>
      </c>
      <c r="D760" s="1" t="s">
        <v>2090</v>
      </c>
      <c r="E760" s="1" t="s">
        <v>2090</v>
      </c>
      <c r="F760" s="1" t="s">
        <v>751</v>
      </c>
      <c r="G760" s="2">
        <v>41882</v>
      </c>
      <c r="H760" s="1" t="s">
        <v>54</v>
      </c>
      <c r="I760" s="1" t="s">
        <v>190</v>
      </c>
      <c r="J760" s="1" t="s">
        <v>1757</v>
      </c>
      <c r="K760" t="s">
        <v>1758</v>
      </c>
      <c r="L760" t="b">
        <v>1</v>
      </c>
      <c r="Q760">
        <v>0</v>
      </c>
      <c r="R760">
        <v>0</v>
      </c>
      <c r="U760">
        <v>0</v>
      </c>
      <c r="Z760">
        <v>0</v>
      </c>
      <c r="AA760">
        <v>0</v>
      </c>
      <c r="AB760">
        <v>0</v>
      </c>
      <c r="AD760">
        <v>0</v>
      </c>
      <c r="AJ760">
        <v>0</v>
      </c>
      <c r="AN760">
        <v>0</v>
      </c>
      <c r="AO760">
        <v>0</v>
      </c>
      <c r="AP760">
        <v>0</v>
      </c>
      <c r="AR760">
        <v>0</v>
      </c>
      <c r="AZ760">
        <v>0</v>
      </c>
      <c r="BB760">
        <v>8</v>
      </c>
      <c r="BC760">
        <v>2014</v>
      </c>
      <c r="BD760" t="s">
        <v>3985</v>
      </c>
      <c r="BE760">
        <v>2014</v>
      </c>
    </row>
    <row r="761" spans="1:57" x14ac:dyDescent="0.35">
      <c r="A761" s="1" t="s">
        <v>662</v>
      </c>
      <c r="B761" s="1" t="s">
        <v>2069</v>
      </c>
      <c r="C761" s="1" t="s">
        <v>2070</v>
      </c>
      <c r="D761" s="1" t="s">
        <v>2071</v>
      </c>
      <c r="E761" s="1" t="s">
        <v>2071</v>
      </c>
      <c r="F761" s="1" t="s">
        <v>751</v>
      </c>
      <c r="G761" s="2">
        <v>41882</v>
      </c>
      <c r="H761" s="1" t="s">
        <v>146</v>
      </c>
      <c r="I761" s="1" t="s">
        <v>145</v>
      </c>
      <c r="J761" s="1" t="s">
        <v>1757</v>
      </c>
      <c r="K761" t="s">
        <v>1758</v>
      </c>
      <c r="L761" t="b">
        <v>1</v>
      </c>
      <c r="Q761">
        <v>0</v>
      </c>
      <c r="R761">
        <v>0</v>
      </c>
      <c r="U761">
        <v>0</v>
      </c>
      <c r="Z761">
        <v>0</v>
      </c>
      <c r="AA761">
        <v>0</v>
      </c>
      <c r="AB761">
        <v>0</v>
      </c>
      <c r="AD761">
        <v>0</v>
      </c>
      <c r="AJ761">
        <v>0</v>
      </c>
      <c r="AN761">
        <v>0</v>
      </c>
      <c r="AO761">
        <v>0</v>
      </c>
      <c r="AP761">
        <v>0</v>
      </c>
      <c r="AR761">
        <v>0</v>
      </c>
      <c r="AZ761">
        <v>0</v>
      </c>
      <c r="BB761">
        <v>8</v>
      </c>
      <c r="BC761">
        <v>2014</v>
      </c>
      <c r="BD761" t="s">
        <v>3985</v>
      </c>
      <c r="BE761">
        <v>2014</v>
      </c>
    </row>
    <row r="762" spans="1:57" x14ac:dyDescent="0.35">
      <c r="A762" s="1" t="s">
        <v>662</v>
      </c>
      <c r="B762" s="1" t="s">
        <v>2072</v>
      </c>
      <c r="C762" s="1" t="s">
        <v>2073</v>
      </c>
      <c r="D762" s="1" t="s">
        <v>2074</v>
      </c>
      <c r="E762" s="1" t="s">
        <v>2075</v>
      </c>
      <c r="F762" s="1" t="s">
        <v>751</v>
      </c>
      <c r="G762" s="2">
        <v>41882</v>
      </c>
      <c r="H762" s="1" t="s">
        <v>402</v>
      </c>
      <c r="I762" s="1" t="s">
        <v>145</v>
      </c>
      <c r="J762" s="1" t="s">
        <v>1757</v>
      </c>
      <c r="K762" t="s">
        <v>1758</v>
      </c>
      <c r="L762" t="b">
        <v>1</v>
      </c>
      <c r="Q762">
        <v>0</v>
      </c>
      <c r="R762">
        <v>0</v>
      </c>
      <c r="U762">
        <v>0</v>
      </c>
      <c r="Z762">
        <v>0</v>
      </c>
      <c r="AA762">
        <v>0</v>
      </c>
      <c r="AB762">
        <v>0</v>
      </c>
      <c r="AD762">
        <v>0</v>
      </c>
      <c r="AJ762">
        <v>0</v>
      </c>
      <c r="AN762">
        <v>0</v>
      </c>
      <c r="AO762">
        <v>0</v>
      </c>
      <c r="AP762">
        <v>0</v>
      </c>
      <c r="AR762">
        <v>0</v>
      </c>
      <c r="AZ762">
        <v>0</v>
      </c>
      <c r="BB762">
        <v>8</v>
      </c>
      <c r="BC762">
        <v>2014</v>
      </c>
      <c r="BD762" t="s">
        <v>3985</v>
      </c>
      <c r="BE762">
        <v>2014</v>
      </c>
    </row>
    <row r="763" spans="1:57" x14ac:dyDescent="0.35">
      <c r="A763" s="1" t="s">
        <v>662</v>
      </c>
      <c r="B763" s="1" t="s">
        <v>2094</v>
      </c>
      <c r="C763" s="1" t="s">
        <v>2095</v>
      </c>
      <c r="D763" s="1" t="s">
        <v>2096</v>
      </c>
      <c r="E763" s="1" t="s">
        <v>2096</v>
      </c>
      <c r="F763" s="1" t="s">
        <v>751</v>
      </c>
      <c r="G763" s="2">
        <v>41882</v>
      </c>
      <c r="H763" s="1" t="s">
        <v>1095</v>
      </c>
      <c r="I763" s="1" t="s">
        <v>387</v>
      </c>
      <c r="J763" s="1" t="s">
        <v>1757</v>
      </c>
      <c r="K763" t="s">
        <v>1758</v>
      </c>
      <c r="L763" t="b">
        <v>1</v>
      </c>
      <c r="Q763">
        <v>0</v>
      </c>
      <c r="R763">
        <v>0</v>
      </c>
      <c r="U763">
        <v>0</v>
      </c>
      <c r="Z763">
        <v>0</v>
      </c>
      <c r="AA763">
        <v>0</v>
      </c>
      <c r="AB763">
        <v>0</v>
      </c>
      <c r="AD763">
        <v>0</v>
      </c>
      <c r="AJ763">
        <v>0</v>
      </c>
      <c r="AN763">
        <v>0</v>
      </c>
      <c r="AO763">
        <v>0</v>
      </c>
      <c r="AP763">
        <v>0</v>
      </c>
      <c r="AR763">
        <v>0</v>
      </c>
      <c r="AZ763">
        <v>0</v>
      </c>
      <c r="BB763">
        <v>8</v>
      </c>
      <c r="BC763">
        <v>2014</v>
      </c>
      <c r="BD763" t="s">
        <v>3985</v>
      </c>
      <c r="BE763">
        <v>2014</v>
      </c>
    </row>
    <row r="764" spans="1:57" x14ac:dyDescent="0.35">
      <c r="A764" s="1" t="s">
        <v>662</v>
      </c>
      <c r="B764" s="1" t="s">
        <v>2097</v>
      </c>
      <c r="C764" s="1" t="s">
        <v>2098</v>
      </c>
      <c r="D764" s="1" t="s">
        <v>2099</v>
      </c>
      <c r="E764" s="1" t="s">
        <v>2099</v>
      </c>
      <c r="F764" s="1" t="s">
        <v>751</v>
      </c>
      <c r="G764" s="2">
        <v>41882</v>
      </c>
      <c r="H764" s="1" t="s">
        <v>1036</v>
      </c>
      <c r="I764" s="1" t="s">
        <v>387</v>
      </c>
      <c r="J764" s="1" t="s">
        <v>1757</v>
      </c>
      <c r="K764" t="s">
        <v>1758</v>
      </c>
      <c r="L764" t="b">
        <v>1</v>
      </c>
      <c r="Q764">
        <v>0</v>
      </c>
      <c r="R764">
        <v>0</v>
      </c>
      <c r="U764">
        <v>0</v>
      </c>
      <c r="Z764">
        <v>0</v>
      </c>
      <c r="AA764">
        <v>0</v>
      </c>
      <c r="AB764">
        <v>0</v>
      </c>
      <c r="AD764">
        <v>0</v>
      </c>
      <c r="AJ764">
        <v>0</v>
      </c>
      <c r="AN764">
        <v>0</v>
      </c>
      <c r="AO764">
        <v>0</v>
      </c>
      <c r="AP764">
        <v>0</v>
      </c>
      <c r="AR764">
        <v>0</v>
      </c>
      <c r="AZ764">
        <v>0</v>
      </c>
      <c r="BB764">
        <v>8</v>
      </c>
      <c r="BC764">
        <v>2014</v>
      </c>
      <c r="BD764" t="s">
        <v>3985</v>
      </c>
      <c r="BE764">
        <v>2014</v>
      </c>
    </row>
    <row r="765" spans="1:57" x14ac:dyDescent="0.35">
      <c r="A765" s="1" t="s">
        <v>662</v>
      </c>
      <c r="B765" s="1" t="s">
        <v>2076</v>
      </c>
      <c r="C765" s="1" t="s">
        <v>2077</v>
      </c>
      <c r="D765" s="1" t="s">
        <v>2078</v>
      </c>
      <c r="E765" s="1" t="s">
        <v>2078</v>
      </c>
      <c r="F765" s="1" t="s">
        <v>751</v>
      </c>
      <c r="G765" s="2">
        <v>41882</v>
      </c>
      <c r="H765" s="1" t="s">
        <v>1059</v>
      </c>
      <c r="I765" s="1" t="s">
        <v>1146</v>
      </c>
      <c r="J765" s="1" t="s">
        <v>1757</v>
      </c>
      <c r="K765" t="s">
        <v>1758</v>
      </c>
      <c r="L765" t="b">
        <v>1</v>
      </c>
      <c r="Q765">
        <v>0</v>
      </c>
      <c r="R765">
        <v>0</v>
      </c>
      <c r="U765">
        <v>0</v>
      </c>
      <c r="Z765">
        <v>0</v>
      </c>
      <c r="AA765">
        <v>0</v>
      </c>
      <c r="AB765">
        <v>0</v>
      </c>
      <c r="AD765">
        <v>0</v>
      </c>
      <c r="AJ765">
        <v>0</v>
      </c>
      <c r="AN765">
        <v>0</v>
      </c>
      <c r="AO765">
        <v>0</v>
      </c>
      <c r="AP765">
        <v>0</v>
      </c>
      <c r="AR765">
        <v>0</v>
      </c>
      <c r="AZ765">
        <v>0</v>
      </c>
      <c r="BB765">
        <v>8</v>
      </c>
      <c r="BC765">
        <v>2014</v>
      </c>
      <c r="BD765" t="s">
        <v>3985</v>
      </c>
      <c r="BE765">
        <v>2014</v>
      </c>
    </row>
    <row r="766" spans="1:57" x14ac:dyDescent="0.35">
      <c r="A766" s="1" t="s">
        <v>662</v>
      </c>
      <c r="B766" s="1" t="s">
        <v>2079</v>
      </c>
      <c r="C766" s="1" t="s">
        <v>2080</v>
      </c>
      <c r="D766" s="1" t="s">
        <v>2081</v>
      </c>
      <c r="E766" s="1" t="s">
        <v>2081</v>
      </c>
      <c r="F766" s="1" t="s">
        <v>751</v>
      </c>
      <c r="G766" s="2">
        <v>41882</v>
      </c>
      <c r="H766" s="1" t="s">
        <v>1145</v>
      </c>
      <c r="I766" s="1" t="s">
        <v>1146</v>
      </c>
      <c r="J766" s="1" t="s">
        <v>1757</v>
      </c>
      <c r="K766" t="s">
        <v>1758</v>
      </c>
      <c r="L766" t="b">
        <v>1</v>
      </c>
      <c r="Q766">
        <v>0</v>
      </c>
      <c r="R766">
        <v>0</v>
      </c>
      <c r="U766">
        <v>0</v>
      </c>
      <c r="Z766">
        <v>0</v>
      </c>
      <c r="AA766">
        <v>0</v>
      </c>
      <c r="AB766">
        <v>0</v>
      </c>
      <c r="AD766">
        <v>0</v>
      </c>
      <c r="AJ766">
        <v>0</v>
      </c>
      <c r="AN766">
        <v>0</v>
      </c>
      <c r="AO766">
        <v>0</v>
      </c>
      <c r="AP766">
        <v>0</v>
      </c>
      <c r="AR766">
        <v>0</v>
      </c>
      <c r="AZ766">
        <v>0</v>
      </c>
      <c r="BB766">
        <v>8</v>
      </c>
      <c r="BC766">
        <v>2014</v>
      </c>
      <c r="BD766" t="s">
        <v>3985</v>
      </c>
      <c r="BE766">
        <v>2014</v>
      </c>
    </row>
    <row r="767" spans="1:57" x14ac:dyDescent="0.35">
      <c r="A767" s="1" t="s">
        <v>662</v>
      </c>
      <c r="B767" s="1" t="s">
        <v>2091</v>
      </c>
      <c r="C767" s="1" t="s">
        <v>2092</v>
      </c>
      <c r="D767" s="1" t="s">
        <v>2093</v>
      </c>
      <c r="E767" s="1" t="s">
        <v>2093</v>
      </c>
      <c r="F767" s="1" t="s">
        <v>751</v>
      </c>
      <c r="G767" s="2">
        <v>41882</v>
      </c>
      <c r="H767" s="1" t="s">
        <v>1063</v>
      </c>
      <c r="I767" s="1" t="s">
        <v>40</v>
      </c>
      <c r="J767" s="1" t="s">
        <v>1757</v>
      </c>
      <c r="K767" t="s">
        <v>1758</v>
      </c>
      <c r="L767" t="b">
        <v>1</v>
      </c>
      <c r="Q767">
        <v>0</v>
      </c>
      <c r="R767">
        <v>0</v>
      </c>
      <c r="U767">
        <v>0</v>
      </c>
      <c r="Z767">
        <v>0</v>
      </c>
      <c r="AA767">
        <v>0</v>
      </c>
      <c r="AB767">
        <v>0</v>
      </c>
      <c r="AD767">
        <v>0</v>
      </c>
      <c r="AJ767">
        <v>0</v>
      </c>
      <c r="AN767">
        <v>0</v>
      </c>
      <c r="AO767">
        <v>0</v>
      </c>
      <c r="AP767">
        <v>0</v>
      </c>
      <c r="AR767">
        <v>0</v>
      </c>
      <c r="AZ767">
        <v>0</v>
      </c>
      <c r="BB767">
        <v>8</v>
      </c>
      <c r="BC767">
        <v>2014</v>
      </c>
      <c r="BD767" t="s">
        <v>3985</v>
      </c>
      <c r="BE767">
        <v>2014</v>
      </c>
    </row>
    <row r="768" spans="1:57" x14ac:dyDescent="0.35">
      <c r="A768" s="1" t="s">
        <v>662</v>
      </c>
      <c r="B768" s="1" t="s">
        <v>2082</v>
      </c>
      <c r="C768" s="1" t="s">
        <v>2083</v>
      </c>
      <c r="D768" s="1" t="s">
        <v>2084</v>
      </c>
      <c r="E768" s="1" t="s">
        <v>2084</v>
      </c>
      <c r="F768" s="1" t="s">
        <v>751</v>
      </c>
      <c r="G768" s="2">
        <v>41882</v>
      </c>
      <c r="H768" s="1" t="s">
        <v>352</v>
      </c>
      <c r="I768" s="1" t="s">
        <v>353</v>
      </c>
      <c r="J768" s="1" t="s">
        <v>1757</v>
      </c>
      <c r="K768" t="s">
        <v>1758</v>
      </c>
      <c r="L768" t="b">
        <v>1</v>
      </c>
      <c r="Q768">
        <v>0</v>
      </c>
      <c r="R768">
        <v>0</v>
      </c>
      <c r="U768">
        <v>0</v>
      </c>
      <c r="Z768">
        <v>0</v>
      </c>
      <c r="AA768">
        <v>0</v>
      </c>
      <c r="AB768">
        <v>0</v>
      </c>
      <c r="AD768">
        <v>0</v>
      </c>
      <c r="AJ768">
        <v>0</v>
      </c>
      <c r="AN768">
        <v>0</v>
      </c>
      <c r="AO768">
        <v>0</v>
      </c>
      <c r="AP768">
        <v>0</v>
      </c>
      <c r="AR768">
        <v>0</v>
      </c>
      <c r="AZ768">
        <v>0</v>
      </c>
      <c r="BB768">
        <v>8</v>
      </c>
      <c r="BC768">
        <v>2014</v>
      </c>
      <c r="BD768" t="s">
        <v>3985</v>
      </c>
      <c r="BE768">
        <v>2014</v>
      </c>
    </row>
    <row r="769" spans="1:57" x14ac:dyDescent="0.35">
      <c r="A769" s="1" t="s">
        <v>662</v>
      </c>
      <c r="B769" s="1" t="s">
        <v>2085</v>
      </c>
      <c r="C769" s="1" t="s">
        <v>2086</v>
      </c>
      <c r="D769" s="1" t="s">
        <v>2087</v>
      </c>
      <c r="E769" s="1" t="s">
        <v>2087</v>
      </c>
      <c r="F769" s="1" t="s">
        <v>751</v>
      </c>
      <c r="G769" s="2">
        <v>41882</v>
      </c>
      <c r="H769" s="1" t="s">
        <v>1195</v>
      </c>
      <c r="I769" s="1" t="s">
        <v>145</v>
      </c>
      <c r="J769" s="1" t="s">
        <v>1757</v>
      </c>
      <c r="K769" t="s">
        <v>1758</v>
      </c>
      <c r="L769" t="b">
        <v>1</v>
      </c>
      <c r="Q769">
        <v>0</v>
      </c>
      <c r="R769">
        <v>0</v>
      </c>
      <c r="U769">
        <v>0</v>
      </c>
      <c r="Z769">
        <v>0</v>
      </c>
      <c r="AA769">
        <v>0</v>
      </c>
      <c r="AB769">
        <v>0</v>
      </c>
      <c r="AD769">
        <v>0</v>
      </c>
      <c r="AJ769">
        <v>0</v>
      </c>
      <c r="AN769">
        <v>0</v>
      </c>
      <c r="AO769">
        <v>0</v>
      </c>
      <c r="AP769">
        <v>0</v>
      </c>
      <c r="AR769">
        <v>0</v>
      </c>
      <c r="AZ769">
        <v>0</v>
      </c>
      <c r="BB769">
        <v>8</v>
      </c>
      <c r="BC769">
        <v>2014</v>
      </c>
      <c r="BD769" t="s">
        <v>3985</v>
      </c>
      <c r="BE769">
        <v>2014</v>
      </c>
    </row>
    <row r="770" spans="1:57" x14ac:dyDescent="0.35">
      <c r="A770" s="1" t="s">
        <v>662</v>
      </c>
      <c r="B770" s="1" t="s">
        <v>2133</v>
      </c>
      <c r="C770" s="1" t="s">
        <v>2134</v>
      </c>
      <c r="D770" s="1" t="s">
        <v>2135</v>
      </c>
      <c r="E770" s="1" t="s">
        <v>2135</v>
      </c>
      <c r="F770" s="1" t="s">
        <v>751</v>
      </c>
      <c r="G770" s="2">
        <v>41882</v>
      </c>
      <c r="H770" s="1" t="s">
        <v>1020</v>
      </c>
      <c r="I770" s="1" t="s">
        <v>145</v>
      </c>
      <c r="J770" s="1" t="s">
        <v>1757</v>
      </c>
      <c r="K770" t="s">
        <v>1758</v>
      </c>
      <c r="L770" t="b">
        <v>1</v>
      </c>
      <c r="Q770">
        <v>0</v>
      </c>
      <c r="R770">
        <v>0</v>
      </c>
      <c r="U770">
        <v>0</v>
      </c>
      <c r="Z770">
        <v>0</v>
      </c>
      <c r="AA770">
        <v>0</v>
      </c>
      <c r="AB770">
        <v>0</v>
      </c>
      <c r="AD770">
        <v>0</v>
      </c>
      <c r="AJ770">
        <v>0</v>
      </c>
      <c r="AN770">
        <v>0</v>
      </c>
      <c r="AO770">
        <v>0</v>
      </c>
      <c r="AP770">
        <v>0</v>
      </c>
      <c r="AR770">
        <v>0</v>
      </c>
      <c r="AZ770">
        <v>0</v>
      </c>
      <c r="BB770">
        <v>8</v>
      </c>
      <c r="BC770">
        <v>2014</v>
      </c>
      <c r="BD770" t="s">
        <v>3985</v>
      </c>
      <c r="BE770">
        <v>2014</v>
      </c>
    </row>
    <row r="771" spans="1:57" x14ac:dyDescent="0.35">
      <c r="A771" s="1" t="s">
        <v>662</v>
      </c>
      <c r="B771" s="1" t="s">
        <v>2103</v>
      </c>
      <c r="C771" s="1" t="s">
        <v>2104</v>
      </c>
      <c r="D771" s="1" t="s">
        <v>2105</v>
      </c>
      <c r="E771" s="1" t="s">
        <v>2105</v>
      </c>
      <c r="F771" s="1" t="s">
        <v>751</v>
      </c>
      <c r="G771" s="2">
        <v>41882</v>
      </c>
      <c r="H771" s="1" t="s">
        <v>998</v>
      </c>
      <c r="I771" s="1" t="s">
        <v>145</v>
      </c>
      <c r="J771" s="1" t="s">
        <v>1757</v>
      </c>
      <c r="K771" t="s">
        <v>1758</v>
      </c>
      <c r="L771" t="b">
        <v>1</v>
      </c>
      <c r="Q771">
        <v>0</v>
      </c>
      <c r="R771">
        <v>0</v>
      </c>
      <c r="U771">
        <v>0</v>
      </c>
      <c r="Z771">
        <v>0</v>
      </c>
      <c r="AA771">
        <v>0</v>
      </c>
      <c r="AB771">
        <v>0</v>
      </c>
      <c r="AD771">
        <v>0</v>
      </c>
      <c r="AJ771">
        <v>0</v>
      </c>
      <c r="AN771">
        <v>0</v>
      </c>
      <c r="AO771">
        <v>0</v>
      </c>
      <c r="AP771">
        <v>0</v>
      </c>
      <c r="AR771">
        <v>0</v>
      </c>
      <c r="AZ771">
        <v>0</v>
      </c>
      <c r="BB771">
        <v>8</v>
      </c>
      <c r="BC771">
        <v>2014</v>
      </c>
      <c r="BD771" t="s">
        <v>3985</v>
      </c>
      <c r="BE771">
        <v>2014</v>
      </c>
    </row>
    <row r="772" spans="1:57" x14ac:dyDescent="0.35">
      <c r="A772" s="1" t="s">
        <v>662</v>
      </c>
      <c r="B772" s="1" t="s">
        <v>2112</v>
      </c>
      <c r="C772" s="1" t="s">
        <v>2113</v>
      </c>
      <c r="D772" s="1" t="s">
        <v>2114</v>
      </c>
      <c r="E772" s="1" t="s">
        <v>2114</v>
      </c>
      <c r="F772" s="1" t="s">
        <v>751</v>
      </c>
      <c r="G772" s="2">
        <v>41882</v>
      </c>
      <c r="H772" s="1" t="s">
        <v>1138</v>
      </c>
      <c r="I772" s="1" t="s">
        <v>136</v>
      </c>
      <c r="J772" s="1" t="s">
        <v>1757</v>
      </c>
      <c r="K772" t="s">
        <v>1758</v>
      </c>
      <c r="L772" t="b">
        <v>1</v>
      </c>
      <c r="Q772">
        <v>0</v>
      </c>
      <c r="R772">
        <v>0</v>
      </c>
      <c r="U772">
        <v>0</v>
      </c>
      <c r="Z772">
        <v>0</v>
      </c>
      <c r="AA772">
        <v>0</v>
      </c>
      <c r="AB772">
        <v>0</v>
      </c>
      <c r="AD772">
        <v>0</v>
      </c>
      <c r="AJ772">
        <v>0</v>
      </c>
      <c r="AN772">
        <v>0</v>
      </c>
      <c r="AO772">
        <v>0</v>
      </c>
      <c r="AP772">
        <v>0</v>
      </c>
      <c r="AR772">
        <v>0</v>
      </c>
      <c r="AZ772">
        <v>0</v>
      </c>
      <c r="BB772">
        <v>8</v>
      </c>
      <c r="BC772">
        <v>2014</v>
      </c>
      <c r="BD772" t="s">
        <v>3985</v>
      </c>
      <c r="BE772">
        <v>2014</v>
      </c>
    </row>
    <row r="773" spans="1:57" x14ac:dyDescent="0.35">
      <c r="A773" s="1" t="s">
        <v>662</v>
      </c>
      <c r="B773" s="1" t="s">
        <v>2106</v>
      </c>
      <c r="C773" s="1" t="s">
        <v>2107</v>
      </c>
      <c r="D773" s="1" t="s">
        <v>2108</v>
      </c>
      <c r="E773" s="1" t="s">
        <v>2108</v>
      </c>
      <c r="F773" s="1" t="s">
        <v>751</v>
      </c>
      <c r="G773" s="2">
        <v>41882</v>
      </c>
      <c r="H773" s="1" t="s">
        <v>1110</v>
      </c>
      <c r="I773" s="1" t="s">
        <v>145</v>
      </c>
      <c r="J773" s="1" t="s">
        <v>1757</v>
      </c>
      <c r="K773" t="s">
        <v>1758</v>
      </c>
      <c r="L773" t="b">
        <v>1</v>
      </c>
      <c r="Q773">
        <v>0</v>
      </c>
      <c r="R773">
        <v>0</v>
      </c>
      <c r="U773">
        <v>0</v>
      </c>
      <c r="Z773">
        <v>0</v>
      </c>
      <c r="AA773">
        <v>0</v>
      </c>
      <c r="AB773">
        <v>0</v>
      </c>
      <c r="AD773">
        <v>0</v>
      </c>
      <c r="AJ773">
        <v>0</v>
      </c>
      <c r="AN773">
        <v>0</v>
      </c>
      <c r="AO773">
        <v>0</v>
      </c>
      <c r="AP773">
        <v>0</v>
      </c>
      <c r="AR773">
        <v>0</v>
      </c>
      <c r="AZ773">
        <v>0</v>
      </c>
      <c r="BB773">
        <v>8</v>
      </c>
      <c r="BC773">
        <v>2014</v>
      </c>
      <c r="BD773" t="s">
        <v>3985</v>
      </c>
      <c r="BE773">
        <v>2014</v>
      </c>
    </row>
    <row r="774" spans="1:57" x14ac:dyDescent="0.35">
      <c r="A774" s="1" t="s">
        <v>662</v>
      </c>
      <c r="B774" s="1" t="s">
        <v>2109</v>
      </c>
      <c r="C774" s="1" t="s">
        <v>2110</v>
      </c>
      <c r="D774" s="1" t="s">
        <v>2111</v>
      </c>
      <c r="E774" s="1" t="s">
        <v>2111</v>
      </c>
      <c r="F774" s="1" t="s">
        <v>751</v>
      </c>
      <c r="G774" s="2">
        <v>41882</v>
      </c>
      <c r="H774" s="1" t="s">
        <v>165</v>
      </c>
      <c r="I774" s="1" t="s">
        <v>166</v>
      </c>
      <c r="J774" s="1" t="s">
        <v>1757</v>
      </c>
      <c r="K774" t="s">
        <v>1758</v>
      </c>
      <c r="L774" t="b">
        <v>1</v>
      </c>
      <c r="Q774">
        <v>0</v>
      </c>
      <c r="R774">
        <v>0</v>
      </c>
      <c r="U774">
        <v>0</v>
      </c>
      <c r="Z774">
        <v>0</v>
      </c>
      <c r="AA774">
        <v>0</v>
      </c>
      <c r="AB774">
        <v>0</v>
      </c>
      <c r="AD774">
        <v>0</v>
      </c>
      <c r="AJ774">
        <v>0</v>
      </c>
      <c r="AN774">
        <v>0</v>
      </c>
      <c r="AO774">
        <v>0</v>
      </c>
      <c r="AP774">
        <v>0</v>
      </c>
      <c r="AR774">
        <v>0</v>
      </c>
      <c r="AZ774">
        <v>0</v>
      </c>
      <c r="BB774">
        <v>8</v>
      </c>
      <c r="BC774">
        <v>2014</v>
      </c>
      <c r="BD774" t="s">
        <v>3985</v>
      </c>
      <c r="BE774">
        <v>2014</v>
      </c>
    </row>
    <row r="775" spans="1:57" x14ac:dyDescent="0.35">
      <c r="A775" s="1" t="s">
        <v>662</v>
      </c>
      <c r="B775" s="1" t="s">
        <v>2130</v>
      </c>
      <c r="C775" s="1" t="s">
        <v>2131</v>
      </c>
      <c r="D775" s="1" t="s">
        <v>2132</v>
      </c>
      <c r="E775" s="1" t="s">
        <v>2132</v>
      </c>
      <c r="F775" s="1" t="s">
        <v>751</v>
      </c>
      <c r="G775" s="2">
        <v>41882</v>
      </c>
      <c r="H775" s="1" t="s">
        <v>1079</v>
      </c>
      <c r="I775" s="1" t="s">
        <v>353</v>
      </c>
      <c r="J775" s="1" t="s">
        <v>1757</v>
      </c>
      <c r="K775" t="s">
        <v>1758</v>
      </c>
      <c r="L775" t="b">
        <v>1</v>
      </c>
      <c r="Q775">
        <v>0</v>
      </c>
      <c r="R775">
        <v>0</v>
      </c>
      <c r="U775">
        <v>0</v>
      </c>
      <c r="Z775">
        <v>0</v>
      </c>
      <c r="AA775">
        <v>0</v>
      </c>
      <c r="AB775">
        <v>0</v>
      </c>
      <c r="AD775">
        <v>0</v>
      </c>
      <c r="AJ775">
        <v>0</v>
      </c>
      <c r="AN775">
        <v>0</v>
      </c>
      <c r="AO775">
        <v>0</v>
      </c>
      <c r="AP775">
        <v>0</v>
      </c>
      <c r="AR775">
        <v>0</v>
      </c>
      <c r="AZ775">
        <v>0</v>
      </c>
      <c r="BB775">
        <v>8</v>
      </c>
      <c r="BC775">
        <v>2014</v>
      </c>
      <c r="BD775" t="s">
        <v>3985</v>
      </c>
      <c r="BE775">
        <v>2014</v>
      </c>
    </row>
    <row r="776" spans="1:57" x14ac:dyDescent="0.35">
      <c r="A776" s="1" t="s">
        <v>662</v>
      </c>
      <c r="B776" s="1" t="s">
        <v>2115</v>
      </c>
      <c r="C776" s="1" t="s">
        <v>2116</v>
      </c>
      <c r="D776" s="1" t="s">
        <v>2117</v>
      </c>
      <c r="E776" s="1" t="s">
        <v>2117</v>
      </c>
      <c r="F776" s="1" t="s">
        <v>751</v>
      </c>
      <c r="G776" s="2">
        <v>41882</v>
      </c>
      <c r="H776" s="1" t="s">
        <v>1071</v>
      </c>
      <c r="I776" s="1" t="s">
        <v>210</v>
      </c>
      <c r="J776" s="1" t="s">
        <v>1757</v>
      </c>
      <c r="K776" t="s">
        <v>1758</v>
      </c>
      <c r="L776" t="b">
        <v>1</v>
      </c>
      <c r="Q776">
        <v>0</v>
      </c>
      <c r="R776">
        <v>0</v>
      </c>
      <c r="U776">
        <v>0</v>
      </c>
      <c r="Z776">
        <v>0</v>
      </c>
      <c r="AA776">
        <v>0</v>
      </c>
      <c r="AB776">
        <v>0</v>
      </c>
      <c r="AD776">
        <v>0</v>
      </c>
      <c r="AJ776">
        <v>0</v>
      </c>
      <c r="AN776">
        <v>0</v>
      </c>
      <c r="AO776">
        <v>0</v>
      </c>
      <c r="AP776">
        <v>0</v>
      </c>
      <c r="AR776">
        <v>0</v>
      </c>
      <c r="AZ776">
        <v>0</v>
      </c>
      <c r="BB776">
        <v>8</v>
      </c>
      <c r="BC776">
        <v>2014</v>
      </c>
      <c r="BD776" t="s">
        <v>3985</v>
      </c>
      <c r="BE776">
        <v>2014</v>
      </c>
    </row>
    <row r="777" spans="1:57" x14ac:dyDescent="0.35">
      <c r="A777" s="1" t="s">
        <v>662</v>
      </c>
      <c r="B777" s="1" t="s">
        <v>2100</v>
      </c>
      <c r="C777" s="1" t="s">
        <v>2101</v>
      </c>
      <c r="D777" s="1" t="s">
        <v>2102</v>
      </c>
      <c r="E777" s="1" t="s">
        <v>2102</v>
      </c>
      <c r="F777" s="1" t="s">
        <v>751</v>
      </c>
      <c r="G777" s="2">
        <v>41882</v>
      </c>
      <c r="H777" s="1" t="s">
        <v>1067</v>
      </c>
      <c r="I777" s="1" t="s">
        <v>353</v>
      </c>
      <c r="J777" s="1" t="s">
        <v>1757</v>
      </c>
      <c r="K777" t="s">
        <v>1758</v>
      </c>
      <c r="L777" t="b">
        <v>1</v>
      </c>
      <c r="Q777">
        <v>0</v>
      </c>
      <c r="R777">
        <v>0</v>
      </c>
      <c r="U777">
        <v>0</v>
      </c>
      <c r="Z777">
        <v>0</v>
      </c>
      <c r="AA777">
        <v>0</v>
      </c>
      <c r="AB777">
        <v>0</v>
      </c>
      <c r="AD777">
        <v>0</v>
      </c>
      <c r="AJ777">
        <v>0</v>
      </c>
      <c r="AN777">
        <v>0</v>
      </c>
      <c r="AO777">
        <v>0</v>
      </c>
      <c r="AP777">
        <v>0</v>
      </c>
      <c r="AR777">
        <v>0</v>
      </c>
      <c r="AZ777">
        <v>0</v>
      </c>
      <c r="BB777">
        <v>8</v>
      </c>
      <c r="BC777">
        <v>2014</v>
      </c>
      <c r="BD777" t="s">
        <v>3985</v>
      </c>
      <c r="BE777">
        <v>2014</v>
      </c>
    </row>
    <row r="778" spans="1:57" x14ac:dyDescent="0.35">
      <c r="A778" s="1" t="s">
        <v>662</v>
      </c>
      <c r="B778" s="1" t="s">
        <v>2118</v>
      </c>
      <c r="C778" s="1" t="s">
        <v>2119</v>
      </c>
      <c r="D778" s="1" t="s">
        <v>2120</v>
      </c>
      <c r="E778" s="1" t="s">
        <v>2120</v>
      </c>
      <c r="F778" s="1" t="s">
        <v>751</v>
      </c>
      <c r="G778" s="2">
        <v>41882</v>
      </c>
      <c r="H778" s="1" t="s">
        <v>238</v>
      </c>
      <c r="I778" s="1" t="s">
        <v>239</v>
      </c>
      <c r="J778" s="1" t="s">
        <v>1757</v>
      </c>
      <c r="K778" t="s">
        <v>1758</v>
      </c>
      <c r="L778" t="b">
        <v>1</v>
      </c>
      <c r="Q778">
        <v>0</v>
      </c>
      <c r="R778">
        <v>0</v>
      </c>
      <c r="U778">
        <v>0</v>
      </c>
      <c r="Z778">
        <v>0</v>
      </c>
      <c r="AA778">
        <v>0</v>
      </c>
      <c r="AB778">
        <v>0</v>
      </c>
      <c r="AD778">
        <v>0</v>
      </c>
      <c r="AJ778">
        <v>0</v>
      </c>
      <c r="AN778">
        <v>0</v>
      </c>
      <c r="AO778">
        <v>0</v>
      </c>
      <c r="AP778">
        <v>0</v>
      </c>
      <c r="AR778">
        <v>0</v>
      </c>
      <c r="AZ778">
        <v>0</v>
      </c>
      <c r="BB778">
        <v>8</v>
      </c>
      <c r="BC778">
        <v>2014</v>
      </c>
      <c r="BD778" t="s">
        <v>3985</v>
      </c>
      <c r="BE778">
        <v>2014</v>
      </c>
    </row>
    <row r="779" spans="1:57" x14ac:dyDescent="0.35">
      <c r="A779" s="1" t="s">
        <v>662</v>
      </c>
      <c r="B779" s="1" t="s">
        <v>2121</v>
      </c>
      <c r="C779" s="1" t="s">
        <v>2122</v>
      </c>
      <c r="D779" s="1" t="s">
        <v>2123</v>
      </c>
      <c r="E779" s="1" t="s">
        <v>2124</v>
      </c>
      <c r="F779" s="1" t="s">
        <v>751</v>
      </c>
      <c r="G779" s="2">
        <v>41882</v>
      </c>
      <c r="H779" s="1" t="s">
        <v>2125</v>
      </c>
      <c r="I779" s="1" t="s">
        <v>145</v>
      </c>
      <c r="J779" s="1" t="s">
        <v>1757</v>
      </c>
      <c r="K779" t="s">
        <v>1758</v>
      </c>
      <c r="L779" t="b">
        <v>1</v>
      </c>
      <c r="Q779">
        <v>0</v>
      </c>
      <c r="R779">
        <v>0</v>
      </c>
      <c r="U779">
        <v>0</v>
      </c>
      <c r="Z779">
        <v>0</v>
      </c>
      <c r="AA779">
        <v>0</v>
      </c>
      <c r="AB779">
        <v>0</v>
      </c>
      <c r="AD779">
        <v>0</v>
      </c>
      <c r="AJ779">
        <v>0</v>
      </c>
      <c r="AN779">
        <v>0</v>
      </c>
      <c r="AO779">
        <v>0</v>
      </c>
      <c r="AP779">
        <v>0</v>
      </c>
      <c r="AR779">
        <v>0</v>
      </c>
      <c r="AZ779">
        <v>0</v>
      </c>
      <c r="BB779">
        <v>8</v>
      </c>
      <c r="BC779">
        <v>2014</v>
      </c>
      <c r="BD779" t="s">
        <v>3985</v>
      </c>
      <c r="BE779">
        <v>2014</v>
      </c>
    </row>
    <row r="780" spans="1:57" x14ac:dyDescent="0.35">
      <c r="A780" s="1" t="s">
        <v>662</v>
      </c>
      <c r="B780" s="1" t="s">
        <v>2126</v>
      </c>
      <c r="C780" s="1" t="s">
        <v>2127</v>
      </c>
      <c r="D780" s="1" t="s">
        <v>2128</v>
      </c>
      <c r="E780" s="1" t="s">
        <v>2129</v>
      </c>
      <c r="F780" s="1" t="s">
        <v>751</v>
      </c>
      <c r="G780" s="2">
        <v>41882</v>
      </c>
      <c r="H780" s="1" t="s">
        <v>1055</v>
      </c>
      <c r="I780" s="1" t="s">
        <v>145</v>
      </c>
      <c r="J780" s="1" t="s">
        <v>1757</v>
      </c>
      <c r="K780" t="s">
        <v>1758</v>
      </c>
      <c r="L780" t="b">
        <v>1</v>
      </c>
      <c r="Q780">
        <v>0</v>
      </c>
      <c r="R780">
        <v>0</v>
      </c>
      <c r="U780">
        <v>0</v>
      </c>
      <c r="Z780">
        <v>0</v>
      </c>
      <c r="AA780">
        <v>0</v>
      </c>
      <c r="AB780">
        <v>0</v>
      </c>
      <c r="AD780">
        <v>0</v>
      </c>
      <c r="AJ780">
        <v>0</v>
      </c>
      <c r="AN780">
        <v>0</v>
      </c>
      <c r="AO780">
        <v>0</v>
      </c>
      <c r="AP780">
        <v>0</v>
      </c>
      <c r="AR780">
        <v>0</v>
      </c>
      <c r="AZ780">
        <v>0</v>
      </c>
      <c r="BB780">
        <v>8</v>
      </c>
      <c r="BC780">
        <v>2014</v>
      </c>
      <c r="BD780" t="s">
        <v>3985</v>
      </c>
      <c r="BE780">
        <v>2014</v>
      </c>
    </row>
    <row r="781" spans="1:57" x14ac:dyDescent="0.35">
      <c r="A781" s="1" t="s">
        <v>662</v>
      </c>
      <c r="B781" s="1" t="s">
        <v>2203</v>
      </c>
      <c r="C781" s="1" t="s">
        <v>2204</v>
      </c>
      <c r="D781" s="1" t="s">
        <v>2205</v>
      </c>
      <c r="E781" s="1" t="s">
        <v>2205</v>
      </c>
      <c r="F781" s="1" t="s">
        <v>751</v>
      </c>
      <c r="G781" s="2">
        <v>42247</v>
      </c>
      <c r="H781" s="1" t="s">
        <v>1206</v>
      </c>
      <c r="I781" s="1" t="s">
        <v>31</v>
      </c>
      <c r="J781" s="1" t="s">
        <v>1757</v>
      </c>
      <c r="K781" t="s">
        <v>1758</v>
      </c>
      <c r="L781" t="b">
        <v>1</v>
      </c>
      <c r="Q781">
        <v>0</v>
      </c>
      <c r="R781">
        <v>0</v>
      </c>
      <c r="U781">
        <v>0</v>
      </c>
      <c r="Z781">
        <v>0</v>
      </c>
      <c r="AA781">
        <v>0</v>
      </c>
      <c r="AB781">
        <v>0</v>
      </c>
      <c r="AD781">
        <v>0</v>
      </c>
      <c r="AJ781">
        <v>0</v>
      </c>
      <c r="AN781">
        <v>0</v>
      </c>
      <c r="AO781">
        <v>0</v>
      </c>
      <c r="AP781">
        <v>0</v>
      </c>
      <c r="AR781">
        <v>0</v>
      </c>
      <c r="AZ781">
        <v>0</v>
      </c>
      <c r="BB781">
        <v>8</v>
      </c>
      <c r="BC781">
        <v>2015</v>
      </c>
      <c r="BD781" t="s">
        <v>3985</v>
      </c>
      <c r="BE781">
        <v>2015</v>
      </c>
    </row>
    <row r="782" spans="1:57" x14ac:dyDescent="0.35">
      <c r="A782" s="1" t="s">
        <v>662</v>
      </c>
      <c r="B782" s="1" t="s">
        <v>2145</v>
      </c>
      <c r="C782" s="1" t="s">
        <v>2146</v>
      </c>
      <c r="D782" s="1" t="s">
        <v>2147</v>
      </c>
      <c r="E782" s="1" t="s">
        <v>2147</v>
      </c>
      <c r="F782" s="1" t="s">
        <v>751</v>
      </c>
      <c r="G782" s="2">
        <v>42247</v>
      </c>
      <c r="H782" s="1" t="s">
        <v>402</v>
      </c>
      <c r="I782" s="1" t="s">
        <v>145</v>
      </c>
      <c r="J782" s="1" t="s">
        <v>1757</v>
      </c>
      <c r="K782" t="s">
        <v>1758</v>
      </c>
      <c r="L782" t="b">
        <v>1</v>
      </c>
      <c r="Q782">
        <v>0</v>
      </c>
      <c r="R782">
        <v>0</v>
      </c>
      <c r="U782">
        <v>0</v>
      </c>
      <c r="Z782">
        <v>0</v>
      </c>
      <c r="AA782">
        <v>0</v>
      </c>
      <c r="AB782">
        <v>0</v>
      </c>
      <c r="AD782">
        <v>0</v>
      </c>
      <c r="AJ782">
        <v>0</v>
      </c>
      <c r="AN782">
        <v>0</v>
      </c>
      <c r="AO782">
        <v>0</v>
      </c>
      <c r="AP782">
        <v>0</v>
      </c>
      <c r="AR782">
        <v>0</v>
      </c>
      <c r="AZ782">
        <v>0</v>
      </c>
      <c r="BB782">
        <v>8</v>
      </c>
      <c r="BC782">
        <v>2015</v>
      </c>
      <c r="BD782" t="s">
        <v>3985</v>
      </c>
      <c r="BE782">
        <v>2015</v>
      </c>
    </row>
    <row r="783" spans="1:57" x14ac:dyDescent="0.35">
      <c r="A783" s="1" t="s">
        <v>662</v>
      </c>
      <c r="B783" s="1" t="s">
        <v>2151</v>
      </c>
      <c r="C783" s="1" t="s">
        <v>2152</v>
      </c>
      <c r="D783" s="1" t="s">
        <v>2153</v>
      </c>
      <c r="E783" s="1" t="s">
        <v>2153</v>
      </c>
      <c r="F783" s="1" t="s">
        <v>751</v>
      </c>
      <c r="G783" s="2">
        <v>42247</v>
      </c>
      <c r="H783" s="1" t="s">
        <v>125</v>
      </c>
      <c r="I783" s="1" t="s">
        <v>125</v>
      </c>
      <c r="J783" s="1" t="s">
        <v>1757</v>
      </c>
      <c r="K783" t="s">
        <v>1758</v>
      </c>
      <c r="L783" t="b">
        <v>1</v>
      </c>
      <c r="Q783">
        <v>0</v>
      </c>
      <c r="R783">
        <v>0</v>
      </c>
      <c r="U783">
        <v>0</v>
      </c>
      <c r="Z783">
        <v>0</v>
      </c>
      <c r="AA783">
        <v>0</v>
      </c>
      <c r="AB783">
        <v>0</v>
      </c>
      <c r="AD783">
        <v>0</v>
      </c>
      <c r="AJ783">
        <v>0</v>
      </c>
      <c r="AN783">
        <v>0</v>
      </c>
      <c r="AO783">
        <v>0</v>
      </c>
      <c r="AP783">
        <v>0</v>
      </c>
      <c r="AR783">
        <v>0</v>
      </c>
      <c r="AZ783">
        <v>0</v>
      </c>
      <c r="BB783">
        <v>8</v>
      </c>
      <c r="BC783">
        <v>2015</v>
      </c>
      <c r="BD783" t="s">
        <v>3985</v>
      </c>
      <c r="BE783">
        <v>2015</v>
      </c>
    </row>
    <row r="784" spans="1:57" x14ac:dyDescent="0.35">
      <c r="A784" s="1" t="s">
        <v>662</v>
      </c>
      <c r="B784" s="1" t="s">
        <v>2154</v>
      </c>
      <c r="C784" s="1" t="s">
        <v>2155</v>
      </c>
      <c r="D784" s="1" t="s">
        <v>2156</v>
      </c>
      <c r="E784" s="1" t="s">
        <v>2156</v>
      </c>
      <c r="F784" s="1" t="s">
        <v>751</v>
      </c>
      <c r="G784" s="2">
        <v>42247</v>
      </c>
      <c r="H784" s="1" t="s">
        <v>1063</v>
      </c>
      <c r="I784" s="1" t="s">
        <v>40</v>
      </c>
      <c r="J784" s="1" t="s">
        <v>1757</v>
      </c>
      <c r="K784" t="s">
        <v>1758</v>
      </c>
      <c r="L784" t="b">
        <v>1</v>
      </c>
      <c r="Q784">
        <v>0</v>
      </c>
      <c r="R784">
        <v>0</v>
      </c>
      <c r="U784">
        <v>0</v>
      </c>
      <c r="Z784">
        <v>0</v>
      </c>
      <c r="AA784">
        <v>0</v>
      </c>
      <c r="AB784">
        <v>0</v>
      </c>
      <c r="AD784">
        <v>0</v>
      </c>
      <c r="AJ784">
        <v>0</v>
      </c>
      <c r="AN784">
        <v>0</v>
      </c>
      <c r="AO784">
        <v>0</v>
      </c>
      <c r="AP784">
        <v>0</v>
      </c>
      <c r="AR784">
        <v>0</v>
      </c>
      <c r="AZ784">
        <v>0</v>
      </c>
      <c r="BB784">
        <v>8</v>
      </c>
      <c r="BC784">
        <v>2015</v>
      </c>
      <c r="BD784" t="s">
        <v>3985</v>
      </c>
      <c r="BE784">
        <v>2015</v>
      </c>
    </row>
    <row r="785" spans="1:57" x14ac:dyDescent="0.35">
      <c r="A785" s="1" t="s">
        <v>662</v>
      </c>
      <c r="B785" s="1" t="s">
        <v>2157</v>
      </c>
      <c r="C785" s="1" t="s">
        <v>2158</v>
      </c>
      <c r="D785" s="1" t="s">
        <v>2159</v>
      </c>
      <c r="E785" s="1" t="s">
        <v>2159</v>
      </c>
      <c r="F785" s="1" t="s">
        <v>751</v>
      </c>
      <c r="G785" s="2">
        <v>42247</v>
      </c>
      <c r="H785" s="1" t="s">
        <v>1020</v>
      </c>
      <c r="I785" s="1" t="s">
        <v>145</v>
      </c>
      <c r="J785" s="1" t="s">
        <v>1757</v>
      </c>
      <c r="K785" t="s">
        <v>1758</v>
      </c>
      <c r="L785" t="b">
        <v>1</v>
      </c>
      <c r="Q785">
        <v>0</v>
      </c>
      <c r="R785">
        <v>0</v>
      </c>
      <c r="U785">
        <v>0</v>
      </c>
      <c r="Z785">
        <v>0</v>
      </c>
      <c r="AA785">
        <v>0</v>
      </c>
      <c r="AB785">
        <v>0</v>
      </c>
      <c r="AD785">
        <v>0</v>
      </c>
      <c r="AJ785">
        <v>0</v>
      </c>
      <c r="AN785">
        <v>0</v>
      </c>
      <c r="AO785">
        <v>0</v>
      </c>
      <c r="AP785">
        <v>0</v>
      </c>
      <c r="AR785">
        <v>0</v>
      </c>
      <c r="AZ785">
        <v>0</v>
      </c>
      <c r="BB785">
        <v>8</v>
      </c>
      <c r="BC785">
        <v>2015</v>
      </c>
      <c r="BD785" t="s">
        <v>3985</v>
      </c>
      <c r="BE785">
        <v>2015</v>
      </c>
    </row>
    <row r="786" spans="1:57" x14ac:dyDescent="0.35">
      <c r="A786" s="1" t="s">
        <v>662</v>
      </c>
      <c r="B786" s="1" t="s">
        <v>2166</v>
      </c>
      <c r="C786" s="1" t="s">
        <v>2167</v>
      </c>
      <c r="D786" s="1" t="s">
        <v>2168</v>
      </c>
      <c r="E786" s="1" t="s">
        <v>2168</v>
      </c>
      <c r="F786" s="1" t="s">
        <v>751</v>
      </c>
      <c r="G786" s="2">
        <v>42247</v>
      </c>
      <c r="H786" s="1" t="s">
        <v>1079</v>
      </c>
      <c r="I786" s="1" t="s">
        <v>353</v>
      </c>
      <c r="J786" s="1" t="s">
        <v>1757</v>
      </c>
      <c r="K786" t="s">
        <v>1758</v>
      </c>
      <c r="L786" t="b">
        <v>1</v>
      </c>
      <c r="Q786">
        <v>0</v>
      </c>
      <c r="R786">
        <v>0</v>
      </c>
      <c r="U786">
        <v>0</v>
      </c>
      <c r="Z786">
        <v>0</v>
      </c>
      <c r="AA786">
        <v>0</v>
      </c>
      <c r="AB786">
        <v>0</v>
      </c>
      <c r="AD786">
        <v>0</v>
      </c>
      <c r="AJ786">
        <v>0</v>
      </c>
      <c r="AN786">
        <v>0</v>
      </c>
      <c r="AO786">
        <v>0</v>
      </c>
      <c r="AP786">
        <v>0</v>
      </c>
      <c r="AR786">
        <v>0</v>
      </c>
      <c r="AZ786">
        <v>0</v>
      </c>
      <c r="BB786">
        <v>8</v>
      </c>
      <c r="BC786">
        <v>2015</v>
      </c>
      <c r="BD786" t="s">
        <v>3985</v>
      </c>
      <c r="BE786">
        <v>2015</v>
      </c>
    </row>
    <row r="787" spans="1:57" x14ac:dyDescent="0.35">
      <c r="A787" s="1" t="s">
        <v>662</v>
      </c>
      <c r="B787" s="1" t="s">
        <v>2169</v>
      </c>
      <c r="C787" s="1" t="s">
        <v>2170</v>
      </c>
      <c r="D787" s="1" t="s">
        <v>2171</v>
      </c>
      <c r="E787" s="1" t="s">
        <v>2171</v>
      </c>
      <c r="F787" s="1" t="s">
        <v>751</v>
      </c>
      <c r="G787" s="2">
        <v>42247</v>
      </c>
      <c r="H787" s="1" t="s">
        <v>1138</v>
      </c>
      <c r="I787" s="1" t="s">
        <v>136</v>
      </c>
      <c r="J787" s="1" t="s">
        <v>1757</v>
      </c>
      <c r="K787" t="s">
        <v>1758</v>
      </c>
      <c r="L787" t="b">
        <v>1</v>
      </c>
      <c r="Q787">
        <v>0</v>
      </c>
      <c r="R787">
        <v>0</v>
      </c>
      <c r="U787">
        <v>0</v>
      </c>
      <c r="Z787">
        <v>0</v>
      </c>
      <c r="AA787">
        <v>0</v>
      </c>
      <c r="AB787">
        <v>0</v>
      </c>
      <c r="AD787">
        <v>0</v>
      </c>
      <c r="AJ787">
        <v>0</v>
      </c>
      <c r="AN787">
        <v>0</v>
      </c>
      <c r="AO787">
        <v>0</v>
      </c>
      <c r="AP787">
        <v>0</v>
      </c>
      <c r="AR787">
        <v>0</v>
      </c>
      <c r="AZ787">
        <v>0</v>
      </c>
      <c r="BB787">
        <v>8</v>
      </c>
      <c r="BC787">
        <v>2015</v>
      </c>
      <c r="BD787" t="s">
        <v>3985</v>
      </c>
      <c r="BE787">
        <v>2015</v>
      </c>
    </row>
    <row r="788" spans="1:57" x14ac:dyDescent="0.35">
      <c r="A788" s="1" t="s">
        <v>662</v>
      </c>
      <c r="B788" s="1" t="s">
        <v>2172</v>
      </c>
      <c r="C788" s="1" t="s">
        <v>2173</v>
      </c>
      <c r="D788" s="1" t="s">
        <v>2174</v>
      </c>
      <c r="E788" s="1" t="s">
        <v>2174</v>
      </c>
      <c r="F788" s="1" t="s">
        <v>751</v>
      </c>
      <c r="G788" s="2">
        <v>42247</v>
      </c>
      <c r="H788" s="1" t="s">
        <v>998</v>
      </c>
      <c r="I788" s="1" t="s">
        <v>145</v>
      </c>
      <c r="J788" s="1" t="s">
        <v>1757</v>
      </c>
      <c r="K788" t="s">
        <v>1758</v>
      </c>
      <c r="L788" t="b">
        <v>1</v>
      </c>
      <c r="Q788">
        <v>0</v>
      </c>
      <c r="R788">
        <v>0</v>
      </c>
      <c r="U788">
        <v>0</v>
      </c>
      <c r="Z788">
        <v>0</v>
      </c>
      <c r="AA788">
        <v>0</v>
      </c>
      <c r="AB788">
        <v>0</v>
      </c>
      <c r="AD788">
        <v>0</v>
      </c>
      <c r="AJ788">
        <v>0</v>
      </c>
      <c r="AN788">
        <v>0</v>
      </c>
      <c r="AO788">
        <v>0</v>
      </c>
      <c r="AP788">
        <v>0</v>
      </c>
      <c r="AR788">
        <v>0</v>
      </c>
      <c r="AZ788">
        <v>0</v>
      </c>
      <c r="BB788">
        <v>8</v>
      </c>
      <c r="BC788">
        <v>2015</v>
      </c>
      <c r="BD788" t="s">
        <v>3985</v>
      </c>
      <c r="BE788">
        <v>2015</v>
      </c>
    </row>
    <row r="789" spans="1:57" x14ac:dyDescent="0.35">
      <c r="A789" s="1" t="s">
        <v>662</v>
      </c>
      <c r="B789" s="1" t="s">
        <v>2160</v>
      </c>
      <c r="C789" s="1" t="s">
        <v>2161</v>
      </c>
      <c r="D789" s="1" t="s">
        <v>2162</v>
      </c>
      <c r="E789" s="1" t="s">
        <v>2162</v>
      </c>
      <c r="F789" s="1" t="s">
        <v>751</v>
      </c>
      <c r="G789" s="2">
        <v>42247</v>
      </c>
      <c r="H789" s="1" t="s">
        <v>1184</v>
      </c>
      <c r="I789" s="1" t="s">
        <v>48</v>
      </c>
      <c r="J789" s="1" t="s">
        <v>1757</v>
      </c>
      <c r="K789" t="s">
        <v>1758</v>
      </c>
      <c r="L789" t="b">
        <v>1</v>
      </c>
      <c r="Q789">
        <v>0</v>
      </c>
      <c r="R789">
        <v>0</v>
      </c>
      <c r="U789">
        <v>0</v>
      </c>
      <c r="Z789">
        <v>0</v>
      </c>
      <c r="AA789">
        <v>0</v>
      </c>
      <c r="AB789">
        <v>0</v>
      </c>
      <c r="AD789">
        <v>0</v>
      </c>
      <c r="AJ789">
        <v>0</v>
      </c>
      <c r="AN789">
        <v>0</v>
      </c>
      <c r="AO789">
        <v>0</v>
      </c>
      <c r="AP789">
        <v>0</v>
      </c>
      <c r="AR789">
        <v>0</v>
      </c>
      <c r="AZ789">
        <v>0</v>
      </c>
      <c r="BB789">
        <v>8</v>
      </c>
      <c r="BC789">
        <v>2015</v>
      </c>
      <c r="BD789" t="s">
        <v>3985</v>
      </c>
      <c r="BE789">
        <v>2015</v>
      </c>
    </row>
    <row r="790" spans="1:57" x14ac:dyDescent="0.35">
      <c r="A790" s="1" t="s">
        <v>662</v>
      </c>
      <c r="B790" s="1" t="s">
        <v>2163</v>
      </c>
      <c r="C790" s="1" t="s">
        <v>2164</v>
      </c>
      <c r="D790" s="1" t="s">
        <v>2165</v>
      </c>
      <c r="E790" s="1" t="s">
        <v>2165</v>
      </c>
      <c r="F790" s="1" t="s">
        <v>751</v>
      </c>
      <c r="G790" s="2">
        <v>42247</v>
      </c>
      <c r="H790" s="1" t="s">
        <v>1099</v>
      </c>
      <c r="I790" s="1" t="s">
        <v>845</v>
      </c>
      <c r="J790" s="1" t="s">
        <v>1757</v>
      </c>
      <c r="K790" t="s">
        <v>1758</v>
      </c>
      <c r="L790" t="b">
        <v>1</v>
      </c>
      <c r="Q790">
        <v>0</v>
      </c>
      <c r="R790">
        <v>0</v>
      </c>
      <c r="U790">
        <v>0</v>
      </c>
      <c r="Z790">
        <v>0</v>
      </c>
      <c r="AA790">
        <v>0</v>
      </c>
      <c r="AB790">
        <v>0</v>
      </c>
      <c r="AD790">
        <v>0</v>
      </c>
      <c r="AJ790">
        <v>0</v>
      </c>
      <c r="AN790">
        <v>0</v>
      </c>
      <c r="AO790">
        <v>0</v>
      </c>
      <c r="AP790">
        <v>0</v>
      </c>
      <c r="AR790">
        <v>0</v>
      </c>
      <c r="AZ790">
        <v>0</v>
      </c>
      <c r="BB790">
        <v>8</v>
      </c>
      <c r="BC790">
        <v>2015</v>
      </c>
      <c r="BD790" t="s">
        <v>3985</v>
      </c>
      <c r="BE790">
        <v>2015</v>
      </c>
    </row>
    <row r="791" spans="1:57" x14ac:dyDescent="0.35">
      <c r="A791" s="1" t="s">
        <v>662</v>
      </c>
      <c r="B791" s="1" t="s">
        <v>2148</v>
      </c>
      <c r="C791" s="1" t="s">
        <v>2149</v>
      </c>
      <c r="D791" s="1" t="s">
        <v>2150</v>
      </c>
      <c r="E791" s="1" t="s">
        <v>2150</v>
      </c>
      <c r="F791" s="1" t="s">
        <v>751</v>
      </c>
      <c r="G791" s="2">
        <v>42247</v>
      </c>
      <c r="H791" s="1" t="s">
        <v>54</v>
      </c>
      <c r="I791" s="1" t="s">
        <v>190</v>
      </c>
      <c r="J791" s="1" t="s">
        <v>1757</v>
      </c>
      <c r="K791" t="s">
        <v>1758</v>
      </c>
      <c r="L791" t="b">
        <v>1</v>
      </c>
      <c r="Q791">
        <v>0</v>
      </c>
      <c r="R791">
        <v>0</v>
      </c>
      <c r="U791">
        <v>0</v>
      </c>
      <c r="Z791">
        <v>0</v>
      </c>
      <c r="AA791">
        <v>0</v>
      </c>
      <c r="AB791">
        <v>0</v>
      </c>
      <c r="AD791">
        <v>0</v>
      </c>
      <c r="AJ791">
        <v>0</v>
      </c>
      <c r="AN791">
        <v>0</v>
      </c>
      <c r="AO791">
        <v>0</v>
      </c>
      <c r="AP791">
        <v>0</v>
      </c>
      <c r="AR791">
        <v>0</v>
      </c>
      <c r="AZ791">
        <v>0</v>
      </c>
      <c r="BB791">
        <v>8</v>
      </c>
      <c r="BC791">
        <v>2015</v>
      </c>
      <c r="BD791" t="s">
        <v>3985</v>
      </c>
      <c r="BE791">
        <v>2015</v>
      </c>
    </row>
    <row r="792" spans="1:57" x14ac:dyDescent="0.35">
      <c r="A792" s="1" t="s">
        <v>662</v>
      </c>
      <c r="B792" s="1" t="s">
        <v>2200</v>
      </c>
      <c r="C792" s="1" t="s">
        <v>2201</v>
      </c>
      <c r="D792" s="1" t="s">
        <v>2202</v>
      </c>
      <c r="E792" s="1" t="s">
        <v>2202</v>
      </c>
      <c r="F792" s="1" t="s">
        <v>751</v>
      </c>
      <c r="G792" s="2">
        <v>42247</v>
      </c>
      <c r="H792" s="1" t="s">
        <v>238</v>
      </c>
      <c r="I792" s="1" t="s">
        <v>239</v>
      </c>
      <c r="J792" s="1" t="s">
        <v>1757</v>
      </c>
      <c r="K792" t="s">
        <v>1758</v>
      </c>
      <c r="L792" t="b">
        <v>1</v>
      </c>
      <c r="Q792">
        <v>0</v>
      </c>
      <c r="R792">
        <v>0</v>
      </c>
      <c r="U792">
        <v>0</v>
      </c>
      <c r="Z792">
        <v>0</v>
      </c>
      <c r="AA792">
        <v>0</v>
      </c>
      <c r="AB792">
        <v>0</v>
      </c>
      <c r="AD792">
        <v>0</v>
      </c>
      <c r="AJ792">
        <v>0</v>
      </c>
      <c r="AN792">
        <v>0</v>
      </c>
      <c r="AO792">
        <v>0</v>
      </c>
      <c r="AP792">
        <v>0</v>
      </c>
      <c r="AR792">
        <v>0</v>
      </c>
      <c r="AZ792">
        <v>0</v>
      </c>
      <c r="BB792">
        <v>8</v>
      </c>
      <c r="BC792">
        <v>2015</v>
      </c>
      <c r="BD792" t="s">
        <v>3985</v>
      </c>
      <c r="BE792">
        <v>2015</v>
      </c>
    </row>
    <row r="793" spans="1:57" x14ac:dyDescent="0.35">
      <c r="A793" s="1" t="s">
        <v>662</v>
      </c>
      <c r="B793" s="1" t="s">
        <v>2178</v>
      </c>
      <c r="C793" s="1" t="s">
        <v>2179</v>
      </c>
      <c r="D793" s="1" t="s">
        <v>2180</v>
      </c>
      <c r="E793" s="1" t="s">
        <v>2181</v>
      </c>
      <c r="F793" s="1" t="s">
        <v>751</v>
      </c>
      <c r="G793" s="2">
        <v>42247</v>
      </c>
      <c r="H793" s="1" t="s">
        <v>1055</v>
      </c>
      <c r="I793" s="1" t="s">
        <v>145</v>
      </c>
      <c r="J793" s="1" t="s">
        <v>1757</v>
      </c>
      <c r="K793" t="s">
        <v>1758</v>
      </c>
      <c r="L793" t="b">
        <v>1</v>
      </c>
      <c r="Q793">
        <v>0</v>
      </c>
      <c r="R793">
        <v>0</v>
      </c>
      <c r="U793">
        <v>0</v>
      </c>
      <c r="Z793">
        <v>0</v>
      </c>
      <c r="AA793">
        <v>0</v>
      </c>
      <c r="AB793">
        <v>0</v>
      </c>
      <c r="AD793">
        <v>0</v>
      </c>
      <c r="AJ793">
        <v>0</v>
      </c>
      <c r="AN793">
        <v>0</v>
      </c>
      <c r="AO793">
        <v>0</v>
      </c>
      <c r="AP793">
        <v>0</v>
      </c>
      <c r="AR793">
        <v>0</v>
      </c>
      <c r="AZ793">
        <v>0</v>
      </c>
      <c r="BB793">
        <v>8</v>
      </c>
      <c r="BC793">
        <v>2015</v>
      </c>
      <c r="BD793" t="s">
        <v>3985</v>
      </c>
      <c r="BE793">
        <v>2015</v>
      </c>
    </row>
    <row r="794" spans="1:57" x14ac:dyDescent="0.35">
      <c r="A794" s="1" t="s">
        <v>662</v>
      </c>
      <c r="B794" s="1" t="s">
        <v>2182</v>
      </c>
      <c r="C794" s="1" t="s">
        <v>2183</v>
      </c>
      <c r="D794" s="1" t="s">
        <v>2184</v>
      </c>
      <c r="E794" s="1" t="s">
        <v>2184</v>
      </c>
      <c r="F794" s="1" t="s">
        <v>751</v>
      </c>
      <c r="G794" s="2">
        <v>42247</v>
      </c>
      <c r="H794" s="1" t="s">
        <v>1110</v>
      </c>
      <c r="I794" s="1" t="s">
        <v>145</v>
      </c>
      <c r="J794" s="1" t="s">
        <v>1757</v>
      </c>
      <c r="K794" t="s">
        <v>1758</v>
      </c>
      <c r="L794" t="b">
        <v>1</v>
      </c>
      <c r="Q794">
        <v>0</v>
      </c>
      <c r="R794">
        <v>0</v>
      </c>
      <c r="U794">
        <v>0</v>
      </c>
      <c r="Z794">
        <v>0</v>
      </c>
      <c r="AA794">
        <v>0</v>
      </c>
      <c r="AB794">
        <v>0</v>
      </c>
      <c r="AD794">
        <v>0</v>
      </c>
      <c r="AJ794">
        <v>0</v>
      </c>
      <c r="AN794">
        <v>0</v>
      </c>
      <c r="AO794">
        <v>0</v>
      </c>
      <c r="AP794">
        <v>0</v>
      </c>
      <c r="AR794">
        <v>0</v>
      </c>
      <c r="AZ794">
        <v>0</v>
      </c>
      <c r="BB794">
        <v>8</v>
      </c>
      <c r="BC794">
        <v>2015</v>
      </c>
      <c r="BD794" t="s">
        <v>3985</v>
      </c>
      <c r="BE794">
        <v>2015</v>
      </c>
    </row>
    <row r="795" spans="1:57" x14ac:dyDescent="0.35">
      <c r="A795" s="1" t="s">
        <v>662</v>
      </c>
      <c r="B795" s="1" t="s">
        <v>2188</v>
      </c>
      <c r="C795" s="1" t="s">
        <v>2189</v>
      </c>
      <c r="D795" s="1" t="s">
        <v>2190</v>
      </c>
      <c r="E795" s="1" t="s">
        <v>2190</v>
      </c>
      <c r="F795" s="1" t="s">
        <v>751</v>
      </c>
      <c r="G795" s="2">
        <v>42247</v>
      </c>
      <c r="H795" s="1" t="s">
        <v>844</v>
      </c>
      <c r="I795" s="1" t="s">
        <v>845</v>
      </c>
      <c r="J795" s="1" t="s">
        <v>1757</v>
      </c>
      <c r="K795" t="s">
        <v>1758</v>
      </c>
      <c r="L795" t="b">
        <v>1</v>
      </c>
      <c r="Q795">
        <v>0</v>
      </c>
      <c r="R795">
        <v>0</v>
      </c>
      <c r="U795">
        <v>0</v>
      </c>
      <c r="Z795">
        <v>0</v>
      </c>
      <c r="AA795">
        <v>0</v>
      </c>
      <c r="AB795">
        <v>0</v>
      </c>
      <c r="AD795">
        <v>0</v>
      </c>
      <c r="AJ795">
        <v>0</v>
      </c>
      <c r="AN795">
        <v>0</v>
      </c>
      <c r="AO795">
        <v>0</v>
      </c>
      <c r="AP795">
        <v>0</v>
      </c>
      <c r="AR795">
        <v>0</v>
      </c>
      <c r="AZ795">
        <v>0</v>
      </c>
      <c r="BB795">
        <v>8</v>
      </c>
      <c r="BC795">
        <v>2015</v>
      </c>
      <c r="BD795" t="s">
        <v>3985</v>
      </c>
      <c r="BE795">
        <v>2015</v>
      </c>
    </row>
    <row r="796" spans="1:57" x14ac:dyDescent="0.35">
      <c r="A796" s="1" t="s">
        <v>662</v>
      </c>
      <c r="B796" s="1" t="s">
        <v>2185</v>
      </c>
      <c r="C796" s="1" t="s">
        <v>2186</v>
      </c>
      <c r="D796" s="1" t="s">
        <v>2187</v>
      </c>
      <c r="E796" s="1" t="s">
        <v>2187</v>
      </c>
      <c r="F796" s="1" t="s">
        <v>751</v>
      </c>
      <c r="G796" s="2">
        <v>42247</v>
      </c>
      <c r="H796" s="1" t="s">
        <v>135</v>
      </c>
      <c r="I796" s="1" t="s">
        <v>136</v>
      </c>
      <c r="J796" s="1" t="s">
        <v>1757</v>
      </c>
      <c r="K796" t="s">
        <v>1758</v>
      </c>
      <c r="L796" t="b">
        <v>1</v>
      </c>
      <c r="Q796">
        <v>0</v>
      </c>
      <c r="R796">
        <v>0</v>
      </c>
      <c r="U796">
        <v>0</v>
      </c>
      <c r="Z796">
        <v>0</v>
      </c>
      <c r="AA796">
        <v>0</v>
      </c>
      <c r="AB796">
        <v>0</v>
      </c>
      <c r="AD796">
        <v>0</v>
      </c>
      <c r="AJ796">
        <v>0</v>
      </c>
      <c r="AN796">
        <v>0</v>
      </c>
      <c r="AO796">
        <v>0</v>
      </c>
      <c r="AP796">
        <v>0</v>
      </c>
      <c r="AR796">
        <v>0</v>
      </c>
      <c r="AZ796">
        <v>0</v>
      </c>
      <c r="BB796">
        <v>8</v>
      </c>
      <c r="BC796">
        <v>2015</v>
      </c>
      <c r="BD796" t="s">
        <v>3985</v>
      </c>
      <c r="BE796">
        <v>2015</v>
      </c>
    </row>
    <row r="797" spans="1:57" x14ac:dyDescent="0.35">
      <c r="A797" s="1" t="s">
        <v>662</v>
      </c>
      <c r="B797" s="1" t="s">
        <v>2191</v>
      </c>
      <c r="C797" s="1" t="s">
        <v>2192</v>
      </c>
      <c r="D797" s="1" t="s">
        <v>2193</v>
      </c>
      <c r="E797" s="1" t="s">
        <v>2193</v>
      </c>
      <c r="F797" s="1" t="s">
        <v>751</v>
      </c>
      <c r="G797" s="2">
        <v>42247</v>
      </c>
      <c r="H797" s="1" t="s">
        <v>1145</v>
      </c>
      <c r="I797" s="1" t="s">
        <v>1146</v>
      </c>
      <c r="J797" s="1" t="s">
        <v>1757</v>
      </c>
      <c r="K797" t="s">
        <v>1758</v>
      </c>
      <c r="L797" t="b">
        <v>1</v>
      </c>
      <c r="Q797">
        <v>0</v>
      </c>
      <c r="R797">
        <v>0</v>
      </c>
      <c r="U797">
        <v>0</v>
      </c>
      <c r="Z797">
        <v>0</v>
      </c>
      <c r="AA797">
        <v>0</v>
      </c>
      <c r="AB797">
        <v>0</v>
      </c>
      <c r="AD797">
        <v>0</v>
      </c>
      <c r="AJ797">
        <v>0</v>
      </c>
      <c r="AN797">
        <v>0</v>
      </c>
      <c r="AO797">
        <v>0</v>
      </c>
      <c r="AP797">
        <v>0</v>
      </c>
      <c r="AR797">
        <v>0</v>
      </c>
      <c r="AZ797">
        <v>0</v>
      </c>
      <c r="BB797">
        <v>8</v>
      </c>
      <c r="BC797">
        <v>2015</v>
      </c>
      <c r="BD797" t="s">
        <v>3985</v>
      </c>
      <c r="BE797">
        <v>2015</v>
      </c>
    </row>
    <row r="798" spans="1:57" x14ac:dyDescent="0.35">
      <c r="A798" s="1" t="s">
        <v>662</v>
      </c>
      <c r="B798" s="1" t="s">
        <v>2175</v>
      </c>
      <c r="C798" s="1" t="s">
        <v>2176</v>
      </c>
      <c r="D798" s="1" t="s">
        <v>2177</v>
      </c>
      <c r="E798" s="1" t="s">
        <v>2177</v>
      </c>
      <c r="F798" s="1" t="s">
        <v>751</v>
      </c>
      <c r="G798" s="2">
        <v>42247</v>
      </c>
      <c r="H798" s="1" t="s">
        <v>1043</v>
      </c>
      <c r="I798" s="1" t="s">
        <v>145</v>
      </c>
      <c r="J798" s="1" t="s">
        <v>1757</v>
      </c>
      <c r="K798" t="s">
        <v>1758</v>
      </c>
      <c r="L798" t="b">
        <v>1</v>
      </c>
      <c r="Q798">
        <v>0</v>
      </c>
      <c r="R798">
        <v>0</v>
      </c>
      <c r="U798">
        <v>0</v>
      </c>
      <c r="Z798">
        <v>0</v>
      </c>
      <c r="AA798">
        <v>0</v>
      </c>
      <c r="AB798">
        <v>0</v>
      </c>
      <c r="AD798">
        <v>0</v>
      </c>
      <c r="AJ798">
        <v>0</v>
      </c>
      <c r="AN798">
        <v>0</v>
      </c>
      <c r="AO798">
        <v>0</v>
      </c>
      <c r="AP798">
        <v>0</v>
      </c>
      <c r="AR798">
        <v>0</v>
      </c>
      <c r="AZ798">
        <v>0</v>
      </c>
      <c r="BB798">
        <v>8</v>
      </c>
      <c r="BC798">
        <v>2015</v>
      </c>
      <c r="BD798" t="s">
        <v>3985</v>
      </c>
      <c r="BE798">
        <v>2015</v>
      </c>
    </row>
    <row r="799" spans="1:57" x14ac:dyDescent="0.35">
      <c r="A799" s="1" t="s">
        <v>662</v>
      </c>
      <c r="B799" s="1" t="s">
        <v>2194</v>
      </c>
      <c r="C799" s="1" t="s">
        <v>2195</v>
      </c>
      <c r="D799" s="1" t="s">
        <v>2196</v>
      </c>
      <c r="E799" s="1" t="s">
        <v>2196</v>
      </c>
      <c r="F799" s="1" t="s">
        <v>751</v>
      </c>
      <c r="G799" s="2">
        <v>42247</v>
      </c>
      <c r="H799" s="1" t="s">
        <v>146</v>
      </c>
      <c r="I799" s="1" t="s">
        <v>145</v>
      </c>
      <c r="J799" s="1" t="s">
        <v>1757</v>
      </c>
      <c r="K799" t="s">
        <v>1758</v>
      </c>
      <c r="L799" t="b">
        <v>1</v>
      </c>
      <c r="Q799">
        <v>0</v>
      </c>
      <c r="R799">
        <v>0</v>
      </c>
      <c r="U799">
        <v>0</v>
      </c>
      <c r="Z799">
        <v>0</v>
      </c>
      <c r="AA799">
        <v>0</v>
      </c>
      <c r="AB799">
        <v>0</v>
      </c>
      <c r="AD799">
        <v>0</v>
      </c>
      <c r="AJ799">
        <v>0</v>
      </c>
      <c r="AN799">
        <v>0</v>
      </c>
      <c r="AO799">
        <v>0</v>
      </c>
      <c r="AP799">
        <v>0</v>
      </c>
      <c r="AR799">
        <v>0</v>
      </c>
      <c r="AZ799">
        <v>0</v>
      </c>
      <c r="BB799">
        <v>8</v>
      </c>
      <c r="BC799">
        <v>2015</v>
      </c>
      <c r="BD799" t="s">
        <v>3985</v>
      </c>
      <c r="BE799">
        <v>2015</v>
      </c>
    </row>
    <row r="800" spans="1:57" x14ac:dyDescent="0.35">
      <c r="A800" s="1" t="s">
        <v>662</v>
      </c>
      <c r="B800" s="1" t="s">
        <v>2197</v>
      </c>
      <c r="C800" s="1" t="s">
        <v>2198</v>
      </c>
      <c r="D800" s="1" t="s">
        <v>2199</v>
      </c>
      <c r="E800" s="1" t="s">
        <v>2199</v>
      </c>
      <c r="F800" s="1" t="s">
        <v>751</v>
      </c>
      <c r="G800" s="2">
        <v>42247</v>
      </c>
      <c r="H800" s="1" t="s">
        <v>1071</v>
      </c>
      <c r="I800" s="1" t="s">
        <v>210</v>
      </c>
      <c r="J800" s="1" t="s">
        <v>1757</v>
      </c>
      <c r="K800" t="s">
        <v>1758</v>
      </c>
      <c r="L800" t="b">
        <v>1</v>
      </c>
      <c r="Q800">
        <v>0</v>
      </c>
      <c r="R800">
        <v>0</v>
      </c>
      <c r="U800">
        <v>0</v>
      </c>
      <c r="Z800">
        <v>0</v>
      </c>
      <c r="AA800">
        <v>0</v>
      </c>
      <c r="AB800">
        <v>0</v>
      </c>
      <c r="AD800">
        <v>0</v>
      </c>
      <c r="AJ800">
        <v>0</v>
      </c>
      <c r="AN800">
        <v>0</v>
      </c>
      <c r="AO800">
        <v>0</v>
      </c>
      <c r="AP800">
        <v>0</v>
      </c>
      <c r="AR800">
        <v>0</v>
      </c>
      <c r="AZ800">
        <v>0</v>
      </c>
      <c r="BB800">
        <v>8</v>
      </c>
      <c r="BC800">
        <v>2015</v>
      </c>
      <c r="BD800" t="s">
        <v>3985</v>
      </c>
      <c r="BE800">
        <v>2015</v>
      </c>
    </row>
    <row r="801" spans="1:57" x14ac:dyDescent="0.35">
      <c r="A801" s="1" t="s">
        <v>458</v>
      </c>
      <c r="B801" s="1" t="s">
        <v>2206</v>
      </c>
      <c r="C801" s="1" t="s">
        <v>2207</v>
      </c>
      <c r="D801" s="1" t="s">
        <v>2208</v>
      </c>
      <c r="E801" s="1" t="s">
        <v>29</v>
      </c>
      <c r="F801" s="1" t="s">
        <v>751</v>
      </c>
      <c r="G801" s="2">
        <v>40786</v>
      </c>
      <c r="H801" s="1" t="s">
        <v>29</v>
      </c>
      <c r="I801" s="1" t="s">
        <v>29</v>
      </c>
      <c r="J801" s="1" t="s">
        <v>1775</v>
      </c>
      <c r="K801" t="s">
        <v>1776</v>
      </c>
      <c r="L801" t="b">
        <v>1</v>
      </c>
      <c r="Q801">
        <v>0</v>
      </c>
      <c r="R801">
        <v>0</v>
      </c>
      <c r="U801">
        <v>0</v>
      </c>
      <c r="Z801">
        <v>1347</v>
      </c>
      <c r="AA801">
        <v>0</v>
      </c>
      <c r="AB801">
        <v>0</v>
      </c>
      <c r="AD801">
        <v>1347</v>
      </c>
      <c r="AH801">
        <v>1347</v>
      </c>
      <c r="AJ801">
        <v>1347</v>
      </c>
      <c r="AN801">
        <v>0</v>
      </c>
      <c r="AO801">
        <v>0</v>
      </c>
      <c r="AP801">
        <v>0</v>
      </c>
      <c r="AR801">
        <v>0</v>
      </c>
      <c r="AZ801">
        <v>0</v>
      </c>
      <c r="BB801">
        <v>8</v>
      </c>
      <c r="BC801">
        <v>2011</v>
      </c>
      <c r="BD801" t="s">
        <v>3985</v>
      </c>
      <c r="BE801">
        <v>2011</v>
      </c>
    </row>
    <row r="802" spans="1:57" x14ac:dyDescent="0.35">
      <c r="A802" s="1" t="s">
        <v>458</v>
      </c>
      <c r="B802" s="1" t="s">
        <v>2209</v>
      </c>
      <c r="C802" s="1" t="s">
        <v>2210</v>
      </c>
      <c r="D802" s="1" t="s">
        <v>2211</v>
      </c>
      <c r="E802" s="1" t="s">
        <v>29</v>
      </c>
      <c r="F802" s="1" t="s">
        <v>751</v>
      </c>
      <c r="G802" s="2">
        <v>41152</v>
      </c>
      <c r="H802" s="1" t="s">
        <v>29</v>
      </c>
      <c r="I802" s="1" t="s">
        <v>29</v>
      </c>
      <c r="J802" s="1" t="s">
        <v>1775</v>
      </c>
      <c r="K802" t="s">
        <v>1776</v>
      </c>
      <c r="L802" t="b">
        <v>1</v>
      </c>
      <c r="Q802">
        <v>0</v>
      </c>
      <c r="R802">
        <v>0</v>
      </c>
      <c r="U802">
        <v>0</v>
      </c>
      <c r="Z802">
        <v>3499</v>
      </c>
      <c r="AA802">
        <v>0</v>
      </c>
      <c r="AB802">
        <v>0</v>
      </c>
      <c r="AD802">
        <v>3499</v>
      </c>
      <c r="AH802">
        <v>3499</v>
      </c>
      <c r="AJ802">
        <v>3499</v>
      </c>
      <c r="AN802">
        <v>0</v>
      </c>
      <c r="AO802">
        <v>0</v>
      </c>
      <c r="AP802">
        <v>0</v>
      </c>
      <c r="AR802">
        <v>0</v>
      </c>
      <c r="AZ802">
        <v>0</v>
      </c>
      <c r="BB802">
        <v>8</v>
      </c>
      <c r="BC802">
        <v>2012</v>
      </c>
      <c r="BD802" t="s">
        <v>3985</v>
      </c>
      <c r="BE802">
        <v>2012</v>
      </c>
    </row>
    <row r="803" spans="1:57" x14ac:dyDescent="0.35">
      <c r="A803" s="1" t="s">
        <v>458</v>
      </c>
      <c r="B803" s="1" t="s">
        <v>2212</v>
      </c>
      <c r="C803" s="1" t="s">
        <v>2213</v>
      </c>
      <c r="D803" s="1" t="s">
        <v>2214</v>
      </c>
      <c r="E803" s="1" t="s">
        <v>29</v>
      </c>
      <c r="F803" s="1" t="s">
        <v>751</v>
      </c>
      <c r="G803" s="2">
        <v>41517</v>
      </c>
      <c r="H803" s="1" t="s">
        <v>29</v>
      </c>
      <c r="I803" s="1" t="s">
        <v>29</v>
      </c>
      <c r="J803" s="1" t="s">
        <v>1775</v>
      </c>
      <c r="K803" t="s">
        <v>1776</v>
      </c>
      <c r="L803" t="b">
        <v>1</v>
      </c>
      <c r="Q803">
        <v>0</v>
      </c>
      <c r="R803">
        <v>0</v>
      </c>
      <c r="U803">
        <v>0</v>
      </c>
      <c r="Z803">
        <v>4009</v>
      </c>
      <c r="AA803">
        <v>0</v>
      </c>
      <c r="AB803">
        <v>0</v>
      </c>
      <c r="AD803">
        <v>4009</v>
      </c>
      <c r="AH803">
        <v>4009</v>
      </c>
      <c r="AJ803">
        <v>4009</v>
      </c>
      <c r="AN803">
        <v>5572</v>
      </c>
      <c r="AO803">
        <v>0</v>
      </c>
      <c r="AP803">
        <v>0</v>
      </c>
      <c r="AR803">
        <v>5572</v>
      </c>
      <c r="AT803">
        <v>5572</v>
      </c>
      <c r="AZ803">
        <v>5572</v>
      </c>
      <c r="BB803">
        <v>8</v>
      </c>
      <c r="BC803">
        <v>2013</v>
      </c>
      <c r="BD803" t="s">
        <v>3985</v>
      </c>
      <c r="BE803">
        <v>2013</v>
      </c>
    </row>
    <row r="804" spans="1:57" x14ac:dyDescent="0.35">
      <c r="A804" s="1" t="s">
        <v>458</v>
      </c>
      <c r="B804" s="1" t="s">
        <v>2215</v>
      </c>
      <c r="C804" s="1" t="s">
        <v>2216</v>
      </c>
      <c r="D804" s="1" t="s">
        <v>2217</v>
      </c>
      <c r="E804" s="1" t="s">
        <v>29</v>
      </c>
      <c r="F804" s="1" t="s">
        <v>751</v>
      </c>
      <c r="G804" s="2">
        <v>41882</v>
      </c>
      <c r="H804" s="1" t="s">
        <v>29</v>
      </c>
      <c r="I804" s="1" t="s">
        <v>29</v>
      </c>
      <c r="J804" s="1" t="s">
        <v>1775</v>
      </c>
      <c r="K804" t="s">
        <v>1776</v>
      </c>
      <c r="L804" t="b">
        <v>1</v>
      </c>
      <c r="Q804">
        <v>0</v>
      </c>
      <c r="R804">
        <v>0</v>
      </c>
      <c r="U804">
        <v>0</v>
      </c>
      <c r="Z804">
        <v>1880</v>
      </c>
      <c r="AA804">
        <v>0</v>
      </c>
      <c r="AB804">
        <v>0</v>
      </c>
      <c r="AD804">
        <v>1880</v>
      </c>
      <c r="AH804">
        <v>1880</v>
      </c>
      <c r="AJ804">
        <v>1880</v>
      </c>
      <c r="AN804">
        <v>1297</v>
      </c>
      <c r="AO804">
        <v>0</v>
      </c>
      <c r="AP804">
        <v>0</v>
      </c>
      <c r="AR804">
        <v>1297</v>
      </c>
      <c r="AT804">
        <v>1297</v>
      </c>
      <c r="AZ804">
        <v>1297</v>
      </c>
      <c r="BB804">
        <v>8</v>
      </c>
      <c r="BC804">
        <v>2014</v>
      </c>
      <c r="BD804" t="s">
        <v>3985</v>
      </c>
      <c r="BE804">
        <v>2014</v>
      </c>
    </row>
    <row r="805" spans="1:57" x14ac:dyDescent="0.35">
      <c r="A805" s="1" t="s">
        <v>458</v>
      </c>
      <c r="B805" s="1" t="s">
        <v>2218</v>
      </c>
      <c r="C805" s="1" t="s">
        <v>2219</v>
      </c>
      <c r="D805" s="1" t="s">
        <v>2220</v>
      </c>
      <c r="E805" s="1" t="s">
        <v>29</v>
      </c>
      <c r="F805" s="1" t="s">
        <v>751</v>
      </c>
      <c r="G805" s="2">
        <v>42247</v>
      </c>
      <c r="H805" s="1" t="s">
        <v>29</v>
      </c>
      <c r="I805" s="1" t="s">
        <v>29</v>
      </c>
      <c r="J805" s="1" t="s">
        <v>1775</v>
      </c>
      <c r="K805" t="s">
        <v>1776</v>
      </c>
      <c r="L805" t="b">
        <v>1</v>
      </c>
      <c r="Q805">
        <v>0</v>
      </c>
      <c r="R805">
        <v>0</v>
      </c>
      <c r="U805">
        <v>0</v>
      </c>
      <c r="Z805">
        <v>156</v>
      </c>
      <c r="AA805">
        <v>0</v>
      </c>
      <c r="AB805">
        <v>0</v>
      </c>
      <c r="AD805">
        <v>156</v>
      </c>
      <c r="AH805">
        <v>156</v>
      </c>
      <c r="AJ805">
        <v>156</v>
      </c>
      <c r="AN805">
        <v>97</v>
      </c>
      <c r="AO805">
        <v>0</v>
      </c>
      <c r="AP805">
        <v>0</v>
      </c>
      <c r="AR805">
        <v>97</v>
      </c>
      <c r="AT805">
        <v>97</v>
      </c>
      <c r="AZ805">
        <v>97</v>
      </c>
      <c r="BB805">
        <v>8</v>
      </c>
      <c r="BC805">
        <v>2015</v>
      </c>
      <c r="BD805" t="s">
        <v>3985</v>
      </c>
      <c r="BE805">
        <v>2015</v>
      </c>
    </row>
    <row r="806" spans="1:57" x14ac:dyDescent="0.35">
      <c r="A806" s="1" t="s">
        <v>683</v>
      </c>
      <c r="B806" s="1" t="s">
        <v>2225</v>
      </c>
      <c r="C806" s="1" t="s">
        <v>2226</v>
      </c>
      <c r="D806" s="1" t="s">
        <v>2227</v>
      </c>
      <c r="E806" s="1" t="s">
        <v>2228</v>
      </c>
      <c r="F806" s="1" t="s">
        <v>751</v>
      </c>
      <c r="G806" s="2">
        <v>41152</v>
      </c>
      <c r="H806" s="1" t="s">
        <v>352</v>
      </c>
      <c r="I806" s="1" t="s">
        <v>353</v>
      </c>
      <c r="J806" s="1" t="s">
        <v>1775</v>
      </c>
      <c r="K806" t="s">
        <v>1776</v>
      </c>
      <c r="L806" t="b">
        <v>1</v>
      </c>
      <c r="Q806">
        <v>0</v>
      </c>
      <c r="R806">
        <v>0</v>
      </c>
      <c r="U806">
        <v>0</v>
      </c>
      <c r="Z806">
        <v>0</v>
      </c>
      <c r="AA806">
        <v>0</v>
      </c>
      <c r="AB806">
        <v>0</v>
      </c>
      <c r="AD806">
        <v>0</v>
      </c>
      <c r="AJ806">
        <v>0</v>
      </c>
      <c r="AN806">
        <v>0</v>
      </c>
      <c r="AO806">
        <v>0</v>
      </c>
      <c r="AP806">
        <v>0</v>
      </c>
      <c r="AR806">
        <v>0</v>
      </c>
      <c r="AZ806">
        <v>0</v>
      </c>
      <c r="BB806">
        <v>8</v>
      </c>
      <c r="BC806">
        <v>2012</v>
      </c>
      <c r="BD806" t="s">
        <v>3985</v>
      </c>
      <c r="BE806">
        <v>2012</v>
      </c>
    </row>
    <row r="807" spans="1:57" x14ac:dyDescent="0.35">
      <c r="A807" s="1" t="s">
        <v>683</v>
      </c>
      <c r="B807" s="1" t="s">
        <v>2221</v>
      </c>
      <c r="C807" s="1" t="s">
        <v>2222</v>
      </c>
      <c r="D807" s="1" t="s">
        <v>2223</v>
      </c>
      <c r="E807" s="1" t="s">
        <v>2224</v>
      </c>
      <c r="F807" s="1" t="s">
        <v>751</v>
      </c>
      <c r="G807" s="2">
        <v>41152</v>
      </c>
      <c r="H807" s="1" t="s">
        <v>352</v>
      </c>
      <c r="I807" s="1" t="s">
        <v>353</v>
      </c>
      <c r="J807" s="1" t="s">
        <v>1775</v>
      </c>
      <c r="K807" t="s">
        <v>1776</v>
      </c>
      <c r="L807" t="b">
        <v>1</v>
      </c>
      <c r="Q807">
        <v>0</v>
      </c>
      <c r="R807">
        <v>0</v>
      </c>
      <c r="U807">
        <v>0</v>
      </c>
      <c r="Z807">
        <v>0</v>
      </c>
      <c r="AA807">
        <v>0</v>
      </c>
      <c r="AB807">
        <v>0</v>
      </c>
      <c r="AD807">
        <v>0</v>
      </c>
      <c r="AJ807">
        <v>0</v>
      </c>
      <c r="AN807">
        <v>0</v>
      </c>
      <c r="AO807">
        <v>0</v>
      </c>
      <c r="AP807">
        <v>0</v>
      </c>
      <c r="AR807">
        <v>0</v>
      </c>
      <c r="AZ807">
        <v>0</v>
      </c>
      <c r="BB807">
        <v>8</v>
      </c>
      <c r="BC807">
        <v>2012</v>
      </c>
      <c r="BD807" t="s">
        <v>3985</v>
      </c>
      <c r="BE807">
        <v>2012</v>
      </c>
    </row>
    <row r="808" spans="1:57" x14ac:dyDescent="0.35">
      <c r="A808" s="1" t="s">
        <v>683</v>
      </c>
      <c r="B808" s="1" t="s">
        <v>2229</v>
      </c>
      <c r="C808" s="1" t="s">
        <v>2230</v>
      </c>
      <c r="D808" s="1" t="s">
        <v>2231</v>
      </c>
      <c r="E808" s="1" t="s">
        <v>29</v>
      </c>
      <c r="F808" s="1" t="s">
        <v>751</v>
      </c>
      <c r="G808" s="2">
        <v>41152</v>
      </c>
      <c r="H808" s="1" t="s">
        <v>1820</v>
      </c>
      <c r="I808" s="1" t="s">
        <v>145</v>
      </c>
      <c r="J808" s="1" t="s">
        <v>1775</v>
      </c>
      <c r="K808" t="s">
        <v>1776</v>
      </c>
      <c r="L808" t="b">
        <v>1</v>
      </c>
      <c r="Q808">
        <v>0</v>
      </c>
      <c r="R808">
        <v>0</v>
      </c>
      <c r="U808">
        <v>0</v>
      </c>
      <c r="Z808">
        <v>68</v>
      </c>
      <c r="AA808">
        <v>0</v>
      </c>
      <c r="AB808">
        <v>0</v>
      </c>
      <c r="AD808">
        <v>68</v>
      </c>
      <c r="AH808">
        <v>68</v>
      </c>
      <c r="AJ808">
        <v>68</v>
      </c>
      <c r="AN808">
        <v>0</v>
      </c>
      <c r="AO808">
        <v>0</v>
      </c>
      <c r="AP808">
        <v>0</v>
      </c>
      <c r="AR808">
        <v>0</v>
      </c>
      <c r="AZ808">
        <v>0</v>
      </c>
      <c r="BB808">
        <v>8</v>
      </c>
      <c r="BC808">
        <v>2012</v>
      </c>
      <c r="BD808" t="s">
        <v>3985</v>
      </c>
      <c r="BE808">
        <v>2012</v>
      </c>
    </row>
    <row r="809" spans="1:57" x14ac:dyDescent="0.35">
      <c r="A809" s="1" t="s">
        <v>683</v>
      </c>
      <c r="B809" s="1" t="s">
        <v>2232</v>
      </c>
      <c r="C809" s="1" t="s">
        <v>2233</v>
      </c>
      <c r="D809" s="1" t="s">
        <v>2234</v>
      </c>
      <c r="E809" s="1" t="s">
        <v>29</v>
      </c>
      <c r="F809" s="1" t="s">
        <v>751</v>
      </c>
      <c r="G809" s="2">
        <v>41517</v>
      </c>
      <c r="H809" s="1" t="s">
        <v>1820</v>
      </c>
      <c r="I809" s="1" t="s">
        <v>145</v>
      </c>
      <c r="J809" s="1" t="s">
        <v>1775</v>
      </c>
      <c r="K809" t="s">
        <v>1776</v>
      </c>
      <c r="L809" t="b">
        <v>1</v>
      </c>
      <c r="Q809">
        <v>0</v>
      </c>
      <c r="R809">
        <v>0</v>
      </c>
      <c r="U809">
        <v>0</v>
      </c>
      <c r="Z809">
        <v>0</v>
      </c>
      <c r="AA809">
        <v>0</v>
      </c>
      <c r="AB809">
        <v>0</v>
      </c>
      <c r="AD809">
        <v>0</v>
      </c>
      <c r="AJ809">
        <v>0</v>
      </c>
      <c r="AN809">
        <v>0</v>
      </c>
      <c r="AO809">
        <v>0</v>
      </c>
      <c r="AP809">
        <v>0</v>
      </c>
      <c r="AR809">
        <v>0</v>
      </c>
      <c r="AZ809">
        <v>0</v>
      </c>
      <c r="BB809">
        <v>8</v>
      </c>
      <c r="BC809">
        <v>2013</v>
      </c>
      <c r="BD809" t="s">
        <v>3985</v>
      </c>
      <c r="BE809">
        <v>2013</v>
      </c>
    </row>
    <row r="810" spans="1:57" x14ac:dyDescent="0.35">
      <c r="A810" s="1" t="s">
        <v>379</v>
      </c>
      <c r="B810" s="1" t="s">
        <v>2244</v>
      </c>
      <c r="C810" s="1" t="s">
        <v>2245</v>
      </c>
      <c r="D810" s="1" t="s">
        <v>2246</v>
      </c>
      <c r="E810" s="1" t="s">
        <v>29</v>
      </c>
      <c r="F810" s="1" t="s">
        <v>751</v>
      </c>
      <c r="G810" s="2">
        <v>41517</v>
      </c>
      <c r="H810" s="1" t="s">
        <v>380</v>
      </c>
      <c r="I810" s="1" t="s">
        <v>380</v>
      </c>
      <c r="J810" s="1" t="s">
        <v>1855</v>
      </c>
      <c r="K810" t="s">
        <v>1856</v>
      </c>
      <c r="L810" t="b">
        <v>1</v>
      </c>
      <c r="Q810">
        <v>0</v>
      </c>
      <c r="R810">
        <v>0</v>
      </c>
      <c r="U810">
        <v>0</v>
      </c>
      <c r="Z810">
        <v>1039</v>
      </c>
      <c r="AA810">
        <v>0</v>
      </c>
      <c r="AB810">
        <v>0</v>
      </c>
      <c r="AD810">
        <v>1039</v>
      </c>
      <c r="AH810">
        <v>1039</v>
      </c>
      <c r="AJ810">
        <v>1039</v>
      </c>
      <c r="AN810">
        <v>0</v>
      </c>
      <c r="AO810">
        <v>0</v>
      </c>
      <c r="AP810">
        <v>0</v>
      </c>
      <c r="AR810">
        <v>0</v>
      </c>
      <c r="AZ810">
        <v>0</v>
      </c>
      <c r="BB810">
        <v>8</v>
      </c>
      <c r="BC810">
        <v>2013</v>
      </c>
      <c r="BD810" t="s">
        <v>3985</v>
      </c>
      <c r="BE810">
        <v>2013</v>
      </c>
    </row>
    <row r="811" spans="1:57" x14ac:dyDescent="0.35">
      <c r="A811" s="1" t="s">
        <v>652</v>
      </c>
      <c r="B811" s="1" t="s">
        <v>2247</v>
      </c>
      <c r="C811" s="1" t="s">
        <v>2248</v>
      </c>
      <c r="D811" s="1" t="s">
        <v>2249</v>
      </c>
      <c r="E811" s="1" t="s">
        <v>29</v>
      </c>
      <c r="F811" s="1" t="s">
        <v>751</v>
      </c>
      <c r="G811" s="2">
        <v>41517</v>
      </c>
      <c r="H811" s="1" t="s">
        <v>576</v>
      </c>
      <c r="I811" s="1" t="s">
        <v>353</v>
      </c>
      <c r="J811" s="1" t="s">
        <v>1775</v>
      </c>
      <c r="K811" t="s">
        <v>1776</v>
      </c>
      <c r="L811" t="b">
        <v>1</v>
      </c>
      <c r="Q811">
        <v>0</v>
      </c>
      <c r="R811">
        <v>0</v>
      </c>
      <c r="U811">
        <v>0</v>
      </c>
      <c r="Z811">
        <v>173</v>
      </c>
      <c r="AA811">
        <v>126</v>
      </c>
      <c r="AB811">
        <v>47</v>
      </c>
      <c r="AD811">
        <v>0</v>
      </c>
      <c r="AH811">
        <v>173</v>
      </c>
      <c r="AJ811">
        <v>173</v>
      </c>
      <c r="AN811">
        <v>0</v>
      </c>
      <c r="AO811">
        <v>0</v>
      </c>
      <c r="AP811">
        <v>0</v>
      </c>
      <c r="AR811">
        <v>0</v>
      </c>
      <c r="AZ811">
        <v>0</v>
      </c>
      <c r="BB811">
        <v>8</v>
      </c>
      <c r="BC811">
        <v>2013</v>
      </c>
      <c r="BD811" t="s">
        <v>3985</v>
      </c>
      <c r="BE811">
        <v>2013</v>
      </c>
    </row>
    <row r="812" spans="1:57" x14ac:dyDescent="0.35">
      <c r="A812" s="1" t="s">
        <v>652</v>
      </c>
      <c r="B812" s="1" t="s">
        <v>2235</v>
      </c>
      <c r="C812" s="1" t="s">
        <v>2236</v>
      </c>
      <c r="D812" s="1" t="s">
        <v>2237</v>
      </c>
      <c r="E812" s="1" t="s">
        <v>29</v>
      </c>
      <c r="F812" s="1" t="s">
        <v>751</v>
      </c>
      <c r="G812" s="2">
        <v>41517</v>
      </c>
      <c r="H812" s="1" t="s">
        <v>596</v>
      </c>
      <c r="I812" s="1" t="s">
        <v>353</v>
      </c>
      <c r="J812" s="1" t="s">
        <v>1775</v>
      </c>
      <c r="K812" t="s">
        <v>1776</v>
      </c>
      <c r="L812" t="b">
        <v>1</v>
      </c>
      <c r="U812">
        <v>0</v>
      </c>
      <c r="AJ812">
        <v>0</v>
      </c>
      <c r="AZ812">
        <v>0</v>
      </c>
      <c r="BB812">
        <v>8</v>
      </c>
      <c r="BC812">
        <v>2013</v>
      </c>
      <c r="BD812" t="s">
        <v>3985</v>
      </c>
      <c r="BE812">
        <v>2013</v>
      </c>
    </row>
    <row r="813" spans="1:57" x14ac:dyDescent="0.35">
      <c r="A813" s="1" t="s">
        <v>652</v>
      </c>
      <c r="B813" s="1" t="s">
        <v>2238</v>
      </c>
      <c r="C813" s="1" t="s">
        <v>2239</v>
      </c>
      <c r="D813" s="1" t="s">
        <v>2240</v>
      </c>
      <c r="E813" s="1" t="s">
        <v>29</v>
      </c>
      <c r="F813" s="1" t="s">
        <v>751</v>
      </c>
      <c r="G813" s="2">
        <v>41517</v>
      </c>
      <c r="H813" s="1" t="s">
        <v>352</v>
      </c>
      <c r="I813" s="1" t="s">
        <v>353</v>
      </c>
      <c r="J813" s="1" t="s">
        <v>1775</v>
      </c>
      <c r="K813" t="s">
        <v>1776</v>
      </c>
      <c r="L813" t="b">
        <v>1</v>
      </c>
      <c r="Q813">
        <v>0</v>
      </c>
      <c r="R813">
        <v>0</v>
      </c>
      <c r="U813">
        <v>0</v>
      </c>
      <c r="Z813">
        <v>35</v>
      </c>
      <c r="AA813">
        <v>11</v>
      </c>
      <c r="AB813">
        <v>24</v>
      </c>
      <c r="AD813">
        <v>0</v>
      </c>
      <c r="AH813">
        <v>35</v>
      </c>
      <c r="AJ813">
        <v>35</v>
      </c>
      <c r="AN813">
        <v>0</v>
      </c>
      <c r="AO813">
        <v>0</v>
      </c>
      <c r="AP813">
        <v>0</v>
      </c>
      <c r="AR813">
        <v>0</v>
      </c>
      <c r="AT813">
        <v>0</v>
      </c>
      <c r="AZ813">
        <v>0</v>
      </c>
      <c r="BB813">
        <v>8</v>
      </c>
      <c r="BC813">
        <v>2013</v>
      </c>
      <c r="BD813" t="s">
        <v>3985</v>
      </c>
      <c r="BE813">
        <v>2013</v>
      </c>
    </row>
    <row r="814" spans="1:57" x14ac:dyDescent="0.35">
      <c r="A814" s="1" t="s">
        <v>652</v>
      </c>
      <c r="B814" s="1" t="s">
        <v>2241</v>
      </c>
      <c r="C814" s="1" t="s">
        <v>2242</v>
      </c>
      <c r="D814" s="1" t="s">
        <v>2243</v>
      </c>
      <c r="E814" s="1" t="s">
        <v>29</v>
      </c>
      <c r="F814" s="1" t="s">
        <v>751</v>
      </c>
      <c r="G814" s="2">
        <v>41517</v>
      </c>
      <c r="H814" s="1" t="s">
        <v>1820</v>
      </c>
      <c r="I814" s="1" t="s">
        <v>145</v>
      </c>
      <c r="J814" s="1" t="s">
        <v>1775</v>
      </c>
      <c r="K814" t="s">
        <v>1776</v>
      </c>
      <c r="L814" t="b">
        <v>1</v>
      </c>
      <c r="U814">
        <v>0</v>
      </c>
      <c r="AH814">
        <v>0</v>
      </c>
      <c r="AJ814">
        <v>0</v>
      </c>
      <c r="AT814">
        <v>0</v>
      </c>
      <c r="AZ814">
        <v>0</v>
      </c>
      <c r="BB814">
        <v>8</v>
      </c>
      <c r="BC814">
        <v>2013</v>
      </c>
      <c r="BD814" t="s">
        <v>3985</v>
      </c>
      <c r="BE814">
        <v>2013</v>
      </c>
    </row>
    <row r="815" spans="1:57" x14ac:dyDescent="0.35">
      <c r="A815" s="1" t="s">
        <v>652</v>
      </c>
      <c r="B815" s="1" t="s">
        <v>2259</v>
      </c>
      <c r="C815" s="1" t="s">
        <v>2260</v>
      </c>
      <c r="D815" s="1" t="s">
        <v>2261</v>
      </c>
      <c r="E815" s="1" t="s">
        <v>29</v>
      </c>
      <c r="F815" s="1" t="s">
        <v>751</v>
      </c>
      <c r="G815" s="2">
        <v>41882</v>
      </c>
      <c r="H815" s="1" t="s">
        <v>2262</v>
      </c>
      <c r="I815" s="1" t="s">
        <v>353</v>
      </c>
      <c r="J815" s="1" t="s">
        <v>1775</v>
      </c>
      <c r="K815" t="s">
        <v>1776</v>
      </c>
      <c r="L815" t="b">
        <v>1</v>
      </c>
      <c r="Q815">
        <v>0</v>
      </c>
      <c r="R815">
        <v>0</v>
      </c>
      <c r="U815">
        <v>0</v>
      </c>
      <c r="Z815">
        <v>0</v>
      </c>
      <c r="AA815">
        <v>0</v>
      </c>
      <c r="AB815">
        <v>0</v>
      </c>
      <c r="AD815">
        <v>0</v>
      </c>
      <c r="AJ815">
        <v>0</v>
      </c>
      <c r="AN815">
        <v>0</v>
      </c>
      <c r="AO815">
        <v>0</v>
      </c>
      <c r="AP815">
        <v>0</v>
      </c>
      <c r="AR815">
        <v>0</v>
      </c>
      <c r="AZ815">
        <v>0</v>
      </c>
      <c r="BB815">
        <v>8</v>
      </c>
      <c r="BC815">
        <v>2014</v>
      </c>
      <c r="BD815" t="s">
        <v>3985</v>
      </c>
      <c r="BE815">
        <v>2014</v>
      </c>
    </row>
    <row r="816" spans="1:57" x14ac:dyDescent="0.35">
      <c r="A816" s="1" t="s">
        <v>652</v>
      </c>
      <c r="B816" s="1" t="s">
        <v>2263</v>
      </c>
      <c r="C816" s="1" t="s">
        <v>2264</v>
      </c>
      <c r="D816" s="1" t="s">
        <v>2265</v>
      </c>
      <c r="E816" s="1" t="s">
        <v>29</v>
      </c>
      <c r="F816" s="1" t="s">
        <v>751</v>
      </c>
      <c r="G816" s="2">
        <v>41882</v>
      </c>
      <c r="H816" s="1" t="s">
        <v>576</v>
      </c>
      <c r="I816" s="1" t="s">
        <v>353</v>
      </c>
      <c r="J816" s="1" t="s">
        <v>1775</v>
      </c>
      <c r="K816" t="s">
        <v>1776</v>
      </c>
      <c r="L816" t="b">
        <v>1</v>
      </c>
      <c r="Q816">
        <v>0</v>
      </c>
      <c r="R816">
        <v>0</v>
      </c>
      <c r="U816">
        <v>0</v>
      </c>
      <c r="Z816">
        <v>0</v>
      </c>
      <c r="AA816">
        <v>0</v>
      </c>
      <c r="AB816">
        <v>0</v>
      </c>
      <c r="AD816">
        <v>0</v>
      </c>
      <c r="AJ816">
        <v>0</v>
      </c>
      <c r="AN816">
        <v>0</v>
      </c>
      <c r="AO816">
        <v>0</v>
      </c>
      <c r="AP816">
        <v>0</v>
      </c>
      <c r="AR816">
        <v>0</v>
      </c>
      <c r="AZ816">
        <v>0</v>
      </c>
      <c r="BB816">
        <v>8</v>
      </c>
      <c r="BC816">
        <v>2014</v>
      </c>
      <c r="BD816" t="s">
        <v>3985</v>
      </c>
      <c r="BE816">
        <v>2014</v>
      </c>
    </row>
    <row r="817" spans="1:57" x14ac:dyDescent="0.35">
      <c r="A817" s="1" t="s">
        <v>652</v>
      </c>
      <c r="B817" s="1" t="s">
        <v>2250</v>
      </c>
      <c r="C817" s="1" t="s">
        <v>2251</v>
      </c>
      <c r="D817" s="1" t="s">
        <v>2252</v>
      </c>
      <c r="E817" s="1" t="s">
        <v>29</v>
      </c>
      <c r="F817" s="1" t="s">
        <v>751</v>
      </c>
      <c r="G817" s="2">
        <v>41882</v>
      </c>
      <c r="H817" s="1" t="s">
        <v>596</v>
      </c>
      <c r="I817" s="1" t="s">
        <v>353</v>
      </c>
      <c r="J817" s="1" t="s">
        <v>1775</v>
      </c>
      <c r="K817" t="s">
        <v>1776</v>
      </c>
      <c r="L817" t="b">
        <v>1</v>
      </c>
      <c r="Q817">
        <v>0</v>
      </c>
      <c r="R817">
        <v>0</v>
      </c>
      <c r="U817">
        <v>0</v>
      </c>
      <c r="Z817">
        <v>0</v>
      </c>
      <c r="AA817">
        <v>0</v>
      </c>
      <c r="AB817">
        <v>0</v>
      </c>
      <c r="AD817">
        <v>0</v>
      </c>
      <c r="AJ817">
        <v>0</v>
      </c>
      <c r="AN817">
        <v>0</v>
      </c>
      <c r="AO817">
        <v>0</v>
      </c>
      <c r="AP817">
        <v>0</v>
      </c>
      <c r="AR817">
        <v>0</v>
      </c>
      <c r="AZ817">
        <v>0</v>
      </c>
      <c r="BB817">
        <v>8</v>
      </c>
      <c r="BC817">
        <v>2014</v>
      </c>
      <c r="BD817" t="s">
        <v>3985</v>
      </c>
      <c r="BE817">
        <v>2014</v>
      </c>
    </row>
    <row r="818" spans="1:57" x14ac:dyDescent="0.35">
      <c r="A818" s="1" t="s">
        <v>652</v>
      </c>
      <c r="B818" s="1" t="s">
        <v>2253</v>
      </c>
      <c r="C818" s="1" t="s">
        <v>2254</v>
      </c>
      <c r="D818" s="1" t="s">
        <v>2255</v>
      </c>
      <c r="E818" s="1" t="s">
        <v>29</v>
      </c>
      <c r="F818" s="1" t="s">
        <v>751</v>
      </c>
      <c r="G818" s="2">
        <v>41882</v>
      </c>
      <c r="H818" s="1" t="s">
        <v>352</v>
      </c>
      <c r="I818" s="1" t="s">
        <v>353</v>
      </c>
      <c r="J818" s="1" t="s">
        <v>1775</v>
      </c>
      <c r="K818" t="s">
        <v>1776</v>
      </c>
      <c r="L818" t="b">
        <v>1</v>
      </c>
      <c r="Q818">
        <v>0</v>
      </c>
      <c r="R818">
        <v>0</v>
      </c>
      <c r="U818">
        <v>0</v>
      </c>
      <c r="Z818">
        <v>0</v>
      </c>
      <c r="AA818">
        <v>0</v>
      </c>
      <c r="AB818">
        <v>0</v>
      </c>
      <c r="AD818">
        <v>0</v>
      </c>
      <c r="AJ818">
        <v>0</v>
      </c>
      <c r="AN818">
        <v>0</v>
      </c>
      <c r="AO818">
        <v>0</v>
      </c>
      <c r="AP818">
        <v>0</v>
      </c>
      <c r="AR818">
        <v>0</v>
      </c>
      <c r="AZ818">
        <v>0</v>
      </c>
      <c r="BB818">
        <v>8</v>
      </c>
      <c r="BC818">
        <v>2014</v>
      </c>
      <c r="BD818" t="s">
        <v>3985</v>
      </c>
      <c r="BE818">
        <v>2014</v>
      </c>
    </row>
    <row r="819" spans="1:57" x14ac:dyDescent="0.35">
      <c r="A819" s="1" t="s">
        <v>652</v>
      </c>
      <c r="B819" s="1" t="s">
        <v>2256</v>
      </c>
      <c r="C819" s="1" t="s">
        <v>2257</v>
      </c>
      <c r="D819" s="1" t="s">
        <v>2258</v>
      </c>
      <c r="E819" s="1" t="s">
        <v>29</v>
      </c>
      <c r="F819" s="1" t="s">
        <v>751</v>
      </c>
      <c r="G819" s="2">
        <v>41882</v>
      </c>
      <c r="H819" s="1" t="s">
        <v>1820</v>
      </c>
      <c r="I819" s="1" t="s">
        <v>145</v>
      </c>
      <c r="J819" s="1" t="s">
        <v>1775</v>
      </c>
      <c r="K819" t="s">
        <v>1776</v>
      </c>
      <c r="L819" t="b">
        <v>1</v>
      </c>
      <c r="Q819">
        <v>0</v>
      </c>
      <c r="R819">
        <v>0</v>
      </c>
      <c r="U819">
        <v>0</v>
      </c>
      <c r="Z819">
        <v>0</v>
      </c>
      <c r="AA819">
        <v>0</v>
      </c>
      <c r="AB819">
        <v>0</v>
      </c>
      <c r="AD819">
        <v>0</v>
      </c>
      <c r="AJ819">
        <v>0</v>
      </c>
      <c r="AN819">
        <v>0</v>
      </c>
      <c r="AO819">
        <v>0</v>
      </c>
      <c r="AP819">
        <v>0</v>
      </c>
      <c r="AR819">
        <v>0</v>
      </c>
      <c r="AZ819">
        <v>0</v>
      </c>
      <c r="BB819">
        <v>8</v>
      </c>
      <c r="BC819">
        <v>2014</v>
      </c>
      <c r="BD819" t="s">
        <v>3985</v>
      </c>
      <c r="BE819">
        <v>2014</v>
      </c>
    </row>
    <row r="820" spans="1:57" x14ac:dyDescent="0.35">
      <c r="A820" s="1" t="s">
        <v>652</v>
      </c>
      <c r="B820" s="1" t="s">
        <v>2275</v>
      </c>
      <c r="C820" s="1" t="s">
        <v>2276</v>
      </c>
      <c r="D820" s="1" t="s">
        <v>2277</v>
      </c>
      <c r="E820" s="1" t="s">
        <v>29</v>
      </c>
      <c r="F820" s="1" t="s">
        <v>751</v>
      </c>
      <c r="G820" s="2">
        <v>42613</v>
      </c>
      <c r="H820" s="1" t="s">
        <v>2278</v>
      </c>
      <c r="I820" s="1" t="s">
        <v>31</v>
      </c>
      <c r="J820" s="1" t="s">
        <v>1775</v>
      </c>
      <c r="K820" t="s">
        <v>1776</v>
      </c>
      <c r="L820" t="b">
        <v>1</v>
      </c>
      <c r="Q820">
        <v>0</v>
      </c>
      <c r="R820">
        <v>0</v>
      </c>
      <c r="U820">
        <v>0</v>
      </c>
      <c r="Z820">
        <v>0</v>
      </c>
      <c r="AA820">
        <v>0</v>
      </c>
      <c r="AB820">
        <v>0</v>
      </c>
      <c r="AD820">
        <v>0</v>
      </c>
      <c r="AJ820">
        <v>0</v>
      </c>
      <c r="AN820">
        <v>0</v>
      </c>
      <c r="AO820">
        <v>0</v>
      </c>
      <c r="AP820">
        <v>0</v>
      </c>
      <c r="AR820">
        <v>0</v>
      </c>
      <c r="AZ820">
        <v>0</v>
      </c>
      <c r="BB820">
        <v>8</v>
      </c>
      <c r="BC820">
        <v>2016</v>
      </c>
      <c r="BD820" t="s">
        <v>3985</v>
      </c>
      <c r="BE820">
        <v>2016</v>
      </c>
    </row>
    <row r="821" spans="1:57" x14ac:dyDescent="0.35">
      <c r="A821" s="1" t="s">
        <v>652</v>
      </c>
      <c r="B821" s="1" t="s">
        <v>2279</v>
      </c>
      <c r="C821" s="1" t="s">
        <v>2280</v>
      </c>
      <c r="D821" s="1" t="s">
        <v>2281</v>
      </c>
      <c r="E821" s="1" t="s">
        <v>29</v>
      </c>
      <c r="F821" s="1" t="s">
        <v>751</v>
      </c>
      <c r="G821" s="2">
        <v>42613</v>
      </c>
      <c r="H821" s="1" t="s">
        <v>576</v>
      </c>
      <c r="I821" s="1" t="s">
        <v>353</v>
      </c>
      <c r="J821" s="1" t="s">
        <v>1775</v>
      </c>
      <c r="K821" t="s">
        <v>1776</v>
      </c>
      <c r="L821" t="b">
        <v>1</v>
      </c>
      <c r="Q821">
        <v>0</v>
      </c>
      <c r="R821">
        <v>0</v>
      </c>
      <c r="U821">
        <v>0</v>
      </c>
      <c r="Z821">
        <v>0</v>
      </c>
      <c r="AA821">
        <v>0</v>
      </c>
      <c r="AB821">
        <v>0</v>
      </c>
      <c r="AD821">
        <v>0</v>
      </c>
      <c r="AJ821">
        <v>0</v>
      </c>
      <c r="AN821">
        <v>0</v>
      </c>
      <c r="AO821">
        <v>0</v>
      </c>
      <c r="AP821">
        <v>0</v>
      </c>
      <c r="AR821">
        <v>0</v>
      </c>
      <c r="AZ821">
        <v>0</v>
      </c>
      <c r="BB821">
        <v>8</v>
      </c>
      <c r="BC821">
        <v>2016</v>
      </c>
      <c r="BD821" t="s">
        <v>3985</v>
      </c>
      <c r="BE821">
        <v>2016</v>
      </c>
    </row>
    <row r="822" spans="1:57" x14ac:dyDescent="0.35">
      <c r="A822" s="1" t="s">
        <v>652</v>
      </c>
      <c r="B822" s="1" t="s">
        <v>2266</v>
      </c>
      <c r="C822" s="1" t="s">
        <v>2267</v>
      </c>
      <c r="D822" s="1" t="s">
        <v>2268</v>
      </c>
      <c r="E822" s="1" t="s">
        <v>29</v>
      </c>
      <c r="F822" s="1" t="s">
        <v>751</v>
      </c>
      <c r="G822" s="2">
        <v>42613</v>
      </c>
      <c r="H822" s="1" t="s">
        <v>596</v>
      </c>
      <c r="I822" s="1" t="s">
        <v>353</v>
      </c>
      <c r="J822" s="1" t="s">
        <v>1775</v>
      </c>
      <c r="K822" t="s">
        <v>1776</v>
      </c>
      <c r="L822" t="b">
        <v>1</v>
      </c>
      <c r="Q822">
        <v>0</v>
      </c>
      <c r="R822">
        <v>0</v>
      </c>
      <c r="U822">
        <v>0</v>
      </c>
      <c r="Z822">
        <v>0</v>
      </c>
      <c r="AA822">
        <v>0</v>
      </c>
      <c r="AB822">
        <v>0</v>
      </c>
      <c r="AD822">
        <v>0</v>
      </c>
      <c r="AJ822">
        <v>0</v>
      </c>
      <c r="AN822">
        <v>0</v>
      </c>
      <c r="AO822">
        <v>0</v>
      </c>
      <c r="AP822">
        <v>0</v>
      </c>
      <c r="AR822">
        <v>0</v>
      </c>
      <c r="AZ822">
        <v>0</v>
      </c>
      <c r="BB822">
        <v>8</v>
      </c>
      <c r="BC822">
        <v>2016</v>
      </c>
      <c r="BD822" t="s">
        <v>3985</v>
      </c>
      <c r="BE822">
        <v>2016</v>
      </c>
    </row>
    <row r="823" spans="1:57" x14ac:dyDescent="0.35">
      <c r="A823" s="1" t="s">
        <v>652</v>
      </c>
      <c r="B823" s="1" t="s">
        <v>2269</v>
      </c>
      <c r="C823" s="1" t="s">
        <v>2270</v>
      </c>
      <c r="D823" s="1" t="s">
        <v>2271</v>
      </c>
      <c r="E823" s="1" t="s">
        <v>29</v>
      </c>
      <c r="F823" s="1" t="s">
        <v>751</v>
      </c>
      <c r="G823" s="2">
        <v>42613</v>
      </c>
      <c r="H823" s="1" t="s">
        <v>352</v>
      </c>
      <c r="I823" s="1" t="s">
        <v>353</v>
      </c>
      <c r="J823" s="1" t="s">
        <v>1775</v>
      </c>
      <c r="K823" t="s">
        <v>1776</v>
      </c>
      <c r="L823" t="b">
        <v>1</v>
      </c>
      <c r="Q823">
        <v>0</v>
      </c>
      <c r="R823">
        <v>0</v>
      </c>
      <c r="U823">
        <v>0</v>
      </c>
      <c r="Z823">
        <v>0</v>
      </c>
      <c r="AA823">
        <v>0</v>
      </c>
      <c r="AB823">
        <v>0</v>
      </c>
      <c r="AD823">
        <v>0</v>
      </c>
      <c r="AJ823">
        <v>0</v>
      </c>
      <c r="AN823">
        <v>0</v>
      </c>
      <c r="AO823">
        <v>0</v>
      </c>
      <c r="AP823">
        <v>0</v>
      </c>
      <c r="AR823">
        <v>0</v>
      </c>
      <c r="AZ823">
        <v>0</v>
      </c>
      <c r="BB823">
        <v>8</v>
      </c>
      <c r="BC823">
        <v>2016</v>
      </c>
      <c r="BD823" t="s">
        <v>3985</v>
      </c>
      <c r="BE823">
        <v>2016</v>
      </c>
    </row>
    <row r="824" spans="1:57" x14ac:dyDescent="0.35">
      <c r="A824" s="1" t="s">
        <v>652</v>
      </c>
      <c r="B824" s="1" t="s">
        <v>2272</v>
      </c>
      <c r="C824" s="1" t="s">
        <v>2273</v>
      </c>
      <c r="D824" s="1" t="s">
        <v>2274</v>
      </c>
      <c r="E824" s="1" t="s">
        <v>29</v>
      </c>
      <c r="F824" s="1" t="s">
        <v>751</v>
      </c>
      <c r="G824" s="2">
        <v>42613</v>
      </c>
      <c r="H824" s="1" t="s">
        <v>1820</v>
      </c>
      <c r="I824" s="1" t="s">
        <v>145</v>
      </c>
      <c r="J824" s="1" t="s">
        <v>1775</v>
      </c>
      <c r="K824" t="s">
        <v>1776</v>
      </c>
      <c r="L824" t="b">
        <v>1</v>
      </c>
      <c r="Q824">
        <v>0</v>
      </c>
      <c r="R824">
        <v>0</v>
      </c>
      <c r="U824">
        <v>0</v>
      </c>
      <c r="Z824">
        <v>0</v>
      </c>
      <c r="AA824">
        <v>0</v>
      </c>
      <c r="AB824">
        <v>0</v>
      </c>
      <c r="AD824">
        <v>0</v>
      </c>
      <c r="AJ824">
        <v>0</v>
      </c>
      <c r="AN824">
        <v>0</v>
      </c>
      <c r="AO824">
        <v>0</v>
      </c>
      <c r="AP824">
        <v>0</v>
      </c>
      <c r="AR824">
        <v>0</v>
      </c>
      <c r="AZ824">
        <v>0</v>
      </c>
      <c r="BB824">
        <v>8</v>
      </c>
      <c r="BC824">
        <v>2016</v>
      </c>
      <c r="BD824" t="s">
        <v>3985</v>
      </c>
      <c r="BE824">
        <v>2016</v>
      </c>
    </row>
    <row r="825" spans="1:57" x14ac:dyDescent="0.35">
      <c r="A825" s="1" t="s">
        <v>476</v>
      </c>
      <c r="B825" s="1" t="s">
        <v>2282</v>
      </c>
      <c r="C825" s="1" t="s">
        <v>2283</v>
      </c>
      <c r="D825" s="1" t="s">
        <v>2284</v>
      </c>
      <c r="E825" s="1" t="s">
        <v>29</v>
      </c>
      <c r="F825" s="1" t="s">
        <v>751</v>
      </c>
      <c r="G825" s="2">
        <v>40421</v>
      </c>
      <c r="H825" s="1" t="s">
        <v>29</v>
      </c>
      <c r="I825" s="1" t="s">
        <v>29</v>
      </c>
      <c r="J825" s="1" t="s">
        <v>751</v>
      </c>
      <c r="K825" t="s">
        <v>1919</v>
      </c>
      <c r="L825" t="b">
        <v>1</v>
      </c>
      <c r="Q825">
        <v>0</v>
      </c>
      <c r="R825">
        <v>0</v>
      </c>
      <c r="U825">
        <v>0</v>
      </c>
      <c r="Z825">
        <v>31627</v>
      </c>
      <c r="AA825">
        <v>0</v>
      </c>
      <c r="AB825">
        <v>0</v>
      </c>
      <c r="AD825">
        <v>31627</v>
      </c>
      <c r="AH825">
        <v>31627</v>
      </c>
      <c r="AJ825">
        <v>31627</v>
      </c>
      <c r="AN825">
        <v>0</v>
      </c>
      <c r="AO825">
        <v>0</v>
      </c>
      <c r="AP825">
        <v>0</v>
      </c>
      <c r="AR825">
        <v>0</v>
      </c>
      <c r="AZ825">
        <v>0</v>
      </c>
      <c r="BB825">
        <v>8</v>
      </c>
      <c r="BC825">
        <v>2010</v>
      </c>
      <c r="BD825" t="s">
        <v>3985</v>
      </c>
      <c r="BE825">
        <v>2010</v>
      </c>
    </row>
    <row r="826" spans="1:57" x14ac:dyDescent="0.35">
      <c r="A826" s="1" t="s">
        <v>476</v>
      </c>
      <c r="B826" s="1" t="s">
        <v>2285</v>
      </c>
      <c r="C826" s="1" t="s">
        <v>2286</v>
      </c>
      <c r="D826" s="1" t="s">
        <v>2287</v>
      </c>
      <c r="E826" s="1" t="s">
        <v>29</v>
      </c>
      <c r="F826" s="1" t="s">
        <v>751</v>
      </c>
      <c r="G826" s="2">
        <v>40786</v>
      </c>
      <c r="H826" s="1" t="s">
        <v>29</v>
      </c>
      <c r="I826" s="1" t="s">
        <v>29</v>
      </c>
      <c r="J826" s="1" t="s">
        <v>751</v>
      </c>
      <c r="K826" t="s">
        <v>1919</v>
      </c>
      <c r="L826" t="b">
        <v>1</v>
      </c>
      <c r="Q826">
        <v>0</v>
      </c>
      <c r="R826">
        <v>0</v>
      </c>
      <c r="U826">
        <v>0</v>
      </c>
      <c r="Z826">
        <v>5896</v>
      </c>
      <c r="AA826">
        <v>0</v>
      </c>
      <c r="AB826">
        <v>0</v>
      </c>
      <c r="AD826">
        <v>5896</v>
      </c>
      <c r="AH826">
        <v>5896</v>
      </c>
      <c r="AJ826">
        <v>5896</v>
      </c>
      <c r="AN826">
        <v>0</v>
      </c>
      <c r="AO826">
        <v>0</v>
      </c>
      <c r="AP826">
        <v>0</v>
      </c>
      <c r="AR826">
        <v>0</v>
      </c>
      <c r="AZ826">
        <v>0</v>
      </c>
      <c r="BB826">
        <v>8</v>
      </c>
      <c r="BC826">
        <v>2011</v>
      </c>
      <c r="BD826" t="s">
        <v>3985</v>
      </c>
      <c r="BE826">
        <v>2011</v>
      </c>
    </row>
    <row r="827" spans="1:57" x14ac:dyDescent="0.35">
      <c r="A827" s="1" t="s">
        <v>476</v>
      </c>
      <c r="B827" s="1" t="s">
        <v>2288</v>
      </c>
      <c r="C827" s="1" t="s">
        <v>2289</v>
      </c>
      <c r="D827" s="1" t="s">
        <v>2290</v>
      </c>
      <c r="E827" s="1" t="s">
        <v>29</v>
      </c>
      <c r="F827" s="1" t="s">
        <v>751</v>
      </c>
      <c r="G827" s="2">
        <v>41152</v>
      </c>
      <c r="H827" s="1" t="s">
        <v>29</v>
      </c>
      <c r="I827" s="1" t="s">
        <v>29</v>
      </c>
      <c r="J827" s="1" t="s">
        <v>751</v>
      </c>
      <c r="K827" t="s">
        <v>1919</v>
      </c>
      <c r="L827" t="b">
        <v>1</v>
      </c>
      <c r="Q827">
        <v>0</v>
      </c>
      <c r="R827">
        <v>0</v>
      </c>
      <c r="U827">
        <v>0</v>
      </c>
      <c r="Z827">
        <v>3317</v>
      </c>
      <c r="AA827">
        <v>0</v>
      </c>
      <c r="AB827">
        <v>0</v>
      </c>
      <c r="AD827">
        <v>3317</v>
      </c>
      <c r="AH827">
        <v>3317</v>
      </c>
      <c r="AJ827">
        <v>3317</v>
      </c>
      <c r="AN827">
        <v>0</v>
      </c>
      <c r="AO827">
        <v>0</v>
      </c>
      <c r="AP827">
        <v>0</v>
      </c>
      <c r="AR827">
        <v>0</v>
      </c>
      <c r="AZ827">
        <v>0</v>
      </c>
      <c r="BB827">
        <v>8</v>
      </c>
      <c r="BC827">
        <v>2012</v>
      </c>
      <c r="BD827" t="s">
        <v>3985</v>
      </c>
      <c r="BE827">
        <v>2012</v>
      </c>
    </row>
    <row r="828" spans="1:57" x14ac:dyDescent="0.35">
      <c r="A828" s="1" t="s">
        <v>470</v>
      </c>
      <c r="B828" s="1" t="s">
        <v>2291</v>
      </c>
      <c r="C828" s="1" t="s">
        <v>2292</v>
      </c>
      <c r="D828" s="1" t="s">
        <v>2293</v>
      </c>
      <c r="E828" s="1" t="s">
        <v>29</v>
      </c>
      <c r="F828" s="1" t="s">
        <v>751</v>
      </c>
      <c r="G828" s="2">
        <v>40786</v>
      </c>
      <c r="H828" s="1" t="s">
        <v>29</v>
      </c>
      <c r="I828" s="1" t="s">
        <v>29</v>
      </c>
      <c r="J828" s="1" t="s">
        <v>1775</v>
      </c>
      <c r="K828" t="s">
        <v>1776</v>
      </c>
      <c r="L828" t="b">
        <v>1</v>
      </c>
      <c r="Q828">
        <v>0</v>
      </c>
      <c r="R828">
        <v>0</v>
      </c>
      <c r="U828">
        <v>0</v>
      </c>
      <c r="Z828">
        <v>211</v>
      </c>
      <c r="AA828">
        <v>0</v>
      </c>
      <c r="AB828">
        <v>0</v>
      </c>
      <c r="AD828">
        <v>211</v>
      </c>
      <c r="AH828">
        <v>211</v>
      </c>
      <c r="AJ828">
        <v>211</v>
      </c>
      <c r="AN828">
        <v>0</v>
      </c>
      <c r="AO828">
        <v>0</v>
      </c>
      <c r="AP828">
        <v>0</v>
      </c>
      <c r="AR828">
        <v>0</v>
      </c>
      <c r="AZ828">
        <v>0</v>
      </c>
      <c r="BB828">
        <v>8</v>
      </c>
      <c r="BC828">
        <v>2011</v>
      </c>
      <c r="BD828" t="s">
        <v>3985</v>
      </c>
      <c r="BE828">
        <v>2011</v>
      </c>
    </row>
    <row r="829" spans="1:57" x14ac:dyDescent="0.35">
      <c r="A829" s="1" t="s">
        <v>470</v>
      </c>
      <c r="B829" s="1" t="s">
        <v>2294</v>
      </c>
      <c r="C829" s="1" t="s">
        <v>2295</v>
      </c>
      <c r="D829" s="1" t="s">
        <v>2296</v>
      </c>
      <c r="E829" s="1" t="s">
        <v>29</v>
      </c>
      <c r="F829" s="1" t="s">
        <v>751</v>
      </c>
      <c r="G829" s="2">
        <v>41152</v>
      </c>
      <c r="H829" s="1" t="s">
        <v>29</v>
      </c>
      <c r="I829" s="1" t="s">
        <v>29</v>
      </c>
      <c r="J829" s="1" t="s">
        <v>1775</v>
      </c>
      <c r="K829" t="s">
        <v>1776</v>
      </c>
      <c r="L829" t="b">
        <v>1</v>
      </c>
      <c r="Q829">
        <v>0</v>
      </c>
      <c r="R829">
        <v>0</v>
      </c>
      <c r="U829">
        <v>0</v>
      </c>
      <c r="Z829">
        <v>826</v>
      </c>
      <c r="AA829">
        <v>0</v>
      </c>
      <c r="AB829">
        <v>0</v>
      </c>
      <c r="AD829">
        <v>826</v>
      </c>
      <c r="AH829">
        <v>826</v>
      </c>
      <c r="AJ829">
        <v>826</v>
      </c>
      <c r="AN829">
        <v>0</v>
      </c>
      <c r="AO829">
        <v>0</v>
      </c>
      <c r="AP829">
        <v>0</v>
      </c>
      <c r="AR829">
        <v>0</v>
      </c>
      <c r="AZ829">
        <v>0</v>
      </c>
      <c r="BB829">
        <v>8</v>
      </c>
      <c r="BC829">
        <v>2012</v>
      </c>
      <c r="BD829" t="s">
        <v>3985</v>
      </c>
      <c r="BE829">
        <v>2012</v>
      </c>
    </row>
    <row r="830" spans="1:57" x14ac:dyDescent="0.35">
      <c r="A830" s="1" t="s">
        <v>470</v>
      </c>
      <c r="B830" s="1" t="s">
        <v>2297</v>
      </c>
      <c r="C830" s="1" t="s">
        <v>2298</v>
      </c>
      <c r="D830" s="1" t="s">
        <v>2299</v>
      </c>
      <c r="E830" s="1" t="s">
        <v>29</v>
      </c>
      <c r="F830" s="1" t="s">
        <v>751</v>
      </c>
      <c r="G830" s="2">
        <v>41517</v>
      </c>
      <c r="H830" s="1" t="s">
        <v>29</v>
      </c>
      <c r="I830" s="1" t="s">
        <v>29</v>
      </c>
      <c r="J830" s="1" t="s">
        <v>1775</v>
      </c>
      <c r="K830" t="s">
        <v>1776</v>
      </c>
      <c r="L830" t="b">
        <v>1</v>
      </c>
      <c r="Q830">
        <v>0</v>
      </c>
      <c r="R830">
        <v>0</v>
      </c>
      <c r="U830">
        <v>0</v>
      </c>
      <c r="Z830">
        <v>1792</v>
      </c>
      <c r="AA830">
        <v>0</v>
      </c>
      <c r="AB830">
        <v>0</v>
      </c>
      <c r="AD830">
        <v>1792</v>
      </c>
      <c r="AH830">
        <v>1792</v>
      </c>
      <c r="AJ830">
        <v>1792</v>
      </c>
      <c r="AN830">
        <v>0</v>
      </c>
      <c r="AO830">
        <v>0</v>
      </c>
      <c r="AP830">
        <v>0</v>
      </c>
      <c r="AR830">
        <v>0</v>
      </c>
      <c r="AZ830">
        <v>0</v>
      </c>
      <c r="BB830">
        <v>8</v>
      </c>
      <c r="BC830">
        <v>2013</v>
      </c>
      <c r="BD830" t="s">
        <v>3985</v>
      </c>
      <c r="BE830">
        <v>2013</v>
      </c>
    </row>
    <row r="831" spans="1:57" x14ac:dyDescent="0.35">
      <c r="A831" s="1" t="s">
        <v>470</v>
      </c>
      <c r="B831" s="1" t="s">
        <v>2300</v>
      </c>
      <c r="C831" s="1" t="s">
        <v>2301</v>
      </c>
      <c r="D831" s="1" t="s">
        <v>2302</v>
      </c>
      <c r="E831" s="1" t="s">
        <v>29</v>
      </c>
      <c r="F831" s="1" t="s">
        <v>751</v>
      </c>
      <c r="G831" s="2">
        <v>41882</v>
      </c>
      <c r="H831" s="1" t="s">
        <v>29</v>
      </c>
      <c r="I831" s="1" t="s">
        <v>29</v>
      </c>
      <c r="J831" s="1" t="s">
        <v>1775</v>
      </c>
      <c r="K831" t="s">
        <v>1776</v>
      </c>
      <c r="L831" t="b">
        <v>1</v>
      </c>
      <c r="Q831">
        <v>0</v>
      </c>
      <c r="R831">
        <v>0</v>
      </c>
      <c r="U831">
        <v>0</v>
      </c>
      <c r="Z831">
        <v>1334</v>
      </c>
      <c r="AA831">
        <v>0</v>
      </c>
      <c r="AB831">
        <v>0</v>
      </c>
      <c r="AD831">
        <v>1334</v>
      </c>
      <c r="AH831">
        <v>1334</v>
      </c>
      <c r="AJ831">
        <v>1334</v>
      </c>
      <c r="AN831">
        <v>3299</v>
      </c>
      <c r="AO831">
        <v>0</v>
      </c>
      <c r="AP831">
        <v>0</v>
      </c>
      <c r="AR831">
        <v>3299</v>
      </c>
      <c r="AT831">
        <v>3299</v>
      </c>
      <c r="AZ831">
        <v>3299</v>
      </c>
      <c r="BB831">
        <v>8</v>
      </c>
      <c r="BC831">
        <v>2014</v>
      </c>
      <c r="BD831" t="s">
        <v>3985</v>
      </c>
      <c r="BE831">
        <v>2014</v>
      </c>
    </row>
    <row r="832" spans="1:57" x14ac:dyDescent="0.35">
      <c r="A832" s="1" t="s">
        <v>640</v>
      </c>
      <c r="B832" s="1" t="s">
        <v>2303</v>
      </c>
      <c r="C832" s="1" t="s">
        <v>2304</v>
      </c>
      <c r="D832" s="1" t="s">
        <v>2305</v>
      </c>
      <c r="E832" s="1" t="s">
        <v>29</v>
      </c>
      <c r="F832" s="1" t="s">
        <v>751</v>
      </c>
      <c r="G832" s="2">
        <v>41517</v>
      </c>
      <c r="H832" s="1" t="s">
        <v>29</v>
      </c>
      <c r="I832" s="1" t="s">
        <v>29</v>
      </c>
      <c r="J832" s="1" t="s">
        <v>1775</v>
      </c>
      <c r="K832" t="s">
        <v>1776</v>
      </c>
      <c r="L832" t="b">
        <v>1</v>
      </c>
      <c r="Q832">
        <v>0</v>
      </c>
      <c r="R832">
        <v>0</v>
      </c>
      <c r="U832">
        <v>0</v>
      </c>
      <c r="Z832">
        <v>1458</v>
      </c>
      <c r="AA832">
        <v>0</v>
      </c>
      <c r="AB832">
        <v>0</v>
      </c>
      <c r="AD832">
        <v>1458</v>
      </c>
      <c r="AH832">
        <v>1458</v>
      </c>
      <c r="AJ832">
        <v>1458</v>
      </c>
      <c r="AN832">
        <v>726</v>
      </c>
      <c r="AO832">
        <v>0</v>
      </c>
      <c r="AP832">
        <v>0</v>
      </c>
      <c r="AR832">
        <v>726</v>
      </c>
      <c r="AT832">
        <v>726</v>
      </c>
      <c r="AZ832">
        <v>726</v>
      </c>
      <c r="BB832">
        <v>8</v>
      </c>
      <c r="BC832">
        <v>2013</v>
      </c>
      <c r="BD832" t="s">
        <v>3985</v>
      </c>
      <c r="BE832">
        <v>2013</v>
      </c>
    </row>
    <row r="833" spans="1:57" x14ac:dyDescent="0.35">
      <c r="A833" s="1" t="s">
        <v>640</v>
      </c>
      <c r="B833" s="1" t="s">
        <v>2306</v>
      </c>
      <c r="C833" s="1" t="s">
        <v>2307</v>
      </c>
      <c r="D833" s="1" t="s">
        <v>2308</v>
      </c>
      <c r="E833" s="1" t="s">
        <v>29</v>
      </c>
      <c r="F833" s="1" t="s">
        <v>751</v>
      </c>
      <c r="G833" s="2">
        <v>41882</v>
      </c>
      <c r="H833" s="1" t="s">
        <v>29</v>
      </c>
      <c r="I833" s="1" t="s">
        <v>29</v>
      </c>
      <c r="J833" s="1" t="s">
        <v>1775</v>
      </c>
      <c r="K833" t="s">
        <v>1776</v>
      </c>
      <c r="L833" t="b">
        <v>1</v>
      </c>
      <c r="Q833">
        <v>0</v>
      </c>
      <c r="R833">
        <v>0</v>
      </c>
      <c r="U833">
        <v>0</v>
      </c>
      <c r="Z833">
        <v>2359</v>
      </c>
      <c r="AA833">
        <v>0</v>
      </c>
      <c r="AB833">
        <v>0</v>
      </c>
      <c r="AD833">
        <v>2359</v>
      </c>
      <c r="AH833">
        <v>2359</v>
      </c>
      <c r="AJ833">
        <v>2359</v>
      </c>
      <c r="AN833">
        <v>1845</v>
      </c>
      <c r="AO833">
        <v>0</v>
      </c>
      <c r="AP833">
        <v>0</v>
      </c>
      <c r="AR833">
        <v>1845</v>
      </c>
      <c r="AT833">
        <v>1845</v>
      </c>
      <c r="AZ833">
        <v>1845</v>
      </c>
      <c r="BB833">
        <v>8</v>
      </c>
      <c r="BC833">
        <v>2014</v>
      </c>
      <c r="BD833" t="s">
        <v>3985</v>
      </c>
      <c r="BE833">
        <v>2014</v>
      </c>
    </row>
    <row r="834" spans="1:57" x14ac:dyDescent="0.35">
      <c r="A834" s="1" t="s">
        <v>640</v>
      </c>
      <c r="B834" s="1" t="s">
        <v>2309</v>
      </c>
      <c r="C834" s="1" t="s">
        <v>2310</v>
      </c>
      <c r="D834" s="1" t="s">
        <v>2311</v>
      </c>
      <c r="E834" s="1" t="s">
        <v>29</v>
      </c>
      <c r="F834" s="1" t="s">
        <v>751</v>
      </c>
      <c r="G834" s="2">
        <v>42247</v>
      </c>
      <c r="H834" s="1" t="s">
        <v>29</v>
      </c>
      <c r="I834" s="1" t="s">
        <v>29</v>
      </c>
      <c r="J834" s="1" t="s">
        <v>1775</v>
      </c>
      <c r="K834" t="s">
        <v>1776</v>
      </c>
      <c r="L834" t="b">
        <v>1</v>
      </c>
      <c r="Q834">
        <v>0</v>
      </c>
      <c r="R834">
        <v>0</v>
      </c>
      <c r="U834">
        <v>0</v>
      </c>
      <c r="Z834">
        <v>2818</v>
      </c>
      <c r="AA834">
        <v>0</v>
      </c>
      <c r="AB834">
        <v>0</v>
      </c>
      <c r="AD834">
        <v>2818</v>
      </c>
      <c r="AH834">
        <v>2818</v>
      </c>
      <c r="AJ834">
        <v>2818</v>
      </c>
      <c r="AN834">
        <v>2934</v>
      </c>
      <c r="AO834">
        <v>0</v>
      </c>
      <c r="AP834">
        <v>0</v>
      </c>
      <c r="AR834">
        <v>2934</v>
      </c>
      <c r="AT834">
        <v>2934</v>
      </c>
      <c r="AZ834">
        <v>2934</v>
      </c>
      <c r="BB834">
        <v>8</v>
      </c>
      <c r="BC834">
        <v>2015</v>
      </c>
      <c r="BD834" t="s">
        <v>3985</v>
      </c>
      <c r="BE834">
        <v>2015</v>
      </c>
    </row>
    <row r="835" spans="1:57" x14ac:dyDescent="0.35">
      <c r="A835" s="1" t="s">
        <v>633</v>
      </c>
      <c r="B835" s="1" t="s">
        <v>2312</v>
      </c>
      <c r="C835" s="1" t="s">
        <v>2313</v>
      </c>
      <c r="D835" s="1" t="s">
        <v>2314</v>
      </c>
      <c r="E835" s="1" t="s">
        <v>29</v>
      </c>
      <c r="F835" s="1" t="s">
        <v>751</v>
      </c>
      <c r="G835" s="2">
        <v>41517</v>
      </c>
      <c r="H835" s="1" t="s">
        <v>29</v>
      </c>
      <c r="I835" s="1" t="s">
        <v>29</v>
      </c>
      <c r="J835" s="1" t="s">
        <v>1775</v>
      </c>
      <c r="K835" t="s">
        <v>1776</v>
      </c>
      <c r="L835" t="b">
        <v>1</v>
      </c>
      <c r="Q835">
        <v>0</v>
      </c>
      <c r="R835">
        <v>0</v>
      </c>
      <c r="U835">
        <v>0</v>
      </c>
      <c r="Z835">
        <v>1559</v>
      </c>
      <c r="AA835">
        <v>0</v>
      </c>
      <c r="AB835">
        <v>0</v>
      </c>
      <c r="AD835">
        <v>1559</v>
      </c>
      <c r="AH835">
        <v>1559</v>
      </c>
      <c r="AJ835">
        <v>1559</v>
      </c>
      <c r="AN835">
        <v>0</v>
      </c>
      <c r="AO835">
        <v>0</v>
      </c>
      <c r="AP835">
        <v>0</v>
      </c>
      <c r="AR835">
        <v>0</v>
      </c>
      <c r="AZ835">
        <v>0</v>
      </c>
      <c r="BB835">
        <v>8</v>
      </c>
      <c r="BC835">
        <v>2013</v>
      </c>
      <c r="BD835" t="s">
        <v>3985</v>
      </c>
      <c r="BE835">
        <v>2013</v>
      </c>
    </row>
    <row r="836" spans="1:57" x14ac:dyDescent="0.35">
      <c r="A836" s="1" t="s">
        <v>633</v>
      </c>
      <c r="B836" s="1" t="s">
        <v>2315</v>
      </c>
      <c r="C836" s="1" t="s">
        <v>2316</v>
      </c>
      <c r="D836" s="1" t="s">
        <v>2317</v>
      </c>
      <c r="E836" s="1" t="s">
        <v>29</v>
      </c>
      <c r="F836" s="1" t="s">
        <v>751</v>
      </c>
      <c r="G836" s="2">
        <v>41882</v>
      </c>
      <c r="H836" s="1" t="s">
        <v>29</v>
      </c>
      <c r="I836" s="1" t="s">
        <v>29</v>
      </c>
      <c r="J836" s="1" t="s">
        <v>1775</v>
      </c>
      <c r="K836" t="s">
        <v>1776</v>
      </c>
      <c r="L836" t="b">
        <v>1</v>
      </c>
      <c r="Q836">
        <v>0</v>
      </c>
      <c r="R836">
        <v>0</v>
      </c>
      <c r="U836">
        <v>0</v>
      </c>
      <c r="Z836">
        <v>5094</v>
      </c>
      <c r="AA836">
        <v>0</v>
      </c>
      <c r="AB836">
        <v>0</v>
      </c>
      <c r="AD836">
        <v>5094</v>
      </c>
      <c r="AH836">
        <v>5094</v>
      </c>
      <c r="AJ836">
        <v>5094</v>
      </c>
      <c r="AN836">
        <v>3143</v>
      </c>
      <c r="AO836">
        <v>0</v>
      </c>
      <c r="AP836">
        <v>0</v>
      </c>
      <c r="AR836">
        <v>3143</v>
      </c>
      <c r="AT836">
        <v>3143</v>
      </c>
      <c r="AZ836">
        <v>3143</v>
      </c>
      <c r="BB836">
        <v>8</v>
      </c>
      <c r="BC836">
        <v>2014</v>
      </c>
      <c r="BD836" t="s">
        <v>3985</v>
      </c>
      <c r="BE836">
        <v>2014</v>
      </c>
    </row>
    <row r="837" spans="1:57" x14ac:dyDescent="0.35">
      <c r="A837" s="1" t="s">
        <v>633</v>
      </c>
      <c r="B837" s="1" t="s">
        <v>2318</v>
      </c>
      <c r="C837" s="1" t="s">
        <v>2319</v>
      </c>
      <c r="D837" s="1" t="s">
        <v>2320</v>
      </c>
      <c r="E837" s="1" t="s">
        <v>29</v>
      </c>
      <c r="F837" s="1" t="s">
        <v>751</v>
      </c>
      <c r="G837" s="2">
        <v>42247</v>
      </c>
      <c r="H837" s="1" t="s">
        <v>29</v>
      </c>
      <c r="I837" s="1" t="s">
        <v>29</v>
      </c>
      <c r="J837" s="1" t="s">
        <v>1775</v>
      </c>
      <c r="K837" t="s">
        <v>1776</v>
      </c>
      <c r="L837" t="b">
        <v>1</v>
      </c>
      <c r="Q837">
        <v>0</v>
      </c>
      <c r="R837">
        <v>0</v>
      </c>
      <c r="U837">
        <v>0</v>
      </c>
      <c r="Z837">
        <v>1517</v>
      </c>
      <c r="AA837">
        <v>0</v>
      </c>
      <c r="AB837">
        <v>0</v>
      </c>
      <c r="AD837">
        <v>1517</v>
      </c>
      <c r="AH837">
        <v>1517</v>
      </c>
      <c r="AJ837">
        <v>1517</v>
      </c>
      <c r="AN837">
        <v>1651</v>
      </c>
      <c r="AO837">
        <v>0</v>
      </c>
      <c r="AP837">
        <v>0</v>
      </c>
      <c r="AR837">
        <v>1651</v>
      </c>
      <c r="AT837">
        <v>1651</v>
      </c>
      <c r="AZ837">
        <v>1651</v>
      </c>
      <c r="BB837">
        <v>8</v>
      </c>
      <c r="BC837">
        <v>2015</v>
      </c>
      <c r="BD837" t="s">
        <v>3985</v>
      </c>
      <c r="BE837">
        <v>2015</v>
      </c>
    </row>
    <row r="838" spans="1:57" x14ac:dyDescent="0.35">
      <c r="A838" s="1" t="s">
        <v>497</v>
      </c>
      <c r="B838" s="1" t="s">
        <v>2321</v>
      </c>
      <c r="C838" s="1" t="s">
        <v>2322</v>
      </c>
      <c r="D838" s="1" t="s">
        <v>2323</v>
      </c>
      <c r="E838" s="1" t="s">
        <v>29</v>
      </c>
      <c r="F838" s="1" t="s">
        <v>751</v>
      </c>
      <c r="G838" s="2">
        <v>41152</v>
      </c>
      <c r="H838" s="1" t="s">
        <v>29</v>
      </c>
      <c r="I838" s="1" t="s">
        <v>29</v>
      </c>
      <c r="J838" s="1" t="s">
        <v>751</v>
      </c>
      <c r="K838" t="s">
        <v>1919</v>
      </c>
      <c r="L838" t="b">
        <v>1</v>
      </c>
      <c r="Q838">
        <v>0</v>
      </c>
      <c r="R838">
        <v>0</v>
      </c>
      <c r="U838">
        <v>0</v>
      </c>
      <c r="Z838">
        <v>2233</v>
      </c>
      <c r="AA838">
        <v>0</v>
      </c>
      <c r="AB838">
        <v>0</v>
      </c>
      <c r="AD838">
        <v>2233</v>
      </c>
      <c r="AH838">
        <v>2233</v>
      </c>
      <c r="AJ838">
        <v>2233</v>
      </c>
      <c r="AN838">
        <v>0</v>
      </c>
      <c r="AO838">
        <v>0</v>
      </c>
      <c r="AP838">
        <v>0</v>
      </c>
      <c r="AR838">
        <v>0</v>
      </c>
      <c r="AZ838">
        <v>0</v>
      </c>
      <c r="BB838">
        <v>8</v>
      </c>
      <c r="BC838">
        <v>2012</v>
      </c>
      <c r="BD838" t="s">
        <v>3985</v>
      </c>
      <c r="BE838">
        <v>2012</v>
      </c>
    </row>
    <row r="839" spans="1:57" x14ac:dyDescent="0.35">
      <c r="A839" s="1" t="s">
        <v>497</v>
      </c>
      <c r="B839" s="1" t="s">
        <v>2324</v>
      </c>
      <c r="C839" s="1" t="s">
        <v>2325</v>
      </c>
      <c r="D839" s="1" t="s">
        <v>2326</v>
      </c>
      <c r="E839" s="1" t="s">
        <v>29</v>
      </c>
      <c r="F839" s="1" t="s">
        <v>751</v>
      </c>
      <c r="G839" s="2">
        <v>41517</v>
      </c>
      <c r="H839" s="1" t="s">
        <v>29</v>
      </c>
      <c r="I839" s="1" t="s">
        <v>29</v>
      </c>
      <c r="J839" s="1" t="s">
        <v>751</v>
      </c>
      <c r="K839" t="s">
        <v>1919</v>
      </c>
      <c r="L839" t="b">
        <v>1</v>
      </c>
      <c r="Q839">
        <v>0</v>
      </c>
      <c r="R839">
        <v>0</v>
      </c>
      <c r="U839">
        <v>0</v>
      </c>
      <c r="Z839">
        <v>139</v>
      </c>
      <c r="AA839">
        <v>0</v>
      </c>
      <c r="AB839">
        <v>0</v>
      </c>
      <c r="AD839">
        <v>139</v>
      </c>
      <c r="AH839">
        <v>139</v>
      </c>
      <c r="AJ839">
        <v>139</v>
      </c>
      <c r="AN839">
        <v>0</v>
      </c>
      <c r="AO839">
        <v>0</v>
      </c>
      <c r="AP839">
        <v>0</v>
      </c>
      <c r="AR839">
        <v>0</v>
      </c>
      <c r="AZ839">
        <v>0</v>
      </c>
      <c r="BB839">
        <v>8</v>
      </c>
      <c r="BC839">
        <v>2013</v>
      </c>
      <c r="BD839" t="s">
        <v>3985</v>
      </c>
      <c r="BE839">
        <v>2013</v>
      </c>
    </row>
    <row r="840" spans="1:57" x14ac:dyDescent="0.35">
      <c r="A840" s="1" t="s">
        <v>497</v>
      </c>
      <c r="B840" s="1" t="s">
        <v>2327</v>
      </c>
      <c r="C840" s="1" t="s">
        <v>2328</v>
      </c>
      <c r="D840" s="1" t="s">
        <v>2329</v>
      </c>
      <c r="E840" s="1" t="s">
        <v>29</v>
      </c>
      <c r="F840" s="1" t="s">
        <v>751</v>
      </c>
      <c r="G840" s="2">
        <v>42247</v>
      </c>
      <c r="H840" s="1" t="s">
        <v>29</v>
      </c>
      <c r="I840" s="1" t="s">
        <v>29</v>
      </c>
      <c r="J840" s="1" t="s">
        <v>751</v>
      </c>
      <c r="K840" t="s">
        <v>1919</v>
      </c>
      <c r="L840" t="b">
        <v>1</v>
      </c>
      <c r="Q840">
        <v>0</v>
      </c>
      <c r="R840">
        <v>0</v>
      </c>
      <c r="U840">
        <v>0</v>
      </c>
      <c r="Z840">
        <v>147</v>
      </c>
      <c r="AA840">
        <v>0</v>
      </c>
      <c r="AB840">
        <v>0</v>
      </c>
      <c r="AD840">
        <v>147</v>
      </c>
      <c r="AH840">
        <v>147</v>
      </c>
      <c r="AJ840">
        <v>147</v>
      </c>
      <c r="AN840">
        <v>0</v>
      </c>
      <c r="AO840">
        <v>0</v>
      </c>
      <c r="AP840">
        <v>0</v>
      </c>
      <c r="AR840">
        <v>0</v>
      </c>
      <c r="AZ840">
        <v>0</v>
      </c>
      <c r="BB840">
        <v>8</v>
      </c>
      <c r="BC840">
        <v>2015</v>
      </c>
      <c r="BD840" t="s">
        <v>3985</v>
      </c>
      <c r="BE840">
        <v>2015</v>
      </c>
    </row>
    <row r="841" spans="1:57" x14ac:dyDescent="0.35">
      <c r="A841" s="1" t="s">
        <v>431</v>
      </c>
      <c r="B841" s="1" t="s">
        <v>2330</v>
      </c>
      <c r="C841" s="1" t="s">
        <v>2331</v>
      </c>
      <c r="D841" s="1" t="s">
        <v>2332</v>
      </c>
      <c r="E841" s="1" t="s">
        <v>29</v>
      </c>
      <c r="F841" s="1" t="s">
        <v>751</v>
      </c>
      <c r="G841" s="2">
        <v>40421</v>
      </c>
      <c r="H841" s="1" t="s">
        <v>29</v>
      </c>
      <c r="I841" s="1" t="s">
        <v>29</v>
      </c>
      <c r="J841" s="1" t="s">
        <v>751</v>
      </c>
      <c r="K841" t="s">
        <v>1919</v>
      </c>
      <c r="L841" t="b">
        <v>1</v>
      </c>
      <c r="Q841">
        <v>0</v>
      </c>
      <c r="R841">
        <v>0</v>
      </c>
      <c r="U841">
        <v>0</v>
      </c>
      <c r="Z841">
        <v>22816</v>
      </c>
      <c r="AA841">
        <v>0</v>
      </c>
      <c r="AB841">
        <v>0</v>
      </c>
      <c r="AD841">
        <v>22816</v>
      </c>
      <c r="AH841">
        <v>22816</v>
      </c>
      <c r="AJ841">
        <v>22816</v>
      </c>
      <c r="AN841">
        <v>0</v>
      </c>
      <c r="AO841">
        <v>0</v>
      </c>
      <c r="AP841">
        <v>0</v>
      </c>
      <c r="AR841">
        <v>0</v>
      </c>
      <c r="AZ841">
        <v>0</v>
      </c>
      <c r="BB841">
        <v>8</v>
      </c>
      <c r="BC841">
        <v>2010</v>
      </c>
      <c r="BD841" t="s">
        <v>3985</v>
      </c>
      <c r="BE841">
        <v>2010</v>
      </c>
    </row>
    <row r="842" spans="1:57" x14ac:dyDescent="0.35">
      <c r="A842" s="1" t="s">
        <v>431</v>
      </c>
      <c r="B842" s="1" t="s">
        <v>2333</v>
      </c>
      <c r="C842" s="1" t="s">
        <v>2334</v>
      </c>
      <c r="D842" s="1" t="s">
        <v>2335</v>
      </c>
      <c r="E842" s="1" t="s">
        <v>29</v>
      </c>
      <c r="F842" s="1" t="s">
        <v>751</v>
      </c>
      <c r="G842" s="2">
        <v>40786</v>
      </c>
      <c r="H842" s="1" t="s">
        <v>29</v>
      </c>
      <c r="I842" s="1" t="s">
        <v>29</v>
      </c>
      <c r="J842" s="1" t="s">
        <v>751</v>
      </c>
      <c r="K842" t="s">
        <v>1919</v>
      </c>
      <c r="L842" t="b">
        <v>1</v>
      </c>
      <c r="Q842">
        <v>0</v>
      </c>
      <c r="R842">
        <v>0</v>
      </c>
      <c r="U842">
        <v>0</v>
      </c>
      <c r="Z842">
        <v>9827</v>
      </c>
      <c r="AA842">
        <v>0</v>
      </c>
      <c r="AB842">
        <v>0</v>
      </c>
      <c r="AD842">
        <v>9827</v>
      </c>
      <c r="AH842">
        <v>9827</v>
      </c>
      <c r="AJ842">
        <v>9827</v>
      </c>
      <c r="AN842">
        <v>0</v>
      </c>
      <c r="AO842">
        <v>0</v>
      </c>
      <c r="AP842">
        <v>0</v>
      </c>
      <c r="AR842">
        <v>0</v>
      </c>
      <c r="AZ842">
        <v>0</v>
      </c>
      <c r="BB842">
        <v>8</v>
      </c>
      <c r="BC842">
        <v>2011</v>
      </c>
      <c r="BD842" t="s">
        <v>3985</v>
      </c>
      <c r="BE842">
        <v>2011</v>
      </c>
    </row>
    <row r="843" spans="1:57" x14ac:dyDescent="0.35">
      <c r="A843" s="1" t="s">
        <v>431</v>
      </c>
      <c r="B843" s="1" t="s">
        <v>2336</v>
      </c>
      <c r="C843" s="1" t="s">
        <v>2337</v>
      </c>
      <c r="D843" s="1" t="s">
        <v>2338</v>
      </c>
      <c r="E843" s="1" t="s">
        <v>29</v>
      </c>
      <c r="F843" s="1" t="s">
        <v>751</v>
      </c>
      <c r="G843" s="2">
        <v>41152</v>
      </c>
      <c r="H843" s="1" t="s">
        <v>29</v>
      </c>
      <c r="I843" s="1" t="s">
        <v>29</v>
      </c>
      <c r="J843" s="1" t="s">
        <v>751</v>
      </c>
      <c r="K843" t="s">
        <v>1919</v>
      </c>
      <c r="L843" t="b">
        <v>1</v>
      </c>
      <c r="Q843">
        <v>0</v>
      </c>
      <c r="R843">
        <v>0</v>
      </c>
      <c r="U843">
        <v>0</v>
      </c>
      <c r="Z843">
        <v>12261</v>
      </c>
      <c r="AA843">
        <v>0</v>
      </c>
      <c r="AB843">
        <v>0</v>
      </c>
      <c r="AD843">
        <v>12261</v>
      </c>
      <c r="AH843">
        <v>12261</v>
      </c>
      <c r="AJ843">
        <v>12261</v>
      </c>
      <c r="AN843">
        <v>0</v>
      </c>
      <c r="AO843">
        <v>0</v>
      </c>
      <c r="AP843">
        <v>0</v>
      </c>
      <c r="AR843">
        <v>0</v>
      </c>
      <c r="AZ843">
        <v>0</v>
      </c>
      <c r="BB843">
        <v>8</v>
      </c>
      <c r="BC843">
        <v>2012</v>
      </c>
      <c r="BD843" t="s">
        <v>3985</v>
      </c>
      <c r="BE843">
        <v>2012</v>
      </c>
    </row>
    <row r="844" spans="1:57" x14ac:dyDescent="0.35">
      <c r="A844" s="1" t="s">
        <v>431</v>
      </c>
      <c r="B844" s="1" t="s">
        <v>2339</v>
      </c>
      <c r="C844" s="1" t="s">
        <v>2340</v>
      </c>
      <c r="D844" s="1" t="s">
        <v>2341</v>
      </c>
      <c r="E844" s="1" t="s">
        <v>29</v>
      </c>
      <c r="F844" s="1" t="s">
        <v>751</v>
      </c>
      <c r="G844" s="2">
        <v>41517</v>
      </c>
      <c r="H844" s="1" t="s">
        <v>29</v>
      </c>
      <c r="I844" s="1" t="s">
        <v>29</v>
      </c>
      <c r="J844" s="1" t="s">
        <v>751</v>
      </c>
      <c r="K844" t="s">
        <v>1919</v>
      </c>
      <c r="L844" t="b">
        <v>1</v>
      </c>
      <c r="Q844">
        <v>0</v>
      </c>
      <c r="R844">
        <v>0</v>
      </c>
      <c r="U844">
        <v>0</v>
      </c>
      <c r="Z844">
        <v>16795</v>
      </c>
      <c r="AA844">
        <v>0</v>
      </c>
      <c r="AB844">
        <v>0</v>
      </c>
      <c r="AD844">
        <v>16795</v>
      </c>
      <c r="AH844">
        <v>16795</v>
      </c>
      <c r="AJ844">
        <v>16795</v>
      </c>
      <c r="AN844">
        <v>0</v>
      </c>
      <c r="AO844">
        <v>0</v>
      </c>
      <c r="AP844">
        <v>0</v>
      </c>
      <c r="AR844">
        <v>0</v>
      </c>
      <c r="AZ844">
        <v>0</v>
      </c>
      <c r="BB844">
        <v>8</v>
      </c>
      <c r="BC844">
        <v>2013</v>
      </c>
      <c r="BD844" t="s">
        <v>3985</v>
      </c>
      <c r="BE844">
        <v>2013</v>
      </c>
    </row>
    <row r="845" spans="1:57" x14ac:dyDescent="0.35">
      <c r="A845" s="1" t="s">
        <v>448</v>
      </c>
      <c r="B845" s="1" t="s">
        <v>2342</v>
      </c>
      <c r="C845" s="1" t="s">
        <v>2343</v>
      </c>
      <c r="D845" s="1" t="s">
        <v>2344</v>
      </c>
      <c r="E845" s="1" t="s">
        <v>29</v>
      </c>
      <c r="F845" s="1" t="s">
        <v>751</v>
      </c>
      <c r="G845" s="2">
        <v>40786</v>
      </c>
      <c r="H845" s="1" t="s">
        <v>29</v>
      </c>
      <c r="I845" s="1" t="s">
        <v>29</v>
      </c>
      <c r="J845" s="1" t="s">
        <v>751</v>
      </c>
      <c r="K845" t="s">
        <v>1919</v>
      </c>
      <c r="L845" t="b">
        <v>1</v>
      </c>
      <c r="Q845">
        <v>0</v>
      </c>
      <c r="R845">
        <v>0</v>
      </c>
      <c r="U845">
        <v>0</v>
      </c>
      <c r="Z845">
        <v>758</v>
      </c>
      <c r="AA845">
        <v>0</v>
      </c>
      <c r="AB845">
        <v>0</v>
      </c>
      <c r="AD845">
        <v>758</v>
      </c>
      <c r="AH845">
        <v>758</v>
      </c>
      <c r="AJ845">
        <v>758</v>
      </c>
      <c r="AN845">
        <v>0</v>
      </c>
      <c r="AO845">
        <v>0</v>
      </c>
      <c r="AP845">
        <v>0</v>
      </c>
      <c r="AR845">
        <v>0</v>
      </c>
      <c r="AZ845">
        <v>0</v>
      </c>
      <c r="BB845">
        <v>8</v>
      </c>
      <c r="BC845">
        <v>2011</v>
      </c>
      <c r="BD845" t="s">
        <v>3985</v>
      </c>
      <c r="BE845">
        <v>2011</v>
      </c>
    </row>
    <row r="846" spans="1:57" x14ac:dyDescent="0.35">
      <c r="A846" s="1" t="s">
        <v>448</v>
      </c>
      <c r="B846" s="1" t="s">
        <v>2345</v>
      </c>
      <c r="C846" s="1" t="s">
        <v>2346</v>
      </c>
      <c r="D846" s="1" t="s">
        <v>2347</v>
      </c>
      <c r="E846" s="1" t="s">
        <v>29</v>
      </c>
      <c r="F846" s="1" t="s">
        <v>751</v>
      </c>
      <c r="G846" s="2">
        <v>41152</v>
      </c>
      <c r="H846" s="1" t="s">
        <v>29</v>
      </c>
      <c r="I846" s="1" t="s">
        <v>29</v>
      </c>
      <c r="J846" s="1" t="s">
        <v>751</v>
      </c>
      <c r="K846" t="s">
        <v>1919</v>
      </c>
      <c r="L846" t="b">
        <v>1</v>
      </c>
      <c r="Q846">
        <v>0</v>
      </c>
      <c r="R846">
        <v>0</v>
      </c>
      <c r="U846">
        <v>0</v>
      </c>
      <c r="Z846">
        <v>2973</v>
      </c>
      <c r="AA846">
        <v>0</v>
      </c>
      <c r="AB846">
        <v>0</v>
      </c>
      <c r="AD846">
        <v>2973</v>
      </c>
      <c r="AH846">
        <v>2973</v>
      </c>
      <c r="AJ846">
        <v>2973</v>
      </c>
      <c r="AN846">
        <v>0</v>
      </c>
      <c r="AO846">
        <v>0</v>
      </c>
      <c r="AP846">
        <v>0</v>
      </c>
      <c r="AR846">
        <v>0</v>
      </c>
      <c r="AZ846">
        <v>0</v>
      </c>
      <c r="BB846">
        <v>8</v>
      </c>
      <c r="BC846">
        <v>2012</v>
      </c>
      <c r="BD846" t="s">
        <v>3985</v>
      </c>
      <c r="BE846">
        <v>2012</v>
      </c>
    </row>
    <row r="847" spans="1:57" x14ac:dyDescent="0.35">
      <c r="A847" s="1" t="s">
        <v>448</v>
      </c>
      <c r="B847" s="1" t="s">
        <v>2348</v>
      </c>
      <c r="C847" s="1" t="s">
        <v>2349</v>
      </c>
      <c r="D847" s="1" t="s">
        <v>2350</v>
      </c>
      <c r="E847" s="1" t="s">
        <v>29</v>
      </c>
      <c r="F847" s="1" t="s">
        <v>751</v>
      </c>
      <c r="G847" s="2">
        <v>41517</v>
      </c>
      <c r="H847" s="1" t="s">
        <v>29</v>
      </c>
      <c r="I847" s="1" t="s">
        <v>29</v>
      </c>
      <c r="J847" s="1" t="s">
        <v>751</v>
      </c>
      <c r="K847" t="s">
        <v>1919</v>
      </c>
      <c r="L847" t="b">
        <v>1</v>
      </c>
      <c r="Q847">
        <v>0</v>
      </c>
      <c r="R847">
        <v>0</v>
      </c>
      <c r="U847">
        <v>0</v>
      </c>
      <c r="Z847">
        <v>1477</v>
      </c>
      <c r="AA847">
        <v>0</v>
      </c>
      <c r="AB847">
        <v>0</v>
      </c>
      <c r="AD847">
        <v>1477</v>
      </c>
      <c r="AH847">
        <v>1477</v>
      </c>
      <c r="AJ847">
        <v>1477</v>
      </c>
      <c r="AN847">
        <v>0</v>
      </c>
      <c r="AO847">
        <v>0</v>
      </c>
      <c r="AP847">
        <v>0</v>
      </c>
      <c r="AR847">
        <v>0</v>
      </c>
      <c r="AZ847">
        <v>0</v>
      </c>
      <c r="BB847">
        <v>8</v>
      </c>
      <c r="BC847">
        <v>2013</v>
      </c>
      <c r="BD847" t="s">
        <v>3985</v>
      </c>
      <c r="BE847">
        <v>2013</v>
      </c>
    </row>
    <row r="848" spans="1:57" x14ac:dyDescent="0.35">
      <c r="A848" s="1" t="s">
        <v>440</v>
      </c>
      <c r="B848" s="1" t="s">
        <v>2351</v>
      </c>
      <c r="C848" s="1" t="s">
        <v>2352</v>
      </c>
      <c r="D848" s="1" t="s">
        <v>2353</v>
      </c>
      <c r="E848" s="1" t="s">
        <v>29</v>
      </c>
      <c r="F848" s="1" t="s">
        <v>751</v>
      </c>
      <c r="G848" s="2">
        <v>41882</v>
      </c>
      <c r="H848" s="1" t="s">
        <v>29</v>
      </c>
      <c r="I848" s="1" t="s">
        <v>29</v>
      </c>
      <c r="J848" s="1" t="s">
        <v>751</v>
      </c>
      <c r="K848" t="s">
        <v>1919</v>
      </c>
      <c r="L848" t="b">
        <v>1</v>
      </c>
      <c r="Q848">
        <v>0</v>
      </c>
      <c r="R848">
        <v>0</v>
      </c>
      <c r="U848">
        <v>0</v>
      </c>
      <c r="Z848">
        <v>1610</v>
      </c>
      <c r="AA848">
        <v>0</v>
      </c>
      <c r="AB848">
        <v>0</v>
      </c>
      <c r="AD848">
        <v>1610</v>
      </c>
      <c r="AH848">
        <v>1610</v>
      </c>
      <c r="AJ848">
        <v>1610</v>
      </c>
      <c r="AN848">
        <v>1304</v>
      </c>
      <c r="AO848">
        <v>0</v>
      </c>
      <c r="AP848">
        <v>0</v>
      </c>
      <c r="AR848">
        <v>1304</v>
      </c>
      <c r="AY848">
        <v>1304</v>
      </c>
      <c r="AZ848">
        <v>1304</v>
      </c>
      <c r="BB848">
        <v>8</v>
      </c>
      <c r="BC848">
        <v>2014</v>
      </c>
      <c r="BD848" t="s">
        <v>3985</v>
      </c>
      <c r="BE848">
        <v>2014</v>
      </c>
    </row>
    <row r="849" spans="1:57" x14ac:dyDescent="0.35">
      <c r="A849" s="1" t="s">
        <v>445</v>
      </c>
      <c r="B849" s="1" t="s">
        <v>2354</v>
      </c>
      <c r="C849" s="1" t="s">
        <v>2355</v>
      </c>
      <c r="D849" s="1" t="s">
        <v>2356</v>
      </c>
      <c r="E849" s="1" t="s">
        <v>29</v>
      </c>
      <c r="F849" s="1" t="s">
        <v>751</v>
      </c>
      <c r="G849" s="2">
        <v>42247</v>
      </c>
      <c r="H849" s="1" t="s">
        <v>74</v>
      </c>
      <c r="I849" s="1" t="s">
        <v>82</v>
      </c>
      <c r="J849" s="1" t="s">
        <v>751</v>
      </c>
      <c r="K849" t="s">
        <v>1919</v>
      </c>
      <c r="L849" t="b">
        <v>1</v>
      </c>
      <c r="Q849">
        <v>0</v>
      </c>
      <c r="R849">
        <v>0</v>
      </c>
      <c r="U849">
        <v>0</v>
      </c>
      <c r="Z849">
        <v>0</v>
      </c>
      <c r="AA849">
        <v>0</v>
      </c>
      <c r="AB849">
        <v>0</v>
      </c>
      <c r="AD849">
        <v>0</v>
      </c>
      <c r="AJ849">
        <v>0</v>
      </c>
      <c r="AN849">
        <v>0</v>
      </c>
      <c r="AO849">
        <v>0</v>
      </c>
      <c r="AP849">
        <v>0</v>
      </c>
      <c r="AR849">
        <v>0</v>
      </c>
      <c r="AZ849">
        <v>0</v>
      </c>
      <c r="BB849">
        <v>8</v>
      </c>
      <c r="BC849">
        <v>2015</v>
      </c>
      <c r="BD849" t="s">
        <v>3985</v>
      </c>
      <c r="BE849">
        <v>2015</v>
      </c>
    </row>
    <row r="850" spans="1:57" x14ac:dyDescent="0.35">
      <c r="A850" s="1" t="s">
        <v>445</v>
      </c>
      <c r="B850" s="1" t="s">
        <v>2357</v>
      </c>
      <c r="C850" s="1" t="s">
        <v>2358</v>
      </c>
      <c r="D850" s="1" t="s">
        <v>2359</v>
      </c>
      <c r="E850" s="1" t="s">
        <v>2359</v>
      </c>
      <c r="F850" s="1" t="s">
        <v>751</v>
      </c>
      <c r="G850" s="2">
        <v>42247</v>
      </c>
      <c r="H850" s="1" t="s">
        <v>74</v>
      </c>
      <c r="I850" s="1" t="s">
        <v>82</v>
      </c>
      <c r="J850" s="1" t="s">
        <v>751</v>
      </c>
      <c r="K850" t="s">
        <v>1919</v>
      </c>
      <c r="L850" t="b">
        <v>1</v>
      </c>
      <c r="Q850">
        <v>0</v>
      </c>
      <c r="R850">
        <v>0</v>
      </c>
      <c r="U850">
        <v>0</v>
      </c>
      <c r="Z850">
        <v>2500</v>
      </c>
      <c r="AA850">
        <v>0</v>
      </c>
      <c r="AB850">
        <v>0</v>
      </c>
      <c r="AD850">
        <v>2500</v>
      </c>
      <c r="AH850">
        <v>2500</v>
      </c>
      <c r="AJ850">
        <v>2500</v>
      </c>
      <c r="AN850">
        <v>1680</v>
      </c>
      <c r="AO850">
        <v>0</v>
      </c>
      <c r="AP850">
        <v>0</v>
      </c>
      <c r="AR850">
        <v>1680</v>
      </c>
      <c r="AY850">
        <v>1680</v>
      </c>
      <c r="AZ850">
        <v>1680</v>
      </c>
      <c r="BB850">
        <v>8</v>
      </c>
      <c r="BC850">
        <v>2015</v>
      </c>
      <c r="BD850" t="s">
        <v>3985</v>
      </c>
      <c r="BE850">
        <v>2015</v>
      </c>
    </row>
    <row r="851" spans="1:57" x14ac:dyDescent="0.35">
      <c r="A851" s="1" t="s">
        <v>445</v>
      </c>
      <c r="B851" s="1" t="s">
        <v>2360</v>
      </c>
      <c r="C851" s="1" t="s">
        <v>2361</v>
      </c>
      <c r="D851" s="1" t="s">
        <v>2362</v>
      </c>
      <c r="E851" s="1" t="s">
        <v>29</v>
      </c>
      <c r="F851" s="1" t="s">
        <v>751</v>
      </c>
      <c r="G851" s="2">
        <v>42613</v>
      </c>
      <c r="H851" s="1" t="s">
        <v>74</v>
      </c>
      <c r="I851" s="1" t="s">
        <v>82</v>
      </c>
      <c r="J851" s="1" t="s">
        <v>751</v>
      </c>
      <c r="K851" t="s">
        <v>1919</v>
      </c>
      <c r="L851" t="b">
        <v>1</v>
      </c>
      <c r="Q851">
        <v>0</v>
      </c>
      <c r="R851">
        <v>0</v>
      </c>
      <c r="U851">
        <v>0</v>
      </c>
      <c r="Z851">
        <v>0</v>
      </c>
      <c r="AA851">
        <v>0</v>
      </c>
      <c r="AB851">
        <v>0</v>
      </c>
      <c r="AD851">
        <v>0</v>
      </c>
      <c r="AJ851">
        <v>0</v>
      </c>
      <c r="AN851">
        <v>0</v>
      </c>
      <c r="AO851">
        <v>0</v>
      </c>
      <c r="AP851">
        <v>0</v>
      </c>
      <c r="AR851">
        <v>0</v>
      </c>
      <c r="AZ851">
        <v>0</v>
      </c>
      <c r="BB851">
        <v>8</v>
      </c>
      <c r="BC851">
        <v>2016</v>
      </c>
      <c r="BD851" t="s">
        <v>3985</v>
      </c>
      <c r="BE851">
        <v>2016</v>
      </c>
    </row>
    <row r="852" spans="1:57" x14ac:dyDescent="0.35">
      <c r="A852" s="1" t="s">
        <v>421</v>
      </c>
      <c r="B852" s="1" t="s">
        <v>1923</v>
      </c>
      <c r="C852" s="1" t="s">
        <v>1924</v>
      </c>
      <c r="D852" s="1" t="s">
        <v>1925</v>
      </c>
      <c r="E852" s="1" t="s">
        <v>29</v>
      </c>
      <c r="F852" s="1" t="s">
        <v>751</v>
      </c>
      <c r="G852" s="2">
        <v>41152</v>
      </c>
      <c r="H852" s="1" t="s">
        <v>155</v>
      </c>
      <c r="I852" s="1" t="s">
        <v>145</v>
      </c>
      <c r="J852" s="1" t="s">
        <v>1775</v>
      </c>
      <c r="K852" t="s">
        <v>1776</v>
      </c>
      <c r="L852" t="b">
        <v>1</v>
      </c>
      <c r="Q852">
        <v>0</v>
      </c>
      <c r="R852">
        <v>0</v>
      </c>
      <c r="U852">
        <v>0</v>
      </c>
      <c r="Z852">
        <v>0</v>
      </c>
      <c r="AA852">
        <v>0</v>
      </c>
      <c r="AB852">
        <v>0</v>
      </c>
      <c r="AD852">
        <v>0</v>
      </c>
      <c r="AJ852">
        <v>0</v>
      </c>
      <c r="AN852">
        <v>0</v>
      </c>
      <c r="AO852">
        <v>0</v>
      </c>
      <c r="AP852">
        <v>0</v>
      </c>
      <c r="AR852">
        <v>0</v>
      </c>
      <c r="AZ852">
        <v>0</v>
      </c>
      <c r="BB852">
        <v>8</v>
      </c>
      <c r="BC852">
        <v>2012</v>
      </c>
      <c r="BD852" t="s">
        <v>3985</v>
      </c>
      <c r="BE852">
        <v>2012</v>
      </c>
    </row>
    <row r="853" spans="1:57" x14ac:dyDescent="0.35">
      <c r="A853" s="1" t="s">
        <v>421</v>
      </c>
      <c r="B853" s="1" t="s">
        <v>1930</v>
      </c>
      <c r="C853" s="1" t="s">
        <v>1931</v>
      </c>
      <c r="D853" s="1" t="s">
        <v>1932</v>
      </c>
      <c r="E853" s="1" t="s">
        <v>1932</v>
      </c>
      <c r="F853" s="1" t="s">
        <v>751</v>
      </c>
      <c r="G853" s="2">
        <v>41152</v>
      </c>
      <c r="H853" s="1" t="s">
        <v>1824</v>
      </c>
      <c r="I853" s="1" t="s">
        <v>145</v>
      </c>
      <c r="J853" s="1" t="s">
        <v>1775</v>
      </c>
      <c r="K853" t="s">
        <v>1776</v>
      </c>
      <c r="L853" t="b">
        <v>1</v>
      </c>
      <c r="Q853">
        <v>0</v>
      </c>
      <c r="R853">
        <v>0</v>
      </c>
      <c r="U853">
        <v>0</v>
      </c>
      <c r="Z853">
        <v>0</v>
      </c>
      <c r="AA853">
        <v>0</v>
      </c>
      <c r="AB853">
        <v>0</v>
      </c>
      <c r="AD853">
        <v>0</v>
      </c>
      <c r="AJ853">
        <v>0</v>
      </c>
      <c r="AN853">
        <v>0</v>
      </c>
      <c r="AO853">
        <v>0</v>
      </c>
      <c r="AP853">
        <v>0</v>
      </c>
      <c r="AR853">
        <v>0</v>
      </c>
      <c r="AZ853">
        <v>0</v>
      </c>
      <c r="BB853">
        <v>8</v>
      </c>
      <c r="BC853">
        <v>2012</v>
      </c>
      <c r="BD853" t="s">
        <v>3985</v>
      </c>
      <c r="BE853">
        <v>2012</v>
      </c>
    </row>
    <row r="854" spans="1:57" x14ac:dyDescent="0.35">
      <c r="A854" s="1" t="s">
        <v>421</v>
      </c>
      <c r="B854" s="1" t="s">
        <v>1926</v>
      </c>
      <c r="C854" s="1" t="s">
        <v>1927</v>
      </c>
      <c r="D854" s="1" t="s">
        <v>1928</v>
      </c>
      <c r="E854" s="1" t="s">
        <v>1929</v>
      </c>
      <c r="F854" s="1" t="s">
        <v>751</v>
      </c>
      <c r="G854" s="2">
        <v>41152</v>
      </c>
      <c r="H854" s="1" t="s">
        <v>1816</v>
      </c>
      <c r="I854" s="1" t="s">
        <v>145</v>
      </c>
      <c r="J854" s="1" t="s">
        <v>1775</v>
      </c>
      <c r="K854" t="s">
        <v>1776</v>
      </c>
      <c r="L854" t="b">
        <v>1</v>
      </c>
      <c r="Q854">
        <v>0</v>
      </c>
      <c r="R854">
        <v>0</v>
      </c>
      <c r="U854">
        <v>0</v>
      </c>
      <c r="Z854">
        <v>0</v>
      </c>
      <c r="AA854">
        <v>0</v>
      </c>
      <c r="AB854">
        <v>0</v>
      </c>
      <c r="AD854">
        <v>0</v>
      </c>
      <c r="AJ854">
        <v>0</v>
      </c>
      <c r="AN854">
        <v>0</v>
      </c>
      <c r="AO854">
        <v>0</v>
      </c>
      <c r="AP854">
        <v>0</v>
      </c>
      <c r="AR854">
        <v>0</v>
      </c>
      <c r="AZ854">
        <v>0</v>
      </c>
      <c r="BB854">
        <v>8</v>
      </c>
      <c r="BC854">
        <v>2012</v>
      </c>
      <c r="BD854" t="s">
        <v>3985</v>
      </c>
      <c r="BE854">
        <v>2012</v>
      </c>
    </row>
    <row r="855" spans="1:57" x14ac:dyDescent="0.35">
      <c r="A855" s="1" t="s">
        <v>421</v>
      </c>
      <c r="B855" s="1" t="s">
        <v>1933</v>
      </c>
      <c r="C855" s="1" t="s">
        <v>1934</v>
      </c>
      <c r="D855" s="1" t="s">
        <v>1935</v>
      </c>
      <c r="E855" s="1" t="s">
        <v>1935</v>
      </c>
      <c r="F855" s="1" t="s">
        <v>751</v>
      </c>
      <c r="G855" s="2">
        <v>41152</v>
      </c>
      <c r="H855" s="1" t="s">
        <v>1020</v>
      </c>
      <c r="I855" s="1" t="s">
        <v>145</v>
      </c>
      <c r="J855" s="1" t="s">
        <v>1775</v>
      </c>
      <c r="K855" t="s">
        <v>1776</v>
      </c>
      <c r="L855" t="b">
        <v>1</v>
      </c>
      <c r="Q855">
        <v>0</v>
      </c>
      <c r="R855">
        <v>0</v>
      </c>
      <c r="U855">
        <v>0</v>
      </c>
      <c r="Z855">
        <v>0</v>
      </c>
      <c r="AA855">
        <v>0</v>
      </c>
      <c r="AB855">
        <v>0</v>
      </c>
      <c r="AD855">
        <v>0</v>
      </c>
      <c r="AJ855">
        <v>0</v>
      </c>
      <c r="AN855">
        <v>0</v>
      </c>
      <c r="AO855">
        <v>0</v>
      </c>
      <c r="AP855">
        <v>0</v>
      </c>
      <c r="AR855">
        <v>0</v>
      </c>
      <c r="AZ855">
        <v>0</v>
      </c>
      <c r="BB855">
        <v>8</v>
      </c>
      <c r="BC855">
        <v>2012</v>
      </c>
      <c r="BD855" t="s">
        <v>3985</v>
      </c>
      <c r="BE855">
        <v>2012</v>
      </c>
    </row>
    <row r="856" spans="1:57" x14ac:dyDescent="0.35">
      <c r="A856" s="1" t="s">
        <v>421</v>
      </c>
      <c r="B856" s="1" t="s">
        <v>1936</v>
      </c>
      <c r="C856" s="1" t="s">
        <v>1937</v>
      </c>
      <c r="D856" s="1" t="s">
        <v>1938</v>
      </c>
      <c r="E856" s="1" t="s">
        <v>1938</v>
      </c>
      <c r="F856" s="1" t="s">
        <v>751</v>
      </c>
      <c r="G856" s="2">
        <v>41152</v>
      </c>
      <c r="H856" s="1" t="s">
        <v>1799</v>
      </c>
      <c r="I856" s="1" t="s">
        <v>145</v>
      </c>
      <c r="J856" s="1" t="s">
        <v>1775</v>
      </c>
      <c r="K856" t="s">
        <v>1776</v>
      </c>
      <c r="L856" t="b">
        <v>1</v>
      </c>
      <c r="Q856">
        <v>0</v>
      </c>
      <c r="R856">
        <v>0</v>
      </c>
      <c r="U856">
        <v>0</v>
      </c>
      <c r="Z856">
        <v>0</v>
      </c>
      <c r="AA856">
        <v>0</v>
      </c>
      <c r="AB856">
        <v>0</v>
      </c>
      <c r="AD856">
        <v>0</v>
      </c>
      <c r="AJ856">
        <v>0</v>
      </c>
      <c r="AN856">
        <v>0</v>
      </c>
      <c r="AO856">
        <v>0</v>
      </c>
      <c r="AP856">
        <v>0</v>
      </c>
      <c r="AR856">
        <v>0</v>
      </c>
      <c r="AZ856">
        <v>0</v>
      </c>
      <c r="BB856">
        <v>8</v>
      </c>
      <c r="BC856">
        <v>2012</v>
      </c>
      <c r="BD856" t="s">
        <v>3985</v>
      </c>
      <c r="BE856">
        <v>2012</v>
      </c>
    </row>
    <row r="857" spans="1:57" x14ac:dyDescent="0.35">
      <c r="A857" s="1" t="s">
        <v>421</v>
      </c>
      <c r="B857" s="1" t="s">
        <v>1939</v>
      </c>
      <c r="C857" s="1" t="s">
        <v>1940</v>
      </c>
      <c r="D857" s="1" t="s">
        <v>1941</v>
      </c>
      <c r="E857" s="1" t="s">
        <v>1941</v>
      </c>
      <c r="F857" s="1" t="s">
        <v>751</v>
      </c>
      <c r="G857" s="2">
        <v>41152</v>
      </c>
      <c r="H857" s="1" t="s">
        <v>1783</v>
      </c>
      <c r="I857" s="1" t="s">
        <v>145</v>
      </c>
      <c r="J857" s="1" t="s">
        <v>1775</v>
      </c>
      <c r="K857" t="s">
        <v>1776</v>
      </c>
      <c r="L857" t="b">
        <v>1</v>
      </c>
      <c r="Q857">
        <v>0</v>
      </c>
      <c r="R857">
        <v>0</v>
      </c>
      <c r="U857">
        <v>0</v>
      </c>
      <c r="Z857">
        <v>0</v>
      </c>
      <c r="AA857">
        <v>0</v>
      </c>
      <c r="AB857">
        <v>0</v>
      </c>
      <c r="AD857">
        <v>0</v>
      </c>
      <c r="AJ857">
        <v>0</v>
      </c>
      <c r="AN857">
        <v>0</v>
      </c>
      <c r="AO857">
        <v>0</v>
      </c>
      <c r="AP857">
        <v>0</v>
      </c>
      <c r="AR857">
        <v>0</v>
      </c>
      <c r="AZ857">
        <v>0</v>
      </c>
      <c r="BB857">
        <v>8</v>
      </c>
      <c r="BC857">
        <v>2012</v>
      </c>
      <c r="BD857" t="s">
        <v>3985</v>
      </c>
      <c r="BE857">
        <v>2012</v>
      </c>
    </row>
    <row r="858" spans="1:57" x14ac:dyDescent="0.35">
      <c r="A858" s="1" t="s">
        <v>421</v>
      </c>
      <c r="B858" s="1" t="s">
        <v>1942</v>
      </c>
      <c r="C858" s="1" t="s">
        <v>1943</v>
      </c>
      <c r="D858" s="1" t="s">
        <v>1944</v>
      </c>
      <c r="E858" s="1" t="s">
        <v>1944</v>
      </c>
      <c r="F858" s="1" t="s">
        <v>751</v>
      </c>
      <c r="G858" s="2">
        <v>41152</v>
      </c>
      <c r="H858" s="1" t="s">
        <v>1828</v>
      </c>
      <c r="I858" s="1" t="s">
        <v>145</v>
      </c>
      <c r="J858" s="1" t="s">
        <v>1775</v>
      </c>
      <c r="K858" t="s">
        <v>1776</v>
      </c>
      <c r="L858" t="b">
        <v>1</v>
      </c>
      <c r="Q858">
        <v>0</v>
      </c>
      <c r="R858">
        <v>0</v>
      </c>
      <c r="U858">
        <v>0</v>
      </c>
      <c r="Z858">
        <v>0</v>
      </c>
      <c r="AA858">
        <v>0</v>
      </c>
      <c r="AB858">
        <v>0</v>
      </c>
      <c r="AD858">
        <v>0</v>
      </c>
      <c r="AJ858">
        <v>0</v>
      </c>
      <c r="AN858">
        <v>0</v>
      </c>
      <c r="AO858">
        <v>0</v>
      </c>
      <c r="AP858">
        <v>0</v>
      </c>
      <c r="AR858">
        <v>0</v>
      </c>
      <c r="AZ858">
        <v>0</v>
      </c>
      <c r="BB858">
        <v>8</v>
      </c>
      <c r="BC858">
        <v>2012</v>
      </c>
      <c r="BD858" t="s">
        <v>3985</v>
      </c>
      <c r="BE858">
        <v>2012</v>
      </c>
    </row>
    <row r="859" spans="1:57" x14ac:dyDescent="0.35">
      <c r="A859" s="1" t="s">
        <v>421</v>
      </c>
      <c r="B859" s="1" t="s">
        <v>1945</v>
      </c>
      <c r="C859" s="1" t="s">
        <v>1946</v>
      </c>
      <c r="D859" s="1" t="s">
        <v>1947</v>
      </c>
      <c r="E859" s="1" t="s">
        <v>1947</v>
      </c>
      <c r="F859" s="1" t="s">
        <v>751</v>
      </c>
      <c r="G859" s="2">
        <v>41517</v>
      </c>
      <c r="H859" s="1" t="s">
        <v>1124</v>
      </c>
      <c r="I859" s="1" t="s">
        <v>145</v>
      </c>
      <c r="J859" s="1" t="s">
        <v>1775</v>
      </c>
      <c r="K859" t="s">
        <v>1776</v>
      </c>
      <c r="L859" t="b">
        <v>1</v>
      </c>
      <c r="Q859">
        <v>0</v>
      </c>
      <c r="R859">
        <v>0</v>
      </c>
      <c r="U859">
        <v>0</v>
      </c>
      <c r="Z859">
        <v>0</v>
      </c>
      <c r="AA859">
        <v>0</v>
      </c>
      <c r="AB859">
        <v>0</v>
      </c>
      <c r="AD859">
        <v>0</v>
      </c>
      <c r="AJ859">
        <v>0</v>
      </c>
      <c r="AN859">
        <v>0</v>
      </c>
      <c r="AO859">
        <v>0</v>
      </c>
      <c r="AP859">
        <v>0</v>
      </c>
      <c r="AR859">
        <v>0</v>
      </c>
      <c r="AZ859">
        <v>0</v>
      </c>
      <c r="BB859">
        <v>8</v>
      </c>
      <c r="BC859">
        <v>2013</v>
      </c>
      <c r="BD859" t="s">
        <v>3985</v>
      </c>
      <c r="BE859">
        <v>2013</v>
      </c>
    </row>
    <row r="860" spans="1:57" x14ac:dyDescent="0.35">
      <c r="A860" s="1" t="s">
        <v>421</v>
      </c>
      <c r="B860" s="1" t="s">
        <v>1951</v>
      </c>
      <c r="C860" s="1" t="s">
        <v>1952</v>
      </c>
      <c r="D860" s="1" t="s">
        <v>1953</v>
      </c>
      <c r="E860" s="1" t="s">
        <v>1953</v>
      </c>
      <c r="F860" s="1" t="s">
        <v>751</v>
      </c>
      <c r="G860" s="2">
        <v>41517</v>
      </c>
      <c r="H860" s="1" t="s">
        <v>155</v>
      </c>
      <c r="I860" s="1" t="s">
        <v>145</v>
      </c>
      <c r="J860" s="1" t="s">
        <v>1775</v>
      </c>
      <c r="K860" t="s">
        <v>1776</v>
      </c>
      <c r="L860" t="b">
        <v>1</v>
      </c>
      <c r="Q860">
        <v>0</v>
      </c>
      <c r="R860">
        <v>0</v>
      </c>
      <c r="U860">
        <v>0</v>
      </c>
      <c r="Z860">
        <v>0</v>
      </c>
      <c r="AA860">
        <v>0</v>
      </c>
      <c r="AB860">
        <v>0</v>
      </c>
      <c r="AD860">
        <v>0</v>
      </c>
      <c r="AJ860">
        <v>0</v>
      </c>
      <c r="AN860">
        <v>0</v>
      </c>
      <c r="AO860">
        <v>0</v>
      </c>
      <c r="AP860">
        <v>0</v>
      </c>
      <c r="AR860">
        <v>0</v>
      </c>
      <c r="AZ860">
        <v>0</v>
      </c>
      <c r="BB860">
        <v>8</v>
      </c>
      <c r="BC860">
        <v>2013</v>
      </c>
      <c r="BD860" t="s">
        <v>3985</v>
      </c>
      <c r="BE860">
        <v>2013</v>
      </c>
    </row>
    <row r="861" spans="1:57" x14ac:dyDescent="0.35">
      <c r="A861" s="1" t="s">
        <v>421</v>
      </c>
      <c r="B861" s="1" t="s">
        <v>1954</v>
      </c>
      <c r="C861" s="1" t="s">
        <v>1955</v>
      </c>
      <c r="D861" s="1" t="s">
        <v>1956</v>
      </c>
      <c r="E861" s="1" t="s">
        <v>1956</v>
      </c>
      <c r="F861" s="1" t="s">
        <v>751</v>
      </c>
      <c r="G861" s="2">
        <v>41517</v>
      </c>
      <c r="H861" s="1" t="s">
        <v>1816</v>
      </c>
      <c r="I861" s="1" t="s">
        <v>145</v>
      </c>
      <c r="J861" s="1" t="s">
        <v>1775</v>
      </c>
      <c r="K861" t="s">
        <v>1776</v>
      </c>
      <c r="L861" t="b">
        <v>1</v>
      </c>
      <c r="Q861">
        <v>0</v>
      </c>
      <c r="R861">
        <v>0</v>
      </c>
      <c r="U861">
        <v>0</v>
      </c>
      <c r="Z861">
        <v>0</v>
      </c>
      <c r="AA861">
        <v>0</v>
      </c>
      <c r="AB861">
        <v>0</v>
      </c>
      <c r="AD861">
        <v>0</v>
      </c>
      <c r="AJ861">
        <v>0</v>
      </c>
      <c r="AN861">
        <v>0</v>
      </c>
      <c r="AO861">
        <v>0</v>
      </c>
      <c r="AP861">
        <v>0</v>
      </c>
      <c r="AR861">
        <v>0</v>
      </c>
      <c r="AZ861">
        <v>0</v>
      </c>
      <c r="BB861">
        <v>8</v>
      </c>
      <c r="BC861">
        <v>2013</v>
      </c>
      <c r="BD861" t="s">
        <v>3985</v>
      </c>
      <c r="BE861">
        <v>2013</v>
      </c>
    </row>
    <row r="862" spans="1:57" x14ac:dyDescent="0.35">
      <c r="A862" s="1" t="s">
        <v>421</v>
      </c>
      <c r="B862" s="1" t="s">
        <v>1948</v>
      </c>
      <c r="C862" s="1" t="s">
        <v>1949</v>
      </c>
      <c r="D862" s="1" t="s">
        <v>1950</v>
      </c>
      <c r="E862" s="1" t="s">
        <v>1950</v>
      </c>
      <c r="F862" s="1" t="s">
        <v>751</v>
      </c>
      <c r="G862" s="2">
        <v>41517</v>
      </c>
      <c r="H862" s="1" t="s">
        <v>1824</v>
      </c>
      <c r="I862" s="1" t="s">
        <v>145</v>
      </c>
      <c r="J862" s="1" t="s">
        <v>1775</v>
      </c>
      <c r="K862" t="s">
        <v>1776</v>
      </c>
      <c r="L862" t="b">
        <v>1</v>
      </c>
      <c r="Q862">
        <v>0</v>
      </c>
      <c r="R862">
        <v>0</v>
      </c>
      <c r="U862">
        <v>0</v>
      </c>
      <c r="Z862">
        <v>0</v>
      </c>
      <c r="AA862">
        <v>0</v>
      </c>
      <c r="AB862">
        <v>0</v>
      </c>
      <c r="AD862">
        <v>0</v>
      </c>
      <c r="AJ862">
        <v>0</v>
      </c>
      <c r="AN862">
        <v>0</v>
      </c>
      <c r="AO862">
        <v>0</v>
      </c>
      <c r="AP862">
        <v>0</v>
      </c>
      <c r="AR862">
        <v>0</v>
      </c>
      <c r="AZ862">
        <v>0</v>
      </c>
      <c r="BB862">
        <v>8</v>
      </c>
      <c r="BC862">
        <v>2013</v>
      </c>
      <c r="BD862" t="s">
        <v>3985</v>
      </c>
      <c r="BE862">
        <v>2013</v>
      </c>
    </row>
    <row r="863" spans="1:57" x14ac:dyDescent="0.35">
      <c r="A863" s="1" t="s">
        <v>421</v>
      </c>
      <c r="B863" s="1" t="s">
        <v>1966</v>
      </c>
      <c r="C863" s="1" t="s">
        <v>1967</v>
      </c>
      <c r="D863" s="1" t="s">
        <v>1968</v>
      </c>
      <c r="E863" s="1" t="s">
        <v>1968</v>
      </c>
      <c r="F863" s="1" t="s">
        <v>751</v>
      </c>
      <c r="G863" s="2">
        <v>41517</v>
      </c>
      <c r="H863" s="1" t="s">
        <v>1839</v>
      </c>
      <c r="I863" s="1" t="s">
        <v>145</v>
      </c>
      <c r="J863" s="1" t="s">
        <v>1775</v>
      </c>
      <c r="K863" t="s">
        <v>1776</v>
      </c>
      <c r="L863" t="b">
        <v>1</v>
      </c>
      <c r="Q863">
        <v>0</v>
      </c>
      <c r="R863">
        <v>0</v>
      </c>
      <c r="U863">
        <v>0</v>
      </c>
      <c r="Z863">
        <v>0</v>
      </c>
      <c r="AA863">
        <v>0</v>
      </c>
      <c r="AB863">
        <v>0</v>
      </c>
      <c r="AD863">
        <v>0</v>
      </c>
      <c r="AJ863">
        <v>0</v>
      </c>
      <c r="AN863">
        <v>0</v>
      </c>
      <c r="AO863">
        <v>0</v>
      </c>
      <c r="AP863">
        <v>0</v>
      </c>
      <c r="AR863">
        <v>0</v>
      </c>
      <c r="AZ863">
        <v>0</v>
      </c>
      <c r="BB863">
        <v>8</v>
      </c>
      <c r="BC863">
        <v>2013</v>
      </c>
      <c r="BD863" t="s">
        <v>3985</v>
      </c>
      <c r="BE863">
        <v>2013</v>
      </c>
    </row>
    <row r="864" spans="1:57" x14ac:dyDescent="0.35">
      <c r="A864" s="1" t="s">
        <v>421</v>
      </c>
      <c r="B864" s="1" t="s">
        <v>1969</v>
      </c>
      <c r="C864" s="1" t="s">
        <v>1970</v>
      </c>
      <c r="D864" s="1" t="s">
        <v>1971</v>
      </c>
      <c r="E864" s="1" t="s">
        <v>1971</v>
      </c>
      <c r="F864" s="1" t="s">
        <v>751</v>
      </c>
      <c r="G864" s="2">
        <v>41517</v>
      </c>
      <c r="H864" s="1" t="s">
        <v>1020</v>
      </c>
      <c r="I864" s="1" t="s">
        <v>145</v>
      </c>
      <c r="J864" s="1" t="s">
        <v>1775</v>
      </c>
      <c r="K864" t="s">
        <v>1776</v>
      </c>
      <c r="L864" t="b">
        <v>1</v>
      </c>
      <c r="Q864">
        <v>0</v>
      </c>
      <c r="R864">
        <v>0</v>
      </c>
      <c r="U864">
        <v>0</v>
      </c>
      <c r="Z864">
        <v>0</v>
      </c>
      <c r="AA864">
        <v>0</v>
      </c>
      <c r="AB864">
        <v>0</v>
      </c>
      <c r="AD864">
        <v>0</v>
      </c>
      <c r="AJ864">
        <v>0</v>
      </c>
      <c r="AN864">
        <v>0</v>
      </c>
      <c r="AO864">
        <v>0</v>
      </c>
      <c r="AP864">
        <v>0</v>
      </c>
      <c r="AR864">
        <v>0</v>
      </c>
      <c r="AZ864">
        <v>0</v>
      </c>
      <c r="BB864">
        <v>8</v>
      </c>
      <c r="BC864">
        <v>2013</v>
      </c>
      <c r="BD864" t="s">
        <v>3985</v>
      </c>
      <c r="BE864">
        <v>2013</v>
      </c>
    </row>
    <row r="865" spans="1:57" x14ac:dyDescent="0.35">
      <c r="A865" s="1" t="s">
        <v>421</v>
      </c>
      <c r="B865" s="1" t="s">
        <v>1960</v>
      </c>
      <c r="C865" s="1" t="s">
        <v>1961</v>
      </c>
      <c r="D865" s="1" t="s">
        <v>1962</v>
      </c>
      <c r="E865" s="1" t="s">
        <v>1962</v>
      </c>
      <c r="F865" s="1" t="s">
        <v>751</v>
      </c>
      <c r="G865" s="2">
        <v>41517</v>
      </c>
      <c r="H865" s="1" t="s">
        <v>998</v>
      </c>
      <c r="I865" s="1" t="s">
        <v>145</v>
      </c>
      <c r="J865" s="1" t="s">
        <v>1775</v>
      </c>
      <c r="K865" t="s">
        <v>1776</v>
      </c>
      <c r="L865" t="b">
        <v>1</v>
      </c>
      <c r="Q865">
        <v>0</v>
      </c>
      <c r="R865">
        <v>0</v>
      </c>
      <c r="U865">
        <v>0</v>
      </c>
      <c r="Z865">
        <v>0</v>
      </c>
      <c r="AA865">
        <v>0</v>
      </c>
      <c r="AB865">
        <v>0</v>
      </c>
      <c r="AD865">
        <v>0</v>
      </c>
      <c r="AJ865">
        <v>0</v>
      </c>
      <c r="AN865">
        <v>0</v>
      </c>
      <c r="AO865">
        <v>0</v>
      </c>
      <c r="AP865">
        <v>0</v>
      </c>
      <c r="AR865">
        <v>0</v>
      </c>
      <c r="AZ865">
        <v>0</v>
      </c>
      <c r="BB865">
        <v>8</v>
      </c>
      <c r="BC865">
        <v>2013</v>
      </c>
      <c r="BD865" t="s">
        <v>3985</v>
      </c>
      <c r="BE865">
        <v>2013</v>
      </c>
    </row>
    <row r="866" spans="1:57" x14ac:dyDescent="0.35">
      <c r="A866" s="1" t="s">
        <v>421</v>
      </c>
      <c r="B866" s="1" t="s">
        <v>1963</v>
      </c>
      <c r="C866" s="1" t="s">
        <v>1964</v>
      </c>
      <c r="D866" s="1" t="s">
        <v>1965</v>
      </c>
      <c r="E866" s="1" t="s">
        <v>1965</v>
      </c>
      <c r="F866" s="1" t="s">
        <v>751</v>
      </c>
      <c r="G866" s="2">
        <v>41517</v>
      </c>
      <c r="H866" s="1" t="s">
        <v>1783</v>
      </c>
      <c r="I866" s="1" t="s">
        <v>145</v>
      </c>
      <c r="J866" s="1" t="s">
        <v>1775</v>
      </c>
      <c r="K866" t="s">
        <v>1776</v>
      </c>
      <c r="L866" t="b">
        <v>1</v>
      </c>
      <c r="Q866">
        <v>0</v>
      </c>
      <c r="R866">
        <v>0</v>
      </c>
      <c r="U866">
        <v>0</v>
      </c>
      <c r="Z866">
        <v>0</v>
      </c>
      <c r="AA866">
        <v>0</v>
      </c>
      <c r="AB866">
        <v>0</v>
      </c>
      <c r="AD866">
        <v>0</v>
      </c>
      <c r="AJ866">
        <v>0</v>
      </c>
      <c r="AN866">
        <v>0</v>
      </c>
      <c r="AO866">
        <v>0</v>
      </c>
      <c r="AP866">
        <v>0</v>
      </c>
      <c r="AR866">
        <v>0</v>
      </c>
      <c r="AZ866">
        <v>0</v>
      </c>
      <c r="BB866">
        <v>8</v>
      </c>
      <c r="BC866">
        <v>2013</v>
      </c>
      <c r="BD866" t="s">
        <v>3985</v>
      </c>
      <c r="BE866">
        <v>2013</v>
      </c>
    </row>
    <row r="867" spans="1:57" x14ac:dyDescent="0.35">
      <c r="A867" s="1" t="s">
        <v>421</v>
      </c>
      <c r="B867" s="1" t="s">
        <v>1957</v>
      </c>
      <c r="C867" s="1" t="s">
        <v>1958</v>
      </c>
      <c r="D867" s="1" t="s">
        <v>1959</v>
      </c>
      <c r="E867" s="1" t="s">
        <v>1959</v>
      </c>
      <c r="F867" s="1" t="s">
        <v>751</v>
      </c>
      <c r="G867" s="2">
        <v>41517</v>
      </c>
      <c r="H867" s="1" t="s">
        <v>1828</v>
      </c>
      <c r="I867" s="1" t="s">
        <v>145</v>
      </c>
      <c r="J867" s="1" t="s">
        <v>1775</v>
      </c>
      <c r="K867" t="s">
        <v>1776</v>
      </c>
      <c r="L867" t="b">
        <v>1</v>
      </c>
      <c r="Q867">
        <v>0</v>
      </c>
      <c r="R867">
        <v>0</v>
      </c>
      <c r="U867">
        <v>0</v>
      </c>
      <c r="Z867">
        <v>0</v>
      </c>
      <c r="AA867">
        <v>0</v>
      </c>
      <c r="AB867">
        <v>0</v>
      </c>
      <c r="AD867">
        <v>0</v>
      </c>
      <c r="AJ867">
        <v>0</v>
      </c>
      <c r="AN867">
        <v>0</v>
      </c>
      <c r="AO867">
        <v>0</v>
      </c>
      <c r="AP867">
        <v>0</v>
      </c>
      <c r="AR867">
        <v>0</v>
      </c>
      <c r="AZ867">
        <v>0</v>
      </c>
      <c r="BB867">
        <v>8</v>
      </c>
      <c r="BC867">
        <v>2013</v>
      </c>
      <c r="BD867" t="s">
        <v>3985</v>
      </c>
      <c r="BE867">
        <v>2013</v>
      </c>
    </row>
    <row r="868" spans="1:57" x14ac:dyDescent="0.35">
      <c r="A868" s="1" t="s">
        <v>421</v>
      </c>
      <c r="B868" s="1" t="s">
        <v>1972</v>
      </c>
      <c r="C868" s="1" t="s">
        <v>1973</v>
      </c>
      <c r="D868" s="1" t="s">
        <v>1974</v>
      </c>
      <c r="E868" s="1" t="s">
        <v>1974</v>
      </c>
      <c r="F868" s="1" t="s">
        <v>751</v>
      </c>
      <c r="G868" s="2">
        <v>41517</v>
      </c>
      <c r="H868" s="1" t="s">
        <v>1799</v>
      </c>
      <c r="I868" s="1" t="s">
        <v>145</v>
      </c>
      <c r="J868" s="1" t="s">
        <v>1775</v>
      </c>
      <c r="K868" t="s">
        <v>1776</v>
      </c>
      <c r="L868" t="b">
        <v>1</v>
      </c>
      <c r="Q868">
        <v>0</v>
      </c>
      <c r="R868">
        <v>0</v>
      </c>
      <c r="U868">
        <v>0</v>
      </c>
      <c r="Z868">
        <v>0</v>
      </c>
      <c r="AA868">
        <v>0</v>
      </c>
      <c r="AB868">
        <v>0</v>
      </c>
      <c r="AD868">
        <v>0</v>
      </c>
      <c r="AJ868">
        <v>0</v>
      </c>
      <c r="AN868">
        <v>0</v>
      </c>
      <c r="AO868">
        <v>0</v>
      </c>
      <c r="AP868">
        <v>0</v>
      </c>
      <c r="AR868">
        <v>0</v>
      </c>
      <c r="AZ868">
        <v>0</v>
      </c>
      <c r="BB868">
        <v>8</v>
      </c>
      <c r="BC868">
        <v>2013</v>
      </c>
      <c r="BD868" t="s">
        <v>3985</v>
      </c>
      <c r="BE868">
        <v>2013</v>
      </c>
    </row>
    <row r="869" spans="1:57" x14ac:dyDescent="0.35">
      <c r="A869" s="1" t="s">
        <v>421</v>
      </c>
      <c r="B869" s="1" t="s">
        <v>1985</v>
      </c>
      <c r="C869" s="1" t="s">
        <v>1986</v>
      </c>
      <c r="D869" s="1" t="s">
        <v>1987</v>
      </c>
      <c r="E869" s="1" t="s">
        <v>1987</v>
      </c>
      <c r="F869" s="1" t="s">
        <v>751</v>
      </c>
      <c r="G869" s="2">
        <v>41882</v>
      </c>
      <c r="H869" s="1" t="s">
        <v>1816</v>
      </c>
      <c r="I869" s="1" t="s">
        <v>145</v>
      </c>
      <c r="J869" s="1" t="s">
        <v>1775</v>
      </c>
      <c r="K869" t="s">
        <v>1776</v>
      </c>
      <c r="L869" t="b">
        <v>1</v>
      </c>
      <c r="Q869">
        <v>0</v>
      </c>
      <c r="R869">
        <v>0</v>
      </c>
      <c r="U869">
        <v>0</v>
      </c>
      <c r="Z869">
        <v>0</v>
      </c>
      <c r="AA869">
        <v>0</v>
      </c>
      <c r="AB869">
        <v>0</v>
      </c>
      <c r="AD869">
        <v>0</v>
      </c>
      <c r="AJ869">
        <v>0</v>
      </c>
      <c r="AN869">
        <v>0</v>
      </c>
      <c r="AO869">
        <v>0</v>
      </c>
      <c r="AP869">
        <v>0</v>
      </c>
      <c r="AR869">
        <v>0</v>
      </c>
      <c r="AZ869">
        <v>0</v>
      </c>
      <c r="BB869">
        <v>8</v>
      </c>
      <c r="BC869">
        <v>2014</v>
      </c>
      <c r="BD869" t="s">
        <v>3985</v>
      </c>
      <c r="BE869">
        <v>2014</v>
      </c>
    </row>
    <row r="870" spans="1:57" x14ac:dyDescent="0.35">
      <c r="A870" s="1" t="s">
        <v>421</v>
      </c>
      <c r="B870" s="1" t="s">
        <v>1978</v>
      </c>
      <c r="C870" s="1" t="s">
        <v>1979</v>
      </c>
      <c r="D870" s="1" t="s">
        <v>1980</v>
      </c>
      <c r="E870" s="1" t="s">
        <v>1981</v>
      </c>
      <c r="F870" s="1" t="s">
        <v>751</v>
      </c>
      <c r="G870" s="2">
        <v>41882</v>
      </c>
      <c r="H870" s="1" t="s">
        <v>1799</v>
      </c>
      <c r="I870" s="1" t="s">
        <v>145</v>
      </c>
      <c r="J870" s="1" t="s">
        <v>1775</v>
      </c>
      <c r="K870" t="s">
        <v>1776</v>
      </c>
      <c r="L870" t="b">
        <v>1</v>
      </c>
      <c r="Q870">
        <v>0</v>
      </c>
      <c r="R870">
        <v>0</v>
      </c>
      <c r="U870">
        <v>0</v>
      </c>
      <c r="Z870">
        <v>0</v>
      </c>
      <c r="AA870">
        <v>0</v>
      </c>
      <c r="AB870">
        <v>0</v>
      </c>
      <c r="AD870">
        <v>0</v>
      </c>
      <c r="AJ870">
        <v>0</v>
      </c>
      <c r="AN870">
        <v>0</v>
      </c>
      <c r="AO870">
        <v>0</v>
      </c>
      <c r="AP870">
        <v>0</v>
      </c>
      <c r="AR870">
        <v>0</v>
      </c>
      <c r="AZ870">
        <v>0</v>
      </c>
      <c r="BB870">
        <v>8</v>
      </c>
      <c r="BC870">
        <v>2014</v>
      </c>
      <c r="BD870" t="s">
        <v>3985</v>
      </c>
      <c r="BE870">
        <v>2014</v>
      </c>
    </row>
    <row r="871" spans="1:57" x14ac:dyDescent="0.35">
      <c r="A871" s="1" t="s">
        <v>421</v>
      </c>
      <c r="B871" s="1" t="s">
        <v>1982</v>
      </c>
      <c r="C871" s="1" t="s">
        <v>1983</v>
      </c>
      <c r="D871" s="1" t="s">
        <v>1984</v>
      </c>
      <c r="E871" s="1" t="s">
        <v>1984</v>
      </c>
      <c r="F871" s="1" t="s">
        <v>751</v>
      </c>
      <c r="G871" s="2">
        <v>41882</v>
      </c>
      <c r="H871" s="1" t="s">
        <v>155</v>
      </c>
      <c r="I871" s="1" t="s">
        <v>145</v>
      </c>
      <c r="J871" s="1" t="s">
        <v>1775</v>
      </c>
      <c r="K871" t="s">
        <v>1776</v>
      </c>
      <c r="L871" t="b">
        <v>1</v>
      </c>
      <c r="Q871">
        <v>0</v>
      </c>
      <c r="R871">
        <v>0</v>
      </c>
      <c r="U871">
        <v>0</v>
      </c>
      <c r="Z871">
        <v>0</v>
      </c>
      <c r="AA871">
        <v>0</v>
      </c>
      <c r="AB871">
        <v>0</v>
      </c>
      <c r="AD871">
        <v>0</v>
      </c>
      <c r="AJ871">
        <v>0</v>
      </c>
      <c r="AN871">
        <v>0</v>
      </c>
      <c r="AO871">
        <v>0</v>
      </c>
      <c r="AP871">
        <v>0</v>
      </c>
      <c r="AR871">
        <v>0</v>
      </c>
      <c r="AZ871">
        <v>0</v>
      </c>
      <c r="BB871">
        <v>8</v>
      </c>
      <c r="BC871">
        <v>2014</v>
      </c>
      <c r="BD871" t="s">
        <v>3985</v>
      </c>
      <c r="BE871">
        <v>2014</v>
      </c>
    </row>
    <row r="872" spans="1:57" x14ac:dyDescent="0.35">
      <c r="A872" s="1" t="s">
        <v>421</v>
      </c>
      <c r="B872" s="1" t="s">
        <v>1994</v>
      </c>
      <c r="C872" s="1" t="s">
        <v>1995</v>
      </c>
      <c r="D872" s="1" t="s">
        <v>1996</v>
      </c>
      <c r="E872" s="1" t="s">
        <v>1996</v>
      </c>
      <c r="F872" s="1" t="s">
        <v>751</v>
      </c>
      <c r="G872" s="2">
        <v>41882</v>
      </c>
      <c r="H872" s="1" t="s">
        <v>1828</v>
      </c>
      <c r="I872" s="1" t="s">
        <v>145</v>
      </c>
      <c r="J872" s="1" t="s">
        <v>1775</v>
      </c>
      <c r="K872" t="s">
        <v>1776</v>
      </c>
      <c r="L872" t="b">
        <v>1</v>
      </c>
      <c r="Q872">
        <v>0</v>
      </c>
      <c r="R872">
        <v>0</v>
      </c>
      <c r="U872">
        <v>0</v>
      </c>
      <c r="Z872">
        <v>0</v>
      </c>
      <c r="AA872">
        <v>0</v>
      </c>
      <c r="AB872">
        <v>0</v>
      </c>
      <c r="AD872">
        <v>0</v>
      </c>
      <c r="AJ872">
        <v>0</v>
      </c>
      <c r="AN872">
        <v>0</v>
      </c>
      <c r="AO872">
        <v>0</v>
      </c>
      <c r="AP872">
        <v>0</v>
      </c>
      <c r="AR872">
        <v>0</v>
      </c>
      <c r="AZ872">
        <v>0</v>
      </c>
      <c r="BB872">
        <v>8</v>
      </c>
      <c r="BC872">
        <v>2014</v>
      </c>
      <c r="BD872" t="s">
        <v>3985</v>
      </c>
      <c r="BE872">
        <v>2014</v>
      </c>
    </row>
    <row r="873" spans="1:57" x14ac:dyDescent="0.35">
      <c r="A873" s="1" t="s">
        <v>421</v>
      </c>
      <c r="B873" s="1" t="s">
        <v>1997</v>
      </c>
      <c r="C873" s="1" t="s">
        <v>1998</v>
      </c>
      <c r="D873" s="1" t="s">
        <v>1999</v>
      </c>
      <c r="E873" s="1" t="s">
        <v>1999</v>
      </c>
      <c r="F873" s="1" t="s">
        <v>751</v>
      </c>
      <c r="G873" s="2">
        <v>41882</v>
      </c>
      <c r="H873" s="1" t="s">
        <v>1020</v>
      </c>
      <c r="I873" s="1" t="s">
        <v>145</v>
      </c>
      <c r="J873" s="1" t="s">
        <v>1775</v>
      </c>
      <c r="K873" t="s">
        <v>1776</v>
      </c>
      <c r="L873" t="b">
        <v>1</v>
      </c>
      <c r="Q873">
        <v>0</v>
      </c>
      <c r="R873">
        <v>0</v>
      </c>
      <c r="U873">
        <v>0</v>
      </c>
      <c r="Z873">
        <v>0</v>
      </c>
      <c r="AA873">
        <v>0</v>
      </c>
      <c r="AB873">
        <v>0</v>
      </c>
      <c r="AD873">
        <v>0</v>
      </c>
      <c r="AJ873">
        <v>0</v>
      </c>
      <c r="AN873">
        <v>0</v>
      </c>
      <c r="AO873">
        <v>0</v>
      </c>
      <c r="AP873">
        <v>0</v>
      </c>
      <c r="AR873">
        <v>0</v>
      </c>
      <c r="AZ873">
        <v>0</v>
      </c>
      <c r="BB873">
        <v>8</v>
      </c>
      <c r="BC873">
        <v>2014</v>
      </c>
      <c r="BD873" t="s">
        <v>3985</v>
      </c>
      <c r="BE873">
        <v>2014</v>
      </c>
    </row>
    <row r="874" spans="1:57" x14ac:dyDescent="0.35">
      <c r="A874" s="1" t="s">
        <v>421</v>
      </c>
      <c r="B874" s="1" t="s">
        <v>1988</v>
      </c>
      <c r="C874" s="1" t="s">
        <v>1989</v>
      </c>
      <c r="D874" s="1" t="s">
        <v>1990</v>
      </c>
      <c r="E874" s="1" t="s">
        <v>1990</v>
      </c>
      <c r="F874" s="1" t="s">
        <v>751</v>
      </c>
      <c r="G874" s="2">
        <v>41882</v>
      </c>
      <c r="H874" s="1" t="s">
        <v>1839</v>
      </c>
      <c r="I874" s="1" t="s">
        <v>145</v>
      </c>
      <c r="J874" s="1" t="s">
        <v>1775</v>
      </c>
      <c r="K874" t="s">
        <v>1776</v>
      </c>
      <c r="L874" t="b">
        <v>1</v>
      </c>
      <c r="Q874">
        <v>0</v>
      </c>
      <c r="R874">
        <v>0</v>
      </c>
      <c r="U874">
        <v>0</v>
      </c>
      <c r="Z874">
        <v>0</v>
      </c>
      <c r="AA874">
        <v>0</v>
      </c>
      <c r="AB874">
        <v>0</v>
      </c>
      <c r="AD874">
        <v>0</v>
      </c>
      <c r="AJ874">
        <v>0</v>
      </c>
      <c r="AN874">
        <v>0</v>
      </c>
      <c r="AO874">
        <v>0</v>
      </c>
      <c r="AP874">
        <v>0</v>
      </c>
      <c r="AR874">
        <v>0</v>
      </c>
      <c r="AZ874">
        <v>0</v>
      </c>
      <c r="BB874">
        <v>8</v>
      </c>
      <c r="BC874">
        <v>2014</v>
      </c>
      <c r="BD874" t="s">
        <v>3985</v>
      </c>
      <c r="BE874">
        <v>2014</v>
      </c>
    </row>
    <row r="875" spans="1:57" x14ac:dyDescent="0.35">
      <c r="A875" s="1" t="s">
        <v>421</v>
      </c>
      <c r="B875" s="1" t="s">
        <v>1991</v>
      </c>
      <c r="C875" s="1" t="s">
        <v>1992</v>
      </c>
      <c r="D875" s="1" t="s">
        <v>1993</v>
      </c>
      <c r="E875" s="1" t="s">
        <v>1993</v>
      </c>
      <c r="F875" s="1" t="s">
        <v>751</v>
      </c>
      <c r="G875" s="2">
        <v>41882</v>
      </c>
      <c r="H875" s="1" t="s">
        <v>1783</v>
      </c>
      <c r="I875" s="1" t="s">
        <v>145</v>
      </c>
      <c r="J875" s="1" t="s">
        <v>1775</v>
      </c>
      <c r="K875" t="s">
        <v>1776</v>
      </c>
      <c r="L875" t="b">
        <v>1</v>
      </c>
      <c r="Q875">
        <v>0</v>
      </c>
      <c r="R875">
        <v>0</v>
      </c>
      <c r="U875">
        <v>0</v>
      </c>
      <c r="Z875">
        <v>0</v>
      </c>
      <c r="AA875">
        <v>0</v>
      </c>
      <c r="AB875">
        <v>0</v>
      </c>
      <c r="AD875">
        <v>0</v>
      </c>
      <c r="AJ875">
        <v>0</v>
      </c>
      <c r="AN875">
        <v>0</v>
      </c>
      <c r="AO875">
        <v>0</v>
      </c>
      <c r="AP875">
        <v>0</v>
      </c>
      <c r="AR875">
        <v>0</v>
      </c>
      <c r="AZ875">
        <v>0</v>
      </c>
      <c r="BB875">
        <v>8</v>
      </c>
      <c r="BC875">
        <v>2014</v>
      </c>
      <c r="BD875" t="s">
        <v>3985</v>
      </c>
      <c r="BE875">
        <v>2014</v>
      </c>
    </row>
    <row r="876" spans="1:57" x14ac:dyDescent="0.35">
      <c r="A876" s="1" t="s">
        <v>421</v>
      </c>
      <c r="B876" s="1" t="s">
        <v>1975</v>
      </c>
      <c r="C876" s="1" t="s">
        <v>1976</v>
      </c>
      <c r="D876" s="1" t="s">
        <v>1977</v>
      </c>
      <c r="E876" s="1" t="s">
        <v>29</v>
      </c>
      <c r="F876" s="1" t="s">
        <v>751</v>
      </c>
      <c r="G876" s="2">
        <v>41882</v>
      </c>
      <c r="H876" s="1" t="s">
        <v>1124</v>
      </c>
      <c r="I876" s="1" t="s">
        <v>145</v>
      </c>
      <c r="J876" s="1" t="s">
        <v>1775</v>
      </c>
      <c r="K876" t="s">
        <v>1776</v>
      </c>
      <c r="L876" t="b">
        <v>1</v>
      </c>
      <c r="Q876">
        <v>0</v>
      </c>
      <c r="R876">
        <v>0</v>
      </c>
      <c r="U876">
        <v>0</v>
      </c>
      <c r="Z876">
        <v>0</v>
      </c>
      <c r="AA876">
        <v>0</v>
      </c>
      <c r="AB876">
        <v>0</v>
      </c>
      <c r="AD876">
        <v>0</v>
      </c>
      <c r="AJ876">
        <v>0</v>
      </c>
      <c r="AN876">
        <v>0</v>
      </c>
      <c r="AO876">
        <v>0</v>
      </c>
      <c r="AP876">
        <v>0</v>
      </c>
      <c r="AR876">
        <v>0</v>
      </c>
      <c r="AZ876">
        <v>0</v>
      </c>
      <c r="BB876">
        <v>8</v>
      </c>
      <c r="BC876">
        <v>2014</v>
      </c>
      <c r="BD876" t="s">
        <v>3985</v>
      </c>
      <c r="BE876">
        <v>2014</v>
      </c>
    </row>
    <row r="877" spans="1:57" x14ac:dyDescent="0.35">
      <c r="A877" s="1" t="s">
        <v>421</v>
      </c>
      <c r="B877" s="1" t="s">
        <v>2000</v>
      </c>
      <c r="C877" s="1" t="s">
        <v>2001</v>
      </c>
      <c r="D877" s="1" t="s">
        <v>2002</v>
      </c>
      <c r="E877" s="1" t="s">
        <v>2002</v>
      </c>
      <c r="F877" s="1" t="s">
        <v>751</v>
      </c>
      <c r="G877" s="2">
        <v>41882</v>
      </c>
      <c r="H877" s="1" t="s">
        <v>1824</v>
      </c>
      <c r="I877" s="1" t="s">
        <v>145</v>
      </c>
      <c r="J877" s="1" t="s">
        <v>1775</v>
      </c>
      <c r="K877" t="s">
        <v>1776</v>
      </c>
      <c r="L877" t="b">
        <v>1</v>
      </c>
      <c r="Q877">
        <v>0</v>
      </c>
      <c r="R877">
        <v>0</v>
      </c>
      <c r="U877">
        <v>0</v>
      </c>
      <c r="Z877">
        <v>0</v>
      </c>
      <c r="AA877">
        <v>0</v>
      </c>
      <c r="AB877">
        <v>0</v>
      </c>
      <c r="AD877">
        <v>0</v>
      </c>
      <c r="AJ877">
        <v>0</v>
      </c>
      <c r="AN877">
        <v>0</v>
      </c>
      <c r="AO877">
        <v>0</v>
      </c>
      <c r="AP877">
        <v>0</v>
      </c>
      <c r="AR877">
        <v>0</v>
      </c>
      <c r="AZ877">
        <v>0</v>
      </c>
      <c r="BB877">
        <v>8</v>
      </c>
      <c r="BC877">
        <v>2014</v>
      </c>
      <c r="BD877" t="s">
        <v>3985</v>
      </c>
      <c r="BE877">
        <v>2014</v>
      </c>
    </row>
    <row r="878" spans="1:57" x14ac:dyDescent="0.35">
      <c r="A878" s="1" t="s">
        <v>421</v>
      </c>
      <c r="B878" s="1" t="s">
        <v>2009</v>
      </c>
      <c r="C878" s="1" t="s">
        <v>2010</v>
      </c>
      <c r="D878" s="1" t="s">
        <v>2011</v>
      </c>
      <c r="E878" s="1" t="s">
        <v>2011</v>
      </c>
      <c r="F878" s="1" t="s">
        <v>751</v>
      </c>
      <c r="G878" s="2">
        <v>42247</v>
      </c>
      <c r="H878" s="1" t="s">
        <v>1816</v>
      </c>
      <c r="I878" s="1" t="s">
        <v>145</v>
      </c>
      <c r="J878" s="1" t="s">
        <v>1775</v>
      </c>
      <c r="K878" t="s">
        <v>1776</v>
      </c>
      <c r="L878" t="b">
        <v>1</v>
      </c>
      <c r="Q878">
        <v>0</v>
      </c>
      <c r="R878">
        <v>0</v>
      </c>
      <c r="U878">
        <v>0</v>
      </c>
      <c r="Z878">
        <v>0</v>
      </c>
      <c r="AA878">
        <v>0</v>
      </c>
      <c r="AB878">
        <v>0</v>
      </c>
      <c r="AD878">
        <v>0</v>
      </c>
      <c r="AJ878">
        <v>0</v>
      </c>
      <c r="AN878">
        <v>0</v>
      </c>
      <c r="AO878">
        <v>0</v>
      </c>
      <c r="AP878">
        <v>0</v>
      </c>
      <c r="AR878">
        <v>0</v>
      </c>
      <c r="AZ878">
        <v>0</v>
      </c>
      <c r="BB878">
        <v>8</v>
      </c>
      <c r="BC878">
        <v>2015</v>
      </c>
      <c r="BD878" t="s">
        <v>3985</v>
      </c>
      <c r="BE878">
        <v>2015</v>
      </c>
    </row>
    <row r="879" spans="1:57" x14ac:dyDescent="0.35">
      <c r="A879" s="1" t="s">
        <v>421</v>
      </c>
      <c r="B879" s="1" t="s">
        <v>2021</v>
      </c>
      <c r="C879" s="1" t="s">
        <v>2022</v>
      </c>
      <c r="D879" s="1" t="s">
        <v>2023</v>
      </c>
      <c r="E879" s="1" t="s">
        <v>2023</v>
      </c>
      <c r="F879" s="1" t="s">
        <v>751</v>
      </c>
      <c r="G879" s="2">
        <v>42247</v>
      </c>
      <c r="H879" s="1" t="s">
        <v>998</v>
      </c>
      <c r="I879" s="1" t="s">
        <v>145</v>
      </c>
      <c r="J879" s="1" t="s">
        <v>1775</v>
      </c>
      <c r="K879" t="s">
        <v>1776</v>
      </c>
      <c r="L879" t="b">
        <v>1</v>
      </c>
      <c r="Q879">
        <v>0</v>
      </c>
      <c r="R879">
        <v>0</v>
      </c>
      <c r="U879">
        <v>0</v>
      </c>
      <c r="Z879">
        <v>0</v>
      </c>
      <c r="AA879">
        <v>0</v>
      </c>
      <c r="AB879">
        <v>0</v>
      </c>
      <c r="AD879">
        <v>0</v>
      </c>
      <c r="AJ879">
        <v>0</v>
      </c>
      <c r="AN879">
        <v>0</v>
      </c>
      <c r="AO879">
        <v>0</v>
      </c>
      <c r="AP879">
        <v>0</v>
      </c>
      <c r="AR879">
        <v>0</v>
      </c>
      <c r="AZ879">
        <v>0</v>
      </c>
      <c r="BB879">
        <v>8</v>
      </c>
      <c r="BC879">
        <v>2015</v>
      </c>
      <c r="BD879" t="s">
        <v>3985</v>
      </c>
      <c r="BE879">
        <v>2015</v>
      </c>
    </row>
    <row r="880" spans="1:57" x14ac:dyDescent="0.35">
      <c r="A880" s="1" t="s">
        <v>421</v>
      </c>
      <c r="B880" s="1" t="s">
        <v>2015</v>
      </c>
      <c r="C880" s="1" t="s">
        <v>2016</v>
      </c>
      <c r="D880" s="1" t="s">
        <v>2017</v>
      </c>
      <c r="E880" s="1" t="s">
        <v>2017</v>
      </c>
      <c r="F880" s="1" t="s">
        <v>751</v>
      </c>
      <c r="G880" s="2">
        <v>42247</v>
      </c>
      <c r="H880" s="1" t="s">
        <v>1824</v>
      </c>
      <c r="I880" s="1" t="s">
        <v>145</v>
      </c>
      <c r="J880" s="1" t="s">
        <v>1775</v>
      </c>
      <c r="K880" t="s">
        <v>1776</v>
      </c>
      <c r="L880" t="b">
        <v>1</v>
      </c>
      <c r="Q880">
        <v>0</v>
      </c>
      <c r="R880">
        <v>0</v>
      </c>
      <c r="U880">
        <v>0</v>
      </c>
      <c r="Z880">
        <v>0</v>
      </c>
      <c r="AA880">
        <v>0</v>
      </c>
      <c r="AB880">
        <v>0</v>
      </c>
      <c r="AD880">
        <v>0</v>
      </c>
      <c r="AJ880">
        <v>0</v>
      </c>
      <c r="AN880">
        <v>0</v>
      </c>
      <c r="AO880">
        <v>0</v>
      </c>
      <c r="AP880">
        <v>0</v>
      </c>
      <c r="AR880">
        <v>0</v>
      </c>
      <c r="AZ880">
        <v>0</v>
      </c>
      <c r="BB880">
        <v>8</v>
      </c>
      <c r="BC880">
        <v>2015</v>
      </c>
      <c r="BD880" t="s">
        <v>3985</v>
      </c>
      <c r="BE880">
        <v>2015</v>
      </c>
    </row>
    <row r="881" spans="1:57" x14ac:dyDescent="0.35">
      <c r="A881" s="1" t="s">
        <v>421</v>
      </c>
      <c r="B881" s="1" t="s">
        <v>2018</v>
      </c>
      <c r="C881" s="1" t="s">
        <v>2019</v>
      </c>
      <c r="D881" s="1" t="s">
        <v>2020</v>
      </c>
      <c r="E881" s="1" t="s">
        <v>2020</v>
      </c>
      <c r="F881" s="1" t="s">
        <v>751</v>
      </c>
      <c r="G881" s="2">
        <v>42247</v>
      </c>
      <c r="H881" s="1" t="s">
        <v>1839</v>
      </c>
      <c r="I881" s="1" t="s">
        <v>145</v>
      </c>
      <c r="J881" s="1" t="s">
        <v>1775</v>
      </c>
      <c r="K881" t="s">
        <v>1776</v>
      </c>
      <c r="L881" t="b">
        <v>1</v>
      </c>
      <c r="Q881">
        <v>0</v>
      </c>
      <c r="R881">
        <v>0</v>
      </c>
      <c r="U881">
        <v>0</v>
      </c>
      <c r="Z881">
        <v>0</v>
      </c>
      <c r="AA881">
        <v>0</v>
      </c>
      <c r="AB881">
        <v>0</v>
      </c>
      <c r="AD881">
        <v>0</v>
      </c>
      <c r="AJ881">
        <v>0</v>
      </c>
      <c r="AN881">
        <v>0</v>
      </c>
      <c r="AO881">
        <v>0</v>
      </c>
      <c r="AP881">
        <v>0</v>
      </c>
      <c r="AR881">
        <v>0</v>
      </c>
      <c r="AZ881">
        <v>0</v>
      </c>
      <c r="BB881">
        <v>8</v>
      </c>
      <c r="BC881">
        <v>2015</v>
      </c>
      <c r="BD881" t="s">
        <v>3985</v>
      </c>
      <c r="BE881">
        <v>2015</v>
      </c>
    </row>
    <row r="882" spans="1:57" x14ac:dyDescent="0.35">
      <c r="A882" s="1" t="s">
        <v>421</v>
      </c>
      <c r="B882" s="1" t="s">
        <v>2027</v>
      </c>
      <c r="C882" s="1" t="s">
        <v>2028</v>
      </c>
      <c r="D882" s="1" t="s">
        <v>2029</v>
      </c>
      <c r="E882" s="1" t="s">
        <v>2029</v>
      </c>
      <c r="F882" s="1" t="s">
        <v>751</v>
      </c>
      <c r="G882" s="2">
        <v>42247</v>
      </c>
      <c r="H882" s="1" t="s">
        <v>1020</v>
      </c>
      <c r="I882" s="1" t="s">
        <v>145</v>
      </c>
      <c r="J882" s="1" t="s">
        <v>1775</v>
      </c>
      <c r="K882" t="s">
        <v>1776</v>
      </c>
      <c r="L882" t="b">
        <v>1</v>
      </c>
      <c r="Q882">
        <v>0</v>
      </c>
      <c r="R882">
        <v>0</v>
      </c>
      <c r="U882">
        <v>0</v>
      </c>
      <c r="Z882">
        <v>0</v>
      </c>
      <c r="AA882">
        <v>0</v>
      </c>
      <c r="AB882">
        <v>0</v>
      </c>
      <c r="AD882">
        <v>0</v>
      </c>
      <c r="AJ882">
        <v>0</v>
      </c>
      <c r="AN882">
        <v>0</v>
      </c>
      <c r="AO882">
        <v>0</v>
      </c>
      <c r="AP882">
        <v>0</v>
      </c>
      <c r="AR882">
        <v>0</v>
      </c>
      <c r="AZ882">
        <v>0</v>
      </c>
      <c r="BB882">
        <v>8</v>
      </c>
      <c r="BC882">
        <v>2015</v>
      </c>
      <c r="BD882" t="s">
        <v>3985</v>
      </c>
      <c r="BE882">
        <v>2015</v>
      </c>
    </row>
    <row r="883" spans="1:57" x14ac:dyDescent="0.35">
      <c r="A883" s="1" t="s">
        <v>421</v>
      </c>
      <c r="B883" s="1" t="s">
        <v>2024</v>
      </c>
      <c r="C883" s="1" t="s">
        <v>2025</v>
      </c>
      <c r="D883" s="1" t="s">
        <v>2026</v>
      </c>
      <c r="E883" s="1" t="s">
        <v>2026</v>
      </c>
      <c r="F883" s="1" t="s">
        <v>751</v>
      </c>
      <c r="G883" s="2">
        <v>42247</v>
      </c>
      <c r="H883" s="1" t="s">
        <v>1783</v>
      </c>
      <c r="I883" s="1" t="s">
        <v>145</v>
      </c>
      <c r="J883" s="1" t="s">
        <v>1775</v>
      </c>
      <c r="K883" t="s">
        <v>1776</v>
      </c>
      <c r="L883" t="b">
        <v>1</v>
      </c>
      <c r="Q883">
        <v>0</v>
      </c>
      <c r="R883">
        <v>0</v>
      </c>
      <c r="U883">
        <v>0</v>
      </c>
      <c r="Z883">
        <v>0</v>
      </c>
      <c r="AA883">
        <v>0</v>
      </c>
      <c r="AB883">
        <v>0</v>
      </c>
      <c r="AD883">
        <v>0</v>
      </c>
      <c r="AJ883">
        <v>0</v>
      </c>
      <c r="AN883">
        <v>0</v>
      </c>
      <c r="AO883">
        <v>0</v>
      </c>
      <c r="AP883">
        <v>0</v>
      </c>
      <c r="AR883">
        <v>0</v>
      </c>
      <c r="AZ883">
        <v>0</v>
      </c>
      <c r="BB883">
        <v>8</v>
      </c>
      <c r="BC883">
        <v>2015</v>
      </c>
      <c r="BD883" t="s">
        <v>3985</v>
      </c>
      <c r="BE883">
        <v>2015</v>
      </c>
    </row>
    <row r="884" spans="1:57" x14ac:dyDescent="0.35">
      <c r="A884" s="1" t="s">
        <v>421</v>
      </c>
      <c r="B884" s="1" t="s">
        <v>2030</v>
      </c>
      <c r="C884" s="1" t="s">
        <v>2031</v>
      </c>
      <c r="D884" s="1" t="s">
        <v>2032</v>
      </c>
      <c r="E884" s="1" t="s">
        <v>2032</v>
      </c>
      <c r="F884" s="1" t="s">
        <v>751</v>
      </c>
      <c r="G884" s="2">
        <v>42247</v>
      </c>
      <c r="H884" s="1" t="s">
        <v>1828</v>
      </c>
      <c r="I884" s="1" t="s">
        <v>145</v>
      </c>
      <c r="J884" s="1" t="s">
        <v>1775</v>
      </c>
      <c r="K884" t="s">
        <v>1776</v>
      </c>
      <c r="L884" t="b">
        <v>1</v>
      </c>
      <c r="Q884">
        <v>0</v>
      </c>
      <c r="R884">
        <v>0</v>
      </c>
      <c r="U884">
        <v>0</v>
      </c>
      <c r="Z884">
        <v>0</v>
      </c>
      <c r="AA884">
        <v>0</v>
      </c>
      <c r="AB884">
        <v>0</v>
      </c>
      <c r="AD884">
        <v>0</v>
      </c>
      <c r="AJ884">
        <v>0</v>
      </c>
      <c r="AN884">
        <v>0</v>
      </c>
      <c r="AO884">
        <v>0</v>
      </c>
      <c r="AP884">
        <v>0</v>
      </c>
      <c r="AR884">
        <v>0</v>
      </c>
      <c r="AZ884">
        <v>0</v>
      </c>
      <c r="BB884">
        <v>8</v>
      </c>
      <c r="BC884">
        <v>2015</v>
      </c>
      <c r="BD884" t="s">
        <v>3985</v>
      </c>
      <c r="BE884">
        <v>2015</v>
      </c>
    </row>
    <row r="885" spans="1:57" x14ac:dyDescent="0.35">
      <c r="A885" s="1" t="s">
        <v>421</v>
      </c>
      <c r="B885" s="1" t="s">
        <v>2003</v>
      </c>
      <c r="C885" s="1" t="s">
        <v>2004</v>
      </c>
      <c r="D885" s="1" t="s">
        <v>2005</v>
      </c>
      <c r="E885" s="1" t="s">
        <v>29</v>
      </c>
      <c r="F885" s="1" t="s">
        <v>751</v>
      </c>
      <c r="G885" s="2">
        <v>42247</v>
      </c>
      <c r="H885" s="1" t="s">
        <v>1124</v>
      </c>
      <c r="I885" s="1" t="s">
        <v>145</v>
      </c>
      <c r="J885" s="1" t="s">
        <v>1775</v>
      </c>
      <c r="K885" t="s">
        <v>1776</v>
      </c>
      <c r="L885" t="b">
        <v>1</v>
      </c>
      <c r="Q885">
        <v>0</v>
      </c>
      <c r="R885">
        <v>0</v>
      </c>
      <c r="U885">
        <v>0</v>
      </c>
      <c r="Z885">
        <v>0</v>
      </c>
      <c r="AA885">
        <v>0</v>
      </c>
      <c r="AB885">
        <v>0</v>
      </c>
      <c r="AD885">
        <v>0</v>
      </c>
      <c r="AJ885">
        <v>0</v>
      </c>
      <c r="AN885">
        <v>0</v>
      </c>
      <c r="AO885">
        <v>0</v>
      </c>
      <c r="AP885">
        <v>0</v>
      </c>
      <c r="AR885">
        <v>0</v>
      </c>
      <c r="AZ885">
        <v>0</v>
      </c>
      <c r="BB885">
        <v>8</v>
      </c>
      <c r="BC885">
        <v>2015</v>
      </c>
      <c r="BD885" t="s">
        <v>3985</v>
      </c>
      <c r="BE885">
        <v>2015</v>
      </c>
    </row>
    <row r="886" spans="1:57" x14ac:dyDescent="0.35">
      <c r="A886" s="1" t="s">
        <v>421</v>
      </c>
      <c r="B886" s="1" t="s">
        <v>2012</v>
      </c>
      <c r="C886" s="1" t="s">
        <v>2013</v>
      </c>
      <c r="D886" s="1" t="s">
        <v>2014</v>
      </c>
      <c r="E886" s="1" t="s">
        <v>2014</v>
      </c>
      <c r="F886" s="1" t="s">
        <v>751</v>
      </c>
      <c r="G886" s="2">
        <v>42247</v>
      </c>
      <c r="H886" s="1" t="s">
        <v>1799</v>
      </c>
      <c r="I886" s="1" t="s">
        <v>145</v>
      </c>
      <c r="J886" s="1" t="s">
        <v>1775</v>
      </c>
      <c r="K886" t="s">
        <v>1776</v>
      </c>
      <c r="L886" t="b">
        <v>1</v>
      </c>
      <c r="Q886">
        <v>0</v>
      </c>
      <c r="R886">
        <v>0</v>
      </c>
      <c r="U886">
        <v>0</v>
      </c>
      <c r="Z886">
        <v>0</v>
      </c>
      <c r="AA886">
        <v>0</v>
      </c>
      <c r="AB886">
        <v>0</v>
      </c>
      <c r="AD886">
        <v>0</v>
      </c>
      <c r="AJ886">
        <v>0</v>
      </c>
      <c r="AN886">
        <v>0</v>
      </c>
      <c r="AO886">
        <v>0</v>
      </c>
      <c r="AP886">
        <v>0</v>
      </c>
      <c r="AR886">
        <v>0</v>
      </c>
      <c r="AZ886">
        <v>0</v>
      </c>
      <c r="BB886">
        <v>8</v>
      </c>
      <c r="BC886">
        <v>2015</v>
      </c>
      <c r="BD886" t="s">
        <v>3985</v>
      </c>
      <c r="BE886">
        <v>2015</v>
      </c>
    </row>
    <row r="887" spans="1:57" x14ac:dyDescent="0.35">
      <c r="A887" s="1" t="s">
        <v>421</v>
      </c>
      <c r="B887" s="1" t="s">
        <v>2006</v>
      </c>
      <c r="C887" s="1" t="s">
        <v>2007</v>
      </c>
      <c r="D887" s="1" t="s">
        <v>2008</v>
      </c>
      <c r="E887" s="1" t="s">
        <v>2008</v>
      </c>
      <c r="F887" s="1" t="s">
        <v>751</v>
      </c>
      <c r="G887" s="2">
        <v>42247</v>
      </c>
      <c r="H887" s="1" t="s">
        <v>155</v>
      </c>
      <c r="I887" s="1" t="s">
        <v>145</v>
      </c>
      <c r="J887" s="1" t="s">
        <v>1775</v>
      </c>
      <c r="K887" t="s">
        <v>1776</v>
      </c>
      <c r="L887" t="b">
        <v>1</v>
      </c>
      <c r="Q887">
        <v>0</v>
      </c>
      <c r="R887">
        <v>0</v>
      </c>
      <c r="U887">
        <v>0</v>
      </c>
      <c r="Z887">
        <v>0</v>
      </c>
      <c r="AA887">
        <v>0</v>
      </c>
      <c r="AB887">
        <v>0</v>
      </c>
      <c r="AD887">
        <v>0</v>
      </c>
      <c r="AJ887">
        <v>0</v>
      </c>
      <c r="AN887">
        <v>0</v>
      </c>
      <c r="AO887">
        <v>0</v>
      </c>
      <c r="AP887">
        <v>0</v>
      </c>
      <c r="AR887">
        <v>0</v>
      </c>
      <c r="AZ887">
        <v>0</v>
      </c>
      <c r="BB887">
        <v>8</v>
      </c>
      <c r="BC887">
        <v>2015</v>
      </c>
      <c r="BD887" t="s">
        <v>3985</v>
      </c>
      <c r="BE887">
        <v>2015</v>
      </c>
    </row>
    <row r="888" spans="1:57" x14ac:dyDescent="0.35">
      <c r="A888" s="1" t="s">
        <v>659</v>
      </c>
      <c r="B888" s="1" t="s">
        <v>2033</v>
      </c>
      <c r="C888" s="1" t="s">
        <v>2034</v>
      </c>
      <c r="D888" s="1" t="s">
        <v>2035</v>
      </c>
      <c r="E888" s="1" t="s">
        <v>29</v>
      </c>
      <c r="F888" s="1" t="s">
        <v>751</v>
      </c>
      <c r="G888" s="2">
        <v>40421</v>
      </c>
      <c r="H888" s="1" t="s">
        <v>29</v>
      </c>
      <c r="I888" s="1" t="s">
        <v>29</v>
      </c>
      <c r="J888" s="1" t="s">
        <v>751</v>
      </c>
      <c r="K888" t="s">
        <v>29</v>
      </c>
      <c r="L888" t="b">
        <v>1</v>
      </c>
      <c r="Q888">
        <v>0</v>
      </c>
      <c r="R888">
        <v>0</v>
      </c>
      <c r="U888">
        <v>0</v>
      </c>
      <c r="Z888">
        <v>6346</v>
      </c>
      <c r="AA888">
        <v>0</v>
      </c>
      <c r="AB888">
        <v>0</v>
      </c>
      <c r="AD888">
        <v>6346</v>
      </c>
      <c r="AH888">
        <v>6346</v>
      </c>
      <c r="AJ888">
        <v>6346</v>
      </c>
      <c r="AN888">
        <v>0</v>
      </c>
      <c r="AO888">
        <v>0</v>
      </c>
      <c r="AP888">
        <v>0</v>
      </c>
      <c r="AR888">
        <v>0</v>
      </c>
      <c r="AZ888">
        <v>0</v>
      </c>
      <c r="BB888">
        <v>8</v>
      </c>
      <c r="BC888">
        <v>2010</v>
      </c>
      <c r="BD888" t="s">
        <v>3985</v>
      </c>
      <c r="BE888">
        <v>2010</v>
      </c>
    </row>
    <row r="889" spans="1:57" x14ac:dyDescent="0.35">
      <c r="A889" s="1" t="s">
        <v>659</v>
      </c>
      <c r="B889" s="1" t="s">
        <v>2036</v>
      </c>
      <c r="C889" s="1" t="s">
        <v>2037</v>
      </c>
      <c r="D889" s="1" t="s">
        <v>2038</v>
      </c>
      <c r="E889" s="1" t="s">
        <v>29</v>
      </c>
      <c r="F889" s="1" t="s">
        <v>751</v>
      </c>
      <c r="G889" s="2">
        <v>40786</v>
      </c>
      <c r="H889" s="1" t="s">
        <v>29</v>
      </c>
      <c r="I889" s="1" t="s">
        <v>29</v>
      </c>
      <c r="J889" s="1" t="s">
        <v>751</v>
      </c>
      <c r="K889" t="s">
        <v>29</v>
      </c>
      <c r="L889" t="b">
        <v>1</v>
      </c>
      <c r="Q889">
        <v>0</v>
      </c>
      <c r="R889">
        <v>0</v>
      </c>
      <c r="U889">
        <v>0</v>
      </c>
      <c r="Z889">
        <v>7778</v>
      </c>
      <c r="AA889">
        <v>0</v>
      </c>
      <c r="AB889">
        <v>0</v>
      </c>
      <c r="AD889">
        <v>7778</v>
      </c>
      <c r="AH889">
        <v>7778</v>
      </c>
      <c r="AJ889">
        <v>7778</v>
      </c>
      <c r="AN889">
        <v>0</v>
      </c>
      <c r="AO889">
        <v>0</v>
      </c>
      <c r="AP889">
        <v>0</v>
      </c>
      <c r="AR889">
        <v>0</v>
      </c>
      <c r="AZ889">
        <v>0</v>
      </c>
      <c r="BB889">
        <v>8</v>
      </c>
      <c r="BC889">
        <v>2011</v>
      </c>
      <c r="BD889" t="s">
        <v>3985</v>
      </c>
      <c r="BE889">
        <v>2011</v>
      </c>
    </row>
    <row r="890" spans="1:57" x14ac:dyDescent="0.35">
      <c r="A890" s="1" t="s">
        <v>397</v>
      </c>
      <c r="B890" s="1" t="s">
        <v>2775</v>
      </c>
      <c r="C890" s="1" t="s">
        <v>2776</v>
      </c>
      <c r="D890" s="1" t="s">
        <v>2777</v>
      </c>
      <c r="E890" s="1" t="s">
        <v>29</v>
      </c>
      <c r="F890" s="1" t="s">
        <v>751</v>
      </c>
      <c r="G890" s="2">
        <v>41516</v>
      </c>
      <c r="H890" s="1" t="s">
        <v>146</v>
      </c>
      <c r="I890" s="1" t="s">
        <v>145</v>
      </c>
      <c r="J890" s="1" t="s">
        <v>1775</v>
      </c>
      <c r="K890" t="s">
        <v>1776</v>
      </c>
      <c r="L890" t="b">
        <v>1</v>
      </c>
      <c r="Q890">
        <v>0</v>
      </c>
      <c r="R890">
        <v>0</v>
      </c>
      <c r="U890">
        <v>0</v>
      </c>
      <c r="Z890">
        <v>8000</v>
      </c>
      <c r="AA890">
        <v>0</v>
      </c>
      <c r="AB890">
        <v>0</v>
      </c>
      <c r="AD890">
        <v>8000</v>
      </c>
      <c r="AH890">
        <v>8000</v>
      </c>
      <c r="AJ890">
        <v>8000</v>
      </c>
      <c r="AN890">
        <v>5470</v>
      </c>
      <c r="AO890">
        <v>0</v>
      </c>
      <c r="AP890">
        <v>0</v>
      </c>
      <c r="AR890">
        <v>5470</v>
      </c>
      <c r="AT890">
        <v>5470</v>
      </c>
      <c r="AZ890">
        <v>5470</v>
      </c>
      <c r="BB890">
        <v>8</v>
      </c>
      <c r="BC890">
        <v>2013</v>
      </c>
      <c r="BD890" t="s">
        <v>3985</v>
      </c>
      <c r="BE890">
        <v>2013</v>
      </c>
    </row>
    <row r="891" spans="1:57" x14ac:dyDescent="0.35">
      <c r="A891" s="1" t="s">
        <v>411</v>
      </c>
      <c r="B891" s="1" t="s">
        <v>2778</v>
      </c>
      <c r="C891" s="1" t="s">
        <v>2779</v>
      </c>
      <c r="D891" s="1" t="s">
        <v>2780</v>
      </c>
      <c r="E891" s="1" t="s">
        <v>29</v>
      </c>
      <c r="F891" s="1" t="s">
        <v>751</v>
      </c>
      <c r="G891" s="2">
        <v>42565</v>
      </c>
      <c r="H891" s="1" t="s">
        <v>1075</v>
      </c>
      <c r="I891" s="1" t="s">
        <v>166</v>
      </c>
      <c r="J891" s="1" t="s">
        <v>1775</v>
      </c>
      <c r="K891" t="s">
        <v>1776</v>
      </c>
      <c r="L891" t="b">
        <v>1</v>
      </c>
      <c r="Q891">
        <v>0</v>
      </c>
      <c r="R891">
        <v>0</v>
      </c>
      <c r="U891">
        <v>0</v>
      </c>
      <c r="Z891">
        <v>300</v>
      </c>
      <c r="AA891">
        <v>150</v>
      </c>
      <c r="AB891">
        <v>150</v>
      </c>
      <c r="AD891">
        <v>0</v>
      </c>
      <c r="AH891">
        <v>300</v>
      </c>
      <c r="AJ891">
        <v>300</v>
      </c>
      <c r="AN891">
        <v>150</v>
      </c>
      <c r="AO891">
        <v>75</v>
      </c>
      <c r="AP891">
        <v>75</v>
      </c>
      <c r="AR891">
        <v>0</v>
      </c>
      <c r="AT891">
        <v>150</v>
      </c>
      <c r="AZ891">
        <v>150</v>
      </c>
      <c r="BB891">
        <v>7</v>
      </c>
      <c r="BC891">
        <v>2016</v>
      </c>
      <c r="BD891" t="s">
        <v>3985</v>
      </c>
      <c r="BE891">
        <v>2016</v>
      </c>
    </row>
    <row r="892" spans="1:57" x14ac:dyDescent="0.35">
      <c r="A892" s="1" t="s">
        <v>411</v>
      </c>
      <c r="B892" s="1" t="s">
        <v>2781</v>
      </c>
      <c r="C892" s="1" t="s">
        <v>2782</v>
      </c>
      <c r="D892" s="1" t="s">
        <v>2783</v>
      </c>
      <c r="E892" s="1" t="s">
        <v>29</v>
      </c>
      <c r="F892" s="1" t="s">
        <v>751</v>
      </c>
      <c r="G892" s="2">
        <v>42565</v>
      </c>
      <c r="H892" s="1" t="s">
        <v>135</v>
      </c>
      <c r="I892" s="1" t="s">
        <v>136</v>
      </c>
      <c r="J892" s="1" t="s">
        <v>1775</v>
      </c>
      <c r="K892" t="s">
        <v>1776</v>
      </c>
      <c r="L892" t="b">
        <v>1</v>
      </c>
      <c r="Q892">
        <v>0</v>
      </c>
      <c r="R892">
        <v>0</v>
      </c>
      <c r="U892">
        <v>0</v>
      </c>
      <c r="Z892">
        <v>4000</v>
      </c>
      <c r="AA892">
        <v>2000</v>
      </c>
      <c r="AB892">
        <v>2000</v>
      </c>
      <c r="AD892">
        <v>0</v>
      </c>
      <c r="AH892">
        <v>4000</v>
      </c>
      <c r="AJ892">
        <v>4000</v>
      </c>
      <c r="AN892">
        <v>172</v>
      </c>
      <c r="AO892">
        <v>86</v>
      </c>
      <c r="AP892">
        <v>86</v>
      </c>
      <c r="AR892">
        <v>0</v>
      </c>
      <c r="AT892">
        <v>172</v>
      </c>
      <c r="AZ892">
        <v>172</v>
      </c>
      <c r="BB892">
        <v>7</v>
      </c>
      <c r="BC892">
        <v>2016</v>
      </c>
      <c r="BD892" t="s">
        <v>3985</v>
      </c>
      <c r="BE892">
        <v>2016</v>
      </c>
    </row>
    <row r="893" spans="1:57" x14ac:dyDescent="0.35">
      <c r="A893" s="1" t="s">
        <v>411</v>
      </c>
      <c r="B893" s="1" t="s">
        <v>2784</v>
      </c>
      <c r="C893" s="1" t="s">
        <v>2785</v>
      </c>
      <c r="D893" s="1" t="s">
        <v>2786</v>
      </c>
      <c r="E893" s="1" t="s">
        <v>29</v>
      </c>
      <c r="F893" s="1" t="s">
        <v>751</v>
      </c>
      <c r="G893" s="2">
        <v>42565</v>
      </c>
      <c r="H893" s="1" t="s">
        <v>576</v>
      </c>
      <c r="I893" s="1" t="s">
        <v>353</v>
      </c>
      <c r="J893" s="1" t="s">
        <v>1775</v>
      </c>
      <c r="K893" t="s">
        <v>1776</v>
      </c>
      <c r="L893" t="b">
        <v>1</v>
      </c>
      <c r="Q893">
        <v>0</v>
      </c>
      <c r="R893">
        <v>0</v>
      </c>
      <c r="U893">
        <v>0</v>
      </c>
      <c r="Z893">
        <v>300</v>
      </c>
      <c r="AA893">
        <v>150</v>
      </c>
      <c r="AB893">
        <v>150</v>
      </c>
      <c r="AD893">
        <v>0</v>
      </c>
      <c r="AH893">
        <v>300</v>
      </c>
      <c r="AJ893">
        <v>300</v>
      </c>
      <c r="AN893">
        <v>300</v>
      </c>
      <c r="AO893">
        <v>150</v>
      </c>
      <c r="AP893">
        <v>150</v>
      </c>
      <c r="AR893">
        <v>0</v>
      </c>
      <c r="AT893">
        <v>300</v>
      </c>
      <c r="AZ893">
        <v>300</v>
      </c>
      <c r="BB893">
        <v>7</v>
      </c>
      <c r="BC893">
        <v>2016</v>
      </c>
      <c r="BD893" t="s">
        <v>3985</v>
      </c>
      <c r="BE893">
        <v>2016</v>
      </c>
    </row>
    <row r="894" spans="1:57" x14ac:dyDescent="0.35">
      <c r="A894" s="1" t="s">
        <v>411</v>
      </c>
      <c r="B894" s="1" t="s">
        <v>2787</v>
      </c>
      <c r="C894" s="1" t="s">
        <v>2788</v>
      </c>
      <c r="D894" s="1" t="s">
        <v>2789</v>
      </c>
      <c r="E894" s="1" t="s">
        <v>29</v>
      </c>
      <c r="F894" s="1" t="s">
        <v>751</v>
      </c>
      <c r="G894" s="2">
        <v>42565</v>
      </c>
      <c r="H894" s="1" t="s">
        <v>2790</v>
      </c>
      <c r="I894" s="1" t="s">
        <v>166</v>
      </c>
      <c r="J894" s="1" t="s">
        <v>1775</v>
      </c>
      <c r="K894" t="s">
        <v>1776</v>
      </c>
      <c r="L894" t="b">
        <v>1</v>
      </c>
      <c r="Q894">
        <v>0</v>
      </c>
      <c r="R894">
        <v>0</v>
      </c>
      <c r="U894">
        <v>0</v>
      </c>
      <c r="Z894">
        <v>300</v>
      </c>
      <c r="AA894">
        <v>150</v>
      </c>
      <c r="AB894">
        <v>150</v>
      </c>
      <c r="AD894">
        <v>0</v>
      </c>
      <c r="AH894">
        <v>300</v>
      </c>
      <c r="AJ894">
        <v>300</v>
      </c>
      <c r="AN894">
        <v>375</v>
      </c>
      <c r="AO894">
        <v>187</v>
      </c>
      <c r="AP894">
        <v>188</v>
      </c>
      <c r="AR894">
        <v>0</v>
      </c>
      <c r="AT894">
        <v>375</v>
      </c>
      <c r="AZ894">
        <v>375</v>
      </c>
      <c r="BB894">
        <v>7</v>
      </c>
      <c r="BC894">
        <v>2016</v>
      </c>
      <c r="BD894" t="s">
        <v>3985</v>
      </c>
      <c r="BE894">
        <v>2016</v>
      </c>
    </row>
    <row r="895" spans="1:57" x14ac:dyDescent="0.35">
      <c r="A895" s="1" t="s">
        <v>411</v>
      </c>
      <c r="B895" s="1" t="s">
        <v>2791</v>
      </c>
      <c r="C895" s="1" t="s">
        <v>2792</v>
      </c>
      <c r="D895" s="1" t="s">
        <v>2793</v>
      </c>
      <c r="E895" s="1" t="s">
        <v>29</v>
      </c>
      <c r="F895" s="1" t="s">
        <v>751</v>
      </c>
      <c r="G895" s="2">
        <v>42565</v>
      </c>
      <c r="H895" s="1" t="s">
        <v>146</v>
      </c>
      <c r="I895" s="1" t="s">
        <v>145</v>
      </c>
      <c r="J895" s="1" t="s">
        <v>1775</v>
      </c>
      <c r="K895" t="s">
        <v>1776</v>
      </c>
      <c r="L895" t="b">
        <v>1</v>
      </c>
      <c r="U895">
        <v>0</v>
      </c>
      <c r="AH895">
        <v>0</v>
      </c>
      <c r="AJ895">
        <v>0</v>
      </c>
      <c r="AT895">
        <v>0</v>
      </c>
      <c r="AZ895">
        <v>0</v>
      </c>
      <c r="BB895">
        <v>7</v>
      </c>
      <c r="BC895">
        <v>2016</v>
      </c>
      <c r="BD895" t="s">
        <v>3985</v>
      </c>
      <c r="BE895">
        <v>2016</v>
      </c>
    </row>
    <row r="896" spans="1:57" x14ac:dyDescent="0.35">
      <c r="A896" s="1" t="s">
        <v>411</v>
      </c>
      <c r="B896" s="1" t="s">
        <v>2794</v>
      </c>
      <c r="C896" s="1" t="s">
        <v>2795</v>
      </c>
      <c r="D896" s="1" t="s">
        <v>2796</v>
      </c>
      <c r="E896" s="1" t="s">
        <v>29</v>
      </c>
      <c r="F896" s="1" t="s">
        <v>751</v>
      </c>
      <c r="G896" s="2">
        <v>42565</v>
      </c>
      <c r="H896" s="1" t="s">
        <v>402</v>
      </c>
      <c r="I896" s="1" t="s">
        <v>145</v>
      </c>
      <c r="J896" s="1" t="s">
        <v>1775</v>
      </c>
      <c r="K896" t="s">
        <v>1776</v>
      </c>
      <c r="L896" t="b">
        <v>1</v>
      </c>
      <c r="Q896">
        <v>0</v>
      </c>
      <c r="R896">
        <v>0</v>
      </c>
      <c r="U896">
        <v>0</v>
      </c>
      <c r="Z896">
        <v>380</v>
      </c>
      <c r="AA896">
        <v>190</v>
      </c>
      <c r="AB896">
        <v>190</v>
      </c>
      <c r="AD896">
        <v>0</v>
      </c>
      <c r="AH896">
        <v>380</v>
      </c>
      <c r="AJ896">
        <v>380</v>
      </c>
      <c r="AN896">
        <v>300</v>
      </c>
      <c r="AO896">
        <v>150</v>
      </c>
      <c r="AP896">
        <v>150</v>
      </c>
      <c r="AR896">
        <v>0</v>
      </c>
      <c r="AT896">
        <v>300</v>
      </c>
      <c r="AZ896">
        <v>300</v>
      </c>
      <c r="BB896">
        <v>7</v>
      </c>
      <c r="BC896">
        <v>2016</v>
      </c>
      <c r="BD896" t="s">
        <v>3985</v>
      </c>
      <c r="BE896">
        <v>2016</v>
      </c>
    </row>
    <row r="897" spans="1:57" x14ac:dyDescent="0.35">
      <c r="A897" s="1" t="s">
        <v>411</v>
      </c>
      <c r="B897" s="1" t="s">
        <v>2809</v>
      </c>
      <c r="C897" s="1" t="s">
        <v>2810</v>
      </c>
      <c r="D897" s="1" t="s">
        <v>2811</v>
      </c>
      <c r="E897" s="1" t="s">
        <v>29</v>
      </c>
      <c r="F897" s="1" t="s">
        <v>751</v>
      </c>
      <c r="G897" s="2">
        <v>43235</v>
      </c>
      <c r="H897" s="1" t="s">
        <v>402</v>
      </c>
      <c r="I897" s="1" t="s">
        <v>145</v>
      </c>
      <c r="J897" s="1" t="s">
        <v>1775</v>
      </c>
      <c r="K897" t="s">
        <v>1776</v>
      </c>
      <c r="L897" t="b">
        <v>1</v>
      </c>
      <c r="Q897">
        <v>0</v>
      </c>
      <c r="R897">
        <v>0</v>
      </c>
      <c r="U897">
        <v>0</v>
      </c>
      <c r="Z897">
        <v>3160</v>
      </c>
      <c r="AA897">
        <v>1580</v>
      </c>
      <c r="AB897">
        <v>1580</v>
      </c>
      <c r="AD897">
        <v>0</v>
      </c>
      <c r="AH897">
        <v>3160</v>
      </c>
      <c r="AJ897">
        <v>3160</v>
      </c>
      <c r="AN897">
        <v>106</v>
      </c>
      <c r="AO897">
        <v>53</v>
      </c>
      <c r="AP897">
        <v>53</v>
      </c>
      <c r="AR897">
        <v>0</v>
      </c>
      <c r="AT897">
        <v>106</v>
      </c>
      <c r="AZ897">
        <v>106</v>
      </c>
      <c r="BB897">
        <v>5</v>
      </c>
      <c r="BC897">
        <v>2018</v>
      </c>
      <c r="BD897" t="s">
        <v>3986</v>
      </c>
      <c r="BE897">
        <v>2018</v>
      </c>
    </row>
    <row r="898" spans="1:57" x14ac:dyDescent="0.35">
      <c r="A898" s="1" t="s">
        <v>411</v>
      </c>
      <c r="B898" s="1" t="s">
        <v>2812</v>
      </c>
      <c r="C898" s="1" t="s">
        <v>2813</v>
      </c>
      <c r="D898" s="1" t="s">
        <v>2814</v>
      </c>
      <c r="E898" s="1" t="s">
        <v>29</v>
      </c>
      <c r="F898" s="1" t="s">
        <v>751</v>
      </c>
      <c r="G898" s="2">
        <v>43235</v>
      </c>
      <c r="H898" s="1" t="s">
        <v>146</v>
      </c>
      <c r="I898" s="1" t="s">
        <v>145</v>
      </c>
      <c r="J898" s="1" t="s">
        <v>1775</v>
      </c>
      <c r="K898" t="s">
        <v>1776</v>
      </c>
      <c r="L898" t="b">
        <v>1</v>
      </c>
      <c r="Q898">
        <v>0</v>
      </c>
      <c r="R898">
        <v>0</v>
      </c>
      <c r="U898">
        <v>0</v>
      </c>
      <c r="Z898">
        <v>760</v>
      </c>
      <c r="AA898">
        <v>380</v>
      </c>
      <c r="AB898">
        <v>380</v>
      </c>
      <c r="AD898">
        <v>0</v>
      </c>
      <c r="AH898">
        <v>760</v>
      </c>
      <c r="AJ898">
        <v>760</v>
      </c>
      <c r="AN898">
        <v>126</v>
      </c>
      <c r="AO898">
        <v>63</v>
      </c>
      <c r="AP898">
        <v>63</v>
      </c>
      <c r="AR898">
        <v>0</v>
      </c>
      <c r="AT898">
        <v>126</v>
      </c>
      <c r="AZ898">
        <v>126</v>
      </c>
      <c r="BB898">
        <v>5</v>
      </c>
      <c r="BC898">
        <v>2018</v>
      </c>
      <c r="BD898" t="s">
        <v>3986</v>
      </c>
      <c r="BE898">
        <v>2018</v>
      </c>
    </row>
    <row r="899" spans="1:57" x14ac:dyDescent="0.35">
      <c r="A899" s="1" t="s">
        <v>411</v>
      </c>
      <c r="B899" s="1" t="s">
        <v>2797</v>
      </c>
      <c r="C899" s="1" t="s">
        <v>2798</v>
      </c>
      <c r="D899" s="1" t="s">
        <v>2799</v>
      </c>
      <c r="E899" s="1" t="s">
        <v>29</v>
      </c>
      <c r="F899" s="1" t="s">
        <v>751</v>
      </c>
      <c r="G899" s="2">
        <v>43235</v>
      </c>
      <c r="H899" s="1" t="s">
        <v>2790</v>
      </c>
      <c r="I899" s="1" t="s">
        <v>166</v>
      </c>
      <c r="J899" s="1" t="s">
        <v>1775</v>
      </c>
      <c r="K899" t="s">
        <v>1776</v>
      </c>
      <c r="L899" t="b">
        <v>1</v>
      </c>
      <c r="Q899">
        <v>0</v>
      </c>
      <c r="R899">
        <v>0</v>
      </c>
      <c r="U899">
        <v>0</v>
      </c>
      <c r="Z899">
        <v>2930</v>
      </c>
      <c r="AA899">
        <v>1465</v>
      </c>
      <c r="AB899">
        <v>1465</v>
      </c>
      <c r="AD899">
        <v>0</v>
      </c>
      <c r="AH899">
        <v>2930</v>
      </c>
      <c r="AJ899">
        <v>2930</v>
      </c>
      <c r="AN899">
        <v>279</v>
      </c>
      <c r="AO899">
        <v>139</v>
      </c>
      <c r="AP899">
        <v>140</v>
      </c>
      <c r="AR899">
        <v>0</v>
      </c>
      <c r="AT899">
        <v>279</v>
      </c>
      <c r="AZ899">
        <v>279</v>
      </c>
      <c r="BB899">
        <v>5</v>
      </c>
      <c r="BC899">
        <v>2018</v>
      </c>
      <c r="BD899" t="s">
        <v>3986</v>
      </c>
      <c r="BE899">
        <v>2018</v>
      </c>
    </row>
    <row r="900" spans="1:57" x14ac:dyDescent="0.35">
      <c r="A900" s="1" t="s">
        <v>411</v>
      </c>
      <c r="B900" s="1" t="s">
        <v>2800</v>
      </c>
      <c r="C900" s="1" t="s">
        <v>2801</v>
      </c>
      <c r="D900" s="1" t="s">
        <v>2802</v>
      </c>
      <c r="E900" s="1" t="s">
        <v>29</v>
      </c>
      <c r="F900" s="1" t="s">
        <v>751</v>
      </c>
      <c r="G900" s="2">
        <v>43235</v>
      </c>
      <c r="H900" s="1" t="s">
        <v>135</v>
      </c>
      <c r="I900" s="1" t="s">
        <v>136</v>
      </c>
      <c r="J900" s="1" t="s">
        <v>1775</v>
      </c>
      <c r="K900" t="s">
        <v>1776</v>
      </c>
      <c r="L900" t="b">
        <v>1</v>
      </c>
      <c r="Q900">
        <v>0</v>
      </c>
      <c r="R900">
        <v>0</v>
      </c>
      <c r="U900">
        <v>0</v>
      </c>
      <c r="Z900">
        <v>6100</v>
      </c>
      <c r="AA900">
        <v>3050</v>
      </c>
      <c r="AB900">
        <v>3050</v>
      </c>
      <c r="AD900">
        <v>0</v>
      </c>
      <c r="AH900">
        <v>6100</v>
      </c>
      <c r="AJ900">
        <v>6100</v>
      </c>
      <c r="AN900">
        <v>1079</v>
      </c>
      <c r="AO900">
        <v>539</v>
      </c>
      <c r="AP900">
        <v>540</v>
      </c>
      <c r="AR900">
        <v>0</v>
      </c>
      <c r="AT900">
        <v>1079</v>
      </c>
      <c r="AZ900">
        <v>1079</v>
      </c>
      <c r="BB900">
        <v>5</v>
      </c>
      <c r="BC900">
        <v>2018</v>
      </c>
      <c r="BD900" t="s">
        <v>3986</v>
      </c>
      <c r="BE900">
        <v>2018</v>
      </c>
    </row>
    <row r="901" spans="1:57" x14ac:dyDescent="0.35">
      <c r="A901" s="1" t="s">
        <v>411</v>
      </c>
      <c r="B901" s="1" t="s">
        <v>2803</v>
      </c>
      <c r="C901" s="1" t="s">
        <v>2804</v>
      </c>
      <c r="D901" s="1" t="s">
        <v>2805</v>
      </c>
      <c r="E901" s="1" t="s">
        <v>29</v>
      </c>
      <c r="F901" s="1" t="s">
        <v>751</v>
      </c>
      <c r="G901" s="2">
        <v>43235</v>
      </c>
      <c r="H901" s="1" t="s">
        <v>576</v>
      </c>
      <c r="I901" s="1" t="s">
        <v>353</v>
      </c>
      <c r="J901" s="1" t="s">
        <v>1775</v>
      </c>
      <c r="K901" t="s">
        <v>1776</v>
      </c>
      <c r="L901" t="b">
        <v>1</v>
      </c>
      <c r="Q901">
        <v>0</v>
      </c>
      <c r="R901">
        <v>0</v>
      </c>
      <c r="U901">
        <v>0</v>
      </c>
      <c r="Z901">
        <v>3200</v>
      </c>
      <c r="AA901">
        <v>1600</v>
      </c>
      <c r="AB901">
        <v>1600</v>
      </c>
      <c r="AD901">
        <v>0</v>
      </c>
      <c r="AH901">
        <v>3200</v>
      </c>
      <c r="AJ901">
        <v>3200</v>
      </c>
      <c r="AN901">
        <v>724</v>
      </c>
      <c r="AO901">
        <v>362</v>
      </c>
      <c r="AP901">
        <v>362</v>
      </c>
      <c r="AR901">
        <v>0</v>
      </c>
      <c r="AT901">
        <v>724</v>
      </c>
      <c r="AZ901">
        <v>724</v>
      </c>
      <c r="BB901">
        <v>5</v>
      </c>
      <c r="BC901">
        <v>2018</v>
      </c>
      <c r="BD901" t="s">
        <v>3986</v>
      </c>
      <c r="BE901">
        <v>2018</v>
      </c>
    </row>
    <row r="902" spans="1:57" x14ac:dyDescent="0.35">
      <c r="A902" s="1" t="s">
        <v>411</v>
      </c>
      <c r="B902" s="1" t="s">
        <v>2806</v>
      </c>
      <c r="C902" s="1" t="s">
        <v>2807</v>
      </c>
      <c r="D902" s="1" t="s">
        <v>2808</v>
      </c>
      <c r="E902" s="1" t="s">
        <v>29</v>
      </c>
      <c r="F902" s="1" t="s">
        <v>751</v>
      </c>
      <c r="G902" s="2">
        <v>43235</v>
      </c>
      <c r="H902" s="1" t="s">
        <v>1075</v>
      </c>
      <c r="I902" s="1" t="s">
        <v>166</v>
      </c>
      <c r="J902" s="1" t="s">
        <v>1775</v>
      </c>
      <c r="K902" t="s">
        <v>1776</v>
      </c>
      <c r="L902" t="b">
        <v>1</v>
      </c>
      <c r="Q902">
        <v>0</v>
      </c>
      <c r="R902">
        <v>0</v>
      </c>
      <c r="U902">
        <v>0</v>
      </c>
      <c r="Z902">
        <v>2130</v>
      </c>
      <c r="AA902">
        <v>1065</v>
      </c>
      <c r="AB902">
        <v>1065</v>
      </c>
      <c r="AD902">
        <v>0</v>
      </c>
      <c r="AH902">
        <v>2130</v>
      </c>
      <c r="AJ902">
        <v>2130</v>
      </c>
      <c r="AN902">
        <v>212</v>
      </c>
      <c r="AO902">
        <v>106</v>
      </c>
      <c r="AP902">
        <v>106</v>
      </c>
      <c r="AR902">
        <v>0</v>
      </c>
      <c r="AT902">
        <v>212</v>
      </c>
      <c r="AZ902">
        <v>212</v>
      </c>
      <c r="BB902">
        <v>5</v>
      </c>
      <c r="BC902">
        <v>2018</v>
      </c>
      <c r="BD902" t="s">
        <v>3986</v>
      </c>
      <c r="BE902">
        <v>2018</v>
      </c>
    </row>
    <row r="903" spans="1:57" x14ac:dyDescent="0.35">
      <c r="A903" s="1" t="s">
        <v>647</v>
      </c>
      <c r="B903" s="1" t="s">
        <v>2815</v>
      </c>
      <c r="C903" s="1" t="s">
        <v>2816</v>
      </c>
      <c r="D903" s="1" t="s">
        <v>2817</v>
      </c>
      <c r="E903" s="1" t="s">
        <v>29</v>
      </c>
      <c r="F903" s="1" t="s">
        <v>751</v>
      </c>
      <c r="G903" s="2">
        <v>42613</v>
      </c>
      <c r="H903" s="1" t="s">
        <v>43</v>
      </c>
      <c r="I903" s="1" t="s">
        <v>48</v>
      </c>
      <c r="J903" s="1" t="s">
        <v>1775</v>
      </c>
      <c r="K903" t="s">
        <v>1776</v>
      </c>
      <c r="L903" t="b">
        <v>1</v>
      </c>
      <c r="Q903">
        <v>0</v>
      </c>
      <c r="R903">
        <v>0</v>
      </c>
      <c r="U903">
        <v>0</v>
      </c>
      <c r="Z903">
        <v>1700</v>
      </c>
      <c r="AA903">
        <v>850</v>
      </c>
      <c r="AB903">
        <v>850</v>
      </c>
      <c r="AD903">
        <v>0</v>
      </c>
      <c r="AH903">
        <v>1700</v>
      </c>
      <c r="AJ903">
        <v>1700</v>
      </c>
      <c r="AN903">
        <v>750</v>
      </c>
      <c r="AO903">
        <v>375</v>
      </c>
      <c r="AP903">
        <v>375</v>
      </c>
      <c r="AR903">
        <v>0</v>
      </c>
      <c r="AT903">
        <v>750</v>
      </c>
      <c r="AZ903">
        <v>750</v>
      </c>
      <c r="BB903">
        <v>8</v>
      </c>
      <c r="BC903">
        <v>2016</v>
      </c>
      <c r="BD903" t="s">
        <v>3985</v>
      </c>
      <c r="BE903">
        <v>2016</v>
      </c>
    </row>
    <row r="904" spans="1:57" x14ac:dyDescent="0.35">
      <c r="A904" s="1" t="s">
        <v>391</v>
      </c>
      <c r="B904" s="1" t="s">
        <v>2635</v>
      </c>
      <c r="C904" s="1" t="s">
        <v>2636</v>
      </c>
      <c r="D904" s="1" t="s">
        <v>2637</v>
      </c>
      <c r="E904" s="1" t="s">
        <v>29</v>
      </c>
      <c r="F904" s="1" t="s">
        <v>751</v>
      </c>
      <c r="G904" s="2">
        <v>42886</v>
      </c>
      <c r="H904" s="1" t="s">
        <v>155</v>
      </c>
      <c r="I904" s="1" t="s">
        <v>145</v>
      </c>
      <c r="J904" s="1" t="s">
        <v>1757</v>
      </c>
      <c r="K904" t="s">
        <v>1758</v>
      </c>
      <c r="L904" t="b">
        <v>1</v>
      </c>
      <c r="U904">
        <v>0</v>
      </c>
      <c r="Z904">
        <v>750</v>
      </c>
      <c r="AA904">
        <v>300</v>
      </c>
      <c r="AB904">
        <v>450</v>
      </c>
      <c r="AH904">
        <v>750</v>
      </c>
      <c r="AJ904">
        <v>750</v>
      </c>
      <c r="AN904">
        <v>600</v>
      </c>
      <c r="AO904">
        <v>240</v>
      </c>
      <c r="AP904">
        <v>360</v>
      </c>
      <c r="AR904">
        <v>0</v>
      </c>
      <c r="AT904">
        <v>280</v>
      </c>
      <c r="AY904">
        <v>320</v>
      </c>
      <c r="AZ904">
        <v>600</v>
      </c>
      <c r="BB904">
        <v>5</v>
      </c>
      <c r="BC904">
        <v>2017</v>
      </c>
      <c r="BD904" t="s">
        <v>3986</v>
      </c>
      <c r="BE904">
        <v>2017</v>
      </c>
    </row>
    <row r="905" spans="1:57" x14ac:dyDescent="0.35">
      <c r="A905" s="1" t="s">
        <v>391</v>
      </c>
      <c r="B905" s="1" t="s">
        <v>2638</v>
      </c>
      <c r="C905" s="1" t="s">
        <v>2639</v>
      </c>
      <c r="D905" s="1" t="s">
        <v>2640</v>
      </c>
      <c r="E905" s="1" t="s">
        <v>29</v>
      </c>
      <c r="F905" s="1" t="s">
        <v>751</v>
      </c>
      <c r="G905" s="2">
        <v>42886</v>
      </c>
      <c r="H905" s="1" t="s">
        <v>1783</v>
      </c>
      <c r="I905" s="1" t="s">
        <v>145</v>
      </c>
      <c r="J905" s="1" t="s">
        <v>1757</v>
      </c>
      <c r="K905" t="s">
        <v>1758</v>
      </c>
      <c r="L905" t="b">
        <v>1</v>
      </c>
      <c r="U905">
        <v>0</v>
      </c>
      <c r="Z905">
        <v>50</v>
      </c>
      <c r="AA905">
        <v>20</v>
      </c>
      <c r="AB905">
        <v>30</v>
      </c>
      <c r="AH905">
        <v>50</v>
      </c>
      <c r="AJ905">
        <v>50</v>
      </c>
      <c r="AN905">
        <v>50</v>
      </c>
      <c r="AO905">
        <v>20</v>
      </c>
      <c r="AP905">
        <v>30</v>
      </c>
      <c r="AR905">
        <v>0</v>
      </c>
      <c r="AT905">
        <v>0</v>
      </c>
      <c r="AY905">
        <v>50</v>
      </c>
      <c r="AZ905">
        <v>50</v>
      </c>
      <c r="BB905">
        <v>5</v>
      </c>
      <c r="BC905">
        <v>2017</v>
      </c>
      <c r="BD905" t="s">
        <v>3986</v>
      </c>
      <c r="BE905">
        <v>2017</v>
      </c>
    </row>
    <row r="906" spans="1:57" x14ac:dyDescent="0.35">
      <c r="A906" s="1" t="s">
        <v>391</v>
      </c>
      <c r="B906" s="1" t="s">
        <v>2641</v>
      </c>
      <c r="C906" s="1" t="s">
        <v>2642</v>
      </c>
      <c r="D906" s="1" t="s">
        <v>2643</v>
      </c>
      <c r="E906" s="1" t="s">
        <v>29</v>
      </c>
      <c r="F906" s="1" t="s">
        <v>751</v>
      </c>
      <c r="G906" s="2">
        <v>42886</v>
      </c>
      <c r="H906" s="1" t="s">
        <v>146</v>
      </c>
      <c r="I906" s="1" t="s">
        <v>145</v>
      </c>
      <c r="J906" s="1" t="s">
        <v>1757</v>
      </c>
      <c r="K906" t="s">
        <v>1758</v>
      </c>
      <c r="L906" t="b">
        <v>1</v>
      </c>
      <c r="U906">
        <v>0</v>
      </c>
      <c r="Z906">
        <v>820</v>
      </c>
      <c r="AA906">
        <v>328</v>
      </c>
      <c r="AB906">
        <v>492</v>
      </c>
      <c r="AH906">
        <v>820</v>
      </c>
      <c r="AJ906">
        <v>820</v>
      </c>
      <c r="AN906">
        <v>655</v>
      </c>
      <c r="AO906">
        <v>262</v>
      </c>
      <c r="AP906">
        <v>393</v>
      </c>
      <c r="AR906">
        <v>0</v>
      </c>
      <c r="AT906">
        <v>633</v>
      </c>
      <c r="AY906">
        <v>22</v>
      </c>
      <c r="AZ906">
        <v>655</v>
      </c>
      <c r="BB906">
        <v>5</v>
      </c>
      <c r="BC906">
        <v>2017</v>
      </c>
      <c r="BD906" t="s">
        <v>3986</v>
      </c>
      <c r="BE906">
        <v>2017</v>
      </c>
    </row>
    <row r="907" spans="1:57" x14ac:dyDescent="0.35">
      <c r="A907" s="1" t="s">
        <v>391</v>
      </c>
      <c r="B907" s="1" t="s">
        <v>2644</v>
      </c>
      <c r="C907" s="1" t="s">
        <v>2645</v>
      </c>
      <c r="D907" s="1" t="s">
        <v>2646</v>
      </c>
      <c r="E907" s="1" t="s">
        <v>29</v>
      </c>
      <c r="F907" s="1" t="s">
        <v>751</v>
      </c>
      <c r="G907" s="2">
        <v>43220</v>
      </c>
      <c r="H907" s="1" t="s">
        <v>155</v>
      </c>
      <c r="I907" s="1" t="s">
        <v>145</v>
      </c>
      <c r="J907" s="1" t="s">
        <v>1757</v>
      </c>
      <c r="K907" t="s">
        <v>1758</v>
      </c>
      <c r="L907" t="b">
        <v>1</v>
      </c>
      <c r="U907">
        <v>0</v>
      </c>
      <c r="Z907">
        <v>850</v>
      </c>
      <c r="AA907">
        <v>340</v>
      </c>
      <c r="AB907">
        <v>510</v>
      </c>
      <c r="AH907">
        <v>850</v>
      </c>
      <c r="AJ907">
        <v>850</v>
      </c>
      <c r="AN907">
        <v>893</v>
      </c>
      <c r="AO907">
        <v>357</v>
      </c>
      <c r="AP907">
        <v>536</v>
      </c>
      <c r="AR907">
        <v>0</v>
      </c>
      <c r="AT907">
        <v>418</v>
      </c>
      <c r="AY907">
        <v>475</v>
      </c>
      <c r="AZ907">
        <v>893</v>
      </c>
      <c r="BB907">
        <v>4</v>
      </c>
      <c r="BC907">
        <v>2018</v>
      </c>
      <c r="BD907" t="s">
        <v>3986</v>
      </c>
      <c r="BE907">
        <v>2018</v>
      </c>
    </row>
    <row r="908" spans="1:57" x14ac:dyDescent="0.35">
      <c r="A908" s="1" t="s">
        <v>391</v>
      </c>
      <c r="B908" s="1" t="s">
        <v>2647</v>
      </c>
      <c r="C908" s="1" t="s">
        <v>2648</v>
      </c>
      <c r="D908" s="1" t="s">
        <v>2649</v>
      </c>
      <c r="E908" s="1" t="s">
        <v>29</v>
      </c>
      <c r="F908" s="1" t="s">
        <v>751</v>
      </c>
      <c r="G908" s="2">
        <v>43220</v>
      </c>
      <c r="H908" s="1" t="s">
        <v>146</v>
      </c>
      <c r="I908" s="1" t="s">
        <v>145</v>
      </c>
      <c r="J908" s="1" t="s">
        <v>1757</v>
      </c>
      <c r="K908" t="s">
        <v>1758</v>
      </c>
      <c r="L908" t="b">
        <v>1</v>
      </c>
      <c r="Q908">
        <v>0</v>
      </c>
      <c r="R908">
        <v>0</v>
      </c>
      <c r="U908">
        <v>0</v>
      </c>
      <c r="Z908">
        <v>640</v>
      </c>
      <c r="AA908">
        <v>256</v>
      </c>
      <c r="AB908">
        <v>384</v>
      </c>
      <c r="AD908">
        <v>0</v>
      </c>
      <c r="AH908">
        <v>640</v>
      </c>
      <c r="AJ908">
        <v>640</v>
      </c>
      <c r="AN908">
        <v>656</v>
      </c>
      <c r="AO908">
        <v>461</v>
      </c>
      <c r="AP908">
        <v>195</v>
      </c>
      <c r="AR908">
        <v>0</v>
      </c>
      <c r="AT908">
        <v>633</v>
      </c>
      <c r="AY908">
        <v>23</v>
      </c>
      <c r="AZ908">
        <v>656</v>
      </c>
      <c r="BB908">
        <v>4</v>
      </c>
      <c r="BC908">
        <v>2018</v>
      </c>
      <c r="BD908" t="s">
        <v>3986</v>
      </c>
      <c r="BE908">
        <v>2018</v>
      </c>
    </row>
    <row r="909" spans="1:57" x14ac:dyDescent="0.35">
      <c r="A909" s="1" t="s">
        <v>391</v>
      </c>
      <c r="B909" s="1" t="s">
        <v>2650</v>
      </c>
      <c r="C909" s="1" t="s">
        <v>2651</v>
      </c>
      <c r="D909" s="1" t="s">
        <v>2652</v>
      </c>
      <c r="E909" s="1" t="s">
        <v>29</v>
      </c>
      <c r="F909" s="1" t="s">
        <v>751</v>
      </c>
      <c r="G909" s="2">
        <v>43220</v>
      </c>
      <c r="H909" s="1" t="s">
        <v>1783</v>
      </c>
      <c r="I909" s="1" t="s">
        <v>145</v>
      </c>
      <c r="J909" s="1" t="s">
        <v>1757</v>
      </c>
      <c r="K909" t="s">
        <v>1758</v>
      </c>
      <c r="L909" t="b">
        <v>1</v>
      </c>
      <c r="Q909">
        <v>0</v>
      </c>
      <c r="R909">
        <v>0</v>
      </c>
      <c r="U909">
        <v>0</v>
      </c>
      <c r="Z909">
        <v>50</v>
      </c>
      <c r="AA909">
        <v>20</v>
      </c>
      <c r="AB909">
        <v>30</v>
      </c>
      <c r="AD909">
        <v>0</v>
      </c>
      <c r="AH909">
        <v>50</v>
      </c>
      <c r="AJ909">
        <v>50</v>
      </c>
      <c r="AN909">
        <v>38</v>
      </c>
      <c r="AO909">
        <v>15</v>
      </c>
      <c r="AP909">
        <v>23</v>
      </c>
      <c r="AR909">
        <v>0</v>
      </c>
      <c r="AT909">
        <v>0</v>
      </c>
      <c r="AY909">
        <v>38</v>
      </c>
      <c r="AZ909">
        <v>38</v>
      </c>
      <c r="BB909">
        <v>4</v>
      </c>
      <c r="BC909">
        <v>2018</v>
      </c>
      <c r="BD909" t="s">
        <v>3986</v>
      </c>
      <c r="BE909">
        <v>2018</v>
      </c>
    </row>
    <row r="910" spans="1:57" x14ac:dyDescent="0.35">
      <c r="A910" s="1" t="s">
        <v>577</v>
      </c>
      <c r="B910" s="1" t="s">
        <v>2653</v>
      </c>
      <c r="C910" s="1" t="s">
        <v>2654</v>
      </c>
      <c r="D910" s="1" t="s">
        <v>2655</v>
      </c>
      <c r="E910" s="1" t="s">
        <v>2655</v>
      </c>
      <c r="F910" s="1" t="s">
        <v>751</v>
      </c>
      <c r="G910" s="2">
        <v>42600</v>
      </c>
      <c r="H910" s="1" t="s">
        <v>576</v>
      </c>
      <c r="I910" s="1" t="s">
        <v>353</v>
      </c>
      <c r="J910" s="1" t="s">
        <v>1757</v>
      </c>
      <c r="K910" t="s">
        <v>1758</v>
      </c>
      <c r="L910" t="b">
        <v>1</v>
      </c>
      <c r="Q910">
        <v>0</v>
      </c>
      <c r="R910">
        <v>0</v>
      </c>
      <c r="U910">
        <v>0</v>
      </c>
      <c r="Z910">
        <v>650</v>
      </c>
      <c r="AA910">
        <v>325</v>
      </c>
      <c r="AB910">
        <v>325</v>
      </c>
      <c r="AD910">
        <v>0</v>
      </c>
      <c r="AH910">
        <v>650</v>
      </c>
      <c r="AJ910">
        <v>650</v>
      </c>
      <c r="AN910">
        <v>787</v>
      </c>
      <c r="AO910">
        <v>393</v>
      </c>
      <c r="AP910">
        <v>394</v>
      </c>
      <c r="AR910">
        <v>0</v>
      </c>
      <c r="AT910">
        <v>672</v>
      </c>
      <c r="AY910">
        <v>115</v>
      </c>
      <c r="AZ910">
        <v>787</v>
      </c>
      <c r="BB910">
        <v>8</v>
      </c>
      <c r="BC910">
        <v>2016</v>
      </c>
      <c r="BD910" t="s">
        <v>3985</v>
      </c>
      <c r="BE910">
        <v>2016</v>
      </c>
    </row>
    <row r="911" spans="1:57" x14ac:dyDescent="0.35">
      <c r="A911" s="1" t="s">
        <v>577</v>
      </c>
      <c r="B911" s="1" t="s">
        <v>2656</v>
      </c>
      <c r="C911" s="1" t="s">
        <v>2657</v>
      </c>
      <c r="D911" s="1" t="s">
        <v>2658</v>
      </c>
      <c r="E911" s="1" t="s">
        <v>2658</v>
      </c>
      <c r="F911" s="1" t="s">
        <v>751</v>
      </c>
      <c r="G911" s="2">
        <v>42600</v>
      </c>
      <c r="H911" s="1" t="s">
        <v>1079</v>
      </c>
      <c r="I911" s="1" t="s">
        <v>353</v>
      </c>
      <c r="J911" s="1" t="s">
        <v>1757</v>
      </c>
      <c r="K911" t="s">
        <v>1758</v>
      </c>
      <c r="L911" t="b">
        <v>1</v>
      </c>
      <c r="Q911">
        <v>0</v>
      </c>
      <c r="R911">
        <v>0</v>
      </c>
      <c r="U911">
        <v>0</v>
      </c>
      <c r="Z911">
        <v>700</v>
      </c>
      <c r="AA911">
        <v>350</v>
      </c>
      <c r="AB911">
        <v>350</v>
      </c>
      <c r="AD911">
        <v>0</v>
      </c>
      <c r="AH911">
        <v>700</v>
      </c>
      <c r="AJ911">
        <v>700</v>
      </c>
      <c r="AN911">
        <v>450</v>
      </c>
      <c r="AO911">
        <v>225</v>
      </c>
      <c r="AP911">
        <v>225</v>
      </c>
      <c r="AR911">
        <v>0</v>
      </c>
      <c r="AT911">
        <v>150</v>
      </c>
      <c r="AY911">
        <v>300</v>
      </c>
      <c r="AZ911">
        <v>450</v>
      </c>
      <c r="BB911">
        <v>8</v>
      </c>
      <c r="BC911">
        <v>2016</v>
      </c>
      <c r="BD911" t="s">
        <v>3985</v>
      </c>
      <c r="BE911">
        <v>2016</v>
      </c>
    </row>
    <row r="912" spans="1:57" x14ac:dyDescent="0.35">
      <c r="A912" s="1" t="s">
        <v>309</v>
      </c>
      <c r="B912" s="1" t="s">
        <v>2665</v>
      </c>
      <c r="C912" s="1" t="s">
        <v>2666</v>
      </c>
      <c r="D912" s="1" t="s">
        <v>2667</v>
      </c>
      <c r="E912" s="1" t="s">
        <v>29</v>
      </c>
      <c r="F912" s="1" t="s">
        <v>751</v>
      </c>
      <c r="G912" s="2">
        <v>42215</v>
      </c>
      <c r="H912" s="1" t="s">
        <v>1014</v>
      </c>
      <c r="I912" s="1" t="s">
        <v>353</v>
      </c>
      <c r="J912" s="1" t="s">
        <v>1894</v>
      </c>
      <c r="K912" t="s">
        <v>1895</v>
      </c>
      <c r="L912" t="b">
        <v>1</v>
      </c>
      <c r="Q912">
        <v>0</v>
      </c>
      <c r="R912">
        <v>0</v>
      </c>
      <c r="U912">
        <v>1960</v>
      </c>
      <c r="V912">
        <v>1960</v>
      </c>
      <c r="Z912">
        <v>1500</v>
      </c>
      <c r="AA912">
        <v>750</v>
      </c>
      <c r="AB912">
        <v>750</v>
      </c>
      <c r="AD912">
        <v>0</v>
      </c>
      <c r="AH912">
        <v>1960</v>
      </c>
      <c r="AJ912">
        <v>1960</v>
      </c>
      <c r="AN912">
        <v>150</v>
      </c>
      <c r="AO912">
        <v>75</v>
      </c>
      <c r="AP912">
        <v>75</v>
      </c>
      <c r="AR912">
        <v>0</v>
      </c>
      <c r="AY912">
        <v>0</v>
      </c>
      <c r="AZ912">
        <v>0</v>
      </c>
      <c r="BB912">
        <v>7</v>
      </c>
      <c r="BC912">
        <v>2015</v>
      </c>
      <c r="BD912" t="s">
        <v>3985</v>
      </c>
      <c r="BE912">
        <v>2015</v>
      </c>
    </row>
    <row r="913" spans="1:57" x14ac:dyDescent="0.35">
      <c r="A913" s="1" t="s">
        <v>309</v>
      </c>
      <c r="B913" s="1" t="s">
        <v>2668</v>
      </c>
      <c r="C913" s="1" t="s">
        <v>2669</v>
      </c>
      <c r="D913" s="1" t="s">
        <v>2670</v>
      </c>
      <c r="E913" s="1" t="s">
        <v>29</v>
      </c>
      <c r="F913" s="1" t="s">
        <v>751</v>
      </c>
      <c r="G913" s="2">
        <v>42215</v>
      </c>
      <c r="H913" s="1" t="s">
        <v>513</v>
      </c>
      <c r="I913" s="1" t="s">
        <v>1146</v>
      </c>
      <c r="J913" s="1" t="s">
        <v>1894</v>
      </c>
      <c r="K913" t="s">
        <v>1895</v>
      </c>
      <c r="L913" t="b">
        <v>1</v>
      </c>
      <c r="U913">
        <v>0</v>
      </c>
      <c r="AH913">
        <v>0</v>
      </c>
      <c r="AJ913">
        <v>0</v>
      </c>
      <c r="AY913">
        <v>0</v>
      </c>
      <c r="AZ913">
        <v>0</v>
      </c>
      <c r="BB913">
        <v>7</v>
      </c>
      <c r="BC913">
        <v>2015</v>
      </c>
      <c r="BD913" t="s">
        <v>3985</v>
      </c>
      <c r="BE913">
        <v>2015</v>
      </c>
    </row>
    <row r="914" spans="1:57" x14ac:dyDescent="0.35">
      <c r="A914" s="1" t="s">
        <v>309</v>
      </c>
      <c r="B914" s="1" t="s">
        <v>2659</v>
      </c>
      <c r="C914" s="1" t="s">
        <v>2660</v>
      </c>
      <c r="D914" s="1" t="s">
        <v>2661</v>
      </c>
      <c r="E914" s="1" t="s">
        <v>29</v>
      </c>
      <c r="F914" s="1" t="s">
        <v>751</v>
      </c>
      <c r="G914" s="2">
        <v>42215</v>
      </c>
      <c r="H914" s="1" t="s">
        <v>1026</v>
      </c>
      <c r="I914" s="1" t="s">
        <v>353</v>
      </c>
      <c r="J914" s="1" t="s">
        <v>1894</v>
      </c>
      <c r="K914" t="s">
        <v>1895</v>
      </c>
      <c r="L914" t="b">
        <v>1</v>
      </c>
      <c r="Q914">
        <v>0</v>
      </c>
      <c r="R914">
        <v>0</v>
      </c>
      <c r="U914">
        <v>4103</v>
      </c>
      <c r="V914">
        <v>4103</v>
      </c>
      <c r="Z914">
        <v>3603</v>
      </c>
      <c r="AA914">
        <v>1802</v>
      </c>
      <c r="AB914">
        <v>1801</v>
      </c>
      <c r="AD914">
        <v>0</v>
      </c>
      <c r="AH914">
        <v>4103</v>
      </c>
      <c r="AJ914">
        <v>4103</v>
      </c>
      <c r="AN914">
        <v>360</v>
      </c>
      <c r="AO914">
        <v>180</v>
      </c>
      <c r="AP914">
        <v>180</v>
      </c>
      <c r="AR914">
        <v>0</v>
      </c>
      <c r="AY914">
        <v>0</v>
      </c>
      <c r="AZ914">
        <v>0</v>
      </c>
      <c r="BB914">
        <v>7</v>
      </c>
      <c r="BC914">
        <v>2015</v>
      </c>
      <c r="BD914" t="s">
        <v>3985</v>
      </c>
      <c r="BE914">
        <v>2015</v>
      </c>
    </row>
    <row r="915" spans="1:57" x14ac:dyDescent="0.35">
      <c r="A915" s="1" t="s">
        <v>309</v>
      </c>
      <c r="B915" s="1" t="s">
        <v>2662</v>
      </c>
      <c r="C915" s="1" t="s">
        <v>2663</v>
      </c>
      <c r="D915" s="1" t="s">
        <v>2664</v>
      </c>
      <c r="E915" s="1" t="s">
        <v>29</v>
      </c>
      <c r="F915" s="1" t="s">
        <v>751</v>
      </c>
      <c r="G915" s="2">
        <v>42215</v>
      </c>
      <c r="H915" s="1" t="s">
        <v>1067</v>
      </c>
      <c r="I915" s="1" t="s">
        <v>353</v>
      </c>
      <c r="J915" s="1" t="s">
        <v>1894</v>
      </c>
      <c r="K915" t="s">
        <v>1895</v>
      </c>
      <c r="L915" t="b">
        <v>1</v>
      </c>
      <c r="Q915">
        <v>0</v>
      </c>
      <c r="R915">
        <v>0</v>
      </c>
      <c r="U915">
        <v>158</v>
      </c>
      <c r="V915">
        <v>158</v>
      </c>
      <c r="Z915">
        <v>36</v>
      </c>
      <c r="AA915">
        <v>18</v>
      </c>
      <c r="AB915">
        <v>18</v>
      </c>
      <c r="AD915">
        <v>0</v>
      </c>
      <c r="AH915">
        <v>158</v>
      </c>
      <c r="AJ915">
        <v>158</v>
      </c>
      <c r="AN915">
        <v>4</v>
      </c>
      <c r="AO915">
        <v>2</v>
      </c>
      <c r="AP915">
        <v>2</v>
      </c>
      <c r="AR915">
        <v>0</v>
      </c>
      <c r="AY915">
        <v>0</v>
      </c>
      <c r="AZ915">
        <v>0</v>
      </c>
      <c r="BB915">
        <v>7</v>
      </c>
      <c r="BC915">
        <v>2015</v>
      </c>
      <c r="BD915" t="s">
        <v>3985</v>
      </c>
      <c r="BE915">
        <v>2015</v>
      </c>
    </row>
    <row r="916" spans="1:57" x14ac:dyDescent="0.35">
      <c r="A916" s="1" t="s">
        <v>309</v>
      </c>
      <c r="B916" s="1" t="s">
        <v>2680</v>
      </c>
      <c r="C916" s="1" t="s">
        <v>2681</v>
      </c>
      <c r="D916" s="1" t="s">
        <v>2682</v>
      </c>
      <c r="E916" s="1" t="s">
        <v>29</v>
      </c>
      <c r="F916" s="1" t="s">
        <v>751</v>
      </c>
      <c r="G916" s="2">
        <v>42600</v>
      </c>
      <c r="H916" s="1" t="s">
        <v>513</v>
      </c>
      <c r="I916" s="1" t="s">
        <v>73</v>
      </c>
      <c r="J916" s="1" t="s">
        <v>1894</v>
      </c>
      <c r="K916" t="s">
        <v>1895</v>
      </c>
      <c r="L916" t="b">
        <v>1</v>
      </c>
      <c r="Q916">
        <v>0</v>
      </c>
      <c r="R916">
        <v>0</v>
      </c>
      <c r="U916">
        <v>1192</v>
      </c>
      <c r="V916">
        <v>1192</v>
      </c>
      <c r="Z916">
        <v>2020</v>
      </c>
      <c r="AA916">
        <v>1010</v>
      </c>
      <c r="AB916">
        <v>1010</v>
      </c>
      <c r="AD916">
        <v>0</v>
      </c>
      <c r="AH916">
        <v>1192</v>
      </c>
      <c r="AJ916">
        <v>1192</v>
      </c>
      <c r="AN916">
        <v>202</v>
      </c>
      <c r="AO916">
        <v>101</v>
      </c>
      <c r="AP916">
        <v>101</v>
      </c>
      <c r="AR916">
        <v>0</v>
      </c>
      <c r="AY916">
        <v>0</v>
      </c>
      <c r="AZ916">
        <v>0</v>
      </c>
      <c r="BB916">
        <v>8</v>
      </c>
      <c r="BC916">
        <v>2016</v>
      </c>
      <c r="BD916" t="s">
        <v>3985</v>
      </c>
      <c r="BE916">
        <v>2016</v>
      </c>
    </row>
    <row r="917" spans="1:57" x14ac:dyDescent="0.35">
      <c r="A917" s="1" t="s">
        <v>309</v>
      </c>
      <c r="B917" s="1" t="s">
        <v>2671</v>
      </c>
      <c r="C917" s="1" t="s">
        <v>2672</v>
      </c>
      <c r="D917" s="1" t="s">
        <v>2673</v>
      </c>
      <c r="E917" s="1" t="s">
        <v>29</v>
      </c>
      <c r="F917" s="1" t="s">
        <v>751</v>
      </c>
      <c r="G917" s="2">
        <v>42600</v>
      </c>
      <c r="H917" s="1" t="s">
        <v>1026</v>
      </c>
      <c r="I917" s="1" t="s">
        <v>353</v>
      </c>
      <c r="J917" s="1" t="s">
        <v>1894</v>
      </c>
      <c r="K917" t="s">
        <v>1895</v>
      </c>
      <c r="L917" t="b">
        <v>1</v>
      </c>
      <c r="Q917">
        <v>0</v>
      </c>
      <c r="R917">
        <v>0</v>
      </c>
      <c r="U917">
        <v>4138</v>
      </c>
      <c r="V917">
        <v>4138</v>
      </c>
      <c r="Z917">
        <v>3602</v>
      </c>
      <c r="AA917">
        <v>1801</v>
      </c>
      <c r="AB917">
        <v>1801</v>
      </c>
      <c r="AD917">
        <v>0</v>
      </c>
      <c r="AH917">
        <v>4138</v>
      </c>
      <c r="AJ917">
        <v>4138</v>
      </c>
      <c r="AN917">
        <v>360</v>
      </c>
      <c r="AO917">
        <v>180</v>
      </c>
      <c r="AP917">
        <v>180</v>
      </c>
      <c r="AR917">
        <v>0</v>
      </c>
      <c r="AY917">
        <v>620</v>
      </c>
      <c r="AZ917">
        <v>620</v>
      </c>
      <c r="BB917">
        <v>8</v>
      </c>
      <c r="BC917">
        <v>2016</v>
      </c>
      <c r="BD917" t="s">
        <v>3985</v>
      </c>
      <c r="BE917">
        <v>2016</v>
      </c>
    </row>
    <row r="918" spans="1:57" x14ac:dyDescent="0.35">
      <c r="A918" s="1" t="s">
        <v>309</v>
      </c>
      <c r="B918" s="1" t="s">
        <v>2674</v>
      </c>
      <c r="C918" s="1" t="s">
        <v>2675</v>
      </c>
      <c r="D918" s="1" t="s">
        <v>2676</v>
      </c>
      <c r="E918" s="1" t="s">
        <v>29</v>
      </c>
      <c r="F918" s="1" t="s">
        <v>751</v>
      </c>
      <c r="G918" s="2">
        <v>42600</v>
      </c>
      <c r="H918" s="1" t="s">
        <v>1067</v>
      </c>
      <c r="I918" s="1" t="s">
        <v>353</v>
      </c>
      <c r="J918" s="1" t="s">
        <v>1894</v>
      </c>
      <c r="K918" t="s">
        <v>1895</v>
      </c>
      <c r="L918" t="b">
        <v>1</v>
      </c>
      <c r="Q918">
        <v>0</v>
      </c>
      <c r="R918">
        <v>0</v>
      </c>
      <c r="U918">
        <v>1600</v>
      </c>
      <c r="V918">
        <v>1600</v>
      </c>
      <c r="Z918">
        <v>1000</v>
      </c>
      <c r="AA918">
        <v>500</v>
      </c>
      <c r="AB918">
        <v>500</v>
      </c>
      <c r="AD918">
        <v>0</v>
      </c>
      <c r="AH918">
        <v>1600</v>
      </c>
      <c r="AJ918">
        <v>1600</v>
      </c>
      <c r="AN918">
        <v>100</v>
      </c>
      <c r="AO918">
        <v>50</v>
      </c>
      <c r="AP918">
        <v>50</v>
      </c>
      <c r="AR918">
        <v>0</v>
      </c>
      <c r="AY918">
        <v>0</v>
      </c>
      <c r="AZ918">
        <v>0</v>
      </c>
      <c r="BB918">
        <v>8</v>
      </c>
      <c r="BC918">
        <v>2016</v>
      </c>
      <c r="BD918" t="s">
        <v>3985</v>
      </c>
      <c r="BE918">
        <v>2016</v>
      </c>
    </row>
    <row r="919" spans="1:57" x14ac:dyDescent="0.35">
      <c r="A919" s="1" t="s">
        <v>309</v>
      </c>
      <c r="B919" s="1" t="s">
        <v>2677</v>
      </c>
      <c r="C919" s="1" t="s">
        <v>2678</v>
      </c>
      <c r="D919" s="1" t="s">
        <v>2679</v>
      </c>
      <c r="E919" s="1" t="s">
        <v>29</v>
      </c>
      <c r="F919" s="1" t="s">
        <v>751</v>
      </c>
      <c r="G919" s="2">
        <v>42600</v>
      </c>
      <c r="H919" s="1" t="s">
        <v>1014</v>
      </c>
      <c r="I919" s="1" t="s">
        <v>353</v>
      </c>
      <c r="J919" s="1" t="s">
        <v>1894</v>
      </c>
      <c r="K919" t="s">
        <v>1895</v>
      </c>
      <c r="L919" t="b">
        <v>1</v>
      </c>
      <c r="Q919">
        <v>0</v>
      </c>
      <c r="R919">
        <v>0</v>
      </c>
      <c r="U919">
        <v>1330</v>
      </c>
      <c r="V919">
        <v>1330</v>
      </c>
      <c r="Z919">
        <v>1500</v>
      </c>
      <c r="AA919">
        <v>750</v>
      </c>
      <c r="AB919">
        <v>750</v>
      </c>
      <c r="AD919">
        <v>0</v>
      </c>
      <c r="AH919">
        <v>1330</v>
      </c>
      <c r="AJ919">
        <v>1330</v>
      </c>
      <c r="AN919">
        <v>150</v>
      </c>
      <c r="AO919">
        <v>75</v>
      </c>
      <c r="AP919">
        <v>75</v>
      </c>
      <c r="AR919">
        <v>0</v>
      </c>
      <c r="AY919">
        <v>217</v>
      </c>
      <c r="AZ919">
        <v>217</v>
      </c>
      <c r="BB919">
        <v>8</v>
      </c>
      <c r="BC919">
        <v>2016</v>
      </c>
      <c r="BD919" t="s">
        <v>3985</v>
      </c>
      <c r="BE919">
        <v>2016</v>
      </c>
    </row>
    <row r="920" spans="1:57" x14ac:dyDescent="0.35">
      <c r="A920" s="1" t="s">
        <v>309</v>
      </c>
      <c r="B920" s="1" t="s">
        <v>2683</v>
      </c>
      <c r="C920" s="1" t="s">
        <v>2684</v>
      </c>
      <c r="D920" s="1" t="s">
        <v>2685</v>
      </c>
      <c r="E920" s="1" t="s">
        <v>29</v>
      </c>
      <c r="F920" s="1" t="s">
        <v>751</v>
      </c>
      <c r="G920" s="2">
        <v>42946</v>
      </c>
      <c r="H920" s="1" t="s">
        <v>1014</v>
      </c>
      <c r="I920" s="1" t="s">
        <v>353</v>
      </c>
      <c r="J920" s="1" t="s">
        <v>1894</v>
      </c>
      <c r="K920" t="s">
        <v>1895</v>
      </c>
      <c r="L920" t="b">
        <v>1</v>
      </c>
      <c r="Q920">
        <v>0</v>
      </c>
      <c r="R920">
        <v>0</v>
      </c>
      <c r="U920">
        <v>0</v>
      </c>
      <c r="Z920">
        <v>0</v>
      </c>
      <c r="AA920">
        <v>0</v>
      </c>
      <c r="AB920">
        <v>0</v>
      </c>
      <c r="AD920">
        <v>0</v>
      </c>
      <c r="AJ920">
        <v>0</v>
      </c>
      <c r="AN920">
        <v>0</v>
      </c>
      <c r="AO920">
        <v>0</v>
      </c>
      <c r="AP920">
        <v>0</v>
      </c>
      <c r="AR920">
        <v>0</v>
      </c>
      <c r="AY920">
        <v>394</v>
      </c>
      <c r="AZ920">
        <v>394</v>
      </c>
      <c r="BB920">
        <v>7</v>
      </c>
      <c r="BC920">
        <v>2017</v>
      </c>
      <c r="BD920" t="s">
        <v>3985</v>
      </c>
      <c r="BE920">
        <v>2017</v>
      </c>
    </row>
    <row r="921" spans="1:57" x14ac:dyDescent="0.35">
      <c r="A921" s="1" t="s">
        <v>309</v>
      </c>
      <c r="B921" s="1" t="s">
        <v>2686</v>
      </c>
      <c r="C921" s="1" t="s">
        <v>2687</v>
      </c>
      <c r="D921" s="1" t="s">
        <v>2688</v>
      </c>
      <c r="E921" s="1" t="s">
        <v>29</v>
      </c>
      <c r="F921" s="1" t="s">
        <v>751</v>
      </c>
      <c r="G921" s="2">
        <v>42946</v>
      </c>
      <c r="H921" s="1" t="s">
        <v>513</v>
      </c>
      <c r="I921" s="1" t="s">
        <v>73</v>
      </c>
      <c r="J921" s="1" t="s">
        <v>1894</v>
      </c>
      <c r="K921" t="s">
        <v>1895</v>
      </c>
      <c r="L921" t="b">
        <v>1</v>
      </c>
      <c r="Q921">
        <v>0</v>
      </c>
      <c r="R921">
        <v>0</v>
      </c>
      <c r="U921">
        <v>3233</v>
      </c>
      <c r="V921">
        <v>3233</v>
      </c>
      <c r="Z921">
        <v>0</v>
      </c>
      <c r="AA921">
        <v>0</v>
      </c>
      <c r="AB921">
        <v>0</v>
      </c>
      <c r="AD921">
        <v>0</v>
      </c>
      <c r="AH921">
        <v>3233</v>
      </c>
      <c r="AJ921">
        <v>3233</v>
      </c>
      <c r="AN921">
        <v>0</v>
      </c>
      <c r="AO921">
        <v>0</v>
      </c>
      <c r="AP921">
        <v>0</v>
      </c>
      <c r="AR921">
        <v>0</v>
      </c>
      <c r="AY921">
        <v>1029</v>
      </c>
      <c r="AZ921">
        <v>1029</v>
      </c>
      <c r="BB921">
        <v>7</v>
      </c>
      <c r="BC921">
        <v>2017</v>
      </c>
      <c r="BD921" t="s">
        <v>3985</v>
      </c>
      <c r="BE921">
        <v>2017</v>
      </c>
    </row>
    <row r="922" spans="1:57" x14ac:dyDescent="0.35">
      <c r="A922" s="1" t="s">
        <v>309</v>
      </c>
      <c r="B922" s="1" t="s">
        <v>2689</v>
      </c>
      <c r="C922" s="1" t="s">
        <v>2690</v>
      </c>
      <c r="D922" s="1" t="s">
        <v>2691</v>
      </c>
      <c r="E922" s="1" t="s">
        <v>29</v>
      </c>
      <c r="F922" s="1" t="s">
        <v>751</v>
      </c>
      <c r="G922" s="2">
        <v>42946</v>
      </c>
      <c r="H922" s="1" t="s">
        <v>1067</v>
      </c>
      <c r="I922" s="1" t="s">
        <v>353</v>
      </c>
      <c r="J922" s="1" t="s">
        <v>1894</v>
      </c>
      <c r="K922" t="s">
        <v>1895</v>
      </c>
      <c r="L922" t="b">
        <v>1</v>
      </c>
      <c r="Q922">
        <v>0</v>
      </c>
      <c r="R922">
        <v>0</v>
      </c>
      <c r="U922">
        <v>1200</v>
      </c>
      <c r="V922">
        <v>1200</v>
      </c>
      <c r="Z922">
        <v>0</v>
      </c>
      <c r="AA922">
        <v>0</v>
      </c>
      <c r="AB922">
        <v>0</v>
      </c>
      <c r="AD922">
        <v>0</v>
      </c>
      <c r="AH922">
        <v>1200</v>
      </c>
      <c r="AJ922">
        <v>1200</v>
      </c>
      <c r="AN922">
        <v>0</v>
      </c>
      <c r="AO922">
        <v>0</v>
      </c>
      <c r="AP922">
        <v>0</v>
      </c>
      <c r="AR922">
        <v>0</v>
      </c>
      <c r="AY922">
        <v>392</v>
      </c>
      <c r="AZ922">
        <v>392</v>
      </c>
      <c r="BB922">
        <v>7</v>
      </c>
      <c r="BC922">
        <v>2017</v>
      </c>
      <c r="BD922" t="s">
        <v>3985</v>
      </c>
      <c r="BE922">
        <v>2017</v>
      </c>
    </row>
    <row r="923" spans="1:57" x14ac:dyDescent="0.35">
      <c r="A923" s="1" t="s">
        <v>309</v>
      </c>
      <c r="B923" s="1" t="s">
        <v>2692</v>
      </c>
      <c r="C923" s="1" t="s">
        <v>2693</v>
      </c>
      <c r="D923" s="1" t="s">
        <v>2694</v>
      </c>
      <c r="E923" s="1" t="s">
        <v>29</v>
      </c>
      <c r="F923" s="1" t="s">
        <v>751</v>
      </c>
      <c r="G923" s="2">
        <v>42946</v>
      </c>
      <c r="H923" s="1" t="s">
        <v>1026</v>
      </c>
      <c r="I923" s="1" t="s">
        <v>353</v>
      </c>
      <c r="J923" s="1" t="s">
        <v>1894</v>
      </c>
      <c r="K923" t="s">
        <v>1895</v>
      </c>
      <c r="L923" t="b">
        <v>1</v>
      </c>
      <c r="Q923">
        <v>0</v>
      </c>
      <c r="R923">
        <v>0</v>
      </c>
      <c r="U923">
        <v>0</v>
      </c>
      <c r="Z923">
        <v>0</v>
      </c>
      <c r="AA923">
        <v>0</v>
      </c>
      <c r="AB923">
        <v>0</v>
      </c>
      <c r="AD923">
        <v>0</v>
      </c>
      <c r="AJ923">
        <v>0</v>
      </c>
      <c r="AN923">
        <v>0</v>
      </c>
      <c r="AO923">
        <v>0</v>
      </c>
      <c r="AP923">
        <v>0</v>
      </c>
      <c r="AR923">
        <v>0</v>
      </c>
      <c r="AY923">
        <v>2565</v>
      </c>
      <c r="AZ923">
        <v>2565</v>
      </c>
      <c r="BB923">
        <v>7</v>
      </c>
      <c r="BC923">
        <v>2017</v>
      </c>
      <c r="BD923" t="s">
        <v>3985</v>
      </c>
      <c r="BE923">
        <v>2017</v>
      </c>
    </row>
    <row r="924" spans="1:57" x14ac:dyDescent="0.35">
      <c r="A924" s="1" t="s">
        <v>309</v>
      </c>
      <c r="B924" s="1" t="s">
        <v>2695</v>
      </c>
      <c r="C924" s="1" t="s">
        <v>2696</v>
      </c>
      <c r="D924" s="1" t="s">
        <v>2697</v>
      </c>
      <c r="E924" s="1" t="s">
        <v>29</v>
      </c>
      <c r="F924" s="1" t="s">
        <v>751</v>
      </c>
      <c r="G924" s="2">
        <v>43311</v>
      </c>
      <c r="H924" s="1" t="s">
        <v>513</v>
      </c>
      <c r="I924" s="1" t="s">
        <v>73</v>
      </c>
      <c r="J924" s="1" t="s">
        <v>1894</v>
      </c>
      <c r="K924" t="s">
        <v>1895</v>
      </c>
      <c r="L924" t="b">
        <v>1</v>
      </c>
      <c r="Q924">
        <v>0</v>
      </c>
      <c r="R924">
        <v>0</v>
      </c>
      <c r="U924">
        <v>3424</v>
      </c>
      <c r="V924">
        <v>3424</v>
      </c>
      <c r="Z924">
        <v>2020</v>
      </c>
      <c r="AA924">
        <v>1010</v>
      </c>
      <c r="AB924">
        <v>1010</v>
      </c>
      <c r="AD924">
        <v>0</v>
      </c>
      <c r="AH924">
        <v>3424</v>
      </c>
      <c r="AJ924">
        <v>3424</v>
      </c>
      <c r="AN924">
        <v>202</v>
      </c>
      <c r="AO924">
        <v>101</v>
      </c>
      <c r="AP924">
        <v>101</v>
      </c>
      <c r="AR924">
        <v>0</v>
      </c>
      <c r="AY924">
        <v>750</v>
      </c>
      <c r="AZ924">
        <v>750</v>
      </c>
      <c r="BB924">
        <v>7</v>
      </c>
      <c r="BC924">
        <v>2018</v>
      </c>
      <c r="BD924" t="s">
        <v>3985</v>
      </c>
      <c r="BE924">
        <v>2018</v>
      </c>
    </row>
    <row r="925" spans="1:57" x14ac:dyDescent="0.35">
      <c r="A925" s="1" t="s">
        <v>309</v>
      </c>
      <c r="B925" s="1" t="s">
        <v>2698</v>
      </c>
      <c r="C925" s="1" t="s">
        <v>2699</v>
      </c>
      <c r="D925" s="1" t="s">
        <v>2700</v>
      </c>
      <c r="E925" s="1" t="s">
        <v>29</v>
      </c>
      <c r="F925" s="1" t="s">
        <v>751</v>
      </c>
      <c r="G925" s="2">
        <v>43311</v>
      </c>
      <c r="H925" s="1" t="s">
        <v>1014</v>
      </c>
      <c r="I925" s="1" t="s">
        <v>353</v>
      </c>
      <c r="J925" s="1" t="s">
        <v>1894</v>
      </c>
      <c r="K925" t="s">
        <v>1895</v>
      </c>
      <c r="L925" t="b">
        <v>1</v>
      </c>
      <c r="U925">
        <v>0</v>
      </c>
      <c r="AH925">
        <v>0</v>
      </c>
      <c r="AJ925">
        <v>0</v>
      </c>
      <c r="AY925">
        <v>0</v>
      </c>
      <c r="AZ925">
        <v>0</v>
      </c>
      <c r="BB925">
        <v>7</v>
      </c>
      <c r="BC925">
        <v>2018</v>
      </c>
      <c r="BD925" t="s">
        <v>3985</v>
      </c>
      <c r="BE925">
        <v>2018</v>
      </c>
    </row>
    <row r="926" spans="1:57" x14ac:dyDescent="0.35">
      <c r="A926" s="1" t="s">
        <v>309</v>
      </c>
      <c r="B926" s="1" t="s">
        <v>2704</v>
      </c>
      <c r="C926" s="1" t="s">
        <v>2705</v>
      </c>
      <c r="D926" s="1" t="s">
        <v>2706</v>
      </c>
      <c r="E926" s="1" t="s">
        <v>29</v>
      </c>
      <c r="F926" s="1" t="s">
        <v>751</v>
      </c>
      <c r="G926" s="2">
        <v>43311</v>
      </c>
      <c r="H926" s="1" t="s">
        <v>1026</v>
      </c>
      <c r="I926" s="1" t="s">
        <v>353</v>
      </c>
      <c r="J926" s="1" t="s">
        <v>1894</v>
      </c>
      <c r="K926" t="s">
        <v>1895</v>
      </c>
      <c r="L926" t="b">
        <v>1</v>
      </c>
      <c r="U926">
        <v>0</v>
      </c>
      <c r="AH926">
        <v>0</v>
      </c>
      <c r="AJ926">
        <v>0</v>
      </c>
      <c r="AY926">
        <v>0</v>
      </c>
      <c r="AZ926">
        <v>0</v>
      </c>
      <c r="BB926">
        <v>7</v>
      </c>
      <c r="BC926">
        <v>2018</v>
      </c>
      <c r="BD926" t="s">
        <v>3985</v>
      </c>
      <c r="BE926">
        <v>2018</v>
      </c>
    </row>
    <row r="927" spans="1:57" x14ac:dyDescent="0.35">
      <c r="A927" s="1" t="s">
        <v>309</v>
      </c>
      <c r="B927" s="1" t="s">
        <v>2701</v>
      </c>
      <c r="C927" s="1" t="s">
        <v>2702</v>
      </c>
      <c r="D927" s="1" t="s">
        <v>2703</v>
      </c>
      <c r="E927" s="1" t="s">
        <v>29</v>
      </c>
      <c r="F927" s="1" t="s">
        <v>751</v>
      </c>
      <c r="G927" s="2">
        <v>43311</v>
      </c>
      <c r="H927" s="1" t="s">
        <v>1067</v>
      </c>
      <c r="I927" s="1" t="s">
        <v>353</v>
      </c>
      <c r="J927" s="1" t="s">
        <v>1894</v>
      </c>
      <c r="K927" t="s">
        <v>1895</v>
      </c>
      <c r="L927" t="b">
        <v>1</v>
      </c>
      <c r="Q927">
        <v>0</v>
      </c>
      <c r="R927">
        <v>0</v>
      </c>
      <c r="U927">
        <v>1105</v>
      </c>
      <c r="V927">
        <v>1105</v>
      </c>
      <c r="Z927">
        <v>1000</v>
      </c>
      <c r="AA927">
        <v>500</v>
      </c>
      <c r="AB927">
        <v>500</v>
      </c>
      <c r="AD927">
        <v>0</v>
      </c>
      <c r="AH927">
        <v>1105</v>
      </c>
      <c r="AJ927">
        <v>1105</v>
      </c>
      <c r="AN927">
        <v>100</v>
      </c>
      <c r="AO927">
        <v>50</v>
      </c>
      <c r="AP927">
        <v>50</v>
      </c>
      <c r="AR927">
        <v>0</v>
      </c>
      <c r="AY927">
        <v>321</v>
      </c>
      <c r="AZ927">
        <v>321</v>
      </c>
      <c r="BB927">
        <v>7</v>
      </c>
      <c r="BC927">
        <v>2018</v>
      </c>
      <c r="BD927" t="s">
        <v>3985</v>
      </c>
      <c r="BE927">
        <v>2018</v>
      </c>
    </row>
    <row r="928" spans="1:57" x14ac:dyDescent="0.35">
      <c r="A928" s="1" t="s">
        <v>678</v>
      </c>
      <c r="B928" s="1" t="s">
        <v>2713</v>
      </c>
      <c r="C928" s="1" t="s">
        <v>2714</v>
      </c>
      <c r="D928" s="1" t="s">
        <v>2715</v>
      </c>
      <c r="E928" s="1" t="s">
        <v>29</v>
      </c>
      <c r="F928" s="1" t="s">
        <v>751</v>
      </c>
      <c r="G928" s="2">
        <v>42080</v>
      </c>
      <c r="H928" s="1" t="s">
        <v>854</v>
      </c>
      <c r="I928" s="1" t="s">
        <v>40</v>
      </c>
      <c r="J928" s="1" t="s">
        <v>1757</v>
      </c>
      <c r="K928" t="s">
        <v>1758</v>
      </c>
      <c r="L928" t="b">
        <v>1</v>
      </c>
      <c r="Q928">
        <v>0</v>
      </c>
      <c r="R928">
        <v>0</v>
      </c>
      <c r="U928">
        <v>0</v>
      </c>
      <c r="Z928">
        <v>10000</v>
      </c>
      <c r="AA928">
        <v>0</v>
      </c>
      <c r="AB928">
        <v>0</v>
      </c>
      <c r="AD928">
        <v>10000</v>
      </c>
      <c r="AH928">
        <v>10000</v>
      </c>
      <c r="AJ928">
        <v>10000</v>
      </c>
      <c r="AN928">
        <v>8750</v>
      </c>
      <c r="AO928">
        <v>0</v>
      </c>
      <c r="AP928">
        <v>0</v>
      </c>
      <c r="AR928">
        <v>8750</v>
      </c>
      <c r="AT928">
        <v>8750</v>
      </c>
      <c r="AZ928">
        <v>8750</v>
      </c>
      <c r="BB928">
        <v>3</v>
      </c>
      <c r="BC928">
        <v>2015</v>
      </c>
      <c r="BD928" t="s">
        <v>3986</v>
      </c>
      <c r="BE928">
        <v>2015</v>
      </c>
    </row>
    <row r="929" spans="1:57" x14ac:dyDescent="0.35">
      <c r="A929" s="1" t="s">
        <v>678</v>
      </c>
      <c r="B929" s="1" t="s">
        <v>2707</v>
      </c>
      <c r="C929" s="1" t="s">
        <v>2708</v>
      </c>
      <c r="D929" s="1" t="s">
        <v>2709</v>
      </c>
      <c r="E929" s="1" t="s">
        <v>29</v>
      </c>
      <c r="F929" s="1" t="s">
        <v>751</v>
      </c>
      <c r="G929" s="2">
        <v>42080</v>
      </c>
      <c r="H929" s="1" t="s">
        <v>1890</v>
      </c>
      <c r="I929" s="1" t="s">
        <v>1146</v>
      </c>
      <c r="J929" s="1" t="s">
        <v>1757</v>
      </c>
      <c r="K929" t="s">
        <v>1758</v>
      </c>
      <c r="L929" t="b">
        <v>1</v>
      </c>
      <c r="Q929">
        <v>0</v>
      </c>
      <c r="R929">
        <v>0</v>
      </c>
      <c r="U929">
        <v>0</v>
      </c>
      <c r="Z929">
        <v>900</v>
      </c>
      <c r="AA929">
        <v>0</v>
      </c>
      <c r="AB929">
        <v>0</v>
      </c>
      <c r="AD929">
        <v>900</v>
      </c>
      <c r="AH929">
        <v>900</v>
      </c>
      <c r="AJ929">
        <v>900</v>
      </c>
      <c r="AN929">
        <v>1330</v>
      </c>
      <c r="AO929">
        <v>0</v>
      </c>
      <c r="AP929">
        <v>0</v>
      </c>
      <c r="AR929">
        <v>1330</v>
      </c>
      <c r="AT929">
        <v>1330</v>
      </c>
      <c r="AZ929">
        <v>1330</v>
      </c>
      <c r="BB929">
        <v>3</v>
      </c>
      <c r="BC929">
        <v>2015</v>
      </c>
      <c r="BD929" t="s">
        <v>3986</v>
      </c>
      <c r="BE929">
        <v>2015</v>
      </c>
    </row>
    <row r="930" spans="1:57" x14ac:dyDescent="0.35">
      <c r="A930" s="1" t="s">
        <v>678</v>
      </c>
      <c r="B930" s="1" t="s">
        <v>2710</v>
      </c>
      <c r="C930" s="1" t="s">
        <v>2711</v>
      </c>
      <c r="D930" s="1" t="s">
        <v>2712</v>
      </c>
      <c r="E930" s="1" t="s">
        <v>29</v>
      </c>
      <c r="F930" s="1" t="s">
        <v>751</v>
      </c>
      <c r="G930" s="2">
        <v>42080</v>
      </c>
      <c r="H930" s="1" t="s">
        <v>238</v>
      </c>
      <c r="I930" s="1" t="s">
        <v>239</v>
      </c>
      <c r="J930" s="1" t="s">
        <v>1757</v>
      </c>
      <c r="K930" t="s">
        <v>1758</v>
      </c>
      <c r="L930" t="b">
        <v>1</v>
      </c>
      <c r="Q930">
        <v>0</v>
      </c>
      <c r="R930">
        <v>0</v>
      </c>
      <c r="U930">
        <v>0</v>
      </c>
      <c r="Z930">
        <v>6600</v>
      </c>
      <c r="AA930">
        <v>0</v>
      </c>
      <c r="AB930">
        <v>0</v>
      </c>
      <c r="AD930">
        <v>6600</v>
      </c>
      <c r="AH930">
        <v>6600</v>
      </c>
      <c r="AJ930">
        <v>6600</v>
      </c>
      <c r="AN930">
        <v>10500</v>
      </c>
      <c r="AO930">
        <v>0</v>
      </c>
      <c r="AP930">
        <v>0</v>
      </c>
      <c r="AR930">
        <v>10500</v>
      </c>
      <c r="AT930">
        <v>10500</v>
      </c>
      <c r="AZ930">
        <v>10500</v>
      </c>
      <c r="BB930">
        <v>3</v>
      </c>
      <c r="BC930">
        <v>2015</v>
      </c>
      <c r="BD930" t="s">
        <v>3986</v>
      </c>
      <c r="BE930">
        <v>2015</v>
      </c>
    </row>
    <row r="931" spans="1:57" x14ac:dyDescent="0.35">
      <c r="A931" s="1" t="s">
        <v>678</v>
      </c>
      <c r="B931" s="1" t="s">
        <v>2722</v>
      </c>
      <c r="C931" s="1" t="s">
        <v>2723</v>
      </c>
      <c r="D931" s="1" t="s">
        <v>2724</v>
      </c>
      <c r="E931" s="1" t="s">
        <v>29</v>
      </c>
      <c r="F931" s="1" t="s">
        <v>751</v>
      </c>
      <c r="G931" s="2">
        <v>42499</v>
      </c>
      <c r="H931" s="1" t="s">
        <v>854</v>
      </c>
      <c r="I931" s="1" t="s">
        <v>40</v>
      </c>
      <c r="J931" s="1" t="s">
        <v>1757</v>
      </c>
      <c r="K931" t="s">
        <v>1758</v>
      </c>
      <c r="L931" t="b">
        <v>1</v>
      </c>
      <c r="U931">
        <v>0</v>
      </c>
      <c r="AH931">
        <v>0</v>
      </c>
      <c r="AJ931">
        <v>0</v>
      </c>
      <c r="AZ931">
        <v>0</v>
      </c>
      <c r="BB931">
        <v>5</v>
      </c>
      <c r="BC931">
        <v>2016</v>
      </c>
      <c r="BD931" t="s">
        <v>3986</v>
      </c>
      <c r="BE931">
        <v>2016</v>
      </c>
    </row>
    <row r="932" spans="1:57" x14ac:dyDescent="0.35">
      <c r="A932" s="1" t="s">
        <v>678</v>
      </c>
      <c r="B932" s="1" t="s">
        <v>2716</v>
      </c>
      <c r="C932" s="1" t="s">
        <v>2717</v>
      </c>
      <c r="D932" s="1" t="s">
        <v>2718</v>
      </c>
      <c r="E932" s="1" t="s">
        <v>29</v>
      </c>
      <c r="F932" s="1" t="s">
        <v>751</v>
      </c>
      <c r="G932" s="2">
        <v>42499</v>
      </c>
      <c r="H932" s="1" t="s">
        <v>1890</v>
      </c>
      <c r="I932" s="1" t="s">
        <v>1146</v>
      </c>
      <c r="J932" s="1" t="s">
        <v>1757</v>
      </c>
      <c r="K932" t="s">
        <v>1758</v>
      </c>
      <c r="L932" t="b">
        <v>1</v>
      </c>
      <c r="Q932">
        <v>0</v>
      </c>
      <c r="R932">
        <v>0</v>
      </c>
      <c r="U932">
        <v>0</v>
      </c>
      <c r="Z932">
        <v>1000</v>
      </c>
      <c r="AA932">
        <v>0</v>
      </c>
      <c r="AB932">
        <v>0</v>
      </c>
      <c r="AD932">
        <v>1000</v>
      </c>
      <c r="AH932">
        <v>1000</v>
      </c>
      <c r="AJ932">
        <v>1000</v>
      </c>
      <c r="AN932">
        <v>0</v>
      </c>
      <c r="AO932">
        <v>0</v>
      </c>
      <c r="AP932">
        <v>0</v>
      </c>
      <c r="AR932">
        <v>0</v>
      </c>
      <c r="AZ932">
        <v>0</v>
      </c>
      <c r="BB932">
        <v>5</v>
      </c>
      <c r="BC932">
        <v>2016</v>
      </c>
      <c r="BD932" t="s">
        <v>3986</v>
      </c>
      <c r="BE932">
        <v>2016</v>
      </c>
    </row>
    <row r="933" spans="1:57" x14ac:dyDescent="0.35">
      <c r="A933" s="1" t="s">
        <v>678</v>
      </c>
      <c r="B933" s="1" t="s">
        <v>2719</v>
      </c>
      <c r="C933" s="1" t="s">
        <v>2720</v>
      </c>
      <c r="D933" s="1" t="s">
        <v>2721</v>
      </c>
      <c r="E933" s="1" t="s">
        <v>29</v>
      </c>
      <c r="F933" s="1" t="s">
        <v>751</v>
      </c>
      <c r="G933" s="2">
        <v>42499</v>
      </c>
      <c r="H933" s="1" t="s">
        <v>238</v>
      </c>
      <c r="I933" s="1" t="s">
        <v>239</v>
      </c>
      <c r="J933" s="1" t="s">
        <v>1757</v>
      </c>
      <c r="K933" t="s">
        <v>1758</v>
      </c>
      <c r="L933" t="b">
        <v>1</v>
      </c>
      <c r="Q933">
        <v>0</v>
      </c>
      <c r="R933">
        <v>0</v>
      </c>
      <c r="U933">
        <v>0</v>
      </c>
      <c r="Z933">
        <v>8400</v>
      </c>
      <c r="AA933">
        <v>0</v>
      </c>
      <c r="AB933">
        <v>0</v>
      </c>
      <c r="AD933">
        <v>8400</v>
      </c>
      <c r="AH933">
        <v>8400</v>
      </c>
      <c r="AJ933">
        <v>8400</v>
      </c>
      <c r="AN933">
        <v>0</v>
      </c>
      <c r="AO933">
        <v>0</v>
      </c>
      <c r="AP933">
        <v>0</v>
      </c>
      <c r="AR933">
        <v>0</v>
      </c>
      <c r="AZ933">
        <v>0</v>
      </c>
      <c r="BB933">
        <v>5</v>
      </c>
      <c r="BC933">
        <v>2016</v>
      </c>
      <c r="BD933" t="s">
        <v>3986</v>
      </c>
      <c r="BE933">
        <v>2016</v>
      </c>
    </row>
    <row r="934" spans="1:57" x14ac:dyDescent="0.35">
      <c r="A934" s="1" t="s">
        <v>628</v>
      </c>
      <c r="B934" s="1" t="s">
        <v>2725</v>
      </c>
      <c r="C934" s="1" t="s">
        <v>2726</v>
      </c>
      <c r="D934" s="1" t="s">
        <v>2727</v>
      </c>
      <c r="E934" s="1" t="s">
        <v>29</v>
      </c>
      <c r="F934" s="1" t="s">
        <v>751</v>
      </c>
      <c r="G934" s="2">
        <v>42303</v>
      </c>
      <c r="H934" s="1" t="s">
        <v>177</v>
      </c>
      <c r="I934" s="1" t="s">
        <v>73</v>
      </c>
      <c r="J934" s="1" t="s">
        <v>1757</v>
      </c>
      <c r="K934" t="s">
        <v>1758</v>
      </c>
      <c r="L934" t="b">
        <v>0</v>
      </c>
      <c r="U934">
        <v>0</v>
      </c>
      <c r="AJ934">
        <v>0</v>
      </c>
      <c r="AZ934">
        <v>0</v>
      </c>
      <c r="BB934">
        <v>10</v>
      </c>
      <c r="BC934">
        <v>2015</v>
      </c>
      <c r="BD934" t="s">
        <v>3988</v>
      </c>
      <c r="BE934">
        <v>2016</v>
      </c>
    </row>
    <row r="935" spans="1:57" x14ac:dyDescent="0.35">
      <c r="A935" s="1" t="s">
        <v>628</v>
      </c>
      <c r="B935" s="1" t="s">
        <v>2728</v>
      </c>
      <c r="C935" s="1" t="s">
        <v>2726</v>
      </c>
      <c r="D935" s="1" t="s">
        <v>2727</v>
      </c>
      <c r="E935" s="1" t="s">
        <v>29</v>
      </c>
      <c r="F935" s="1" t="s">
        <v>751</v>
      </c>
      <c r="G935" s="2">
        <v>42303</v>
      </c>
      <c r="H935" s="1" t="s">
        <v>177</v>
      </c>
      <c r="I935" s="1" t="s">
        <v>73</v>
      </c>
      <c r="J935" s="1" t="s">
        <v>1757</v>
      </c>
      <c r="K935" t="s">
        <v>1758</v>
      </c>
      <c r="L935" t="b">
        <v>1</v>
      </c>
      <c r="Q935">
        <v>0</v>
      </c>
      <c r="R935">
        <v>0</v>
      </c>
      <c r="U935">
        <v>697</v>
      </c>
      <c r="V935">
        <v>697</v>
      </c>
      <c r="Z935">
        <v>697</v>
      </c>
      <c r="AA935">
        <v>465</v>
      </c>
      <c r="AB935">
        <v>232</v>
      </c>
      <c r="AD935">
        <v>0</v>
      </c>
      <c r="AH935">
        <v>697</v>
      </c>
      <c r="AJ935">
        <v>697</v>
      </c>
      <c r="AN935">
        <v>0</v>
      </c>
      <c r="AO935">
        <v>0</v>
      </c>
      <c r="AP935">
        <v>0</v>
      </c>
      <c r="AR935">
        <v>0</v>
      </c>
      <c r="AZ935">
        <v>0</v>
      </c>
      <c r="BB935">
        <v>10</v>
      </c>
      <c r="BC935">
        <v>2015</v>
      </c>
      <c r="BD935" t="s">
        <v>3988</v>
      </c>
      <c r="BE935">
        <v>2016</v>
      </c>
    </row>
    <row r="936" spans="1:57" x14ac:dyDescent="0.35">
      <c r="A936" s="1" t="s">
        <v>628</v>
      </c>
      <c r="B936" s="1" t="s">
        <v>2729</v>
      </c>
      <c r="C936" s="1" t="s">
        <v>2730</v>
      </c>
      <c r="D936" s="1" t="s">
        <v>2731</v>
      </c>
      <c r="E936" s="1" t="s">
        <v>29</v>
      </c>
      <c r="F936" s="1" t="s">
        <v>751</v>
      </c>
      <c r="G936" s="2">
        <v>42303</v>
      </c>
      <c r="H936" s="1" t="s">
        <v>835</v>
      </c>
      <c r="I936" s="1" t="s">
        <v>73</v>
      </c>
      <c r="J936" s="1" t="s">
        <v>1757</v>
      </c>
      <c r="K936" t="s">
        <v>1758</v>
      </c>
      <c r="L936" t="b">
        <v>1</v>
      </c>
      <c r="Q936">
        <v>0</v>
      </c>
      <c r="R936">
        <v>0</v>
      </c>
      <c r="U936">
        <v>141</v>
      </c>
      <c r="V936">
        <v>141</v>
      </c>
      <c r="Z936">
        <v>141</v>
      </c>
      <c r="AA936">
        <v>76</v>
      </c>
      <c r="AB936">
        <v>65</v>
      </c>
      <c r="AD936">
        <v>0</v>
      </c>
      <c r="AH936">
        <v>141</v>
      </c>
      <c r="AJ936">
        <v>141</v>
      </c>
      <c r="AN936">
        <v>0</v>
      </c>
      <c r="AO936">
        <v>0</v>
      </c>
      <c r="AP936">
        <v>0</v>
      </c>
      <c r="AR936">
        <v>0</v>
      </c>
      <c r="AZ936">
        <v>0</v>
      </c>
      <c r="BB936">
        <v>10</v>
      </c>
      <c r="BC936">
        <v>2015</v>
      </c>
      <c r="BD936" t="s">
        <v>3988</v>
      </c>
      <c r="BE936">
        <v>2016</v>
      </c>
    </row>
    <row r="937" spans="1:57" x14ac:dyDescent="0.35">
      <c r="A937" s="1" t="s">
        <v>628</v>
      </c>
      <c r="B937" s="1" t="s">
        <v>2738</v>
      </c>
      <c r="C937" s="1" t="s">
        <v>2739</v>
      </c>
      <c r="D937" s="1" t="s">
        <v>2740</v>
      </c>
      <c r="E937" s="1" t="s">
        <v>29</v>
      </c>
      <c r="F937" s="1" t="s">
        <v>751</v>
      </c>
      <c r="G937" s="2">
        <v>42674</v>
      </c>
      <c r="H937" s="1" t="s">
        <v>835</v>
      </c>
      <c r="I937" s="1" t="s">
        <v>73</v>
      </c>
      <c r="J937" s="1" t="s">
        <v>1757</v>
      </c>
      <c r="K937" t="s">
        <v>1758</v>
      </c>
      <c r="L937" t="b">
        <v>1</v>
      </c>
      <c r="Q937">
        <v>0</v>
      </c>
      <c r="R937">
        <v>0</v>
      </c>
      <c r="U937">
        <v>12071</v>
      </c>
      <c r="V937">
        <v>12071</v>
      </c>
      <c r="Z937">
        <v>12071</v>
      </c>
      <c r="AA937">
        <v>5710</v>
      </c>
      <c r="AB937">
        <v>6361</v>
      </c>
      <c r="AD937">
        <v>0</v>
      </c>
      <c r="AH937">
        <v>12071</v>
      </c>
      <c r="AJ937">
        <v>12071</v>
      </c>
      <c r="AN937">
        <v>2897</v>
      </c>
      <c r="AO937">
        <v>1563</v>
      </c>
      <c r="AP937">
        <v>1334</v>
      </c>
      <c r="AR937">
        <v>0</v>
      </c>
      <c r="AT937">
        <v>2555</v>
      </c>
      <c r="AY937">
        <v>342</v>
      </c>
      <c r="AZ937">
        <v>2897</v>
      </c>
      <c r="BB937">
        <v>10</v>
      </c>
      <c r="BC937">
        <v>2016</v>
      </c>
      <c r="BD937" t="s">
        <v>3988</v>
      </c>
      <c r="BE937">
        <v>2017</v>
      </c>
    </row>
    <row r="938" spans="1:57" x14ac:dyDescent="0.35">
      <c r="A938" s="1" t="s">
        <v>628</v>
      </c>
      <c r="B938" s="1" t="s">
        <v>2732</v>
      </c>
      <c r="C938" s="1" t="s">
        <v>2733</v>
      </c>
      <c r="D938" s="1" t="s">
        <v>2734</v>
      </c>
      <c r="E938" s="1" t="s">
        <v>29</v>
      </c>
      <c r="F938" s="1" t="s">
        <v>751</v>
      </c>
      <c r="G938" s="2">
        <v>42674</v>
      </c>
      <c r="H938" s="1" t="s">
        <v>1890</v>
      </c>
      <c r="I938" s="1" t="s">
        <v>73</v>
      </c>
      <c r="J938" s="1" t="s">
        <v>1757</v>
      </c>
      <c r="K938" t="s">
        <v>1758</v>
      </c>
      <c r="L938" t="b">
        <v>1</v>
      </c>
      <c r="Q938">
        <v>0</v>
      </c>
      <c r="R938">
        <v>0</v>
      </c>
      <c r="U938">
        <v>1901</v>
      </c>
      <c r="V938">
        <v>1901</v>
      </c>
      <c r="Z938">
        <v>1901</v>
      </c>
      <c r="AA938">
        <v>950</v>
      </c>
      <c r="AB938">
        <v>951</v>
      </c>
      <c r="AD938">
        <v>0</v>
      </c>
      <c r="AH938">
        <v>1901</v>
      </c>
      <c r="AJ938">
        <v>1901</v>
      </c>
      <c r="AN938">
        <v>0</v>
      </c>
      <c r="AO938">
        <v>0</v>
      </c>
      <c r="AP938">
        <v>0</v>
      </c>
      <c r="AR938">
        <v>0</v>
      </c>
      <c r="AZ938">
        <v>0</v>
      </c>
      <c r="BB938">
        <v>10</v>
      </c>
      <c r="BC938">
        <v>2016</v>
      </c>
      <c r="BD938" t="s">
        <v>3988</v>
      </c>
      <c r="BE938">
        <v>2017</v>
      </c>
    </row>
    <row r="939" spans="1:57" x14ac:dyDescent="0.35">
      <c r="A939" s="1" t="s">
        <v>628</v>
      </c>
      <c r="B939" s="1" t="s">
        <v>2735</v>
      </c>
      <c r="C939" s="1" t="s">
        <v>2736</v>
      </c>
      <c r="D939" s="1" t="s">
        <v>2737</v>
      </c>
      <c r="E939" s="1" t="s">
        <v>29</v>
      </c>
      <c r="F939" s="1" t="s">
        <v>751</v>
      </c>
      <c r="G939" s="2">
        <v>42674</v>
      </c>
      <c r="H939" s="1" t="s">
        <v>177</v>
      </c>
      <c r="I939" s="1" t="s">
        <v>73</v>
      </c>
      <c r="J939" s="1" t="s">
        <v>1757</v>
      </c>
      <c r="K939" t="s">
        <v>1758</v>
      </c>
      <c r="L939" t="b">
        <v>1</v>
      </c>
      <c r="Q939">
        <v>0</v>
      </c>
      <c r="R939">
        <v>0</v>
      </c>
      <c r="U939">
        <v>3896</v>
      </c>
      <c r="V939">
        <v>3896</v>
      </c>
      <c r="Z939">
        <v>3896</v>
      </c>
      <c r="AA939">
        <v>2284</v>
      </c>
      <c r="AB939">
        <v>1612</v>
      </c>
      <c r="AD939">
        <v>0</v>
      </c>
      <c r="AH939">
        <v>3896</v>
      </c>
      <c r="AJ939">
        <v>3896</v>
      </c>
      <c r="AN939">
        <v>1922</v>
      </c>
      <c r="AO939">
        <v>1107</v>
      </c>
      <c r="AP939">
        <v>815</v>
      </c>
      <c r="AR939">
        <v>0</v>
      </c>
      <c r="AT939">
        <v>1847</v>
      </c>
      <c r="AU939">
        <v>0</v>
      </c>
      <c r="AY939">
        <v>75</v>
      </c>
      <c r="AZ939">
        <v>1922</v>
      </c>
      <c r="BB939">
        <v>10</v>
      </c>
      <c r="BC939">
        <v>2016</v>
      </c>
      <c r="BD939" t="s">
        <v>3988</v>
      </c>
      <c r="BE939">
        <v>2017</v>
      </c>
    </row>
    <row r="940" spans="1:57" x14ac:dyDescent="0.35">
      <c r="A940" s="1" t="s">
        <v>628</v>
      </c>
      <c r="B940" s="1" t="s">
        <v>2741</v>
      </c>
      <c r="C940" s="1" t="s">
        <v>2726</v>
      </c>
      <c r="D940" s="1" t="s">
        <v>2727</v>
      </c>
      <c r="E940" s="1" t="s">
        <v>29</v>
      </c>
      <c r="F940" s="1" t="s">
        <v>751</v>
      </c>
      <c r="G940" s="2">
        <v>42674</v>
      </c>
      <c r="H940" s="1" t="s">
        <v>177</v>
      </c>
      <c r="I940" s="1" t="s">
        <v>73</v>
      </c>
      <c r="J940" s="1" t="s">
        <v>1757</v>
      </c>
      <c r="K940" t="s">
        <v>1758</v>
      </c>
      <c r="L940" t="b">
        <v>0</v>
      </c>
      <c r="U940">
        <v>0</v>
      </c>
      <c r="AJ940">
        <v>0</v>
      </c>
      <c r="AZ940">
        <v>0</v>
      </c>
      <c r="BB940">
        <v>10</v>
      </c>
      <c r="BC940">
        <v>2016</v>
      </c>
      <c r="BD940" t="s">
        <v>3988</v>
      </c>
      <c r="BE940">
        <v>2017</v>
      </c>
    </row>
    <row r="941" spans="1:57" x14ac:dyDescent="0.35">
      <c r="A941" s="1" t="s">
        <v>628</v>
      </c>
      <c r="B941" s="1" t="s">
        <v>2742</v>
      </c>
      <c r="C941" s="1" t="s">
        <v>2743</v>
      </c>
      <c r="D941" s="1" t="s">
        <v>2744</v>
      </c>
      <c r="E941" s="1" t="s">
        <v>29</v>
      </c>
      <c r="F941" s="1" t="s">
        <v>751</v>
      </c>
      <c r="G941" s="2">
        <v>43039</v>
      </c>
      <c r="H941" s="1" t="s">
        <v>151</v>
      </c>
      <c r="I941" s="1" t="s">
        <v>145</v>
      </c>
      <c r="J941" s="1" t="s">
        <v>1757</v>
      </c>
      <c r="K941" t="s">
        <v>1758</v>
      </c>
      <c r="L941" t="b">
        <v>1</v>
      </c>
      <c r="Q941">
        <v>0</v>
      </c>
      <c r="R941">
        <v>0</v>
      </c>
      <c r="U941">
        <v>10</v>
      </c>
      <c r="V941">
        <v>10</v>
      </c>
      <c r="Z941">
        <v>10</v>
      </c>
      <c r="AA941">
        <v>6</v>
      </c>
      <c r="AB941">
        <v>4</v>
      </c>
      <c r="AD941">
        <v>0</v>
      </c>
      <c r="AH941">
        <v>10</v>
      </c>
      <c r="AJ941">
        <v>10</v>
      </c>
      <c r="AN941">
        <v>0</v>
      </c>
      <c r="AO941">
        <v>0</v>
      </c>
      <c r="AP941">
        <v>0</v>
      </c>
      <c r="AR941">
        <v>0</v>
      </c>
      <c r="AZ941">
        <v>0</v>
      </c>
      <c r="BB941">
        <v>10</v>
      </c>
      <c r="BC941">
        <v>2017</v>
      </c>
      <c r="BD941" t="s">
        <v>3988</v>
      </c>
      <c r="BE941">
        <v>2018</v>
      </c>
    </row>
    <row r="942" spans="1:57" x14ac:dyDescent="0.35">
      <c r="A942" s="1" t="s">
        <v>628</v>
      </c>
      <c r="B942" s="1" t="s">
        <v>2748</v>
      </c>
      <c r="C942" s="1" t="s">
        <v>2749</v>
      </c>
      <c r="D942" s="1" t="s">
        <v>2750</v>
      </c>
      <c r="E942" s="1" t="s">
        <v>29</v>
      </c>
      <c r="F942" s="1" t="s">
        <v>751</v>
      </c>
      <c r="G942" s="2">
        <v>43039</v>
      </c>
      <c r="H942" s="1" t="s">
        <v>177</v>
      </c>
      <c r="I942" s="1" t="s">
        <v>73</v>
      </c>
      <c r="J942" s="1" t="s">
        <v>1757</v>
      </c>
      <c r="K942" t="s">
        <v>1758</v>
      </c>
      <c r="L942" t="b">
        <v>1</v>
      </c>
      <c r="Q942">
        <v>0</v>
      </c>
      <c r="R942">
        <v>0</v>
      </c>
      <c r="U942">
        <v>3012</v>
      </c>
      <c r="V942">
        <v>3012</v>
      </c>
      <c r="Z942">
        <v>3012</v>
      </c>
      <c r="AA942">
        <v>1802</v>
      </c>
      <c r="AB942">
        <v>1210</v>
      </c>
      <c r="AD942">
        <v>0</v>
      </c>
      <c r="AH942">
        <v>3012</v>
      </c>
      <c r="AJ942">
        <v>3012</v>
      </c>
      <c r="AN942">
        <v>3071</v>
      </c>
      <c r="AO942">
        <v>1880</v>
      </c>
      <c r="AP942">
        <v>1191</v>
      </c>
      <c r="AR942">
        <v>0</v>
      </c>
      <c r="AT942">
        <v>2947</v>
      </c>
      <c r="AY942">
        <v>124</v>
      </c>
      <c r="AZ942">
        <v>3071</v>
      </c>
      <c r="BB942">
        <v>10</v>
      </c>
      <c r="BC942">
        <v>2017</v>
      </c>
      <c r="BD942" t="s">
        <v>3988</v>
      </c>
      <c r="BE942">
        <v>2018</v>
      </c>
    </row>
    <row r="943" spans="1:57" x14ac:dyDescent="0.35">
      <c r="A943" s="1" t="s">
        <v>628</v>
      </c>
      <c r="B943" s="1" t="s">
        <v>2751</v>
      </c>
      <c r="C943" s="1" t="s">
        <v>2752</v>
      </c>
      <c r="D943" s="1" t="s">
        <v>2753</v>
      </c>
      <c r="E943" s="1" t="s">
        <v>29</v>
      </c>
      <c r="F943" s="1" t="s">
        <v>751</v>
      </c>
      <c r="G943" s="2">
        <v>43039</v>
      </c>
      <c r="H943" s="1" t="s">
        <v>835</v>
      </c>
      <c r="I943" s="1" t="s">
        <v>73</v>
      </c>
      <c r="J943" s="1" t="s">
        <v>1757</v>
      </c>
      <c r="K943" t="s">
        <v>1758</v>
      </c>
      <c r="L943" t="b">
        <v>1</v>
      </c>
      <c r="Q943">
        <v>0</v>
      </c>
      <c r="R943">
        <v>0</v>
      </c>
      <c r="U943">
        <v>15699</v>
      </c>
      <c r="V943">
        <v>15699</v>
      </c>
      <c r="Z943">
        <v>15699</v>
      </c>
      <c r="AA943">
        <v>8092</v>
      </c>
      <c r="AB943">
        <v>7607</v>
      </c>
      <c r="AD943">
        <v>0</v>
      </c>
      <c r="AH943">
        <v>15699</v>
      </c>
      <c r="AJ943">
        <v>15699</v>
      </c>
      <c r="AN943">
        <v>3974</v>
      </c>
      <c r="AO943">
        <v>1510</v>
      </c>
      <c r="AP943">
        <v>2464</v>
      </c>
      <c r="AR943">
        <v>0</v>
      </c>
      <c r="AT943">
        <v>3444</v>
      </c>
      <c r="AY943">
        <v>530</v>
      </c>
      <c r="AZ943">
        <v>3974</v>
      </c>
      <c r="BB943">
        <v>10</v>
      </c>
      <c r="BC943">
        <v>2017</v>
      </c>
      <c r="BD943" t="s">
        <v>3988</v>
      </c>
      <c r="BE943">
        <v>2018</v>
      </c>
    </row>
    <row r="944" spans="1:57" x14ac:dyDescent="0.35">
      <c r="A944" s="1" t="s">
        <v>628</v>
      </c>
      <c r="B944" s="1" t="s">
        <v>2745</v>
      </c>
      <c r="C944" s="1" t="s">
        <v>2746</v>
      </c>
      <c r="D944" s="1" t="s">
        <v>2747</v>
      </c>
      <c r="E944" s="1" t="s">
        <v>29</v>
      </c>
      <c r="F944" s="1" t="s">
        <v>751</v>
      </c>
      <c r="G944" s="2">
        <v>43039</v>
      </c>
      <c r="H944" s="1" t="s">
        <v>1890</v>
      </c>
      <c r="I944" s="1" t="s">
        <v>73</v>
      </c>
      <c r="J944" s="1" t="s">
        <v>1757</v>
      </c>
      <c r="K944" t="s">
        <v>1758</v>
      </c>
      <c r="L944" t="b">
        <v>1</v>
      </c>
      <c r="Q944">
        <v>0</v>
      </c>
      <c r="R944">
        <v>0</v>
      </c>
      <c r="U944">
        <v>120</v>
      </c>
      <c r="V944">
        <v>120</v>
      </c>
      <c r="Z944">
        <v>121</v>
      </c>
      <c r="AA944">
        <v>33</v>
      </c>
      <c r="AB944">
        <v>88</v>
      </c>
      <c r="AD944">
        <v>0</v>
      </c>
      <c r="AH944">
        <v>121</v>
      </c>
      <c r="AJ944">
        <v>121</v>
      </c>
      <c r="AN944">
        <v>1785</v>
      </c>
      <c r="AO944">
        <v>867</v>
      </c>
      <c r="AP944">
        <v>918</v>
      </c>
      <c r="AR944">
        <v>0</v>
      </c>
      <c r="AT944">
        <v>1709</v>
      </c>
      <c r="AY944">
        <v>76</v>
      </c>
      <c r="AZ944">
        <v>1785</v>
      </c>
      <c r="BB944">
        <v>10</v>
      </c>
      <c r="BC944">
        <v>2017</v>
      </c>
      <c r="BD944" t="s">
        <v>3988</v>
      </c>
      <c r="BE944">
        <v>2018</v>
      </c>
    </row>
    <row r="945" spans="1:57" x14ac:dyDescent="0.35">
      <c r="A945" s="1" t="s">
        <v>621</v>
      </c>
      <c r="B945" s="1" t="s">
        <v>2760</v>
      </c>
      <c r="C945" s="1" t="s">
        <v>2761</v>
      </c>
      <c r="D945" s="1" t="s">
        <v>2762</v>
      </c>
      <c r="E945" s="1" t="s">
        <v>29</v>
      </c>
      <c r="F945" s="1" t="s">
        <v>751</v>
      </c>
      <c r="G945" s="2">
        <v>42674</v>
      </c>
      <c r="H945" s="1" t="s">
        <v>513</v>
      </c>
      <c r="I945" s="1" t="s">
        <v>1146</v>
      </c>
      <c r="J945" s="1" t="s">
        <v>1894</v>
      </c>
      <c r="K945" t="s">
        <v>1895</v>
      </c>
      <c r="L945" t="b">
        <v>1</v>
      </c>
      <c r="Q945">
        <v>0</v>
      </c>
      <c r="R945">
        <v>0</v>
      </c>
      <c r="U945">
        <v>0</v>
      </c>
      <c r="Z945">
        <v>1935</v>
      </c>
      <c r="AA945">
        <v>0</v>
      </c>
      <c r="AB945">
        <v>0</v>
      </c>
      <c r="AD945">
        <v>1935</v>
      </c>
      <c r="AH945">
        <v>1935</v>
      </c>
      <c r="AJ945">
        <v>1935</v>
      </c>
      <c r="AN945">
        <v>1664</v>
      </c>
      <c r="AO945">
        <v>0</v>
      </c>
      <c r="AP945">
        <v>0</v>
      </c>
      <c r="AR945">
        <v>1664</v>
      </c>
      <c r="AY945">
        <v>1664</v>
      </c>
      <c r="AZ945">
        <v>1664</v>
      </c>
      <c r="BB945">
        <v>10</v>
      </c>
      <c r="BC945">
        <v>2016</v>
      </c>
      <c r="BD945" t="s">
        <v>3988</v>
      </c>
      <c r="BE945">
        <v>2017</v>
      </c>
    </row>
    <row r="946" spans="1:57" x14ac:dyDescent="0.35">
      <c r="A946" s="1" t="s">
        <v>621</v>
      </c>
      <c r="B946" s="1" t="s">
        <v>2754</v>
      </c>
      <c r="C946" s="1" t="s">
        <v>2755</v>
      </c>
      <c r="D946" s="1" t="s">
        <v>2756</v>
      </c>
      <c r="E946" s="1" t="s">
        <v>29</v>
      </c>
      <c r="F946" s="1" t="s">
        <v>751</v>
      </c>
      <c r="G946" s="2">
        <v>42674</v>
      </c>
      <c r="H946" s="1" t="s">
        <v>758</v>
      </c>
      <c r="I946" s="1" t="s">
        <v>1146</v>
      </c>
      <c r="J946" s="1" t="s">
        <v>1894</v>
      </c>
      <c r="K946" t="s">
        <v>1895</v>
      </c>
      <c r="L946" t="b">
        <v>1</v>
      </c>
      <c r="Q946">
        <v>0</v>
      </c>
      <c r="R946">
        <v>0</v>
      </c>
      <c r="U946">
        <v>0</v>
      </c>
      <c r="Z946">
        <v>193</v>
      </c>
      <c r="AA946">
        <v>0</v>
      </c>
      <c r="AB946">
        <v>0</v>
      </c>
      <c r="AD946">
        <v>193</v>
      </c>
      <c r="AH946">
        <v>193</v>
      </c>
      <c r="AJ946">
        <v>193</v>
      </c>
      <c r="AN946">
        <v>166</v>
      </c>
      <c r="AO946">
        <v>0</v>
      </c>
      <c r="AP946">
        <v>0</v>
      </c>
      <c r="AR946">
        <v>166</v>
      </c>
      <c r="AY946">
        <v>166</v>
      </c>
      <c r="AZ946">
        <v>166</v>
      </c>
      <c r="BB946">
        <v>10</v>
      </c>
      <c r="BC946">
        <v>2016</v>
      </c>
      <c r="BD946" t="s">
        <v>3988</v>
      </c>
      <c r="BE946">
        <v>2017</v>
      </c>
    </row>
    <row r="947" spans="1:57" x14ac:dyDescent="0.35">
      <c r="A947" s="1" t="s">
        <v>621</v>
      </c>
      <c r="B947" s="1" t="s">
        <v>2757</v>
      </c>
      <c r="C947" s="1" t="s">
        <v>2758</v>
      </c>
      <c r="D947" s="1" t="s">
        <v>2759</v>
      </c>
      <c r="E947" s="1" t="s">
        <v>29</v>
      </c>
      <c r="F947" s="1" t="s">
        <v>751</v>
      </c>
      <c r="G947" s="2">
        <v>42674</v>
      </c>
      <c r="H947" s="1" t="s">
        <v>835</v>
      </c>
      <c r="I947" s="1" t="s">
        <v>1146</v>
      </c>
      <c r="J947" s="1" t="s">
        <v>1894</v>
      </c>
      <c r="K947" t="s">
        <v>1895</v>
      </c>
      <c r="L947" t="b">
        <v>1</v>
      </c>
      <c r="Q947">
        <v>0</v>
      </c>
      <c r="R947">
        <v>0</v>
      </c>
      <c r="U947">
        <v>0</v>
      </c>
      <c r="Z947">
        <v>308</v>
      </c>
      <c r="AA947">
        <v>0</v>
      </c>
      <c r="AB947">
        <v>0</v>
      </c>
      <c r="AD947">
        <v>308</v>
      </c>
      <c r="AH947">
        <v>308</v>
      </c>
      <c r="AJ947">
        <v>308</v>
      </c>
      <c r="AN947">
        <v>265</v>
      </c>
      <c r="AO947">
        <v>0</v>
      </c>
      <c r="AP947">
        <v>0</v>
      </c>
      <c r="AR947">
        <v>265</v>
      </c>
      <c r="AY947">
        <v>265</v>
      </c>
      <c r="AZ947">
        <v>265</v>
      </c>
      <c r="BB947">
        <v>10</v>
      </c>
      <c r="BC947">
        <v>2016</v>
      </c>
      <c r="BD947" t="s">
        <v>3988</v>
      </c>
      <c r="BE947">
        <v>2017</v>
      </c>
    </row>
    <row r="948" spans="1:57" x14ac:dyDescent="0.35">
      <c r="A948" s="1" t="s">
        <v>603</v>
      </c>
      <c r="B948" s="1" t="s">
        <v>2763</v>
      </c>
      <c r="C948" s="1" t="s">
        <v>2764</v>
      </c>
      <c r="D948" s="1" t="s">
        <v>2765</v>
      </c>
      <c r="E948" s="1" t="s">
        <v>29</v>
      </c>
      <c r="F948" s="1" t="s">
        <v>751</v>
      </c>
      <c r="G948" s="2">
        <v>41882</v>
      </c>
      <c r="H948" s="1" t="s">
        <v>1918</v>
      </c>
      <c r="I948" s="1" t="s">
        <v>353</v>
      </c>
      <c r="J948" s="1" t="s">
        <v>751</v>
      </c>
      <c r="K948" t="s">
        <v>1919</v>
      </c>
      <c r="L948" t="b">
        <v>1</v>
      </c>
      <c r="Q948">
        <v>0</v>
      </c>
      <c r="R948">
        <v>0</v>
      </c>
      <c r="U948">
        <v>0</v>
      </c>
      <c r="Z948">
        <v>210</v>
      </c>
      <c r="AA948">
        <v>0</v>
      </c>
      <c r="AB948">
        <v>0</v>
      </c>
      <c r="AD948">
        <v>210</v>
      </c>
      <c r="AH948">
        <v>210</v>
      </c>
      <c r="AJ948">
        <v>210</v>
      </c>
      <c r="AN948">
        <v>0</v>
      </c>
      <c r="AO948">
        <v>0</v>
      </c>
      <c r="AP948">
        <v>0</v>
      </c>
      <c r="AR948">
        <v>0</v>
      </c>
      <c r="AZ948">
        <v>0</v>
      </c>
      <c r="BB948">
        <v>8</v>
      </c>
      <c r="BC948">
        <v>2014</v>
      </c>
      <c r="BD948" t="s">
        <v>3985</v>
      </c>
      <c r="BE948">
        <v>2014</v>
      </c>
    </row>
    <row r="949" spans="1:57" x14ac:dyDescent="0.35">
      <c r="A949" s="1" t="s">
        <v>603</v>
      </c>
      <c r="B949" s="1" t="s">
        <v>2766</v>
      </c>
      <c r="C949" s="1" t="s">
        <v>2767</v>
      </c>
      <c r="D949" s="1" t="s">
        <v>2768</v>
      </c>
      <c r="E949" s="1" t="s">
        <v>29</v>
      </c>
      <c r="F949" s="1" t="s">
        <v>751</v>
      </c>
      <c r="G949" s="2">
        <v>41882</v>
      </c>
      <c r="H949" s="1" t="s">
        <v>1014</v>
      </c>
      <c r="I949" s="1" t="s">
        <v>353</v>
      </c>
      <c r="J949" s="1" t="s">
        <v>751</v>
      </c>
      <c r="K949" t="s">
        <v>1919</v>
      </c>
      <c r="L949" t="b">
        <v>1</v>
      </c>
      <c r="Q949">
        <v>0</v>
      </c>
      <c r="R949">
        <v>0</v>
      </c>
      <c r="U949">
        <v>0</v>
      </c>
      <c r="Z949">
        <v>939</v>
      </c>
      <c r="AA949">
        <v>0</v>
      </c>
      <c r="AB949">
        <v>0</v>
      </c>
      <c r="AD949">
        <v>939</v>
      </c>
      <c r="AH949">
        <v>939</v>
      </c>
      <c r="AJ949">
        <v>939</v>
      </c>
      <c r="AN949">
        <v>0</v>
      </c>
      <c r="AO949">
        <v>0</v>
      </c>
      <c r="AP949">
        <v>0</v>
      </c>
      <c r="AR949">
        <v>0</v>
      </c>
      <c r="AZ949">
        <v>0</v>
      </c>
      <c r="BB949">
        <v>8</v>
      </c>
      <c r="BC949">
        <v>2014</v>
      </c>
      <c r="BD949" t="s">
        <v>3985</v>
      </c>
      <c r="BE949">
        <v>2014</v>
      </c>
    </row>
    <row r="950" spans="1:57" x14ac:dyDescent="0.35">
      <c r="A950" s="1" t="s">
        <v>603</v>
      </c>
      <c r="B950" s="1" t="s">
        <v>2769</v>
      </c>
      <c r="C950" s="1" t="s">
        <v>2770</v>
      </c>
      <c r="D950" s="1" t="s">
        <v>2771</v>
      </c>
      <c r="E950" s="1" t="s">
        <v>29</v>
      </c>
      <c r="F950" s="1" t="s">
        <v>751</v>
      </c>
      <c r="G950" s="2">
        <v>42613</v>
      </c>
      <c r="H950" s="1" t="s">
        <v>1918</v>
      </c>
      <c r="I950" s="1" t="s">
        <v>353</v>
      </c>
      <c r="J950" s="1" t="s">
        <v>751</v>
      </c>
      <c r="K950" t="s">
        <v>1919</v>
      </c>
      <c r="L950" t="b">
        <v>1</v>
      </c>
      <c r="Q950">
        <v>0</v>
      </c>
      <c r="R950">
        <v>0</v>
      </c>
      <c r="U950">
        <v>0</v>
      </c>
      <c r="Z950">
        <v>3000</v>
      </c>
      <c r="AA950">
        <v>0</v>
      </c>
      <c r="AB950">
        <v>0</v>
      </c>
      <c r="AD950">
        <v>3000</v>
      </c>
      <c r="AH950">
        <v>3000</v>
      </c>
      <c r="AJ950">
        <v>3000</v>
      </c>
      <c r="AN950">
        <v>0</v>
      </c>
      <c r="AO950">
        <v>0</v>
      </c>
      <c r="AP950">
        <v>0</v>
      </c>
      <c r="AR950">
        <v>0</v>
      </c>
      <c r="AZ950">
        <v>0</v>
      </c>
      <c r="BB950">
        <v>8</v>
      </c>
      <c r="BC950">
        <v>2016</v>
      </c>
      <c r="BD950" t="s">
        <v>3985</v>
      </c>
      <c r="BE950">
        <v>2016</v>
      </c>
    </row>
    <row r="951" spans="1:57" x14ac:dyDescent="0.35">
      <c r="A951" s="1" t="s">
        <v>603</v>
      </c>
      <c r="B951" s="1" t="s">
        <v>2772</v>
      </c>
      <c r="C951" s="1" t="s">
        <v>2773</v>
      </c>
      <c r="D951" s="1" t="s">
        <v>2774</v>
      </c>
      <c r="E951" s="1" t="s">
        <v>29</v>
      </c>
      <c r="F951" s="1" t="s">
        <v>751</v>
      </c>
      <c r="G951" s="2">
        <v>42613</v>
      </c>
      <c r="H951" s="1" t="s">
        <v>1014</v>
      </c>
      <c r="I951" s="1" t="s">
        <v>353</v>
      </c>
      <c r="J951" s="1" t="s">
        <v>751</v>
      </c>
      <c r="K951" t="s">
        <v>1919</v>
      </c>
      <c r="L951" t="b">
        <v>1</v>
      </c>
      <c r="Q951">
        <v>0</v>
      </c>
      <c r="R951">
        <v>0</v>
      </c>
      <c r="U951">
        <v>0</v>
      </c>
      <c r="Z951">
        <v>4080</v>
      </c>
      <c r="AA951">
        <v>0</v>
      </c>
      <c r="AB951">
        <v>0</v>
      </c>
      <c r="AD951">
        <v>4080</v>
      </c>
      <c r="AH951">
        <v>4080</v>
      </c>
      <c r="AJ951">
        <v>4080</v>
      </c>
      <c r="AN951">
        <v>0</v>
      </c>
      <c r="AO951">
        <v>0</v>
      </c>
      <c r="AP951">
        <v>0</v>
      </c>
      <c r="AR951">
        <v>0</v>
      </c>
      <c r="AZ951">
        <v>0</v>
      </c>
      <c r="BB951">
        <v>8</v>
      </c>
      <c r="BC951">
        <v>2016</v>
      </c>
      <c r="BD951" t="s">
        <v>3985</v>
      </c>
      <c r="BE951">
        <v>2016</v>
      </c>
    </row>
    <row r="952" spans="1:57" x14ac:dyDescent="0.35">
      <c r="A952" s="1" t="s">
        <v>570</v>
      </c>
      <c r="B952" s="1" t="s">
        <v>2465</v>
      </c>
      <c r="C952" s="1" t="s">
        <v>2466</v>
      </c>
      <c r="D952" s="1" t="s">
        <v>2467</v>
      </c>
      <c r="E952" s="1" t="s">
        <v>2468</v>
      </c>
      <c r="F952" s="1" t="s">
        <v>751</v>
      </c>
      <c r="G952" s="2">
        <v>42978</v>
      </c>
      <c r="H952" s="1" t="s">
        <v>1795</v>
      </c>
      <c r="I952" s="1" t="s">
        <v>145</v>
      </c>
      <c r="J952" s="1" t="s">
        <v>1775</v>
      </c>
      <c r="K952" t="s">
        <v>1776</v>
      </c>
      <c r="L952" t="b">
        <v>1</v>
      </c>
      <c r="Q952">
        <v>0</v>
      </c>
      <c r="R952">
        <v>0</v>
      </c>
      <c r="U952">
        <v>0</v>
      </c>
      <c r="Z952">
        <v>727</v>
      </c>
      <c r="AA952">
        <v>364</v>
      </c>
      <c r="AB952">
        <v>363</v>
      </c>
      <c r="AD952">
        <v>0</v>
      </c>
      <c r="AH952">
        <v>727</v>
      </c>
      <c r="AJ952">
        <v>727</v>
      </c>
      <c r="AN952">
        <v>385</v>
      </c>
      <c r="AO952">
        <v>0</v>
      </c>
      <c r="AP952">
        <v>0</v>
      </c>
      <c r="AR952">
        <v>385</v>
      </c>
      <c r="AT952">
        <v>385</v>
      </c>
      <c r="AZ952">
        <v>385</v>
      </c>
      <c r="BB952">
        <v>8</v>
      </c>
      <c r="BC952">
        <v>2017</v>
      </c>
      <c r="BD952" t="s">
        <v>3985</v>
      </c>
      <c r="BE952">
        <v>2017</v>
      </c>
    </row>
    <row r="953" spans="1:57" x14ac:dyDescent="0.35">
      <c r="A953" s="1" t="s">
        <v>570</v>
      </c>
      <c r="B953" s="1" t="s">
        <v>2469</v>
      </c>
      <c r="C953" s="1" t="s">
        <v>2470</v>
      </c>
      <c r="D953" s="1" t="s">
        <v>2471</v>
      </c>
      <c r="E953" s="1" t="s">
        <v>2471</v>
      </c>
      <c r="F953" s="1" t="s">
        <v>751</v>
      </c>
      <c r="G953" s="2">
        <v>42978</v>
      </c>
      <c r="H953" s="1" t="s">
        <v>1020</v>
      </c>
      <c r="I953" s="1" t="s">
        <v>145</v>
      </c>
      <c r="J953" s="1" t="s">
        <v>1775</v>
      </c>
      <c r="K953" t="s">
        <v>1776</v>
      </c>
      <c r="L953" t="b">
        <v>1</v>
      </c>
      <c r="Q953">
        <v>0</v>
      </c>
      <c r="R953">
        <v>0</v>
      </c>
      <c r="U953">
        <v>0</v>
      </c>
      <c r="Z953">
        <v>1610</v>
      </c>
      <c r="AA953">
        <v>805</v>
      </c>
      <c r="AB953">
        <v>805</v>
      </c>
      <c r="AD953">
        <v>0</v>
      </c>
      <c r="AH953">
        <v>1610</v>
      </c>
      <c r="AJ953">
        <v>1610</v>
      </c>
      <c r="AN953">
        <v>852</v>
      </c>
      <c r="AO953">
        <v>0</v>
      </c>
      <c r="AP953">
        <v>0</v>
      </c>
      <c r="AR953">
        <v>852</v>
      </c>
      <c r="AT953">
        <v>852</v>
      </c>
      <c r="AZ953">
        <v>852</v>
      </c>
      <c r="BB953">
        <v>8</v>
      </c>
      <c r="BC953">
        <v>2017</v>
      </c>
      <c r="BD953" t="s">
        <v>3985</v>
      </c>
      <c r="BE953">
        <v>2017</v>
      </c>
    </row>
    <row r="954" spans="1:57" x14ac:dyDescent="0.35">
      <c r="A954" s="1" t="s">
        <v>570</v>
      </c>
      <c r="B954" s="1" t="s">
        <v>2472</v>
      </c>
      <c r="C954" s="1" t="s">
        <v>2473</v>
      </c>
      <c r="D954" s="1" t="s">
        <v>2474</v>
      </c>
      <c r="E954" s="1" t="s">
        <v>2474</v>
      </c>
      <c r="F954" s="1" t="s">
        <v>751</v>
      </c>
      <c r="G954" s="2">
        <v>42978</v>
      </c>
      <c r="H954" s="1" t="s">
        <v>1110</v>
      </c>
      <c r="I954" s="1" t="s">
        <v>145</v>
      </c>
      <c r="J954" s="1" t="s">
        <v>1775</v>
      </c>
      <c r="K954" t="s">
        <v>1776</v>
      </c>
      <c r="L954" t="b">
        <v>1</v>
      </c>
      <c r="Q954">
        <v>0</v>
      </c>
      <c r="R954">
        <v>0</v>
      </c>
      <c r="U954">
        <v>0</v>
      </c>
      <c r="Z954">
        <v>90</v>
      </c>
      <c r="AA954">
        <v>45</v>
      </c>
      <c r="AB954">
        <v>45</v>
      </c>
      <c r="AD954">
        <v>0</v>
      </c>
      <c r="AH954">
        <v>90</v>
      </c>
      <c r="AJ954">
        <v>90</v>
      </c>
      <c r="AN954">
        <v>48</v>
      </c>
      <c r="AO954">
        <v>0</v>
      </c>
      <c r="AP954">
        <v>0</v>
      </c>
      <c r="AR954">
        <v>48</v>
      </c>
      <c r="AT954">
        <v>48</v>
      </c>
      <c r="AZ954">
        <v>48</v>
      </c>
      <c r="BB954">
        <v>8</v>
      </c>
      <c r="BC954">
        <v>2017</v>
      </c>
      <c r="BD954" t="s">
        <v>3985</v>
      </c>
      <c r="BE954">
        <v>2017</v>
      </c>
    </row>
    <row r="955" spans="1:57" x14ac:dyDescent="0.35">
      <c r="A955" s="1" t="s">
        <v>570</v>
      </c>
      <c r="B955" s="1" t="s">
        <v>2475</v>
      </c>
      <c r="C955" s="1" t="s">
        <v>2476</v>
      </c>
      <c r="D955" s="1" t="s">
        <v>2477</v>
      </c>
      <c r="E955" s="1" t="s">
        <v>2477</v>
      </c>
      <c r="F955" s="1" t="s">
        <v>751</v>
      </c>
      <c r="G955" s="2">
        <v>42978</v>
      </c>
      <c r="H955" s="1" t="s">
        <v>1839</v>
      </c>
      <c r="I955" s="1" t="s">
        <v>145</v>
      </c>
      <c r="J955" s="1" t="s">
        <v>1775</v>
      </c>
      <c r="K955" t="s">
        <v>1776</v>
      </c>
      <c r="L955" t="b">
        <v>1</v>
      </c>
      <c r="Q955">
        <v>0</v>
      </c>
      <c r="R955">
        <v>0</v>
      </c>
      <c r="U955">
        <v>0</v>
      </c>
      <c r="Z955">
        <v>800</v>
      </c>
      <c r="AA955">
        <v>400</v>
      </c>
      <c r="AB955">
        <v>400</v>
      </c>
      <c r="AD955">
        <v>0</v>
      </c>
      <c r="AH955">
        <v>800</v>
      </c>
      <c r="AJ955">
        <v>800</v>
      </c>
      <c r="AN955">
        <v>424</v>
      </c>
      <c r="AO955">
        <v>0</v>
      </c>
      <c r="AP955">
        <v>0</v>
      </c>
      <c r="AR955">
        <v>424</v>
      </c>
      <c r="AT955">
        <v>424</v>
      </c>
      <c r="AZ955">
        <v>424</v>
      </c>
      <c r="BB955">
        <v>8</v>
      </c>
      <c r="BC955">
        <v>2017</v>
      </c>
      <c r="BD955" t="s">
        <v>3985</v>
      </c>
      <c r="BE955">
        <v>2017</v>
      </c>
    </row>
    <row r="956" spans="1:57" x14ac:dyDescent="0.35">
      <c r="A956" s="1" t="s">
        <v>570</v>
      </c>
      <c r="B956" s="1" t="s">
        <v>2478</v>
      </c>
      <c r="C956" s="1" t="s">
        <v>2479</v>
      </c>
      <c r="D956" s="1" t="s">
        <v>2480</v>
      </c>
      <c r="E956" s="1" t="s">
        <v>2480</v>
      </c>
      <c r="F956" s="1" t="s">
        <v>751</v>
      </c>
      <c r="G956" s="2">
        <v>42978</v>
      </c>
      <c r="H956" s="1" t="s">
        <v>155</v>
      </c>
      <c r="I956" s="1" t="s">
        <v>145</v>
      </c>
      <c r="J956" s="1" t="s">
        <v>1775</v>
      </c>
      <c r="K956" t="s">
        <v>1776</v>
      </c>
      <c r="L956" t="b">
        <v>1</v>
      </c>
      <c r="Q956">
        <v>0</v>
      </c>
      <c r="R956">
        <v>0</v>
      </c>
      <c r="U956">
        <v>0</v>
      </c>
      <c r="Z956">
        <v>2092</v>
      </c>
      <c r="AA956">
        <v>1046</v>
      </c>
      <c r="AB956">
        <v>1046</v>
      </c>
      <c r="AD956">
        <v>0</v>
      </c>
      <c r="AH956">
        <v>2092</v>
      </c>
      <c r="AJ956">
        <v>2092</v>
      </c>
      <c r="AN956">
        <v>1107</v>
      </c>
      <c r="AO956">
        <v>0</v>
      </c>
      <c r="AP956">
        <v>0</v>
      </c>
      <c r="AR956">
        <v>1107</v>
      </c>
      <c r="AT956">
        <v>1107</v>
      </c>
      <c r="AZ956">
        <v>1107</v>
      </c>
      <c r="BB956">
        <v>8</v>
      </c>
      <c r="BC956">
        <v>2017</v>
      </c>
      <c r="BD956" t="s">
        <v>3985</v>
      </c>
      <c r="BE956">
        <v>2017</v>
      </c>
    </row>
    <row r="957" spans="1:57" x14ac:dyDescent="0.35">
      <c r="A957" s="1" t="s">
        <v>570</v>
      </c>
      <c r="B957" s="1" t="s">
        <v>2481</v>
      </c>
      <c r="C957" s="1" t="s">
        <v>2482</v>
      </c>
      <c r="D957" s="1" t="s">
        <v>2483</v>
      </c>
      <c r="E957" s="1" t="s">
        <v>2483</v>
      </c>
      <c r="F957" s="1" t="s">
        <v>751</v>
      </c>
      <c r="G957" s="2">
        <v>42978</v>
      </c>
      <c r="H957" s="1" t="s">
        <v>1124</v>
      </c>
      <c r="I957" s="1" t="s">
        <v>145</v>
      </c>
      <c r="J957" s="1" t="s">
        <v>1775</v>
      </c>
      <c r="K957" t="s">
        <v>1776</v>
      </c>
      <c r="L957" t="b">
        <v>1</v>
      </c>
      <c r="Q957">
        <v>0</v>
      </c>
      <c r="R957">
        <v>0</v>
      </c>
      <c r="U957">
        <v>0</v>
      </c>
      <c r="Z957">
        <v>3798</v>
      </c>
      <c r="AA957">
        <v>1899</v>
      </c>
      <c r="AB957">
        <v>1899</v>
      </c>
      <c r="AD957">
        <v>0</v>
      </c>
      <c r="AH957">
        <v>3798</v>
      </c>
      <c r="AJ957">
        <v>3798</v>
      </c>
      <c r="AN957">
        <v>2011</v>
      </c>
      <c r="AO957">
        <v>0</v>
      </c>
      <c r="AP957">
        <v>0</v>
      </c>
      <c r="AR957">
        <v>2011</v>
      </c>
      <c r="AT957">
        <v>2011</v>
      </c>
      <c r="AZ957">
        <v>2011</v>
      </c>
      <c r="BB957">
        <v>8</v>
      </c>
      <c r="BC957">
        <v>2017</v>
      </c>
      <c r="BD957" t="s">
        <v>3985</v>
      </c>
      <c r="BE957">
        <v>2017</v>
      </c>
    </row>
    <row r="958" spans="1:57" x14ac:dyDescent="0.35">
      <c r="A958" s="1" t="s">
        <v>570</v>
      </c>
      <c r="B958" s="1" t="s">
        <v>2484</v>
      </c>
      <c r="C958" s="1" t="s">
        <v>2485</v>
      </c>
      <c r="D958" s="1" t="s">
        <v>2486</v>
      </c>
      <c r="E958" s="1" t="s">
        <v>2486</v>
      </c>
      <c r="F958" s="1" t="s">
        <v>751</v>
      </c>
      <c r="G958" s="2">
        <v>42978</v>
      </c>
      <c r="H958" s="1" t="s">
        <v>998</v>
      </c>
      <c r="I958" s="1" t="s">
        <v>145</v>
      </c>
      <c r="J958" s="1" t="s">
        <v>1775</v>
      </c>
      <c r="K958" t="s">
        <v>1776</v>
      </c>
      <c r="L958" t="b">
        <v>1</v>
      </c>
      <c r="Q958">
        <v>0</v>
      </c>
      <c r="R958">
        <v>0</v>
      </c>
      <c r="U958">
        <v>0</v>
      </c>
      <c r="Z958">
        <v>270</v>
      </c>
      <c r="AA958">
        <v>135</v>
      </c>
      <c r="AB958">
        <v>135</v>
      </c>
      <c r="AD958">
        <v>0</v>
      </c>
      <c r="AH958">
        <v>270</v>
      </c>
      <c r="AJ958">
        <v>270</v>
      </c>
      <c r="AN958">
        <v>143</v>
      </c>
      <c r="AO958">
        <v>0</v>
      </c>
      <c r="AP958">
        <v>0</v>
      </c>
      <c r="AR958">
        <v>143</v>
      </c>
      <c r="AT958">
        <v>143</v>
      </c>
      <c r="AZ958">
        <v>143</v>
      </c>
      <c r="BB958">
        <v>8</v>
      </c>
      <c r="BC958">
        <v>2017</v>
      </c>
      <c r="BD958" t="s">
        <v>3985</v>
      </c>
      <c r="BE958">
        <v>2017</v>
      </c>
    </row>
    <row r="959" spans="1:57" x14ac:dyDescent="0.35">
      <c r="A959" s="1" t="s">
        <v>570</v>
      </c>
      <c r="B959" s="1" t="s">
        <v>2487</v>
      </c>
      <c r="C959" s="1" t="s">
        <v>2488</v>
      </c>
      <c r="D959" s="1" t="s">
        <v>2489</v>
      </c>
      <c r="E959" s="1" t="s">
        <v>2489</v>
      </c>
      <c r="F959" s="1" t="s">
        <v>751</v>
      </c>
      <c r="G959" s="2">
        <v>42978</v>
      </c>
      <c r="H959" s="1" t="s">
        <v>146</v>
      </c>
      <c r="I959" s="1" t="s">
        <v>145</v>
      </c>
      <c r="J959" s="1" t="s">
        <v>1775</v>
      </c>
      <c r="K959" t="s">
        <v>1776</v>
      </c>
      <c r="L959" t="b">
        <v>1</v>
      </c>
      <c r="Q959">
        <v>0</v>
      </c>
      <c r="R959">
        <v>0</v>
      </c>
      <c r="U959">
        <v>0</v>
      </c>
      <c r="Z959">
        <v>305</v>
      </c>
      <c r="AA959">
        <v>153</v>
      </c>
      <c r="AB959">
        <v>152</v>
      </c>
      <c r="AD959">
        <v>0</v>
      </c>
      <c r="AH959">
        <v>305</v>
      </c>
      <c r="AJ959">
        <v>305</v>
      </c>
      <c r="AN959">
        <v>161</v>
      </c>
      <c r="AO959">
        <v>0</v>
      </c>
      <c r="AP959">
        <v>0</v>
      </c>
      <c r="AR959">
        <v>161</v>
      </c>
      <c r="AT959">
        <v>161</v>
      </c>
      <c r="AZ959">
        <v>161</v>
      </c>
      <c r="BB959">
        <v>8</v>
      </c>
      <c r="BC959">
        <v>2017</v>
      </c>
      <c r="BD959" t="s">
        <v>3985</v>
      </c>
      <c r="BE959">
        <v>2017</v>
      </c>
    </row>
    <row r="960" spans="1:57" x14ac:dyDescent="0.35">
      <c r="A960" s="1" t="s">
        <v>570</v>
      </c>
      <c r="B960" s="1" t="s">
        <v>2490</v>
      </c>
      <c r="C960" s="1" t="s">
        <v>2491</v>
      </c>
      <c r="D960" s="1" t="s">
        <v>2492</v>
      </c>
      <c r="E960" s="1" t="s">
        <v>2492</v>
      </c>
      <c r="F960" s="1" t="s">
        <v>751</v>
      </c>
      <c r="G960" s="2">
        <v>42978</v>
      </c>
      <c r="H960" s="1" t="s">
        <v>402</v>
      </c>
      <c r="I960" s="1" t="s">
        <v>145</v>
      </c>
      <c r="J960" s="1" t="s">
        <v>1775</v>
      </c>
      <c r="K960" t="s">
        <v>1776</v>
      </c>
      <c r="L960" t="b">
        <v>1</v>
      </c>
      <c r="Q960">
        <v>0</v>
      </c>
      <c r="R960">
        <v>0</v>
      </c>
      <c r="U960">
        <v>0</v>
      </c>
      <c r="Z960">
        <v>493</v>
      </c>
      <c r="AA960">
        <v>247</v>
      </c>
      <c r="AB960">
        <v>246</v>
      </c>
      <c r="AD960">
        <v>0</v>
      </c>
      <c r="AH960">
        <v>493</v>
      </c>
      <c r="AJ960">
        <v>493</v>
      </c>
      <c r="AN960">
        <v>261</v>
      </c>
      <c r="AO960">
        <v>0</v>
      </c>
      <c r="AP960">
        <v>0</v>
      </c>
      <c r="AR960">
        <v>261</v>
      </c>
      <c r="AT960">
        <v>261</v>
      </c>
      <c r="AZ960">
        <v>261</v>
      </c>
      <c r="BB960">
        <v>8</v>
      </c>
      <c r="BC960">
        <v>2017</v>
      </c>
      <c r="BD960" t="s">
        <v>3985</v>
      </c>
      <c r="BE960">
        <v>2017</v>
      </c>
    </row>
    <row r="961" spans="1:57" x14ac:dyDescent="0.35">
      <c r="A961" s="1" t="s">
        <v>570</v>
      </c>
      <c r="B961" s="1" t="s">
        <v>2428</v>
      </c>
      <c r="C961" s="1" t="s">
        <v>2429</v>
      </c>
      <c r="D961" s="1" t="s">
        <v>2430</v>
      </c>
      <c r="E961" s="1" t="s">
        <v>2430</v>
      </c>
      <c r="F961" s="1" t="s">
        <v>751</v>
      </c>
      <c r="G961" s="2">
        <v>42978</v>
      </c>
      <c r="H961" s="1" t="s">
        <v>1799</v>
      </c>
      <c r="I961" s="1" t="s">
        <v>145</v>
      </c>
      <c r="J961" s="1" t="s">
        <v>1775</v>
      </c>
      <c r="K961" t="s">
        <v>1776</v>
      </c>
      <c r="L961" t="b">
        <v>1</v>
      </c>
      <c r="Q961">
        <v>0</v>
      </c>
      <c r="R961">
        <v>0</v>
      </c>
      <c r="U961">
        <v>0</v>
      </c>
      <c r="Z961">
        <v>10146</v>
      </c>
      <c r="AA961">
        <v>5073</v>
      </c>
      <c r="AB961">
        <v>5073</v>
      </c>
      <c r="AD961">
        <v>0</v>
      </c>
      <c r="AH961">
        <v>10146</v>
      </c>
      <c r="AJ961">
        <v>10146</v>
      </c>
      <c r="AN961">
        <v>5370</v>
      </c>
      <c r="AO961">
        <v>0</v>
      </c>
      <c r="AP961">
        <v>0</v>
      </c>
      <c r="AR961">
        <v>5370</v>
      </c>
      <c r="AT961">
        <v>5370</v>
      </c>
      <c r="AZ961">
        <v>5370</v>
      </c>
      <c r="BB961">
        <v>8</v>
      </c>
      <c r="BC961">
        <v>2017</v>
      </c>
      <c r="BD961" t="s">
        <v>3985</v>
      </c>
      <c r="BE961">
        <v>2017</v>
      </c>
    </row>
    <row r="962" spans="1:57" x14ac:dyDescent="0.35">
      <c r="A962" s="1" t="s">
        <v>570</v>
      </c>
      <c r="B962" s="1" t="s">
        <v>2431</v>
      </c>
      <c r="C962" s="1" t="s">
        <v>2432</v>
      </c>
      <c r="D962" s="1" t="s">
        <v>2433</v>
      </c>
      <c r="E962" s="1" t="s">
        <v>2433</v>
      </c>
      <c r="F962" s="1" t="s">
        <v>751</v>
      </c>
      <c r="G962" s="2">
        <v>42978</v>
      </c>
      <c r="H962" s="1" t="s">
        <v>1820</v>
      </c>
      <c r="I962" s="1" t="s">
        <v>145</v>
      </c>
      <c r="J962" s="1" t="s">
        <v>1775</v>
      </c>
      <c r="K962" t="s">
        <v>1776</v>
      </c>
      <c r="L962" t="b">
        <v>1</v>
      </c>
      <c r="Q962">
        <v>0</v>
      </c>
      <c r="R962">
        <v>0</v>
      </c>
      <c r="U962">
        <v>0</v>
      </c>
      <c r="Z962">
        <v>109</v>
      </c>
      <c r="AA962">
        <v>55</v>
      </c>
      <c r="AB962">
        <v>54</v>
      </c>
      <c r="AD962">
        <v>0</v>
      </c>
      <c r="AH962">
        <v>109</v>
      </c>
      <c r="AJ962">
        <v>109</v>
      </c>
      <c r="AN962">
        <v>57</v>
      </c>
      <c r="AO962">
        <v>0</v>
      </c>
      <c r="AP962">
        <v>0</v>
      </c>
      <c r="AR962">
        <v>57</v>
      </c>
      <c r="AT962">
        <v>57</v>
      </c>
      <c r="AZ962">
        <v>57</v>
      </c>
      <c r="BB962">
        <v>8</v>
      </c>
      <c r="BC962">
        <v>2017</v>
      </c>
      <c r="BD962" t="s">
        <v>3985</v>
      </c>
      <c r="BE962">
        <v>2017</v>
      </c>
    </row>
    <row r="963" spans="1:57" x14ac:dyDescent="0.35">
      <c r="A963" s="1" t="s">
        <v>570</v>
      </c>
      <c r="B963" s="1" t="s">
        <v>2434</v>
      </c>
      <c r="C963" s="1" t="s">
        <v>2435</v>
      </c>
      <c r="D963" s="1" t="s">
        <v>2436</v>
      </c>
      <c r="E963" s="1" t="s">
        <v>2436</v>
      </c>
      <c r="F963" s="1" t="s">
        <v>751</v>
      </c>
      <c r="G963" s="2">
        <v>42978</v>
      </c>
      <c r="H963" s="1" t="s">
        <v>1816</v>
      </c>
      <c r="I963" s="1" t="s">
        <v>145</v>
      </c>
      <c r="J963" s="1" t="s">
        <v>1775</v>
      </c>
      <c r="K963" t="s">
        <v>1776</v>
      </c>
      <c r="L963" t="b">
        <v>1</v>
      </c>
      <c r="Q963">
        <v>0</v>
      </c>
      <c r="R963">
        <v>0</v>
      </c>
      <c r="U963">
        <v>0</v>
      </c>
      <c r="Z963">
        <v>145</v>
      </c>
      <c r="AA963">
        <v>73</v>
      </c>
      <c r="AB963">
        <v>72</v>
      </c>
      <c r="AD963">
        <v>0</v>
      </c>
      <c r="AH963">
        <v>145</v>
      </c>
      <c r="AJ963">
        <v>145</v>
      </c>
      <c r="AN963">
        <v>77</v>
      </c>
      <c r="AO963">
        <v>0</v>
      </c>
      <c r="AP963">
        <v>0</v>
      </c>
      <c r="AR963">
        <v>77</v>
      </c>
      <c r="AT963">
        <v>77</v>
      </c>
      <c r="AZ963">
        <v>77</v>
      </c>
      <c r="BB963">
        <v>8</v>
      </c>
      <c r="BC963">
        <v>2017</v>
      </c>
      <c r="BD963" t="s">
        <v>3985</v>
      </c>
      <c r="BE963">
        <v>2017</v>
      </c>
    </row>
    <row r="964" spans="1:57" x14ac:dyDescent="0.35">
      <c r="A964" s="1" t="s">
        <v>570</v>
      </c>
      <c r="B964" s="1" t="s">
        <v>2437</v>
      </c>
      <c r="C964" s="1" t="s">
        <v>2438</v>
      </c>
      <c r="D964" s="1" t="s">
        <v>2439</v>
      </c>
      <c r="E964" s="1" t="s">
        <v>2439</v>
      </c>
      <c r="F964" s="1" t="s">
        <v>751</v>
      </c>
      <c r="G964" s="2">
        <v>42978</v>
      </c>
      <c r="H964" s="1" t="s">
        <v>1783</v>
      </c>
      <c r="I964" s="1" t="s">
        <v>145</v>
      </c>
      <c r="J964" s="1" t="s">
        <v>1775</v>
      </c>
      <c r="K964" t="s">
        <v>1776</v>
      </c>
      <c r="L964" t="b">
        <v>1</v>
      </c>
      <c r="Q964">
        <v>0</v>
      </c>
      <c r="R964">
        <v>0</v>
      </c>
      <c r="U964">
        <v>0</v>
      </c>
      <c r="Z964">
        <v>673</v>
      </c>
      <c r="AA964">
        <v>337</v>
      </c>
      <c r="AB964">
        <v>336</v>
      </c>
      <c r="AD964">
        <v>0</v>
      </c>
      <c r="AH964">
        <v>673</v>
      </c>
      <c r="AJ964">
        <v>673</v>
      </c>
      <c r="AN964">
        <v>356</v>
      </c>
      <c r="AO964">
        <v>0</v>
      </c>
      <c r="AP964">
        <v>0</v>
      </c>
      <c r="AR964">
        <v>356</v>
      </c>
      <c r="AT964">
        <v>356</v>
      </c>
      <c r="AZ964">
        <v>356</v>
      </c>
      <c r="BB964">
        <v>8</v>
      </c>
      <c r="BC964">
        <v>2017</v>
      </c>
      <c r="BD964" t="s">
        <v>3985</v>
      </c>
      <c r="BE964">
        <v>2017</v>
      </c>
    </row>
    <row r="965" spans="1:57" x14ac:dyDescent="0.35">
      <c r="A965" s="1" t="s">
        <v>570</v>
      </c>
      <c r="B965" s="1" t="s">
        <v>2440</v>
      </c>
      <c r="C965" s="1" t="s">
        <v>2441</v>
      </c>
      <c r="D965" s="1" t="s">
        <v>2442</v>
      </c>
      <c r="E965" s="1" t="s">
        <v>2443</v>
      </c>
      <c r="F965" s="1" t="s">
        <v>751</v>
      </c>
      <c r="G965" s="2">
        <v>42978</v>
      </c>
      <c r="H965" s="1" t="s">
        <v>576</v>
      </c>
      <c r="I965" s="1" t="s">
        <v>353</v>
      </c>
      <c r="J965" s="1" t="s">
        <v>1775</v>
      </c>
      <c r="K965" t="s">
        <v>1776</v>
      </c>
      <c r="L965" t="b">
        <v>1</v>
      </c>
      <c r="Q965">
        <v>0</v>
      </c>
      <c r="R965">
        <v>0</v>
      </c>
      <c r="U965">
        <v>0</v>
      </c>
      <c r="Z965">
        <v>67</v>
      </c>
      <c r="AA965">
        <v>33</v>
      </c>
      <c r="AB965">
        <v>34</v>
      </c>
      <c r="AD965">
        <v>0</v>
      </c>
      <c r="AH965">
        <v>67</v>
      </c>
      <c r="AJ965">
        <v>67</v>
      </c>
      <c r="AN965">
        <v>27</v>
      </c>
      <c r="AO965">
        <v>0</v>
      </c>
      <c r="AP965">
        <v>0</v>
      </c>
      <c r="AR965">
        <v>27</v>
      </c>
      <c r="AT965">
        <v>27</v>
      </c>
      <c r="AZ965">
        <v>27</v>
      </c>
      <c r="BB965">
        <v>8</v>
      </c>
      <c r="BC965">
        <v>2017</v>
      </c>
      <c r="BD965" t="s">
        <v>3985</v>
      </c>
      <c r="BE965">
        <v>2017</v>
      </c>
    </row>
    <row r="966" spans="1:57" x14ac:dyDescent="0.35">
      <c r="A966" s="1" t="s">
        <v>570</v>
      </c>
      <c r="B966" s="1" t="s">
        <v>2444</v>
      </c>
      <c r="C966" s="1" t="s">
        <v>2445</v>
      </c>
      <c r="D966" s="1" t="s">
        <v>2446</v>
      </c>
      <c r="E966" s="1" t="s">
        <v>2446</v>
      </c>
      <c r="F966" s="1" t="s">
        <v>751</v>
      </c>
      <c r="G966" s="2">
        <v>42978</v>
      </c>
      <c r="H966" s="1" t="s">
        <v>1790</v>
      </c>
      <c r="I966" s="1" t="s">
        <v>145</v>
      </c>
      <c r="J966" s="1" t="s">
        <v>1775</v>
      </c>
      <c r="K966" t="s">
        <v>1776</v>
      </c>
      <c r="L966" t="b">
        <v>1</v>
      </c>
      <c r="Q966">
        <v>0</v>
      </c>
      <c r="R966">
        <v>0</v>
      </c>
      <c r="U966">
        <v>0</v>
      </c>
      <c r="Z966">
        <v>162</v>
      </c>
      <c r="AA966">
        <v>81</v>
      </c>
      <c r="AB966">
        <v>81</v>
      </c>
      <c r="AD966">
        <v>0</v>
      </c>
      <c r="AH966">
        <v>162</v>
      </c>
      <c r="AJ966">
        <v>162</v>
      </c>
      <c r="AN966">
        <v>85</v>
      </c>
      <c r="AO966">
        <v>0</v>
      </c>
      <c r="AP966">
        <v>0</v>
      </c>
      <c r="AR966">
        <v>85</v>
      </c>
      <c r="AT966">
        <v>85</v>
      </c>
      <c r="AZ966">
        <v>85</v>
      </c>
      <c r="BB966">
        <v>8</v>
      </c>
      <c r="BC966">
        <v>2017</v>
      </c>
      <c r="BD966" t="s">
        <v>3985</v>
      </c>
      <c r="BE966">
        <v>2017</v>
      </c>
    </row>
    <row r="967" spans="1:57" x14ac:dyDescent="0.35">
      <c r="A967" s="1" t="s">
        <v>570</v>
      </c>
      <c r="B967" s="1" t="s">
        <v>2447</v>
      </c>
      <c r="C967" s="1" t="s">
        <v>2448</v>
      </c>
      <c r="D967" s="1" t="s">
        <v>2449</v>
      </c>
      <c r="E967" s="1" t="s">
        <v>2449</v>
      </c>
      <c r="F967" s="1" t="s">
        <v>751</v>
      </c>
      <c r="G967" s="2">
        <v>42978</v>
      </c>
      <c r="H967" s="1" t="s">
        <v>1824</v>
      </c>
      <c r="I967" s="1" t="s">
        <v>145</v>
      </c>
      <c r="J967" s="1" t="s">
        <v>1775</v>
      </c>
      <c r="K967" t="s">
        <v>1776</v>
      </c>
      <c r="L967" t="b">
        <v>1</v>
      </c>
      <c r="Q967">
        <v>0</v>
      </c>
      <c r="R967">
        <v>0</v>
      </c>
      <c r="U967">
        <v>0</v>
      </c>
      <c r="Z967">
        <v>1428</v>
      </c>
      <c r="AA967">
        <v>714</v>
      </c>
      <c r="AB967">
        <v>714</v>
      </c>
      <c r="AD967">
        <v>0</v>
      </c>
      <c r="AH967">
        <v>1428</v>
      </c>
      <c r="AJ967">
        <v>1428</v>
      </c>
      <c r="AN967">
        <v>770</v>
      </c>
      <c r="AO967">
        <v>0</v>
      </c>
      <c r="AP967">
        <v>0</v>
      </c>
      <c r="AR967">
        <v>770</v>
      </c>
      <c r="AT967">
        <v>770</v>
      </c>
      <c r="AZ967">
        <v>770</v>
      </c>
      <c r="BB967">
        <v>8</v>
      </c>
      <c r="BC967">
        <v>2017</v>
      </c>
      <c r="BD967" t="s">
        <v>3985</v>
      </c>
      <c r="BE967">
        <v>2017</v>
      </c>
    </row>
    <row r="968" spans="1:57" x14ac:dyDescent="0.35">
      <c r="A968" s="1" t="s">
        <v>570</v>
      </c>
      <c r="B968" s="1" t="s">
        <v>2456</v>
      </c>
      <c r="C968" s="1" t="s">
        <v>2457</v>
      </c>
      <c r="D968" s="1" t="s">
        <v>2458</v>
      </c>
      <c r="E968" s="1" t="s">
        <v>2458</v>
      </c>
      <c r="F968" s="1" t="s">
        <v>751</v>
      </c>
      <c r="G968" s="2">
        <v>42978</v>
      </c>
      <c r="H968" s="1" t="s">
        <v>1774</v>
      </c>
      <c r="I968" s="1" t="s">
        <v>353</v>
      </c>
      <c r="J968" s="1" t="s">
        <v>1775</v>
      </c>
      <c r="K968" t="s">
        <v>1776</v>
      </c>
      <c r="L968" t="b">
        <v>1</v>
      </c>
      <c r="Q968">
        <v>0</v>
      </c>
      <c r="R968">
        <v>0</v>
      </c>
      <c r="U968">
        <v>0</v>
      </c>
      <c r="Z968">
        <v>81</v>
      </c>
      <c r="AA968">
        <v>40</v>
      </c>
      <c r="AB968">
        <v>41</v>
      </c>
      <c r="AD968">
        <v>0</v>
      </c>
      <c r="AH968">
        <v>81</v>
      </c>
      <c r="AJ968">
        <v>81</v>
      </c>
      <c r="AN968">
        <v>32</v>
      </c>
      <c r="AO968">
        <v>0</v>
      </c>
      <c r="AP968">
        <v>0</v>
      </c>
      <c r="AR968">
        <v>32</v>
      </c>
      <c r="AT968">
        <v>32</v>
      </c>
      <c r="AZ968">
        <v>32</v>
      </c>
      <c r="BB968">
        <v>8</v>
      </c>
      <c r="BC968">
        <v>2017</v>
      </c>
      <c r="BD968" t="s">
        <v>3985</v>
      </c>
      <c r="BE968">
        <v>2017</v>
      </c>
    </row>
    <row r="969" spans="1:57" x14ac:dyDescent="0.35">
      <c r="A969" s="1" t="s">
        <v>570</v>
      </c>
      <c r="B969" s="1" t="s">
        <v>2459</v>
      </c>
      <c r="C969" s="1" t="s">
        <v>2460</v>
      </c>
      <c r="D969" s="1" t="s">
        <v>2461</v>
      </c>
      <c r="E969" s="1" t="s">
        <v>2461</v>
      </c>
      <c r="F969" s="1" t="s">
        <v>751</v>
      </c>
      <c r="G969" s="2">
        <v>42978</v>
      </c>
      <c r="H969" s="1" t="s">
        <v>1079</v>
      </c>
      <c r="I969" s="1" t="s">
        <v>353</v>
      </c>
      <c r="J969" s="1" t="s">
        <v>1775</v>
      </c>
      <c r="K969" t="s">
        <v>1776</v>
      </c>
      <c r="L969" t="b">
        <v>1</v>
      </c>
      <c r="Q969">
        <v>0</v>
      </c>
      <c r="R969">
        <v>0</v>
      </c>
      <c r="U969">
        <v>0</v>
      </c>
      <c r="Z969">
        <v>52</v>
      </c>
      <c r="AA969">
        <v>26</v>
      </c>
      <c r="AB969">
        <v>26</v>
      </c>
      <c r="AD969">
        <v>0</v>
      </c>
      <c r="AH969">
        <v>52</v>
      </c>
      <c r="AJ969">
        <v>52</v>
      </c>
      <c r="AN969">
        <v>21</v>
      </c>
      <c r="AO969">
        <v>0</v>
      </c>
      <c r="AP969">
        <v>0</v>
      </c>
      <c r="AR969">
        <v>21</v>
      </c>
      <c r="AT969">
        <v>21</v>
      </c>
      <c r="AZ969">
        <v>21</v>
      </c>
      <c r="BB969">
        <v>8</v>
      </c>
      <c r="BC969">
        <v>2017</v>
      </c>
      <c r="BD969" t="s">
        <v>3985</v>
      </c>
      <c r="BE969">
        <v>2017</v>
      </c>
    </row>
    <row r="970" spans="1:57" x14ac:dyDescent="0.35">
      <c r="A970" s="1" t="s">
        <v>570</v>
      </c>
      <c r="B970" s="1" t="s">
        <v>2462</v>
      </c>
      <c r="C970" s="1" t="s">
        <v>2463</v>
      </c>
      <c r="D970" s="1" t="s">
        <v>2464</v>
      </c>
      <c r="E970" s="1" t="s">
        <v>2464</v>
      </c>
      <c r="F970" s="1" t="s">
        <v>751</v>
      </c>
      <c r="G970" s="2">
        <v>42978</v>
      </c>
      <c r="H970" s="1" t="s">
        <v>135</v>
      </c>
      <c r="I970" s="1" t="s">
        <v>136</v>
      </c>
      <c r="J970" s="1" t="s">
        <v>1775</v>
      </c>
      <c r="K970" t="s">
        <v>1776</v>
      </c>
      <c r="L970" t="b">
        <v>1</v>
      </c>
      <c r="Q970">
        <v>0</v>
      </c>
      <c r="R970">
        <v>0</v>
      </c>
      <c r="U970">
        <v>0</v>
      </c>
      <c r="Z970">
        <v>3000</v>
      </c>
      <c r="AA970">
        <v>1500</v>
      </c>
      <c r="AB970">
        <v>1500</v>
      </c>
      <c r="AD970">
        <v>0</v>
      </c>
      <c r="AH970">
        <v>3000</v>
      </c>
      <c r="AJ970">
        <v>3000</v>
      </c>
      <c r="AN970">
        <v>414</v>
      </c>
      <c r="AO970">
        <v>0</v>
      </c>
      <c r="AP970">
        <v>0</v>
      </c>
      <c r="AR970">
        <v>414</v>
      </c>
      <c r="AT970">
        <v>414</v>
      </c>
      <c r="AZ970">
        <v>414</v>
      </c>
      <c r="BB970">
        <v>8</v>
      </c>
      <c r="BC970">
        <v>2017</v>
      </c>
      <c r="BD970" t="s">
        <v>3985</v>
      </c>
      <c r="BE970">
        <v>2017</v>
      </c>
    </row>
    <row r="971" spans="1:57" x14ac:dyDescent="0.35">
      <c r="A971" s="1" t="s">
        <v>570</v>
      </c>
      <c r="B971" s="1" t="s">
        <v>2450</v>
      </c>
      <c r="C971" s="1" t="s">
        <v>2451</v>
      </c>
      <c r="D971" s="1" t="s">
        <v>2452</v>
      </c>
      <c r="E971" s="1" t="s">
        <v>2452</v>
      </c>
      <c r="F971" s="1" t="s">
        <v>751</v>
      </c>
      <c r="G971" s="2">
        <v>42978</v>
      </c>
      <c r="H971" s="1" t="s">
        <v>151</v>
      </c>
      <c r="I971" s="1" t="s">
        <v>145</v>
      </c>
      <c r="J971" s="1" t="s">
        <v>1775</v>
      </c>
      <c r="K971" t="s">
        <v>1776</v>
      </c>
      <c r="L971" t="b">
        <v>1</v>
      </c>
      <c r="Q971">
        <v>0</v>
      </c>
      <c r="R971">
        <v>0</v>
      </c>
      <c r="U971">
        <v>0</v>
      </c>
      <c r="Z971">
        <v>120</v>
      </c>
      <c r="AA971">
        <v>60</v>
      </c>
      <c r="AB971">
        <v>60</v>
      </c>
      <c r="AD971">
        <v>0</v>
      </c>
      <c r="AH971">
        <v>120</v>
      </c>
      <c r="AJ971">
        <v>120</v>
      </c>
      <c r="AN971">
        <v>50</v>
      </c>
      <c r="AO971">
        <v>0</v>
      </c>
      <c r="AP971">
        <v>0</v>
      </c>
      <c r="AR971">
        <v>50</v>
      </c>
      <c r="AT971">
        <v>50</v>
      </c>
      <c r="AZ971">
        <v>50</v>
      </c>
      <c r="BB971">
        <v>8</v>
      </c>
      <c r="BC971">
        <v>2017</v>
      </c>
      <c r="BD971" t="s">
        <v>3985</v>
      </c>
      <c r="BE971">
        <v>2017</v>
      </c>
    </row>
    <row r="972" spans="1:57" x14ac:dyDescent="0.35">
      <c r="A972" s="1" t="s">
        <v>570</v>
      </c>
      <c r="B972" s="1" t="s">
        <v>2453</v>
      </c>
      <c r="C972" s="1" t="s">
        <v>2454</v>
      </c>
      <c r="D972" s="1" t="s">
        <v>2455</v>
      </c>
      <c r="E972" s="1" t="s">
        <v>2455</v>
      </c>
      <c r="F972" s="1" t="s">
        <v>751</v>
      </c>
      <c r="G972" s="2">
        <v>42978</v>
      </c>
      <c r="H972" s="1" t="s">
        <v>1828</v>
      </c>
      <c r="I972" s="1" t="s">
        <v>145</v>
      </c>
      <c r="J972" s="1" t="s">
        <v>1775</v>
      </c>
      <c r="K972" t="s">
        <v>1776</v>
      </c>
      <c r="L972" t="b">
        <v>1</v>
      </c>
      <c r="Q972">
        <v>0</v>
      </c>
      <c r="R972">
        <v>0</v>
      </c>
      <c r="U972">
        <v>0</v>
      </c>
      <c r="Z972">
        <v>232</v>
      </c>
      <c r="AA972">
        <v>116</v>
      </c>
      <c r="AB972">
        <v>116</v>
      </c>
      <c r="AD972">
        <v>0</v>
      </c>
      <c r="AH972">
        <v>232</v>
      </c>
      <c r="AJ972">
        <v>232</v>
      </c>
      <c r="AN972">
        <v>123</v>
      </c>
      <c r="AO972">
        <v>0</v>
      </c>
      <c r="AP972">
        <v>0</v>
      </c>
      <c r="AR972">
        <v>123</v>
      </c>
      <c r="AT972">
        <v>123</v>
      </c>
      <c r="AZ972">
        <v>123</v>
      </c>
      <c r="BB972">
        <v>8</v>
      </c>
      <c r="BC972">
        <v>2017</v>
      </c>
      <c r="BD972" t="s">
        <v>3985</v>
      </c>
      <c r="BE972">
        <v>2017</v>
      </c>
    </row>
    <row r="973" spans="1:57" x14ac:dyDescent="0.35">
      <c r="A973" s="1" t="s">
        <v>570</v>
      </c>
      <c r="B973" s="1" t="s">
        <v>2493</v>
      </c>
      <c r="C973" s="1" t="s">
        <v>2494</v>
      </c>
      <c r="D973" s="1" t="s">
        <v>2495</v>
      </c>
      <c r="E973" s="1" t="s">
        <v>2495</v>
      </c>
      <c r="F973" s="1" t="s">
        <v>751</v>
      </c>
      <c r="G973" s="2">
        <v>43343</v>
      </c>
      <c r="H973" s="1" t="s">
        <v>151</v>
      </c>
      <c r="I973" s="1" t="s">
        <v>145</v>
      </c>
      <c r="J973" s="1" t="s">
        <v>1775</v>
      </c>
      <c r="K973" t="s">
        <v>1776</v>
      </c>
      <c r="L973" t="b">
        <v>1</v>
      </c>
      <c r="Q973">
        <v>0</v>
      </c>
      <c r="R973">
        <v>0</v>
      </c>
      <c r="U973">
        <v>0</v>
      </c>
      <c r="Z973">
        <v>130</v>
      </c>
      <c r="AA973">
        <v>65</v>
      </c>
      <c r="AB973">
        <v>65</v>
      </c>
      <c r="AD973">
        <v>0</v>
      </c>
      <c r="AH973">
        <v>130</v>
      </c>
      <c r="AJ973">
        <v>130</v>
      </c>
      <c r="AN973">
        <v>90</v>
      </c>
      <c r="AO973">
        <v>0</v>
      </c>
      <c r="AP973">
        <v>0</v>
      </c>
      <c r="AR973">
        <v>90</v>
      </c>
      <c r="AT973">
        <v>90</v>
      </c>
      <c r="AZ973">
        <v>90</v>
      </c>
      <c r="BB973">
        <v>8</v>
      </c>
      <c r="BC973">
        <v>2018</v>
      </c>
      <c r="BD973" t="s">
        <v>3985</v>
      </c>
      <c r="BE973">
        <v>2018</v>
      </c>
    </row>
    <row r="974" spans="1:57" x14ac:dyDescent="0.35">
      <c r="A974" s="1" t="s">
        <v>570</v>
      </c>
      <c r="B974" s="1" t="s">
        <v>2496</v>
      </c>
      <c r="C974" s="1" t="s">
        <v>2497</v>
      </c>
      <c r="D974" s="1" t="s">
        <v>2498</v>
      </c>
      <c r="E974" s="1" t="s">
        <v>2498</v>
      </c>
      <c r="F974" s="1" t="s">
        <v>751</v>
      </c>
      <c r="G974" s="2">
        <v>43343</v>
      </c>
      <c r="H974" s="1" t="s">
        <v>1790</v>
      </c>
      <c r="I974" s="1" t="s">
        <v>145</v>
      </c>
      <c r="J974" s="1" t="s">
        <v>1775</v>
      </c>
      <c r="K974" t="s">
        <v>1776</v>
      </c>
      <c r="L974" t="b">
        <v>1</v>
      </c>
      <c r="Q974">
        <v>0</v>
      </c>
      <c r="R974">
        <v>0</v>
      </c>
      <c r="U974">
        <v>0</v>
      </c>
      <c r="Z974">
        <v>175</v>
      </c>
      <c r="AA974">
        <v>88</v>
      </c>
      <c r="AB974">
        <v>87</v>
      </c>
      <c r="AD974">
        <v>0</v>
      </c>
      <c r="AH974">
        <v>175</v>
      </c>
      <c r="AJ974">
        <v>175</v>
      </c>
      <c r="AN974">
        <v>87</v>
      </c>
      <c r="AO974">
        <v>0</v>
      </c>
      <c r="AP974">
        <v>0</v>
      </c>
      <c r="AR974">
        <v>87</v>
      </c>
      <c r="AT974">
        <v>87</v>
      </c>
      <c r="AZ974">
        <v>87</v>
      </c>
      <c r="BB974">
        <v>8</v>
      </c>
      <c r="BC974">
        <v>2018</v>
      </c>
      <c r="BD974" t="s">
        <v>3985</v>
      </c>
      <c r="BE974">
        <v>2018</v>
      </c>
    </row>
    <row r="975" spans="1:57" x14ac:dyDescent="0.35">
      <c r="A975" s="1" t="s">
        <v>570</v>
      </c>
      <c r="B975" s="1" t="s">
        <v>2499</v>
      </c>
      <c r="C975" s="1" t="s">
        <v>2500</v>
      </c>
      <c r="D975" s="1" t="s">
        <v>2501</v>
      </c>
      <c r="E975" s="1" t="s">
        <v>2501</v>
      </c>
      <c r="F975" s="1" t="s">
        <v>751</v>
      </c>
      <c r="G975" s="2">
        <v>43343</v>
      </c>
      <c r="H975" s="1" t="s">
        <v>998</v>
      </c>
      <c r="I975" s="1" t="s">
        <v>145</v>
      </c>
      <c r="J975" s="1" t="s">
        <v>1775</v>
      </c>
      <c r="K975" t="s">
        <v>1776</v>
      </c>
      <c r="L975" t="b">
        <v>1</v>
      </c>
      <c r="Q975">
        <v>0</v>
      </c>
      <c r="R975">
        <v>0</v>
      </c>
      <c r="U975">
        <v>0</v>
      </c>
      <c r="Z975">
        <v>293</v>
      </c>
      <c r="AA975">
        <v>147</v>
      </c>
      <c r="AB975">
        <v>146</v>
      </c>
      <c r="AD975">
        <v>0</v>
      </c>
      <c r="AH975">
        <v>293</v>
      </c>
      <c r="AJ975">
        <v>293</v>
      </c>
      <c r="AN975">
        <v>145</v>
      </c>
      <c r="AO975">
        <v>0</v>
      </c>
      <c r="AP975">
        <v>0</v>
      </c>
      <c r="AR975">
        <v>145</v>
      </c>
      <c r="AT975">
        <v>145</v>
      </c>
      <c r="AZ975">
        <v>145</v>
      </c>
      <c r="BB975">
        <v>8</v>
      </c>
      <c r="BC975">
        <v>2018</v>
      </c>
      <c r="BD975" t="s">
        <v>3985</v>
      </c>
      <c r="BE975">
        <v>2018</v>
      </c>
    </row>
    <row r="976" spans="1:57" x14ac:dyDescent="0.35">
      <c r="A976" s="1" t="s">
        <v>570</v>
      </c>
      <c r="B976" s="1" t="s">
        <v>2502</v>
      </c>
      <c r="C976" s="1" t="s">
        <v>2503</v>
      </c>
      <c r="D976" s="1" t="s">
        <v>2504</v>
      </c>
      <c r="E976" s="1" t="s">
        <v>2504</v>
      </c>
      <c r="F976" s="1" t="s">
        <v>751</v>
      </c>
      <c r="G976" s="2">
        <v>43343</v>
      </c>
      <c r="H976" s="1" t="s">
        <v>135</v>
      </c>
      <c r="I976" s="1" t="s">
        <v>136</v>
      </c>
      <c r="J976" s="1" t="s">
        <v>1775</v>
      </c>
      <c r="K976" t="s">
        <v>1776</v>
      </c>
      <c r="L976" t="b">
        <v>1</v>
      </c>
      <c r="Q976">
        <v>0</v>
      </c>
      <c r="R976">
        <v>0</v>
      </c>
      <c r="U976">
        <v>0</v>
      </c>
      <c r="Z976">
        <v>4500</v>
      </c>
      <c r="AA976">
        <v>2250</v>
      </c>
      <c r="AB976">
        <v>2250</v>
      </c>
      <c r="AD976">
        <v>0</v>
      </c>
      <c r="AH976">
        <v>4500</v>
      </c>
      <c r="AJ976">
        <v>4500</v>
      </c>
      <c r="AN976">
        <v>368</v>
      </c>
      <c r="AO976">
        <v>0</v>
      </c>
      <c r="AP976">
        <v>0</v>
      </c>
      <c r="AR976">
        <v>368</v>
      </c>
      <c r="AT976">
        <v>368</v>
      </c>
      <c r="AZ976">
        <v>368</v>
      </c>
      <c r="BB976">
        <v>8</v>
      </c>
      <c r="BC976">
        <v>2018</v>
      </c>
      <c r="BD976" t="s">
        <v>3985</v>
      </c>
      <c r="BE976">
        <v>2018</v>
      </c>
    </row>
    <row r="977" spans="1:57" x14ac:dyDescent="0.35">
      <c r="A977" s="1" t="s">
        <v>570</v>
      </c>
      <c r="B977" s="1" t="s">
        <v>2505</v>
      </c>
      <c r="C977" s="1" t="s">
        <v>2506</v>
      </c>
      <c r="D977" s="1" t="s">
        <v>2507</v>
      </c>
      <c r="E977" s="1" t="s">
        <v>2507</v>
      </c>
      <c r="F977" s="1" t="s">
        <v>751</v>
      </c>
      <c r="G977" s="2">
        <v>43343</v>
      </c>
      <c r="H977" s="1" t="s">
        <v>1839</v>
      </c>
      <c r="I977" s="1" t="s">
        <v>145</v>
      </c>
      <c r="J977" s="1" t="s">
        <v>1775</v>
      </c>
      <c r="K977" t="s">
        <v>1776</v>
      </c>
      <c r="L977" t="b">
        <v>1</v>
      </c>
      <c r="Q977">
        <v>0</v>
      </c>
      <c r="R977">
        <v>0</v>
      </c>
      <c r="U977">
        <v>0</v>
      </c>
      <c r="Z977">
        <v>868</v>
      </c>
      <c r="AA977">
        <v>434</v>
      </c>
      <c r="AB977">
        <v>434</v>
      </c>
      <c r="AD977">
        <v>0</v>
      </c>
      <c r="AH977">
        <v>868</v>
      </c>
      <c r="AJ977">
        <v>868</v>
      </c>
      <c r="AN977">
        <v>429</v>
      </c>
      <c r="AO977">
        <v>0</v>
      </c>
      <c r="AP977">
        <v>0</v>
      </c>
      <c r="AR977">
        <v>429</v>
      </c>
      <c r="AT977">
        <v>429</v>
      </c>
      <c r="AZ977">
        <v>429</v>
      </c>
      <c r="BB977">
        <v>8</v>
      </c>
      <c r="BC977">
        <v>2018</v>
      </c>
      <c r="BD977" t="s">
        <v>3985</v>
      </c>
      <c r="BE977">
        <v>2018</v>
      </c>
    </row>
    <row r="978" spans="1:57" x14ac:dyDescent="0.35">
      <c r="A978" s="1" t="s">
        <v>570</v>
      </c>
      <c r="B978" s="1" t="s">
        <v>2508</v>
      </c>
      <c r="C978" s="1" t="s">
        <v>2509</v>
      </c>
      <c r="D978" s="1" t="s">
        <v>2510</v>
      </c>
      <c r="E978" s="1" t="s">
        <v>2510</v>
      </c>
      <c r="F978" s="1" t="s">
        <v>751</v>
      </c>
      <c r="G978" s="2">
        <v>43343</v>
      </c>
      <c r="H978" s="1" t="s">
        <v>155</v>
      </c>
      <c r="I978" s="1" t="s">
        <v>145</v>
      </c>
      <c r="J978" s="1" t="s">
        <v>1775</v>
      </c>
      <c r="K978" t="s">
        <v>1776</v>
      </c>
      <c r="L978" t="b">
        <v>1</v>
      </c>
      <c r="Q978">
        <v>0</v>
      </c>
      <c r="R978">
        <v>0</v>
      </c>
      <c r="U978">
        <v>0</v>
      </c>
      <c r="Z978">
        <v>2268</v>
      </c>
      <c r="AA978">
        <v>1134</v>
      </c>
      <c r="AB978">
        <v>1134</v>
      </c>
      <c r="AD978">
        <v>0</v>
      </c>
      <c r="AH978">
        <v>2268</v>
      </c>
      <c r="AJ978">
        <v>2268</v>
      </c>
      <c r="AN978">
        <v>1121</v>
      </c>
      <c r="AO978">
        <v>0</v>
      </c>
      <c r="AP978">
        <v>0</v>
      </c>
      <c r="AR978">
        <v>1121</v>
      </c>
      <c r="AT978">
        <v>1121</v>
      </c>
      <c r="AZ978">
        <v>1121</v>
      </c>
      <c r="BB978">
        <v>8</v>
      </c>
      <c r="BC978">
        <v>2018</v>
      </c>
      <c r="BD978" t="s">
        <v>3985</v>
      </c>
      <c r="BE978">
        <v>2018</v>
      </c>
    </row>
    <row r="979" spans="1:57" x14ac:dyDescent="0.35">
      <c r="A979" s="1" t="s">
        <v>570</v>
      </c>
      <c r="B979" s="1" t="s">
        <v>2511</v>
      </c>
      <c r="C979" s="1" t="s">
        <v>2512</v>
      </c>
      <c r="D979" s="1" t="s">
        <v>2513</v>
      </c>
      <c r="E979" s="1" t="s">
        <v>2513</v>
      </c>
      <c r="F979" s="1" t="s">
        <v>751</v>
      </c>
      <c r="G979" s="2">
        <v>43343</v>
      </c>
      <c r="H979" s="1" t="s">
        <v>1110</v>
      </c>
      <c r="I979" s="1" t="s">
        <v>145</v>
      </c>
      <c r="J979" s="1" t="s">
        <v>1775</v>
      </c>
      <c r="K979" t="s">
        <v>1776</v>
      </c>
      <c r="L979" t="b">
        <v>1</v>
      </c>
      <c r="Q979">
        <v>0</v>
      </c>
      <c r="R979">
        <v>0</v>
      </c>
      <c r="U979">
        <v>0</v>
      </c>
      <c r="Z979">
        <v>98</v>
      </c>
      <c r="AA979">
        <v>49</v>
      </c>
      <c r="AB979">
        <v>49</v>
      </c>
      <c r="AD979">
        <v>0</v>
      </c>
      <c r="AH979">
        <v>98</v>
      </c>
      <c r="AJ979">
        <v>98</v>
      </c>
      <c r="AN979">
        <v>48</v>
      </c>
      <c r="AO979">
        <v>0</v>
      </c>
      <c r="AP979">
        <v>0</v>
      </c>
      <c r="AR979">
        <v>48</v>
      </c>
      <c r="AT979">
        <v>48</v>
      </c>
      <c r="AZ979">
        <v>48</v>
      </c>
      <c r="BB979">
        <v>8</v>
      </c>
      <c r="BC979">
        <v>2018</v>
      </c>
      <c r="BD979" t="s">
        <v>3985</v>
      </c>
      <c r="BE979">
        <v>2018</v>
      </c>
    </row>
    <row r="980" spans="1:57" x14ac:dyDescent="0.35">
      <c r="A980" s="1" t="s">
        <v>570</v>
      </c>
      <c r="B980" s="1" t="s">
        <v>2514</v>
      </c>
      <c r="C980" s="1" t="s">
        <v>2515</v>
      </c>
      <c r="D980" s="1" t="s">
        <v>2516</v>
      </c>
      <c r="E980" s="1" t="s">
        <v>2516</v>
      </c>
      <c r="F980" s="1" t="s">
        <v>751</v>
      </c>
      <c r="G980" s="2">
        <v>43343</v>
      </c>
      <c r="H980" s="1" t="s">
        <v>1079</v>
      </c>
      <c r="I980" s="1" t="s">
        <v>353</v>
      </c>
      <c r="J980" s="1" t="s">
        <v>1775</v>
      </c>
      <c r="K980" t="s">
        <v>1776</v>
      </c>
      <c r="L980" t="b">
        <v>1</v>
      </c>
      <c r="Q980">
        <v>0</v>
      </c>
      <c r="R980">
        <v>0</v>
      </c>
      <c r="U980">
        <v>0</v>
      </c>
      <c r="Z980">
        <v>210</v>
      </c>
      <c r="AA980">
        <v>105</v>
      </c>
      <c r="AB980">
        <v>105</v>
      </c>
      <c r="AD980">
        <v>0</v>
      </c>
      <c r="AH980">
        <v>210</v>
      </c>
      <c r="AJ980">
        <v>210</v>
      </c>
      <c r="AN980">
        <v>74</v>
      </c>
      <c r="AO980">
        <v>0</v>
      </c>
      <c r="AP980">
        <v>0</v>
      </c>
      <c r="AR980">
        <v>74</v>
      </c>
      <c r="AT980">
        <v>74</v>
      </c>
      <c r="AZ980">
        <v>74</v>
      </c>
      <c r="BB980">
        <v>8</v>
      </c>
      <c r="BC980">
        <v>2018</v>
      </c>
      <c r="BD980" t="s">
        <v>3985</v>
      </c>
      <c r="BE980">
        <v>2018</v>
      </c>
    </row>
    <row r="981" spans="1:57" x14ac:dyDescent="0.35">
      <c r="A981" s="1" t="s">
        <v>570</v>
      </c>
      <c r="B981" s="1" t="s">
        <v>2517</v>
      </c>
      <c r="C981" s="1" t="s">
        <v>2518</v>
      </c>
      <c r="D981" s="1" t="s">
        <v>2519</v>
      </c>
      <c r="E981" s="1" t="s">
        <v>2520</v>
      </c>
      <c r="F981" s="1" t="s">
        <v>751</v>
      </c>
      <c r="G981" s="2">
        <v>43343</v>
      </c>
      <c r="H981" s="1" t="s">
        <v>576</v>
      </c>
      <c r="I981" s="1" t="s">
        <v>353</v>
      </c>
      <c r="J981" s="1" t="s">
        <v>1775</v>
      </c>
      <c r="K981" t="s">
        <v>1776</v>
      </c>
      <c r="L981" t="b">
        <v>1</v>
      </c>
      <c r="Q981">
        <v>0</v>
      </c>
      <c r="R981">
        <v>0</v>
      </c>
      <c r="U981">
        <v>0</v>
      </c>
      <c r="Z981">
        <v>267</v>
      </c>
      <c r="AA981">
        <v>133</v>
      </c>
      <c r="AB981">
        <v>134</v>
      </c>
      <c r="AD981">
        <v>0</v>
      </c>
      <c r="AH981">
        <v>267</v>
      </c>
      <c r="AJ981">
        <v>267</v>
      </c>
      <c r="AN981">
        <v>93</v>
      </c>
      <c r="AO981">
        <v>0</v>
      </c>
      <c r="AP981">
        <v>0</v>
      </c>
      <c r="AR981">
        <v>93</v>
      </c>
      <c r="AT981">
        <v>93</v>
      </c>
      <c r="AZ981">
        <v>93</v>
      </c>
      <c r="BB981">
        <v>8</v>
      </c>
      <c r="BC981">
        <v>2018</v>
      </c>
      <c r="BD981" t="s">
        <v>3985</v>
      </c>
      <c r="BE981">
        <v>2018</v>
      </c>
    </row>
    <row r="982" spans="1:57" x14ac:dyDescent="0.35">
      <c r="A982" s="1" t="s">
        <v>570</v>
      </c>
      <c r="B982" s="1" t="s">
        <v>2521</v>
      </c>
      <c r="C982" s="1" t="s">
        <v>2522</v>
      </c>
      <c r="D982" s="1" t="s">
        <v>2523</v>
      </c>
      <c r="E982" s="1" t="s">
        <v>2523</v>
      </c>
      <c r="F982" s="1" t="s">
        <v>751</v>
      </c>
      <c r="G982" s="2">
        <v>43343</v>
      </c>
      <c r="H982" s="1" t="s">
        <v>1774</v>
      </c>
      <c r="I982" s="1" t="s">
        <v>353</v>
      </c>
      <c r="J982" s="1" t="s">
        <v>1775</v>
      </c>
      <c r="K982" t="s">
        <v>1776</v>
      </c>
      <c r="L982" t="b">
        <v>1</v>
      </c>
      <c r="Q982">
        <v>0</v>
      </c>
      <c r="R982">
        <v>0</v>
      </c>
      <c r="U982">
        <v>0</v>
      </c>
      <c r="Z982">
        <v>323</v>
      </c>
      <c r="AA982">
        <v>162</v>
      </c>
      <c r="AB982">
        <v>161</v>
      </c>
      <c r="AD982">
        <v>0</v>
      </c>
      <c r="AH982">
        <v>323</v>
      </c>
      <c r="AJ982">
        <v>323</v>
      </c>
      <c r="AN982">
        <v>113</v>
      </c>
      <c r="AO982">
        <v>0</v>
      </c>
      <c r="AP982">
        <v>0</v>
      </c>
      <c r="AR982">
        <v>113</v>
      </c>
      <c r="AT982">
        <v>113</v>
      </c>
      <c r="AZ982">
        <v>113</v>
      </c>
      <c r="BB982">
        <v>8</v>
      </c>
      <c r="BC982">
        <v>2018</v>
      </c>
      <c r="BD982" t="s">
        <v>3985</v>
      </c>
      <c r="BE982">
        <v>2018</v>
      </c>
    </row>
    <row r="983" spans="1:57" x14ac:dyDescent="0.35">
      <c r="A983" s="1" t="s">
        <v>570</v>
      </c>
      <c r="B983" s="1" t="s">
        <v>2524</v>
      </c>
      <c r="C983" s="1" t="s">
        <v>2525</v>
      </c>
      <c r="D983" s="1" t="s">
        <v>2526</v>
      </c>
      <c r="E983" s="1" t="s">
        <v>2526</v>
      </c>
      <c r="F983" s="1" t="s">
        <v>751</v>
      </c>
      <c r="G983" s="2">
        <v>43343</v>
      </c>
      <c r="H983" s="1" t="s">
        <v>1020</v>
      </c>
      <c r="I983" s="1" t="s">
        <v>145</v>
      </c>
      <c r="J983" s="1" t="s">
        <v>1775</v>
      </c>
      <c r="K983" t="s">
        <v>1776</v>
      </c>
      <c r="L983" t="b">
        <v>1</v>
      </c>
      <c r="Q983">
        <v>0</v>
      </c>
      <c r="R983">
        <v>0</v>
      </c>
      <c r="U983">
        <v>0</v>
      </c>
      <c r="Z983">
        <v>1745</v>
      </c>
      <c r="AA983">
        <v>873</v>
      </c>
      <c r="AB983">
        <v>872</v>
      </c>
      <c r="AD983">
        <v>0</v>
      </c>
      <c r="AH983">
        <v>1745</v>
      </c>
      <c r="AJ983">
        <v>1745</v>
      </c>
      <c r="AN983">
        <v>863</v>
      </c>
      <c r="AO983">
        <v>0</v>
      </c>
      <c r="AP983">
        <v>0</v>
      </c>
      <c r="AR983">
        <v>863</v>
      </c>
      <c r="AT983">
        <v>863</v>
      </c>
      <c r="AZ983">
        <v>863</v>
      </c>
      <c r="BB983">
        <v>8</v>
      </c>
      <c r="BC983">
        <v>2018</v>
      </c>
      <c r="BD983" t="s">
        <v>3985</v>
      </c>
      <c r="BE983">
        <v>2018</v>
      </c>
    </row>
    <row r="984" spans="1:57" x14ac:dyDescent="0.35">
      <c r="A984" s="1" t="s">
        <v>570</v>
      </c>
      <c r="B984" s="1" t="s">
        <v>2527</v>
      </c>
      <c r="C984" s="1" t="s">
        <v>2528</v>
      </c>
      <c r="D984" s="1" t="s">
        <v>2529</v>
      </c>
      <c r="E984" s="1" t="s">
        <v>2530</v>
      </c>
      <c r="F984" s="1" t="s">
        <v>751</v>
      </c>
      <c r="G984" s="2">
        <v>43343</v>
      </c>
      <c r="H984" s="1" t="s">
        <v>1795</v>
      </c>
      <c r="I984" s="1" t="s">
        <v>145</v>
      </c>
      <c r="J984" s="1" t="s">
        <v>1775</v>
      </c>
      <c r="K984" t="s">
        <v>1776</v>
      </c>
      <c r="L984" t="b">
        <v>1</v>
      </c>
      <c r="Q984">
        <v>0</v>
      </c>
      <c r="R984">
        <v>0</v>
      </c>
      <c r="U984">
        <v>0</v>
      </c>
      <c r="Z984">
        <v>788</v>
      </c>
      <c r="AA984">
        <v>394</v>
      </c>
      <c r="AB984">
        <v>394</v>
      </c>
      <c r="AD984">
        <v>0</v>
      </c>
      <c r="AH984">
        <v>788</v>
      </c>
      <c r="AJ984">
        <v>788</v>
      </c>
      <c r="AN984">
        <v>390</v>
      </c>
      <c r="AO984">
        <v>0</v>
      </c>
      <c r="AP984">
        <v>0</v>
      </c>
      <c r="AR984">
        <v>390</v>
      </c>
      <c r="AT984">
        <v>390</v>
      </c>
      <c r="AZ984">
        <v>390</v>
      </c>
      <c r="BB984">
        <v>8</v>
      </c>
      <c r="BC984">
        <v>2018</v>
      </c>
      <c r="BD984" t="s">
        <v>3985</v>
      </c>
      <c r="BE984">
        <v>2018</v>
      </c>
    </row>
    <row r="985" spans="1:57" x14ac:dyDescent="0.35">
      <c r="A985" s="1" t="s">
        <v>570</v>
      </c>
      <c r="B985" s="1" t="s">
        <v>2543</v>
      </c>
      <c r="C985" s="1" t="s">
        <v>2544</v>
      </c>
      <c r="D985" s="1" t="s">
        <v>2545</v>
      </c>
      <c r="E985" s="1" t="s">
        <v>2545</v>
      </c>
      <c r="F985" s="1" t="s">
        <v>751</v>
      </c>
      <c r="G985" s="2">
        <v>43343</v>
      </c>
      <c r="H985" s="1" t="s">
        <v>1828</v>
      </c>
      <c r="I985" s="1" t="s">
        <v>145</v>
      </c>
      <c r="J985" s="1" t="s">
        <v>1775</v>
      </c>
      <c r="K985" t="s">
        <v>1776</v>
      </c>
      <c r="L985" t="b">
        <v>1</v>
      </c>
      <c r="Q985">
        <v>0</v>
      </c>
      <c r="R985">
        <v>0</v>
      </c>
      <c r="U985">
        <v>0</v>
      </c>
      <c r="Z985">
        <v>251</v>
      </c>
      <c r="AA985">
        <v>126</v>
      </c>
      <c r="AB985">
        <v>125</v>
      </c>
      <c r="AD985">
        <v>0</v>
      </c>
      <c r="AH985">
        <v>251</v>
      </c>
      <c r="AJ985">
        <v>251</v>
      </c>
      <c r="AN985">
        <v>124</v>
      </c>
      <c r="AO985">
        <v>0</v>
      </c>
      <c r="AP985">
        <v>0</v>
      </c>
      <c r="AR985">
        <v>124</v>
      </c>
      <c r="AT985">
        <v>124</v>
      </c>
      <c r="AZ985">
        <v>124</v>
      </c>
      <c r="BB985">
        <v>8</v>
      </c>
      <c r="BC985">
        <v>2018</v>
      </c>
      <c r="BD985" t="s">
        <v>3985</v>
      </c>
      <c r="BE985">
        <v>2018</v>
      </c>
    </row>
    <row r="986" spans="1:57" x14ac:dyDescent="0.35">
      <c r="A986" s="1" t="s">
        <v>570</v>
      </c>
      <c r="B986" s="1" t="s">
        <v>2546</v>
      </c>
      <c r="C986" s="1" t="s">
        <v>2547</v>
      </c>
      <c r="D986" s="1" t="s">
        <v>2548</v>
      </c>
      <c r="E986" s="1" t="s">
        <v>2548</v>
      </c>
      <c r="F986" s="1" t="s">
        <v>751</v>
      </c>
      <c r="G986" s="2">
        <v>43343</v>
      </c>
      <c r="H986" s="1" t="s">
        <v>1124</v>
      </c>
      <c r="I986" s="1" t="s">
        <v>145</v>
      </c>
      <c r="J986" s="1" t="s">
        <v>1775</v>
      </c>
      <c r="K986" t="s">
        <v>1776</v>
      </c>
      <c r="L986" t="b">
        <v>1</v>
      </c>
      <c r="Q986">
        <v>0</v>
      </c>
      <c r="R986">
        <v>0</v>
      </c>
      <c r="U986">
        <v>0</v>
      </c>
      <c r="Z986">
        <v>4118</v>
      </c>
      <c r="AA986">
        <v>2059</v>
      </c>
      <c r="AB986">
        <v>2059</v>
      </c>
      <c r="AD986">
        <v>0</v>
      </c>
      <c r="AH986">
        <v>4118</v>
      </c>
      <c r="AJ986">
        <v>4118</v>
      </c>
      <c r="AN986">
        <v>2036</v>
      </c>
      <c r="AO986">
        <v>0</v>
      </c>
      <c r="AP986">
        <v>0</v>
      </c>
      <c r="AR986">
        <v>2036</v>
      </c>
      <c r="AT986">
        <v>2036</v>
      </c>
      <c r="AZ986">
        <v>2036</v>
      </c>
      <c r="BB986">
        <v>8</v>
      </c>
      <c r="BC986">
        <v>2018</v>
      </c>
      <c r="BD986" t="s">
        <v>3985</v>
      </c>
      <c r="BE986">
        <v>2018</v>
      </c>
    </row>
    <row r="987" spans="1:57" x14ac:dyDescent="0.35">
      <c r="A987" s="1" t="s">
        <v>570</v>
      </c>
      <c r="B987" s="1" t="s">
        <v>2549</v>
      </c>
      <c r="C987" s="1" t="s">
        <v>2550</v>
      </c>
      <c r="D987" s="1" t="s">
        <v>2551</v>
      </c>
      <c r="E987" s="1" t="s">
        <v>2551</v>
      </c>
      <c r="F987" s="1" t="s">
        <v>751</v>
      </c>
      <c r="G987" s="2">
        <v>43343</v>
      </c>
      <c r="H987" s="1" t="s">
        <v>402</v>
      </c>
      <c r="I987" s="1" t="s">
        <v>145</v>
      </c>
      <c r="J987" s="1" t="s">
        <v>1775</v>
      </c>
      <c r="K987" t="s">
        <v>1776</v>
      </c>
      <c r="L987" t="b">
        <v>1</v>
      </c>
      <c r="Q987">
        <v>0</v>
      </c>
      <c r="R987">
        <v>0</v>
      </c>
      <c r="U987">
        <v>0</v>
      </c>
      <c r="Z987">
        <v>535</v>
      </c>
      <c r="AA987">
        <v>268</v>
      </c>
      <c r="AB987">
        <v>267</v>
      </c>
      <c r="AD987">
        <v>0</v>
      </c>
      <c r="AH987">
        <v>535</v>
      </c>
      <c r="AJ987">
        <v>535</v>
      </c>
      <c r="AN987">
        <v>264</v>
      </c>
      <c r="AO987">
        <v>0</v>
      </c>
      <c r="AP987">
        <v>0</v>
      </c>
      <c r="AR987">
        <v>264</v>
      </c>
      <c r="AT987">
        <v>264</v>
      </c>
      <c r="AZ987">
        <v>264</v>
      </c>
      <c r="BB987">
        <v>8</v>
      </c>
      <c r="BC987">
        <v>2018</v>
      </c>
      <c r="BD987" t="s">
        <v>3985</v>
      </c>
      <c r="BE987">
        <v>2018</v>
      </c>
    </row>
    <row r="988" spans="1:57" x14ac:dyDescent="0.35">
      <c r="A988" s="1" t="s">
        <v>570</v>
      </c>
      <c r="B988" s="1" t="s">
        <v>2552</v>
      </c>
      <c r="C988" s="1" t="s">
        <v>2553</v>
      </c>
      <c r="D988" s="1" t="s">
        <v>2554</v>
      </c>
      <c r="E988" s="1" t="s">
        <v>2554</v>
      </c>
      <c r="F988" s="1" t="s">
        <v>751</v>
      </c>
      <c r="G988" s="2">
        <v>43343</v>
      </c>
      <c r="H988" s="1" t="s">
        <v>146</v>
      </c>
      <c r="I988" s="1" t="s">
        <v>145</v>
      </c>
      <c r="J988" s="1" t="s">
        <v>1775</v>
      </c>
      <c r="K988" t="s">
        <v>1776</v>
      </c>
      <c r="L988" t="b">
        <v>1</v>
      </c>
      <c r="Q988">
        <v>0</v>
      </c>
      <c r="R988">
        <v>0</v>
      </c>
      <c r="U988">
        <v>0</v>
      </c>
      <c r="Z988">
        <v>330</v>
      </c>
      <c r="AA988">
        <v>165</v>
      </c>
      <c r="AB988">
        <v>165</v>
      </c>
      <c r="AD988">
        <v>0</v>
      </c>
      <c r="AH988">
        <v>330</v>
      </c>
      <c r="AJ988">
        <v>330</v>
      </c>
      <c r="AN988">
        <v>163</v>
      </c>
      <c r="AO988">
        <v>0</v>
      </c>
      <c r="AP988">
        <v>0</v>
      </c>
      <c r="AR988">
        <v>163</v>
      </c>
      <c r="AT988">
        <v>163</v>
      </c>
      <c r="AZ988">
        <v>163</v>
      </c>
      <c r="BB988">
        <v>8</v>
      </c>
      <c r="BC988">
        <v>2018</v>
      </c>
      <c r="BD988" t="s">
        <v>3985</v>
      </c>
      <c r="BE988">
        <v>2018</v>
      </c>
    </row>
    <row r="989" spans="1:57" x14ac:dyDescent="0.35">
      <c r="A989" s="1" t="s">
        <v>570</v>
      </c>
      <c r="B989" s="1" t="s">
        <v>2555</v>
      </c>
      <c r="C989" s="1" t="s">
        <v>2556</v>
      </c>
      <c r="D989" s="1" t="s">
        <v>2557</v>
      </c>
      <c r="E989" s="1" t="s">
        <v>2557</v>
      </c>
      <c r="F989" s="1" t="s">
        <v>751</v>
      </c>
      <c r="G989" s="2">
        <v>43343</v>
      </c>
      <c r="H989" s="1" t="s">
        <v>1824</v>
      </c>
      <c r="I989" s="1" t="s">
        <v>145</v>
      </c>
      <c r="J989" s="1" t="s">
        <v>1775</v>
      </c>
      <c r="K989" t="s">
        <v>1776</v>
      </c>
      <c r="L989" t="b">
        <v>1</v>
      </c>
      <c r="Q989">
        <v>0</v>
      </c>
      <c r="R989">
        <v>0</v>
      </c>
      <c r="U989">
        <v>0</v>
      </c>
      <c r="Z989">
        <v>1549</v>
      </c>
      <c r="AA989">
        <v>775</v>
      </c>
      <c r="AB989">
        <v>774</v>
      </c>
      <c r="AD989">
        <v>0</v>
      </c>
      <c r="AH989">
        <v>1549</v>
      </c>
      <c r="AJ989">
        <v>1549</v>
      </c>
      <c r="AN989">
        <v>740</v>
      </c>
      <c r="AO989">
        <v>0</v>
      </c>
      <c r="AP989">
        <v>0</v>
      </c>
      <c r="AR989">
        <v>740</v>
      </c>
      <c r="AT989">
        <v>740</v>
      </c>
      <c r="AZ989">
        <v>740</v>
      </c>
      <c r="BB989">
        <v>8</v>
      </c>
      <c r="BC989">
        <v>2018</v>
      </c>
      <c r="BD989" t="s">
        <v>3985</v>
      </c>
      <c r="BE989">
        <v>2018</v>
      </c>
    </row>
    <row r="990" spans="1:57" x14ac:dyDescent="0.35">
      <c r="A990" s="1" t="s">
        <v>570</v>
      </c>
      <c r="B990" s="1" t="s">
        <v>2531</v>
      </c>
      <c r="C990" s="1" t="s">
        <v>2532</v>
      </c>
      <c r="D990" s="1" t="s">
        <v>2533</v>
      </c>
      <c r="E990" s="1" t="s">
        <v>2533</v>
      </c>
      <c r="F990" s="1" t="s">
        <v>751</v>
      </c>
      <c r="G990" s="2">
        <v>43343</v>
      </c>
      <c r="H990" s="1" t="s">
        <v>1799</v>
      </c>
      <c r="I990" s="1" t="s">
        <v>145</v>
      </c>
      <c r="J990" s="1" t="s">
        <v>1775</v>
      </c>
      <c r="K990" t="s">
        <v>1776</v>
      </c>
      <c r="L990" t="b">
        <v>1</v>
      </c>
      <c r="Q990">
        <v>0</v>
      </c>
      <c r="R990">
        <v>0</v>
      </c>
      <c r="U990">
        <v>0</v>
      </c>
      <c r="Z990">
        <v>10997</v>
      </c>
      <c r="AA990">
        <v>5499</v>
      </c>
      <c r="AB990">
        <v>5498</v>
      </c>
      <c r="AD990">
        <v>0</v>
      </c>
      <c r="AH990">
        <v>10997</v>
      </c>
      <c r="AJ990">
        <v>10997</v>
      </c>
      <c r="AN990">
        <v>5436</v>
      </c>
      <c r="AO990">
        <v>0</v>
      </c>
      <c r="AP990">
        <v>0</v>
      </c>
      <c r="AR990">
        <v>5436</v>
      </c>
      <c r="AT990">
        <v>5436</v>
      </c>
      <c r="AZ990">
        <v>5436</v>
      </c>
      <c r="BB990">
        <v>8</v>
      </c>
      <c r="BC990">
        <v>2018</v>
      </c>
      <c r="BD990" t="s">
        <v>3985</v>
      </c>
      <c r="BE990">
        <v>2018</v>
      </c>
    </row>
    <row r="991" spans="1:57" x14ac:dyDescent="0.35">
      <c r="A991" s="1" t="s">
        <v>570</v>
      </c>
      <c r="B991" s="1" t="s">
        <v>2534</v>
      </c>
      <c r="C991" s="1" t="s">
        <v>2535</v>
      </c>
      <c r="D991" s="1" t="s">
        <v>2536</v>
      </c>
      <c r="E991" s="1" t="s">
        <v>2536</v>
      </c>
      <c r="F991" s="1" t="s">
        <v>751</v>
      </c>
      <c r="G991" s="2">
        <v>43343</v>
      </c>
      <c r="H991" s="1" t="s">
        <v>1783</v>
      </c>
      <c r="I991" s="1" t="s">
        <v>145</v>
      </c>
      <c r="J991" s="1" t="s">
        <v>1775</v>
      </c>
      <c r="K991" t="s">
        <v>1776</v>
      </c>
      <c r="L991" t="b">
        <v>1</v>
      </c>
      <c r="Q991">
        <v>0</v>
      </c>
      <c r="R991">
        <v>0</v>
      </c>
      <c r="U991">
        <v>0</v>
      </c>
      <c r="Z991">
        <v>729</v>
      </c>
      <c r="AA991">
        <v>365</v>
      </c>
      <c r="AB991">
        <v>364</v>
      </c>
      <c r="AD991">
        <v>0</v>
      </c>
      <c r="AH991">
        <v>729</v>
      </c>
      <c r="AJ991">
        <v>729</v>
      </c>
      <c r="AN991">
        <v>361</v>
      </c>
      <c r="AO991">
        <v>0</v>
      </c>
      <c r="AP991">
        <v>0</v>
      </c>
      <c r="AR991">
        <v>361</v>
      </c>
      <c r="AT991">
        <v>361</v>
      </c>
      <c r="AZ991">
        <v>361</v>
      </c>
      <c r="BB991">
        <v>8</v>
      </c>
      <c r="BC991">
        <v>2018</v>
      </c>
      <c r="BD991" t="s">
        <v>3985</v>
      </c>
      <c r="BE991">
        <v>2018</v>
      </c>
    </row>
    <row r="992" spans="1:57" x14ac:dyDescent="0.35">
      <c r="A992" s="1" t="s">
        <v>570</v>
      </c>
      <c r="B992" s="1" t="s">
        <v>2537</v>
      </c>
      <c r="C992" s="1" t="s">
        <v>2538</v>
      </c>
      <c r="D992" s="1" t="s">
        <v>2539</v>
      </c>
      <c r="E992" s="1" t="s">
        <v>2539</v>
      </c>
      <c r="F992" s="1" t="s">
        <v>751</v>
      </c>
      <c r="G992" s="2">
        <v>43343</v>
      </c>
      <c r="H992" s="1" t="s">
        <v>1820</v>
      </c>
      <c r="I992" s="1" t="s">
        <v>145</v>
      </c>
      <c r="J992" s="1" t="s">
        <v>1775</v>
      </c>
      <c r="K992" t="s">
        <v>1776</v>
      </c>
      <c r="L992" t="b">
        <v>1</v>
      </c>
      <c r="Q992">
        <v>0</v>
      </c>
      <c r="R992">
        <v>0</v>
      </c>
      <c r="U992">
        <v>0</v>
      </c>
      <c r="Z992">
        <v>118</v>
      </c>
      <c r="AA992">
        <v>59</v>
      </c>
      <c r="AB992">
        <v>59</v>
      </c>
      <c r="AD992">
        <v>0</v>
      </c>
      <c r="AH992">
        <v>118</v>
      </c>
      <c r="AJ992">
        <v>118</v>
      </c>
      <c r="AN992">
        <v>58</v>
      </c>
      <c r="AO992">
        <v>0</v>
      </c>
      <c r="AP992">
        <v>0</v>
      </c>
      <c r="AR992">
        <v>58</v>
      </c>
      <c r="AT992">
        <v>58</v>
      </c>
      <c r="AZ992">
        <v>58</v>
      </c>
      <c r="BB992">
        <v>8</v>
      </c>
      <c r="BC992">
        <v>2018</v>
      </c>
      <c r="BD992" t="s">
        <v>3985</v>
      </c>
      <c r="BE992">
        <v>2018</v>
      </c>
    </row>
    <row r="993" spans="1:57" x14ac:dyDescent="0.35">
      <c r="A993" s="1" t="s">
        <v>570</v>
      </c>
      <c r="B993" s="1" t="s">
        <v>2540</v>
      </c>
      <c r="C993" s="1" t="s">
        <v>2541</v>
      </c>
      <c r="D993" s="1" t="s">
        <v>2542</v>
      </c>
      <c r="E993" s="1" t="s">
        <v>2542</v>
      </c>
      <c r="F993" s="1" t="s">
        <v>751</v>
      </c>
      <c r="G993" s="2">
        <v>43343</v>
      </c>
      <c r="H993" s="1" t="s">
        <v>1816</v>
      </c>
      <c r="I993" s="1" t="s">
        <v>145</v>
      </c>
      <c r="J993" s="1" t="s">
        <v>1775</v>
      </c>
      <c r="K993" t="s">
        <v>1776</v>
      </c>
      <c r="L993" t="b">
        <v>1</v>
      </c>
      <c r="Q993">
        <v>0</v>
      </c>
      <c r="R993">
        <v>0</v>
      </c>
      <c r="U993">
        <v>0</v>
      </c>
      <c r="Z993">
        <v>158</v>
      </c>
      <c r="AA993">
        <v>79</v>
      </c>
      <c r="AB993">
        <v>79</v>
      </c>
      <c r="AD993">
        <v>0</v>
      </c>
      <c r="AH993">
        <v>158</v>
      </c>
      <c r="AJ993">
        <v>158</v>
      </c>
      <c r="AN993">
        <v>78</v>
      </c>
      <c r="AO993">
        <v>0</v>
      </c>
      <c r="AP993">
        <v>0</v>
      </c>
      <c r="AR993">
        <v>78</v>
      </c>
      <c r="AT993">
        <v>78</v>
      </c>
      <c r="AZ993">
        <v>78</v>
      </c>
      <c r="BB993">
        <v>8</v>
      </c>
      <c r="BC993">
        <v>2018</v>
      </c>
      <c r="BD993" t="s">
        <v>3985</v>
      </c>
      <c r="BE993">
        <v>2018</v>
      </c>
    </row>
    <row r="994" spans="1:57" x14ac:dyDescent="0.35">
      <c r="A994" s="1" t="s">
        <v>405</v>
      </c>
      <c r="B994" s="1" t="s">
        <v>2558</v>
      </c>
      <c r="C994" s="1" t="s">
        <v>2559</v>
      </c>
      <c r="D994" s="1" t="s">
        <v>2560</v>
      </c>
      <c r="E994" s="1" t="s">
        <v>29</v>
      </c>
      <c r="F994" s="1" t="s">
        <v>751</v>
      </c>
      <c r="G994" s="2">
        <v>42840</v>
      </c>
      <c r="H994" s="1" t="s">
        <v>352</v>
      </c>
      <c r="I994" s="1" t="s">
        <v>353</v>
      </c>
      <c r="J994" s="1" t="s">
        <v>1894</v>
      </c>
      <c r="K994" t="s">
        <v>1895</v>
      </c>
      <c r="L994" t="b">
        <v>1</v>
      </c>
      <c r="Q994">
        <v>0</v>
      </c>
      <c r="R994">
        <v>0</v>
      </c>
      <c r="U994">
        <v>0</v>
      </c>
      <c r="Z994">
        <v>2412</v>
      </c>
      <c r="AA994">
        <v>965</v>
      </c>
      <c r="AB994">
        <v>1447</v>
      </c>
      <c r="AD994">
        <v>0</v>
      </c>
      <c r="AH994">
        <v>2412</v>
      </c>
      <c r="AJ994">
        <v>2412</v>
      </c>
      <c r="AN994">
        <v>2235</v>
      </c>
      <c r="AO994">
        <v>894</v>
      </c>
      <c r="AP994">
        <v>1341</v>
      </c>
      <c r="AR994">
        <v>0</v>
      </c>
      <c r="AT994">
        <v>2235</v>
      </c>
      <c r="AZ994">
        <v>2235</v>
      </c>
      <c r="BB994">
        <v>4</v>
      </c>
      <c r="BC994">
        <v>2017</v>
      </c>
      <c r="BD994" t="s">
        <v>3986</v>
      </c>
      <c r="BE994">
        <v>2017</v>
      </c>
    </row>
    <row r="995" spans="1:57" x14ac:dyDescent="0.35">
      <c r="A995" s="1" t="s">
        <v>595</v>
      </c>
      <c r="B995" s="1" t="s">
        <v>2561</v>
      </c>
      <c r="C995" s="1" t="s">
        <v>2562</v>
      </c>
      <c r="D995" s="1" t="s">
        <v>2563</v>
      </c>
      <c r="E995" s="1" t="s">
        <v>29</v>
      </c>
      <c r="F995" s="1" t="s">
        <v>751</v>
      </c>
      <c r="G995" s="2">
        <v>42613</v>
      </c>
      <c r="H995" s="1" t="s">
        <v>596</v>
      </c>
      <c r="I995" s="1" t="s">
        <v>353</v>
      </c>
      <c r="J995" s="1" t="s">
        <v>1894</v>
      </c>
      <c r="K995" t="s">
        <v>1895</v>
      </c>
      <c r="L995" t="b">
        <v>1</v>
      </c>
      <c r="Q995">
        <v>0</v>
      </c>
      <c r="R995">
        <v>0</v>
      </c>
      <c r="U995">
        <v>0</v>
      </c>
      <c r="Z995">
        <v>7210</v>
      </c>
      <c r="AA995">
        <v>0</v>
      </c>
      <c r="AB995">
        <v>7210</v>
      </c>
      <c r="AD995">
        <v>0</v>
      </c>
      <c r="AF995">
        <v>0</v>
      </c>
      <c r="AH995">
        <v>7210</v>
      </c>
      <c r="AJ995">
        <v>7210</v>
      </c>
      <c r="AN995">
        <v>6552</v>
      </c>
      <c r="AO995">
        <v>0</v>
      </c>
      <c r="AP995">
        <v>6552</v>
      </c>
      <c r="AR995">
        <v>0</v>
      </c>
      <c r="AX995">
        <v>6552</v>
      </c>
      <c r="AZ995">
        <v>6552</v>
      </c>
      <c r="BB995">
        <v>8</v>
      </c>
      <c r="BC995">
        <v>2016</v>
      </c>
      <c r="BD995" t="s">
        <v>3985</v>
      </c>
      <c r="BE995">
        <v>2016</v>
      </c>
    </row>
    <row r="996" spans="1:57" x14ac:dyDescent="0.35">
      <c r="A996" s="1" t="s">
        <v>614</v>
      </c>
      <c r="B996" s="1" t="s">
        <v>2564</v>
      </c>
      <c r="C996" s="1" t="s">
        <v>2565</v>
      </c>
      <c r="D996" s="1" t="s">
        <v>2566</v>
      </c>
      <c r="E996" s="1" t="s">
        <v>29</v>
      </c>
      <c r="F996" s="1" t="s">
        <v>751</v>
      </c>
      <c r="G996" s="2">
        <v>42508</v>
      </c>
      <c r="H996" s="1" t="s">
        <v>74</v>
      </c>
      <c r="I996" s="1" t="s">
        <v>82</v>
      </c>
      <c r="J996" s="1" t="s">
        <v>751</v>
      </c>
      <c r="K996" t="s">
        <v>2567</v>
      </c>
      <c r="L996" t="b">
        <v>1</v>
      </c>
      <c r="Q996">
        <v>0</v>
      </c>
      <c r="R996">
        <v>0</v>
      </c>
      <c r="U996">
        <v>0</v>
      </c>
      <c r="Z996">
        <v>50</v>
      </c>
      <c r="AA996">
        <v>25</v>
      </c>
      <c r="AB996">
        <v>25</v>
      </c>
      <c r="AD996">
        <v>0</v>
      </c>
      <c r="AH996">
        <v>50</v>
      </c>
      <c r="AJ996">
        <v>50</v>
      </c>
      <c r="AN996">
        <v>50</v>
      </c>
      <c r="AO996">
        <v>25</v>
      </c>
      <c r="AP996">
        <v>25</v>
      </c>
      <c r="AR996">
        <v>0</v>
      </c>
      <c r="AX996">
        <v>40</v>
      </c>
      <c r="AY996">
        <v>10</v>
      </c>
      <c r="AZ996">
        <v>50</v>
      </c>
      <c r="BB996">
        <v>5</v>
      </c>
      <c r="BC996">
        <v>2016</v>
      </c>
      <c r="BD996" t="s">
        <v>3986</v>
      </c>
      <c r="BE996">
        <v>2016</v>
      </c>
    </row>
    <row r="997" spans="1:57" x14ac:dyDescent="0.35">
      <c r="A997" s="1" t="s">
        <v>607</v>
      </c>
      <c r="B997" s="1" t="s">
        <v>2568</v>
      </c>
      <c r="C997" s="1" t="s">
        <v>2569</v>
      </c>
      <c r="D997" s="1" t="s">
        <v>2570</v>
      </c>
      <c r="E997" s="1" t="s">
        <v>29</v>
      </c>
      <c r="F997" s="1" t="s">
        <v>751</v>
      </c>
      <c r="G997" s="2">
        <v>42581</v>
      </c>
      <c r="H997" s="1" t="s">
        <v>576</v>
      </c>
      <c r="I997" s="1" t="s">
        <v>353</v>
      </c>
      <c r="J997" s="1" t="s">
        <v>1855</v>
      </c>
      <c r="K997" t="s">
        <v>1856</v>
      </c>
      <c r="L997" t="b">
        <v>1</v>
      </c>
      <c r="Q997">
        <v>0</v>
      </c>
      <c r="R997">
        <v>0</v>
      </c>
      <c r="U997">
        <v>0</v>
      </c>
      <c r="Z997">
        <v>900</v>
      </c>
      <c r="AA997">
        <v>450</v>
      </c>
      <c r="AB997">
        <v>450</v>
      </c>
      <c r="AD997">
        <v>0</v>
      </c>
      <c r="AH997">
        <v>900</v>
      </c>
      <c r="AJ997">
        <v>900</v>
      </c>
      <c r="AN997">
        <v>360</v>
      </c>
      <c r="AO997">
        <v>180</v>
      </c>
      <c r="AP997">
        <v>180</v>
      </c>
      <c r="AR997">
        <v>0</v>
      </c>
      <c r="AT997">
        <v>180</v>
      </c>
      <c r="AY997">
        <v>180</v>
      </c>
      <c r="AZ997">
        <v>360</v>
      </c>
      <c r="BB997">
        <v>7</v>
      </c>
      <c r="BC997">
        <v>2016</v>
      </c>
      <c r="BD997" t="s">
        <v>3985</v>
      </c>
      <c r="BE997">
        <v>2016</v>
      </c>
    </row>
    <row r="998" spans="1:57" x14ac:dyDescent="0.35">
      <c r="A998" s="1" t="s">
        <v>607</v>
      </c>
      <c r="B998" s="1" t="s">
        <v>2571</v>
      </c>
      <c r="C998" s="1" t="s">
        <v>2572</v>
      </c>
      <c r="D998" s="1" t="s">
        <v>2573</v>
      </c>
      <c r="E998" s="1" t="s">
        <v>29</v>
      </c>
      <c r="F998" s="1" t="s">
        <v>751</v>
      </c>
      <c r="G998" s="2">
        <v>42581</v>
      </c>
      <c r="H998" s="1" t="s">
        <v>177</v>
      </c>
      <c r="I998" s="1" t="s">
        <v>1146</v>
      </c>
      <c r="J998" s="1" t="s">
        <v>1855</v>
      </c>
      <c r="K998" t="s">
        <v>1856</v>
      </c>
      <c r="L998" t="b">
        <v>1</v>
      </c>
      <c r="Q998">
        <v>0</v>
      </c>
      <c r="R998">
        <v>0</v>
      </c>
      <c r="U998">
        <v>0</v>
      </c>
      <c r="Z998">
        <v>1050</v>
      </c>
      <c r="AA998">
        <v>735</v>
      </c>
      <c r="AB998">
        <v>315</v>
      </c>
      <c r="AD998">
        <v>0</v>
      </c>
      <c r="AH998">
        <v>1050</v>
      </c>
      <c r="AJ998">
        <v>1050</v>
      </c>
      <c r="AN998">
        <v>893</v>
      </c>
      <c r="AO998">
        <v>625</v>
      </c>
      <c r="AP998">
        <v>268</v>
      </c>
      <c r="AR998">
        <v>0</v>
      </c>
      <c r="AT998">
        <v>179</v>
      </c>
      <c r="AY998">
        <v>714</v>
      </c>
      <c r="AZ998">
        <v>893</v>
      </c>
      <c r="BB998">
        <v>7</v>
      </c>
      <c r="BC998">
        <v>2016</v>
      </c>
      <c r="BD998" t="s">
        <v>3985</v>
      </c>
      <c r="BE998">
        <v>2016</v>
      </c>
    </row>
    <row r="999" spans="1:57" x14ac:dyDescent="0.35">
      <c r="A999" s="1" t="s">
        <v>607</v>
      </c>
      <c r="B999" s="1" t="s">
        <v>2574</v>
      </c>
      <c r="C999" s="1" t="s">
        <v>2575</v>
      </c>
      <c r="D999" s="1" t="s">
        <v>2576</v>
      </c>
      <c r="E999" s="1" t="s">
        <v>29</v>
      </c>
      <c r="F999" s="1" t="s">
        <v>751</v>
      </c>
      <c r="G999" s="2">
        <v>42581</v>
      </c>
      <c r="H999" s="1" t="s">
        <v>854</v>
      </c>
      <c r="I999" s="1" t="s">
        <v>40</v>
      </c>
      <c r="J999" s="1" t="s">
        <v>1855</v>
      </c>
      <c r="K999" t="s">
        <v>1856</v>
      </c>
      <c r="L999" t="b">
        <v>1</v>
      </c>
      <c r="Q999">
        <v>0</v>
      </c>
      <c r="R999">
        <v>0</v>
      </c>
      <c r="U999">
        <v>0</v>
      </c>
      <c r="Z999">
        <v>1050</v>
      </c>
      <c r="AA999">
        <v>735</v>
      </c>
      <c r="AB999">
        <v>315</v>
      </c>
      <c r="AD999">
        <v>0</v>
      </c>
      <c r="AH999">
        <v>1050</v>
      </c>
      <c r="AJ999">
        <v>1050</v>
      </c>
      <c r="AN999">
        <v>893</v>
      </c>
      <c r="AO999">
        <v>625</v>
      </c>
      <c r="AP999">
        <v>268</v>
      </c>
      <c r="AR999">
        <v>0</v>
      </c>
      <c r="AT999">
        <v>536</v>
      </c>
      <c r="AY999">
        <v>357</v>
      </c>
      <c r="AZ999">
        <v>893</v>
      </c>
      <c r="BB999">
        <v>7</v>
      </c>
      <c r="BC999">
        <v>2016</v>
      </c>
      <c r="BD999" t="s">
        <v>3985</v>
      </c>
      <c r="BE999">
        <v>2016</v>
      </c>
    </row>
    <row r="1000" spans="1:57" x14ac:dyDescent="0.35">
      <c r="A1000" s="1" t="s">
        <v>607</v>
      </c>
      <c r="B1000" s="1" t="s">
        <v>2577</v>
      </c>
      <c r="C1000" s="1" t="s">
        <v>2578</v>
      </c>
      <c r="D1000" s="1" t="s">
        <v>2579</v>
      </c>
      <c r="E1000" s="1" t="s">
        <v>29</v>
      </c>
      <c r="F1000" s="1" t="s">
        <v>751</v>
      </c>
      <c r="G1000" s="2">
        <v>42581</v>
      </c>
      <c r="H1000" s="1" t="s">
        <v>1063</v>
      </c>
      <c r="I1000" s="1" t="s">
        <v>40</v>
      </c>
      <c r="J1000" s="1" t="s">
        <v>1855</v>
      </c>
      <c r="K1000" t="s">
        <v>1856</v>
      </c>
      <c r="L1000" t="b">
        <v>1</v>
      </c>
      <c r="Q1000">
        <v>0</v>
      </c>
      <c r="R1000">
        <v>0</v>
      </c>
      <c r="U1000">
        <v>0</v>
      </c>
      <c r="Z1000">
        <v>300</v>
      </c>
      <c r="AA1000">
        <v>210</v>
      </c>
      <c r="AB1000">
        <v>90</v>
      </c>
      <c r="AD1000">
        <v>0</v>
      </c>
      <c r="AH1000">
        <v>300</v>
      </c>
      <c r="AJ1000">
        <v>300</v>
      </c>
      <c r="AN1000">
        <v>256</v>
      </c>
      <c r="AO1000">
        <v>179</v>
      </c>
      <c r="AP1000">
        <v>77</v>
      </c>
      <c r="AR1000">
        <v>0</v>
      </c>
      <c r="AT1000">
        <v>179</v>
      </c>
      <c r="AY1000">
        <v>77</v>
      </c>
      <c r="AZ1000">
        <v>256</v>
      </c>
      <c r="BB1000">
        <v>7</v>
      </c>
      <c r="BC1000">
        <v>2016</v>
      </c>
      <c r="BD1000" t="s">
        <v>3985</v>
      </c>
      <c r="BE1000">
        <v>2016</v>
      </c>
    </row>
    <row r="1001" spans="1:57" x14ac:dyDescent="0.35">
      <c r="A1001" s="1" t="s">
        <v>607</v>
      </c>
      <c r="B1001" s="1" t="s">
        <v>2580</v>
      </c>
      <c r="C1001" s="1" t="s">
        <v>2581</v>
      </c>
      <c r="D1001" s="1" t="s">
        <v>2582</v>
      </c>
      <c r="E1001" s="1" t="s">
        <v>29</v>
      </c>
      <c r="F1001" s="1" t="s">
        <v>751</v>
      </c>
      <c r="G1001" s="2">
        <v>42581</v>
      </c>
      <c r="H1001" s="1" t="s">
        <v>2583</v>
      </c>
      <c r="I1001" s="1" t="s">
        <v>1146</v>
      </c>
      <c r="J1001" s="1" t="s">
        <v>1855</v>
      </c>
      <c r="K1001" t="s">
        <v>1856</v>
      </c>
      <c r="L1001" t="b">
        <v>1</v>
      </c>
      <c r="Q1001">
        <v>0</v>
      </c>
      <c r="R1001">
        <v>0</v>
      </c>
      <c r="U1001">
        <v>0</v>
      </c>
      <c r="Z1001">
        <v>600</v>
      </c>
      <c r="AA1001">
        <v>420</v>
      </c>
      <c r="AB1001">
        <v>180</v>
      </c>
      <c r="AD1001">
        <v>0</v>
      </c>
      <c r="AH1001">
        <v>600</v>
      </c>
      <c r="AJ1001">
        <v>600</v>
      </c>
      <c r="AN1001">
        <v>510</v>
      </c>
      <c r="AO1001">
        <v>357</v>
      </c>
      <c r="AP1001">
        <v>153</v>
      </c>
      <c r="AR1001">
        <v>0</v>
      </c>
      <c r="AT1001">
        <v>204</v>
      </c>
      <c r="AY1001">
        <v>306</v>
      </c>
      <c r="AZ1001">
        <v>510</v>
      </c>
      <c r="BB1001">
        <v>7</v>
      </c>
      <c r="BC1001">
        <v>2016</v>
      </c>
      <c r="BD1001" t="s">
        <v>3985</v>
      </c>
      <c r="BE1001">
        <v>2016</v>
      </c>
    </row>
    <row r="1002" spans="1:57" x14ac:dyDescent="0.35">
      <c r="A1002" s="1" t="s">
        <v>607</v>
      </c>
      <c r="B1002" s="1" t="s">
        <v>2584</v>
      </c>
      <c r="C1002" s="1" t="s">
        <v>2585</v>
      </c>
      <c r="D1002" s="1" t="s">
        <v>2586</v>
      </c>
      <c r="E1002" s="1" t="s">
        <v>29</v>
      </c>
      <c r="F1002" s="1" t="s">
        <v>751</v>
      </c>
      <c r="G1002" s="2">
        <v>42581</v>
      </c>
      <c r="H1002" s="1" t="s">
        <v>40</v>
      </c>
      <c r="I1002" s="1" t="s">
        <v>40</v>
      </c>
      <c r="J1002" s="1" t="s">
        <v>1855</v>
      </c>
      <c r="K1002" t="s">
        <v>1856</v>
      </c>
      <c r="L1002" t="b">
        <v>1</v>
      </c>
      <c r="Q1002">
        <v>0</v>
      </c>
      <c r="R1002">
        <v>0</v>
      </c>
      <c r="U1002">
        <v>0</v>
      </c>
      <c r="Z1002">
        <v>2650</v>
      </c>
      <c r="AA1002">
        <v>1855</v>
      </c>
      <c r="AB1002">
        <v>795</v>
      </c>
      <c r="AD1002">
        <v>0</v>
      </c>
      <c r="AH1002">
        <v>2650</v>
      </c>
      <c r="AJ1002">
        <v>2650</v>
      </c>
      <c r="AN1002">
        <v>2253</v>
      </c>
      <c r="AO1002">
        <v>1577</v>
      </c>
      <c r="AP1002">
        <v>676</v>
      </c>
      <c r="AR1002">
        <v>0</v>
      </c>
      <c r="AT1002">
        <v>1770</v>
      </c>
      <c r="AY1002">
        <v>483</v>
      </c>
      <c r="AZ1002">
        <v>2253</v>
      </c>
      <c r="BB1002">
        <v>7</v>
      </c>
      <c r="BC1002">
        <v>2016</v>
      </c>
      <c r="BD1002" t="s">
        <v>3985</v>
      </c>
      <c r="BE1002">
        <v>2016</v>
      </c>
    </row>
    <row r="1003" spans="1:57" x14ac:dyDescent="0.35">
      <c r="A1003" s="1" t="s">
        <v>607</v>
      </c>
      <c r="B1003" s="1" t="s">
        <v>2587</v>
      </c>
      <c r="C1003" s="1" t="s">
        <v>2588</v>
      </c>
      <c r="D1003" s="1" t="s">
        <v>2589</v>
      </c>
      <c r="E1003" s="1" t="s">
        <v>29</v>
      </c>
      <c r="F1003" s="1" t="s">
        <v>751</v>
      </c>
      <c r="G1003" s="2">
        <v>42931</v>
      </c>
      <c r="H1003" s="1" t="s">
        <v>1063</v>
      </c>
      <c r="I1003" s="1" t="s">
        <v>40</v>
      </c>
      <c r="J1003" s="1" t="s">
        <v>1855</v>
      </c>
      <c r="K1003" t="s">
        <v>1856</v>
      </c>
      <c r="L1003" t="b">
        <v>1</v>
      </c>
      <c r="U1003">
        <v>0</v>
      </c>
      <c r="Z1003">
        <v>180</v>
      </c>
      <c r="AA1003">
        <v>126</v>
      </c>
      <c r="AB1003">
        <v>54</v>
      </c>
      <c r="AH1003">
        <v>180</v>
      </c>
      <c r="AJ1003">
        <v>180</v>
      </c>
      <c r="AN1003">
        <v>153</v>
      </c>
      <c r="AO1003">
        <v>107</v>
      </c>
      <c r="AP1003">
        <v>46</v>
      </c>
      <c r="AR1003">
        <v>0</v>
      </c>
      <c r="AT1003">
        <v>107</v>
      </c>
      <c r="AY1003">
        <v>46</v>
      </c>
      <c r="AZ1003">
        <v>153</v>
      </c>
      <c r="BB1003">
        <v>7</v>
      </c>
      <c r="BC1003">
        <v>2017</v>
      </c>
      <c r="BD1003" t="s">
        <v>3985</v>
      </c>
      <c r="BE1003">
        <v>2017</v>
      </c>
    </row>
    <row r="1004" spans="1:57" x14ac:dyDescent="0.35">
      <c r="A1004" s="1" t="s">
        <v>607</v>
      </c>
      <c r="B1004" s="1" t="s">
        <v>2590</v>
      </c>
      <c r="C1004" s="1" t="s">
        <v>2591</v>
      </c>
      <c r="D1004" s="1" t="s">
        <v>2592</v>
      </c>
      <c r="E1004" s="1" t="s">
        <v>29</v>
      </c>
      <c r="F1004" s="1" t="s">
        <v>751</v>
      </c>
      <c r="G1004" s="2">
        <v>42931</v>
      </c>
      <c r="H1004" s="1" t="s">
        <v>576</v>
      </c>
      <c r="I1004" s="1" t="s">
        <v>353</v>
      </c>
      <c r="J1004" s="1" t="s">
        <v>1855</v>
      </c>
      <c r="K1004" t="s">
        <v>1856</v>
      </c>
      <c r="L1004" t="b">
        <v>1</v>
      </c>
      <c r="U1004">
        <v>0</v>
      </c>
      <c r="Z1004">
        <v>900</v>
      </c>
      <c r="AA1004">
        <v>450</v>
      </c>
      <c r="AB1004">
        <v>450</v>
      </c>
      <c r="AH1004">
        <v>900</v>
      </c>
      <c r="AJ1004">
        <v>900</v>
      </c>
      <c r="AN1004">
        <v>360</v>
      </c>
      <c r="AO1004">
        <v>180</v>
      </c>
      <c r="AP1004">
        <v>180</v>
      </c>
      <c r="AR1004">
        <v>0</v>
      </c>
      <c r="AT1004">
        <v>180</v>
      </c>
      <c r="AY1004">
        <v>180</v>
      </c>
      <c r="AZ1004">
        <v>360</v>
      </c>
      <c r="BB1004">
        <v>7</v>
      </c>
      <c r="BC1004">
        <v>2017</v>
      </c>
      <c r="BD1004" t="s">
        <v>3985</v>
      </c>
      <c r="BE1004">
        <v>2017</v>
      </c>
    </row>
    <row r="1005" spans="1:57" x14ac:dyDescent="0.35">
      <c r="A1005" s="1" t="s">
        <v>607</v>
      </c>
      <c r="B1005" s="1" t="s">
        <v>2593</v>
      </c>
      <c r="C1005" s="1" t="s">
        <v>2594</v>
      </c>
      <c r="D1005" s="1" t="s">
        <v>2595</v>
      </c>
      <c r="E1005" s="1" t="s">
        <v>29</v>
      </c>
      <c r="F1005" s="1" t="s">
        <v>751</v>
      </c>
      <c r="G1005" s="2">
        <v>42931</v>
      </c>
      <c r="H1005" s="1" t="s">
        <v>177</v>
      </c>
      <c r="I1005" s="1" t="s">
        <v>1146</v>
      </c>
      <c r="J1005" s="1" t="s">
        <v>1855</v>
      </c>
      <c r="K1005" t="s">
        <v>1856</v>
      </c>
      <c r="L1005" t="b">
        <v>1</v>
      </c>
      <c r="U1005">
        <v>0</v>
      </c>
      <c r="Z1005">
        <v>630</v>
      </c>
      <c r="AA1005">
        <v>441</v>
      </c>
      <c r="AB1005">
        <v>189</v>
      </c>
      <c r="AH1005">
        <v>630</v>
      </c>
      <c r="AJ1005">
        <v>630</v>
      </c>
      <c r="AN1005">
        <v>536</v>
      </c>
      <c r="AO1005">
        <v>375</v>
      </c>
      <c r="AP1005">
        <v>161</v>
      </c>
      <c r="AR1005">
        <v>0</v>
      </c>
      <c r="AT1005">
        <v>107</v>
      </c>
      <c r="AY1005">
        <v>429</v>
      </c>
      <c r="AZ1005">
        <v>536</v>
      </c>
      <c r="BB1005">
        <v>7</v>
      </c>
      <c r="BC1005">
        <v>2017</v>
      </c>
      <c r="BD1005" t="s">
        <v>3985</v>
      </c>
      <c r="BE1005">
        <v>2017</v>
      </c>
    </row>
    <row r="1006" spans="1:57" x14ac:dyDescent="0.35">
      <c r="A1006" s="1" t="s">
        <v>607</v>
      </c>
      <c r="B1006" s="1" t="s">
        <v>2596</v>
      </c>
      <c r="C1006" s="1" t="s">
        <v>2597</v>
      </c>
      <c r="D1006" s="1" t="s">
        <v>2598</v>
      </c>
      <c r="E1006" s="1" t="s">
        <v>29</v>
      </c>
      <c r="F1006" s="1" t="s">
        <v>751</v>
      </c>
      <c r="G1006" s="2">
        <v>42931</v>
      </c>
      <c r="H1006" s="1" t="s">
        <v>2583</v>
      </c>
      <c r="I1006" s="1" t="s">
        <v>1146</v>
      </c>
      <c r="J1006" s="1" t="s">
        <v>1855</v>
      </c>
      <c r="K1006" t="s">
        <v>1856</v>
      </c>
      <c r="L1006" t="b">
        <v>1</v>
      </c>
      <c r="U1006">
        <v>0</v>
      </c>
      <c r="Z1006">
        <v>360</v>
      </c>
      <c r="AA1006">
        <v>0</v>
      </c>
      <c r="AB1006">
        <v>252</v>
      </c>
      <c r="AD1006">
        <v>108</v>
      </c>
      <c r="AH1006">
        <v>360</v>
      </c>
      <c r="AJ1006">
        <v>360</v>
      </c>
      <c r="AN1006">
        <v>306</v>
      </c>
      <c r="AO1006">
        <v>215</v>
      </c>
      <c r="AP1006">
        <v>91</v>
      </c>
      <c r="AR1006">
        <v>0</v>
      </c>
      <c r="AT1006">
        <v>122</v>
      </c>
      <c r="AY1006">
        <v>184</v>
      </c>
      <c r="AZ1006">
        <v>306</v>
      </c>
      <c r="BB1006">
        <v>7</v>
      </c>
      <c r="BC1006">
        <v>2017</v>
      </c>
      <c r="BD1006" t="s">
        <v>3985</v>
      </c>
      <c r="BE1006">
        <v>2017</v>
      </c>
    </row>
    <row r="1007" spans="1:57" x14ac:dyDescent="0.35">
      <c r="A1007" s="1" t="s">
        <v>607</v>
      </c>
      <c r="B1007" s="1" t="s">
        <v>2599</v>
      </c>
      <c r="C1007" s="1" t="s">
        <v>2600</v>
      </c>
      <c r="D1007" s="1" t="s">
        <v>2601</v>
      </c>
      <c r="E1007" s="1" t="s">
        <v>29</v>
      </c>
      <c r="F1007" s="1" t="s">
        <v>751</v>
      </c>
      <c r="G1007" s="2">
        <v>42931</v>
      </c>
      <c r="H1007" s="1" t="s">
        <v>40</v>
      </c>
      <c r="I1007" s="1" t="s">
        <v>40</v>
      </c>
      <c r="J1007" s="1" t="s">
        <v>1855</v>
      </c>
      <c r="K1007" t="s">
        <v>1856</v>
      </c>
      <c r="L1007" t="b">
        <v>1</v>
      </c>
      <c r="U1007">
        <v>0</v>
      </c>
      <c r="Z1007">
        <v>1590</v>
      </c>
      <c r="AA1007">
        <v>1113</v>
      </c>
      <c r="AB1007">
        <v>477</v>
      </c>
      <c r="AH1007">
        <v>1590</v>
      </c>
      <c r="AJ1007">
        <v>1590</v>
      </c>
      <c r="AN1007">
        <v>1352</v>
      </c>
      <c r="AO1007">
        <v>946</v>
      </c>
      <c r="AP1007">
        <v>406</v>
      </c>
      <c r="AR1007">
        <v>0</v>
      </c>
      <c r="AT1007">
        <v>1062</v>
      </c>
      <c r="AY1007">
        <v>290</v>
      </c>
      <c r="AZ1007">
        <v>1352</v>
      </c>
      <c r="BB1007">
        <v>7</v>
      </c>
      <c r="BC1007">
        <v>2017</v>
      </c>
      <c r="BD1007" t="s">
        <v>3985</v>
      </c>
      <c r="BE1007">
        <v>2017</v>
      </c>
    </row>
    <row r="1008" spans="1:57" x14ac:dyDescent="0.35">
      <c r="A1008" s="1" t="s">
        <v>607</v>
      </c>
      <c r="B1008" s="1" t="s">
        <v>2602</v>
      </c>
      <c r="C1008" s="1" t="s">
        <v>2603</v>
      </c>
      <c r="D1008" s="1" t="s">
        <v>2604</v>
      </c>
      <c r="E1008" s="1" t="s">
        <v>29</v>
      </c>
      <c r="F1008" s="1" t="s">
        <v>751</v>
      </c>
      <c r="G1008" s="2">
        <v>42931</v>
      </c>
      <c r="H1008" s="1" t="s">
        <v>854</v>
      </c>
      <c r="I1008" s="1" t="s">
        <v>40</v>
      </c>
      <c r="J1008" s="1" t="s">
        <v>1855</v>
      </c>
      <c r="K1008" t="s">
        <v>1856</v>
      </c>
      <c r="L1008" t="b">
        <v>1</v>
      </c>
      <c r="U1008">
        <v>0</v>
      </c>
      <c r="Z1008">
        <v>630</v>
      </c>
      <c r="AA1008">
        <v>441</v>
      </c>
      <c r="AB1008">
        <v>189</v>
      </c>
      <c r="AH1008">
        <v>630</v>
      </c>
      <c r="AJ1008">
        <v>630</v>
      </c>
      <c r="AN1008">
        <v>536</v>
      </c>
      <c r="AO1008">
        <v>375</v>
      </c>
      <c r="AP1008">
        <v>161</v>
      </c>
      <c r="AR1008">
        <v>0</v>
      </c>
      <c r="AT1008">
        <v>322</v>
      </c>
      <c r="AY1008">
        <v>214</v>
      </c>
      <c r="AZ1008">
        <v>536</v>
      </c>
      <c r="BB1008">
        <v>7</v>
      </c>
      <c r="BC1008">
        <v>2017</v>
      </c>
      <c r="BD1008" t="s">
        <v>3985</v>
      </c>
      <c r="BE1008">
        <v>2017</v>
      </c>
    </row>
    <row r="1009" spans="1:57" x14ac:dyDescent="0.35">
      <c r="A1009" s="1" t="s">
        <v>607</v>
      </c>
      <c r="B1009" s="1" t="s">
        <v>2605</v>
      </c>
      <c r="C1009" s="1" t="s">
        <v>2606</v>
      </c>
      <c r="D1009" s="1" t="s">
        <v>2607</v>
      </c>
      <c r="E1009" s="1" t="s">
        <v>29</v>
      </c>
      <c r="F1009" s="1" t="s">
        <v>751</v>
      </c>
      <c r="G1009" s="2">
        <v>42214</v>
      </c>
      <c r="H1009" s="1" t="s">
        <v>576</v>
      </c>
      <c r="I1009" s="1" t="s">
        <v>353</v>
      </c>
      <c r="J1009" s="1" t="s">
        <v>1855</v>
      </c>
      <c r="K1009" t="s">
        <v>1856</v>
      </c>
      <c r="L1009" t="b">
        <v>1</v>
      </c>
      <c r="Q1009">
        <v>0</v>
      </c>
      <c r="R1009">
        <v>0</v>
      </c>
      <c r="U1009">
        <v>0</v>
      </c>
      <c r="Z1009">
        <v>300</v>
      </c>
      <c r="AA1009">
        <v>150</v>
      </c>
      <c r="AB1009">
        <v>150</v>
      </c>
      <c r="AD1009">
        <v>0</v>
      </c>
      <c r="AH1009">
        <v>300</v>
      </c>
      <c r="AJ1009">
        <v>300</v>
      </c>
      <c r="AN1009">
        <v>120</v>
      </c>
      <c r="AO1009">
        <v>60</v>
      </c>
      <c r="AP1009">
        <v>60</v>
      </c>
      <c r="AR1009">
        <v>0</v>
      </c>
      <c r="AT1009">
        <v>60</v>
      </c>
      <c r="AY1009">
        <v>60</v>
      </c>
      <c r="AZ1009">
        <v>120</v>
      </c>
      <c r="BB1009">
        <v>7</v>
      </c>
      <c r="BC1009">
        <v>2015</v>
      </c>
      <c r="BD1009" t="s">
        <v>3985</v>
      </c>
      <c r="BE1009">
        <v>2015</v>
      </c>
    </row>
    <row r="1010" spans="1:57" x14ac:dyDescent="0.35">
      <c r="A1010" s="1" t="s">
        <v>607</v>
      </c>
      <c r="B1010" s="1" t="s">
        <v>2608</v>
      </c>
      <c r="C1010" s="1" t="s">
        <v>2609</v>
      </c>
      <c r="D1010" s="1" t="s">
        <v>2610</v>
      </c>
      <c r="E1010" s="1" t="s">
        <v>29</v>
      </c>
      <c r="F1010" s="1" t="s">
        <v>751</v>
      </c>
      <c r="G1010" s="2">
        <v>42214</v>
      </c>
      <c r="H1010" s="1" t="s">
        <v>177</v>
      </c>
      <c r="I1010" s="1" t="s">
        <v>1146</v>
      </c>
      <c r="J1010" s="1" t="s">
        <v>1855</v>
      </c>
      <c r="K1010" t="s">
        <v>1856</v>
      </c>
      <c r="L1010" t="b">
        <v>1</v>
      </c>
      <c r="Q1010">
        <v>0</v>
      </c>
      <c r="R1010">
        <v>0</v>
      </c>
      <c r="U1010">
        <v>0</v>
      </c>
      <c r="Z1010">
        <v>420</v>
      </c>
      <c r="AA1010">
        <v>294</v>
      </c>
      <c r="AB1010">
        <v>126</v>
      </c>
      <c r="AD1010">
        <v>0</v>
      </c>
      <c r="AH1010">
        <v>420</v>
      </c>
      <c r="AJ1010">
        <v>420</v>
      </c>
      <c r="AN1010">
        <v>357</v>
      </c>
      <c r="AO1010">
        <v>250</v>
      </c>
      <c r="AP1010">
        <v>107</v>
      </c>
      <c r="AR1010">
        <v>0</v>
      </c>
      <c r="AT1010">
        <v>71</v>
      </c>
      <c r="AY1010">
        <v>286</v>
      </c>
      <c r="AZ1010">
        <v>357</v>
      </c>
      <c r="BB1010">
        <v>7</v>
      </c>
      <c r="BC1010">
        <v>2015</v>
      </c>
      <c r="BD1010" t="s">
        <v>3985</v>
      </c>
      <c r="BE1010">
        <v>2015</v>
      </c>
    </row>
    <row r="1011" spans="1:57" x14ac:dyDescent="0.35">
      <c r="A1011" s="1" t="s">
        <v>607</v>
      </c>
      <c r="B1011" s="1" t="s">
        <v>2611</v>
      </c>
      <c r="C1011" s="1" t="s">
        <v>2612</v>
      </c>
      <c r="D1011" s="1" t="s">
        <v>2613</v>
      </c>
      <c r="E1011" s="1" t="s">
        <v>29</v>
      </c>
      <c r="F1011" s="1" t="s">
        <v>751</v>
      </c>
      <c r="G1011" s="2">
        <v>42214</v>
      </c>
      <c r="H1011" s="1" t="s">
        <v>854</v>
      </c>
      <c r="I1011" s="1" t="s">
        <v>40</v>
      </c>
      <c r="J1011" s="1" t="s">
        <v>1855</v>
      </c>
      <c r="K1011" t="s">
        <v>1856</v>
      </c>
      <c r="L1011" t="b">
        <v>1</v>
      </c>
      <c r="Q1011">
        <v>0</v>
      </c>
      <c r="R1011">
        <v>0</v>
      </c>
      <c r="U1011">
        <v>0</v>
      </c>
      <c r="Z1011">
        <v>420</v>
      </c>
      <c r="AA1011">
        <v>294</v>
      </c>
      <c r="AB1011">
        <v>126</v>
      </c>
      <c r="AD1011">
        <v>0</v>
      </c>
      <c r="AH1011">
        <v>420</v>
      </c>
      <c r="AJ1011">
        <v>420</v>
      </c>
      <c r="AN1011">
        <v>357</v>
      </c>
      <c r="AO1011">
        <v>250</v>
      </c>
      <c r="AP1011">
        <v>107</v>
      </c>
      <c r="AR1011">
        <v>0</v>
      </c>
      <c r="AT1011">
        <v>214</v>
      </c>
      <c r="AY1011">
        <v>143</v>
      </c>
      <c r="AZ1011">
        <v>357</v>
      </c>
      <c r="BB1011">
        <v>7</v>
      </c>
      <c r="BC1011">
        <v>2015</v>
      </c>
      <c r="BD1011" t="s">
        <v>3985</v>
      </c>
      <c r="BE1011">
        <v>2015</v>
      </c>
    </row>
    <row r="1012" spans="1:57" x14ac:dyDescent="0.35">
      <c r="A1012" s="1" t="s">
        <v>607</v>
      </c>
      <c r="B1012" s="1" t="s">
        <v>2614</v>
      </c>
      <c r="C1012" s="1" t="s">
        <v>2615</v>
      </c>
      <c r="D1012" s="1" t="s">
        <v>2616</v>
      </c>
      <c r="E1012" s="1" t="s">
        <v>29</v>
      </c>
      <c r="F1012" s="1" t="s">
        <v>751</v>
      </c>
      <c r="G1012" s="2">
        <v>42214</v>
      </c>
      <c r="H1012" s="1" t="s">
        <v>1063</v>
      </c>
      <c r="I1012" s="1" t="s">
        <v>40</v>
      </c>
      <c r="J1012" s="1" t="s">
        <v>1855</v>
      </c>
      <c r="K1012" t="s">
        <v>1856</v>
      </c>
      <c r="L1012" t="b">
        <v>1</v>
      </c>
      <c r="Q1012">
        <v>0</v>
      </c>
      <c r="R1012">
        <v>0</v>
      </c>
      <c r="U1012">
        <v>0</v>
      </c>
      <c r="Z1012">
        <v>120</v>
      </c>
      <c r="AA1012">
        <v>84</v>
      </c>
      <c r="AB1012">
        <v>36</v>
      </c>
      <c r="AD1012">
        <v>0</v>
      </c>
      <c r="AH1012">
        <v>120</v>
      </c>
      <c r="AJ1012">
        <v>120</v>
      </c>
      <c r="AN1012">
        <v>101</v>
      </c>
      <c r="AO1012">
        <v>71</v>
      </c>
      <c r="AP1012">
        <v>30</v>
      </c>
      <c r="AR1012">
        <v>0</v>
      </c>
      <c r="AT1012">
        <v>71</v>
      </c>
      <c r="AY1012">
        <v>30</v>
      </c>
      <c r="AZ1012">
        <v>101</v>
      </c>
      <c r="BB1012">
        <v>7</v>
      </c>
      <c r="BC1012">
        <v>2015</v>
      </c>
      <c r="BD1012" t="s">
        <v>3985</v>
      </c>
      <c r="BE1012">
        <v>2015</v>
      </c>
    </row>
    <row r="1013" spans="1:57" x14ac:dyDescent="0.35">
      <c r="A1013" s="1" t="s">
        <v>607</v>
      </c>
      <c r="B1013" s="1" t="s">
        <v>2617</v>
      </c>
      <c r="C1013" s="1" t="s">
        <v>2618</v>
      </c>
      <c r="D1013" s="1" t="s">
        <v>2619</v>
      </c>
      <c r="E1013" s="1" t="s">
        <v>29</v>
      </c>
      <c r="F1013" s="1" t="s">
        <v>751</v>
      </c>
      <c r="G1013" s="2">
        <v>42214</v>
      </c>
      <c r="H1013" s="1" t="s">
        <v>2583</v>
      </c>
      <c r="I1013" s="1" t="s">
        <v>1146</v>
      </c>
      <c r="J1013" s="1" t="s">
        <v>1855</v>
      </c>
      <c r="K1013" t="s">
        <v>1856</v>
      </c>
      <c r="L1013" t="b">
        <v>1</v>
      </c>
      <c r="Q1013">
        <v>0</v>
      </c>
      <c r="R1013">
        <v>0</v>
      </c>
      <c r="U1013">
        <v>0</v>
      </c>
      <c r="Z1013">
        <v>240</v>
      </c>
      <c r="AA1013">
        <v>168</v>
      </c>
      <c r="AB1013">
        <v>72</v>
      </c>
      <c r="AD1013">
        <v>0</v>
      </c>
      <c r="AH1013">
        <v>240</v>
      </c>
      <c r="AJ1013">
        <v>240</v>
      </c>
      <c r="AN1013">
        <v>204</v>
      </c>
      <c r="AO1013">
        <v>143</v>
      </c>
      <c r="AP1013">
        <v>61</v>
      </c>
      <c r="AR1013">
        <v>0</v>
      </c>
      <c r="AT1013">
        <v>81</v>
      </c>
      <c r="AY1013">
        <v>123</v>
      </c>
      <c r="AZ1013">
        <v>204</v>
      </c>
      <c r="BB1013">
        <v>7</v>
      </c>
      <c r="BC1013">
        <v>2015</v>
      </c>
      <c r="BD1013" t="s">
        <v>3985</v>
      </c>
      <c r="BE1013">
        <v>2015</v>
      </c>
    </row>
    <row r="1014" spans="1:57" x14ac:dyDescent="0.35">
      <c r="A1014" s="1" t="s">
        <v>607</v>
      </c>
      <c r="B1014" s="1" t="s">
        <v>2620</v>
      </c>
      <c r="C1014" s="1" t="s">
        <v>2621</v>
      </c>
      <c r="D1014" s="1" t="s">
        <v>2622</v>
      </c>
      <c r="E1014" s="1" t="s">
        <v>29</v>
      </c>
      <c r="F1014" s="1" t="s">
        <v>751</v>
      </c>
      <c r="G1014" s="2">
        <v>42214</v>
      </c>
      <c r="H1014" s="1" t="s">
        <v>40</v>
      </c>
      <c r="I1014" s="1" t="s">
        <v>40</v>
      </c>
      <c r="J1014" s="1" t="s">
        <v>1855</v>
      </c>
      <c r="K1014" t="s">
        <v>1856</v>
      </c>
      <c r="L1014" t="b">
        <v>1</v>
      </c>
      <c r="Q1014">
        <v>0</v>
      </c>
      <c r="R1014">
        <v>0</v>
      </c>
      <c r="U1014">
        <v>0</v>
      </c>
      <c r="Z1014">
        <v>1060</v>
      </c>
      <c r="AA1014">
        <v>742</v>
      </c>
      <c r="AB1014">
        <v>318</v>
      </c>
      <c r="AD1014">
        <v>0</v>
      </c>
      <c r="AH1014">
        <v>1060</v>
      </c>
      <c r="AJ1014">
        <v>1060</v>
      </c>
      <c r="AN1014">
        <v>901</v>
      </c>
      <c r="AO1014">
        <v>631</v>
      </c>
      <c r="AP1014">
        <v>270</v>
      </c>
      <c r="AR1014">
        <v>0</v>
      </c>
      <c r="AT1014">
        <v>708</v>
      </c>
      <c r="AY1014">
        <v>193</v>
      </c>
      <c r="AZ1014">
        <v>901</v>
      </c>
      <c r="BB1014">
        <v>7</v>
      </c>
      <c r="BC1014">
        <v>2015</v>
      </c>
      <c r="BD1014" t="s">
        <v>3985</v>
      </c>
      <c r="BE1014">
        <v>2015</v>
      </c>
    </row>
    <row r="1015" spans="1:57" x14ac:dyDescent="0.35">
      <c r="A1015" s="1" t="s">
        <v>625</v>
      </c>
      <c r="B1015" s="1" t="s">
        <v>2623</v>
      </c>
      <c r="C1015" s="1" t="s">
        <v>2624</v>
      </c>
      <c r="D1015" s="1" t="s">
        <v>2625</v>
      </c>
      <c r="E1015" s="1" t="s">
        <v>29</v>
      </c>
      <c r="F1015" s="1" t="s">
        <v>751</v>
      </c>
      <c r="G1015" s="2">
        <v>42247</v>
      </c>
      <c r="H1015" s="1" t="s">
        <v>177</v>
      </c>
      <c r="I1015" s="1" t="s">
        <v>1146</v>
      </c>
      <c r="J1015" s="1" t="s">
        <v>1757</v>
      </c>
      <c r="K1015" t="s">
        <v>1758</v>
      </c>
      <c r="L1015" t="b">
        <v>1</v>
      </c>
      <c r="Q1015">
        <v>0</v>
      </c>
      <c r="R1015">
        <v>0</v>
      </c>
      <c r="U1015">
        <v>0</v>
      </c>
      <c r="Z1015">
        <v>836</v>
      </c>
      <c r="AA1015">
        <v>417</v>
      </c>
      <c r="AB1015">
        <v>419</v>
      </c>
      <c r="AD1015">
        <v>0</v>
      </c>
      <c r="AH1015">
        <v>836</v>
      </c>
      <c r="AJ1015">
        <v>836</v>
      </c>
      <c r="AN1015">
        <v>601</v>
      </c>
      <c r="AO1015">
        <v>299</v>
      </c>
      <c r="AP1015">
        <v>302</v>
      </c>
      <c r="AR1015">
        <v>0</v>
      </c>
      <c r="AT1015">
        <v>427</v>
      </c>
      <c r="AY1015">
        <v>174</v>
      </c>
      <c r="AZ1015">
        <v>601</v>
      </c>
      <c r="BB1015">
        <v>8</v>
      </c>
      <c r="BC1015">
        <v>2015</v>
      </c>
      <c r="BD1015" t="s">
        <v>3985</v>
      </c>
      <c r="BE1015">
        <v>2015</v>
      </c>
    </row>
    <row r="1016" spans="1:57" x14ac:dyDescent="0.35">
      <c r="A1016" s="1" t="s">
        <v>391</v>
      </c>
      <c r="B1016" s="1" t="s">
        <v>2626</v>
      </c>
      <c r="C1016" s="1" t="s">
        <v>2627</v>
      </c>
      <c r="D1016" s="1" t="s">
        <v>2628</v>
      </c>
      <c r="E1016" s="1" t="s">
        <v>29</v>
      </c>
      <c r="F1016" s="1" t="s">
        <v>751</v>
      </c>
      <c r="G1016" s="2">
        <v>42430</v>
      </c>
      <c r="H1016" s="1" t="s">
        <v>1783</v>
      </c>
      <c r="I1016" s="1" t="s">
        <v>145</v>
      </c>
      <c r="J1016" s="1" t="s">
        <v>1757</v>
      </c>
      <c r="K1016" t="s">
        <v>1758</v>
      </c>
      <c r="L1016" t="b">
        <v>1</v>
      </c>
      <c r="Q1016">
        <v>0</v>
      </c>
      <c r="R1016">
        <v>0</v>
      </c>
      <c r="U1016">
        <v>0</v>
      </c>
      <c r="Z1016">
        <v>50</v>
      </c>
      <c r="AA1016">
        <v>20</v>
      </c>
      <c r="AB1016">
        <v>30</v>
      </c>
      <c r="AD1016">
        <v>0</v>
      </c>
      <c r="AH1016">
        <v>50</v>
      </c>
      <c r="AJ1016">
        <v>50</v>
      </c>
      <c r="AN1016">
        <v>25</v>
      </c>
      <c r="AO1016">
        <v>10</v>
      </c>
      <c r="AP1016">
        <v>15</v>
      </c>
      <c r="AR1016">
        <v>0</v>
      </c>
      <c r="AT1016">
        <v>0</v>
      </c>
      <c r="AY1016">
        <v>25</v>
      </c>
      <c r="AZ1016">
        <v>25</v>
      </c>
      <c r="BB1016">
        <v>3</v>
      </c>
      <c r="BC1016">
        <v>2016</v>
      </c>
      <c r="BD1016" t="s">
        <v>3986</v>
      </c>
      <c r="BE1016">
        <v>2016</v>
      </c>
    </row>
    <row r="1017" spans="1:57" x14ac:dyDescent="0.35">
      <c r="A1017" s="1" t="s">
        <v>391</v>
      </c>
      <c r="B1017" s="1" t="s">
        <v>2629</v>
      </c>
      <c r="C1017" s="1" t="s">
        <v>2630</v>
      </c>
      <c r="D1017" s="1" t="s">
        <v>2631</v>
      </c>
      <c r="E1017" s="1" t="s">
        <v>29</v>
      </c>
      <c r="F1017" s="1" t="s">
        <v>751</v>
      </c>
      <c r="G1017" s="2">
        <v>42430</v>
      </c>
      <c r="H1017" s="1" t="s">
        <v>155</v>
      </c>
      <c r="I1017" s="1" t="s">
        <v>145</v>
      </c>
      <c r="J1017" s="1" t="s">
        <v>1757</v>
      </c>
      <c r="K1017" t="s">
        <v>1758</v>
      </c>
      <c r="L1017" t="b">
        <v>1</v>
      </c>
      <c r="Q1017">
        <v>0</v>
      </c>
      <c r="R1017">
        <v>0</v>
      </c>
      <c r="U1017">
        <v>0</v>
      </c>
      <c r="Z1017">
        <v>650</v>
      </c>
      <c r="AA1017">
        <v>260</v>
      </c>
      <c r="AB1017">
        <v>390</v>
      </c>
      <c r="AD1017">
        <v>0</v>
      </c>
      <c r="AH1017">
        <v>650</v>
      </c>
      <c r="AJ1017">
        <v>650</v>
      </c>
      <c r="AN1017">
        <v>195</v>
      </c>
      <c r="AO1017">
        <v>78</v>
      </c>
      <c r="AP1017">
        <v>117</v>
      </c>
      <c r="AR1017">
        <v>0</v>
      </c>
      <c r="AT1017">
        <v>90</v>
      </c>
      <c r="AY1017">
        <v>105</v>
      </c>
      <c r="AZ1017">
        <v>195</v>
      </c>
      <c r="BB1017">
        <v>3</v>
      </c>
      <c r="BC1017">
        <v>2016</v>
      </c>
      <c r="BD1017" t="s">
        <v>3986</v>
      </c>
      <c r="BE1017">
        <v>2016</v>
      </c>
    </row>
    <row r="1018" spans="1:57" x14ac:dyDescent="0.35">
      <c r="A1018" s="1" t="s">
        <v>391</v>
      </c>
      <c r="B1018" s="1" t="s">
        <v>2632</v>
      </c>
      <c r="C1018" s="1" t="s">
        <v>2633</v>
      </c>
      <c r="D1018" s="1" t="s">
        <v>2634</v>
      </c>
      <c r="E1018" s="1" t="s">
        <v>29</v>
      </c>
      <c r="F1018" s="1" t="s">
        <v>751</v>
      </c>
      <c r="G1018" s="2">
        <v>42430</v>
      </c>
      <c r="H1018" s="1" t="s">
        <v>146</v>
      </c>
      <c r="I1018" s="1" t="s">
        <v>145</v>
      </c>
      <c r="J1018" s="1" t="s">
        <v>1757</v>
      </c>
      <c r="K1018" t="s">
        <v>1758</v>
      </c>
      <c r="L1018" t="b">
        <v>1</v>
      </c>
      <c r="Q1018">
        <v>0</v>
      </c>
      <c r="R1018">
        <v>0</v>
      </c>
      <c r="U1018">
        <v>0</v>
      </c>
      <c r="Z1018">
        <v>140</v>
      </c>
      <c r="AA1018">
        <v>56</v>
      </c>
      <c r="AB1018">
        <v>84</v>
      </c>
      <c r="AD1018">
        <v>0</v>
      </c>
      <c r="AH1018">
        <v>140</v>
      </c>
      <c r="AJ1018">
        <v>140</v>
      </c>
      <c r="AN1018">
        <v>70</v>
      </c>
      <c r="AO1018">
        <v>28</v>
      </c>
      <c r="AP1018">
        <v>42</v>
      </c>
      <c r="AR1018">
        <v>0</v>
      </c>
      <c r="AT1018">
        <v>70</v>
      </c>
      <c r="AY1018">
        <v>0</v>
      </c>
      <c r="AZ1018">
        <v>70</v>
      </c>
      <c r="BB1018">
        <v>3</v>
      </c>
      <c r="BC1018">
        <v>2016</v>
      </c>
      <c r="BD1018" t="s">
        <v>3986</v>
      </c>
      <c r="BE1018">
        <v>2016</v>
      </c>
    </row>
    <row r="1019" spans="1:57" x14ac:dyDescent="0.35">
      <c r="A1019" s="1" t="s">
        <v>570</v>
      </c>
      <c r="B1019" s="1" t="s">
        <v>2375</v>
      </c>
      <c r="C1019" s="1" t="s">
        <v>2376</v>
      </c>
      <c r="D1019" s="1" t="s">
        <v>2377</v>
      </c>
      <c r="E1019" s="1" t="s">
        <v>2377</v>
      </c>
      <c r="F1019" s="1" t="s">
        <v>751</v>
      </c>
      <c r="G1019" s="2">
        <v>42613</v>
      </c>
      <c r="H1019" s="1" t="s">
        <v>1783</v>
      </c>
      <c r="I1019" s="1" t="s">
        <v>145</v>
      </c>
      <c r="J1019" s="1" t="s">
        <v>1775</v>
      </c>
      <c r="K1019" t="s">
        <v>1776</v>
      </c>
      <c r="L1019" t="b">
        <v>1</v>
      </c>
      <c r="Q1019">
        <v>0</v>
      </c>
      <c r="R1019">
        <v>0</v>
      </c>
      <c r="U1019">
        <v>0</v>
      </c>
      <c r="Z1019">
        <v>618</v>
      </c>
      <c r="AA1019">
        <v>309</v>
      </c>
      <c r="AB1019">
        <v>309</v>
      </c>
      <c r="AD1019">
        <v>0</v>
      </c>
      <c r="AH1019">
        <v>618</v>
      </c>
      <c r="AJ1019">
        <v>618</v>
      </c>
      <c r="AN1019">
        <v>438</v>
      </c>
      <c r="AO1019">
        <v>219</v>
      </c>
      <c r="AP1019">
        <v>219</v>
      </c>
      <c r="AR1019">
        <v>0</v>
      </c>
      <c r="AT1019">
        <v>438</v>
      </c>
      <c r="AZ1019">
        <v>438</v>
      </c>
      <c r="BB1019">
        <v>8</v>
      </c>
      <c r="BC1019">
        <v>2016</v>
      </c>
      <c r="BD1019" t="s">
        <v>3985</v>
      </c>
      <c r="BE1019">
        <v>2016</v>
      </c>
    </row>
    <row r="1020" spans="1:57" x14ac:dyDescent="0.35">
      <c r="A1020" s="1" t="s">
        <v>570</v>
      </c>
      <c r="B1020" s="1" t="s">
        <v>2378</v>
      </c>
      <c r="C1020" s="1" t="s">
        <v>2379</v>
      </c>
      <c r="D1020" s="1" t="s">
        <v>2380</v>
      </c>
      <c r="E1020" s="1" t="s">
        <v>2380</v>
      </c>
      <c r="F1020" s="1" t="s">
        <v>751</v>
      </c>
      <c r="G1020" s="2">
        <v>42613</v>
      </c>
      <c r="H1020" s="1" t="s">
        <v>1774</v>
      </c>
      <c r="I1020" s="1" t="s">
        <v>353</v>
      </c>
      <c r="J1020" s="1" t="s">
        <v>1775</v>
      </c>
      <c r="K1020" t="s">
        <v>1776</v>
      </c>
      <c r="L1020" t="b">
        <v>1</v>
      </c>
      <c r="U1020">
        <v>0</v>
      </c>
      <c r="AH1020">
        <v>0</v>
      </c>
      <c r="AJ1020">
        <v>0</v>
      </c>
      <c r="AT1020">
        <v>0</v>
      </c>
      <c r="AZ1020">
        <v>0</v>
      </c>
      <c r="BB1020">
        <v>8</v>
      </c>
      <c r="BC1020">
        <v>2016</v>
      </c>
      <c r="BD1020" t="s">
        <v>3985</v>
      </c>
      <c r="BE1020">
        <v>2016</v>
      </c>
    </row>
    <row r="1021" spans="1:57" x14ac:dyDescent="0.35">
      <c r="A1021" s="1" t="s">
        <v>570</v>
      </c>
      <c r="B1021" s="1" t="s">
        <v>2381</v>
      </c>
      <c r="C1021" s="1" t="s">
        <v>2382</v>
      </c>
      <c r="D1021" s="1" t="s">
        <v>2383</v>
      </c>
      <c r="E1021" s="1" t="s">
        <v>2384</v>
      </c>
      <c r="F1021" s="1" t="s">
        <v>751</v>
      </c>
      <c r="G1021" s="2">
        <v>42613</v>
      </c>
      <c r="H1021" s="1" t="s">
        <v>576</v>
      </c>
      <c r="I1021" s="1" t="s">
        <v>353</v>
      </c>
      <c r="J1021" s="1" t="s">
        <v>1775</v>
      </c>
      <c r="K1021" t="s">
        <v>1776</v>
      </c>
      <c r="L1021" t="b">
        <v>1</v>
      </c>
      <c r="U1021">
        <v>0</v>
      </c>
      <c r="AH1021">
        <v>0</v>
      </c>
      <c r="AJ1021">
        <v>0</v>
      </c>
      <c r="AT1021">
        <v>0</v>
      </c>
      <c r="AZ1021">
        <v>0</v>
      </c>
      <c r="BB1021">
        <v>8</v>
      </c>
      <c r="BC1021">
        <v>2016</v>
      </c>
      <c r="BD1021" t="s">
        <v>3985</v>
      </c>
      <c r="BE1021">
        <v>2016</v>
      </c>
    </row>
    <row r="1022" spans="1:57" x14ac:dyDescent="0.35">
      <c r="A1022" s="1" t="s">
        <v>570</v>
      </c>
      <c r="B1022" s="1" t="s">
        <v>2385</v>
      </c>
      <c r="C1022" s="1" t="s">
        <v>2386</v>
      </c>
      <c r="D1022" s="1" t="s">
        <v>2387</v>
      </c>
      <c r="E1022" s="1" t="s">
        <v>2387</v>
      </c>
      <c r="F1022" s="1" t="s">
        <v>751</v>
      </c>
      <c r="G1022" s="2">
        <v>42613</v>
      </c>
      <c r="H1022" s="1" t="s">
        <v>1079</v>
      </c>
      <c r="I1022" s="1" t="s">
        <v>353</v>
      </c>
      <c r="J1022" s="1" t="s">
        <v>1775</v>
      </c>
      <c r="K1022" t="s">
        <v>1776</v>
      </c>
      <c r="L1022" t="b">
        <v>1</v>
      </c>
      <c r="U1022">
        <v>0</v>
      </c>
      <c r="AH1022">
        <v>0</v>
      </c>
      <c r="AJ1022">
        <v>0</v>
      </c>
      <c r="AT1022">
        <v>0</v>
      </c>
      <c r="AZ1022">
        <v>0</v>
      </c>
      <c r="BB1022">
        <v>8</v>
      </c>
      <c r="BC1022">
        <v>2016</v>
      </c>
      <c r="BD1022" t="s">
        <v>3985</v>
      </c>
      <c r="BE1022">
        <v>2016</v>
      </c>
    </row>
    <row r="1023" spans="1:57" x14ac:dyDescent="0.35">
      <c r="A1023" s="1" t="s">
        <v>570</v>
      </c>
      <c r="B1023" s="1" t="s">
        <v>2388</v>
      </c>
      <c r="C1023" s="1" t="s">
        <v>2389</v>
      </c>
      <c r="D1023" s="1" t="s">
        <v>2390</v>
      </c>
      <c r="E1023" s="1" t="s">
        <v>2390</v>
      </c>
      <c r="F1023" s="1" t="s">
        <v>751</v>
      </c>
      <c r="G1023" s="2">
        <v>42613</v>
      </c>
      <c r="H1023" s="1" t="s">
        <v>135</v>
      </c>
      <c r="I1023" s="1" t="s">
        <v>136</v>
      </c>
      <c r="J1023" s="1" t="s">
        <v>1775</v>
      </c>
      <c r="K1023" t="s">
        <v>1776</v>
      </c>
      <c r="L1023" t="b">
        <v>1</v>
      </c>
      <c r="Q1023">
        <v>0</v>
      </c>
      <c r="R1023">
        <v>0</v>
      </c>
      <c r="U1023">
        <v>0</v>
      </c>
      <c r="Z1023">
        <v>2000</v>
      </c>
      <c r="AA1023">
        <v>1000</v>
      </c>
      <c r="AB1023">
        <v>1000</v>
      </c>
      <c r="AD1023">
        <v>0</v>
      </c>
      <c r="AH1023">
        <v>2000</v>
      </c>
      <c r="AJ1023">
        <v>2000</v>
      </c>
      <c r="AN1023">
        <v>208</v>
      </c>
      <c r="AO1023">
        <v>104</v>
      </c>
      <c r="AP1023">
        <v>104</v>
      </c>
      <c r="AR1023">
        <v>0</v>
      </c>
      <c r="AT1023">
        <v>208</v>
      </c>
      <c r="AZ1023">
        <v>208</v>
      </c>
      <c r="BB1023">
        <v>8</v>
      </c>
      <c r="BC1023">
        <v>2016</v>
      </c>
      <c r="BD1023" t="s">
        <v>3985</v>
      </c>
      <c r="BE1023">
        <v>2016</v>
      </c>
    </row>
    <row r="1024" spans="1:57" x14ac:dyDescent="0.35">
      <c r="A1024" s="1" t="s">
        <v>570</v>
      </c>
      <c r="B1024" s="1" t="s">
        <v>2391</v>
      </c>
      <c r="C1024" s="1" t="s">
        <v>2392</v>
      </c>
      <c r="D1024" s="1" t="s">
        <v>2393</v>
      </c>
      <c r="E1024" s="1" t="s">
        <v>2393</v>
      </c>
      <c r="F1024" s="1" t="s">
        <v>751</v>
      </c>
      <c r="G1024" s="2">
        <v>42613</v>
      </c>
      <c r="H1024" s="1" t="s">
        <v>151</v>
      </c>
      <c r="I1024" s="1" t="s">
        <v>145</v>
      </c>
      <c r="J1024" s="1" t="s">
        <v>1775</v>
      </c>
      <c r="K1024" t="s">
        <v>1776</v>
      </c>
      <c r="L1024" t="b">
        <v>1</v>
      </c>
      <c r="Q1024">
        <v>0</v>
      </c>
      <c r="R1024">
        <v>0</v>
      </c>
      <c r="U1024">
        <v>0</v>
      </c>
      <c r="Z1024">
        <v>0</v>
      </c>
      <c r="AA1024">
        <v>0</v>
      </c>
      <c r="AB1024">
        <v>0</v>
      </c>
      <c r="AD1024">
        <v>0</v>
      </c>
      <c r="AH1024">
        <v>0</v>
      </c>
      <c r="AJ1024">
        <v>0</v>
      </c>
      <c r="AN1024">
        <v>0</v>
      </c>
      <c r="AO1024">
        <v>0</v>
      </c>
      <c r="AP1024">
        <v>0</v>
      </c>
      <c r="AR1024">
        <v>0</v>
      </c>
      <c r="AT1024">
        <v>0</v>
      </c>
      <c r="AZ1024">
        <v>0</v>
      </c>
      <c r="BB1024">
        <v>8</v>
      </c>
      <c r="BC1024">
        <v>2016</v>
      </c>
      <c r="BD1024" t="s">
        <v>3985</v>
      </c>
      <c r="BE1024">
        <v>2016</v>
      </c>
    </row>
    <row r="1025" spans="1:57" x14ac:dyDescent="0.35">
      <c r="A1025" s="1" t="s">
        <v>570</v>
      </c>
      <c r="B1025" s="1" t="s">
        <v>2394</v>
      </c>
      <c r="C1025" s="1" t="s">
        <v>2395</v>
      </c>
      <c r="D1025" s="1" t="s">
        <v>2396</v>
      </c>
      <c r="E1025" s="1" t="s">
        <v>2396</v>
      </c>
      <c r="F1025" s="1" t="s">
        <v>751</v>
      </c>
      <c r="G1025" s="2">
        <v>42613</v>
      </c>
      <c r="H1025" s="1" t="s">
        <v>1790</v>
      </c>
      <c r="I1025" s="1" t="s">
        <v>145</v>
      </c>
      <c r="J1025" s="1" t="s">
        <v>1775</v>
      </c>
      <c r="K1025" t="s">
        <v>1776</v>
      </c>
      <c r="L1025" t="b">
        <v>1</v>
      </c>
      <c r="Q1025">
        <v>0</v>
      </c>
      <c r="R1025">
        <v>0</v>
      </c>
      <c r="U1025">
        <v>0</v>
      </c>
      <c r="Z1025">
        <v>147</v>
      </c>
      <c r="AA1025">
        <v>74</v>
      </c>
      <c r="AB1025">
        <v>73</v>
      </c>
      <c r="AD1025">
        <v>0</v>
      </c>
      <c r="AH1025">
        <v>147</v>
      </c>
      <c r="AJ1025">
        <v>147</v>
      </c>
      <c r="AN1025">
        <v>103</v>
      </c>
      <c r="AO1025">
        <v>51</v>
      </c>
      <c r="AP1025">
        <v>52</v>
      </c>
      <c r="AR1025">
        <v>0</v>
      </c>
      <c r="AT1025">
        <v>103</v>
      </c>
      <c r="AZ1025">
        <v>103</v>
      </c>
      <c r="BB1025">
        <v>8</v>
      </c>
      <c r="BC1025">
        <v>2016</v>
      </c>
      <c r="BD1025" t="s">
        <v>3985</v>
      </c>
      <c r="BE1025">
        <v>2016</v>
      </c>
    </row>
    <row r="1026" spans="1:57" x14ac:dyDescent="0.35">
      <c r="A1026" s="1" t="s">
        <v>570</v>
      </c>
      <c r="B1026" s="1" t="s">
        <v>2397</v>
      </c>
      <c r="C1026" s="1" t="s">
        <v>2398</v>
      </c>
      <c r="D1026" s="1" t="s">
        <v>2399</v>
      </c>
      <c r="E1026" s="1" t="s">
        <v>2399</v>
      </c>
      <c r="F1026" s="1" t="s">
        <v>751</v>
      </c>
      <c r="G1026" s="2">
        <v>42613</v>
      </c>
      <c r="H1026" s="1" t="s">
        <v>1824</v>
      </c>
      <c r="I1026" s="1" t="s">
        <v>145</v>
      </c>
      <c r="J1026" s="1" t="s">
        <v>1775</v>
      </c>
      <c r="K1026" t="s">
        <v>1776</v>
      </c>
      <c r="L1026" t="b">
        <v>1</v>
      </c>
      <c r="Q1026">
        <v>0</v>
      </c>
      <c r="R1026">
        <v>0</v>
      </c>
      <c r="U1026">
        <v>0</v>
      </c>
      <c r="Z1026">
        <v>1422</v>
      </c>
      <c r="AA1026">
        <v>711</v>
      </c>
      <c r="AB1026">
        <v>711</v>
      </c>
      <c r="AD1026">
        <v>0</v>
      </c>
      <c r="AH1026">
        <v>1422</v>
      </c>
      <c r="AJ1026">
        <v>1422</v>
      </c>
      <c r="AN1026">
        <v>1008</v>
      </c>
      <c r="AO1026">
        <v>504</v>
      </c>
      <c r="AP1026">
        <v>504</v>
      </c>
      <c r="AR1026">
        <v>0</v>
      </c>
      <c r="AT1026">
        <v>1008</v>
      </c>
      <c r="AZ1026">
        <v>1008</v>
      </c>
      <c r="BB1026">
        <v>8</v>
      </c>
      <c r="BC1026">
        <v>2016</v>
      </c>
      <c r="BD1026" t="s">
        <v>3985</v>
      </c>
      <c r="BE1026">
        <v>2016</v>
      </c>
    </row>
    <row r="1027" spans="1:57" x14ac:dyDescent="0.35">
      <c r="A1027" s="1" t="s">
        <v>570</v>
      </c>
      <c r="B1027" s="1" t="s">
        <v>2400</v>
      </c>
      <c r="C1027" s="1" t="s">
        <v>2401</v>
      </c>
      <c r="D1027" s="1" t="s">
        <v>2402</v>
      </c>
      <c r="E1027" s="1" t="s">
        <v>2402</v>
      </c>
      <c r="F1027" s="1" t="s">
        <v>751</v>
      </c>
      <c r="G1027" s="2">
        <v>42613</v>
      </c>
      <c r="H1027" s="1" t="s">
        <v>1828</v>
      </c>
      <c r="I1027" s="1" t="s">
        <v>145</v>
      </c>
      <c r="J1027" s="1" t="s">
        <v>1775</v>
      </c>
      <c r="K1027" t="s">
        <v>1776</v>
      </c>
      <c r="L1027" t="b">
        <v>1</v>
      </c>
      <c r="Q1027">
        <v>0</v>
      </c>
      <c r="R1027">
        <v>0</v>
      </c>
      <c r="U1027">
        <v>0</v>
      </c>
      <c r="Z1027">
        <v>213</v>
      </c>
      <c r="AA1027">
        <v>107</v>
      </c>
      <c r="AB1027">
        <v>106</v>
      </c>
      <c r="AD1027">
        <v>0</v>
      </c>
      <c r="AH1027">
        <v>213</v>
      </c>
      <c r="AJ1027">
        <v>213</v>
      </c>
      <c r="AN1027">
        <v>151</v>
      </c>
      <c r="AO1027">
        <v>75</v>
      </c>
      <c r="AP1027">
        <v>76</v>
      </c>
      <c r="AR1027">
        <v>0</v>
      </c>
      <c r="AT1027">
        <v>151</v>
      </c>
      <c r="AZ1027">
        <v>151</v>
      </c>
      <c r="BB1027">
        <v>8</v>
      </c>
      <c r="BC1027">
        <v>2016</v>
      </c>
      <c r="BD1027" t="s">
        <v>3985</v>
      </c>
      <c r="BE1027">
        <v>2016</v>
      </c>
    </row>
    <row r="1028" spans="1:57" x14ac:dyDescent="0.35">
      <c r="A1028" s="1" t="s">
        <v>570</v>
      </c>
      <c r="B1028" s="1" t="s">
        <v>2403</v>
      </c>
      <c r="C1028" s="1" t="s">
        <v>2404</v>
      </c>
      <c r="D1028" s="1" t="s">
        <v>2405</v>
      </c>
      <c r="E1028" s="1" t="s">
        <v>2405</v>
      </c>
      <c r="F1028" s="1" t="s">
        <v>751</v>
      </c>
      <c r="G1028" s="2">
        <v>42613</v>
      </c>
      <c r="H1028" s="1" t="s">
        <v>1820</v>
      </c>
      <c r="I1028" s="1" t="s">
        <v>145</v>
      </c>
      <c r="J1028" s="1" t="s">
        <v>1775</v>
      </c>
      <c r="K1028" t="s">
        <v>1776</v>
      </c>
      <c r="L1028" t="b">
        <v>1</v>
      </c>
      <c r="Q1028">
        <v>0</v>
      </c>
      <c r="R1028">
        <v>0</v>
      </c>
      <c r="U1028">
        <v>0</v>
      </c>
      <c r="Z1028">
        <v>100</v>
      </c>
      <c r="AA1028">
        <v>50</v>
      </c>
      <c r="AB1028">
        <v>50</v>
      </c>
      <c r="AD1028">
        <v>0</v>
      </c>
      <c r="AH1028">
        <v>100</v>
      </c>
      <c r="AJ1028">
        <v>100</v>
      </c>
      <c r="AN1028">
        <v>71</v>
      </c>
      <c r="AO1028">
        <v>35</v>
      </c>
      <c r="AP1028">
        <v>36</v>
      </c>
      <c r="AR1028">
        <v>0</v>
      </c>
      <c r="AT1028">
        <v>71</v>
      </c>
      <c r="AZ1028">
        <v>71</v>
      </c>
      <c r="BB1028">
        <v>8</v>
      </c>
      <c r="BC1028">
        <v>2016</v>
      </c>
      <c r="BD1028" t="s">
        <v>3985</v>
      </c>
      <c r="BE1028">
        <v>2016</v>
      </c>
    </row>
    <row r="1029" spans="1:57" x14ac:dyDescent="0.35">
      <c r="A1029" s="1" t="s">
        <v>570</v>
      </c>
      <c r="B1029" s="1" t="s">
        <v>2406</v>
      </c>
      <c r="C1029" s="1" t="s">
        <v>2407</v>
      </c>
      <c r="D1029" s="1" t="s">
        <v>2408</v>
      </c>
      <c r="E1029" s="1" t="s">
        <v>2408</v>
      </c>
      <c r="F1029" s="1" t="s">
        <v>751</v>
      </c>
      <c r="G1029" s="2">
        <v>42613</v>
      </c>
      <c r="H1029" s="1" t="s">
        <v>1816</v>
      </c>
      <c r="I1029" s="1" t="s">
        <v>145</v>
      </c>
      <c r="J1029" s="1" t="s">
        <v>1775</v>
      </c>
      <c r="K1029" t="s">
        <v>1776</v>
      </c>
      <c r="L1029" t="b">
        <v>1</v>
      </c>
      <c r="Q1029">
        <v>0</v>
      </c>
      <c r="R1029">
        <v>0</v>
      </c>
      <c r="U1029">
        <v>0</v>
      </c>
      <c r="Z1029">
        <v>134</v>
      </c>
      <c r="AA1029">
        <v>67</v>
      </c>
      <c r="AB1029">
        <v>67</v>
      </c>
      <c r="AD1029">
        <v>0</v>
      </c>
      <c r="AH1029">
        <v>134</v>
      </c>
      <c r="AJ1029">
        <v>134</v>
      </c>
      <c r="AN1029">
        <v>96</v>
      </c>
      <c r="AO1029">
        <v>48</v>
      </c>
      <c r="AP1029">
        <v>48</v>
      </c>
      <c r="AR1029">
        <v>0</v>
      </c>
      <c r="AT1029">
        <v>96</v>
      </c>
      <c r="AZ1029">
        <v>96</v>
      </c>
      <c r="BB1029">
        <v>8</v>
      </c>
      <c r="BC1029">
        <v>2016</v>
      </c>
      <c r="BD1029" t="s">
        <v>3985</v>
      </c>
      <c r="BE1029">
        <v>2016</v>
      </c>
    </row>
    <row r="1030" spans="1:57" x14ac:dyDescent="0.35">
      <c r="A1030" s="1" t="s">
        <v>570</v>
      </c>
      <c r="B1030" s="1" t="s">
        <v>2409</v>
      </c>
      <c r="C1030" s="1" t="s">
        <v>2410</v>
      </c>
      <c r="D1030" s="1" t="s">
        <v>2411</v>
      </c>
      <c r="E1030" s="1" t="s">
        <v>2412</v>
      </c>
      <c r="F1030" s="1" t="s">
        <v>751</v>
      </c>
      <c r="G1030" s="2">
        <v>42613</v>
      </c>
      <c r="H1030" s="1" t="s">
        <v>1795</v>
      </c>
      <c r="I1030" s="1" t="s">
        <v>145</v>
      </c>
      <c r="J1030" s="1" t="s">
        <v>1775</v>
      </c>
      <c r="K1030" t="s">
        <v>1776</v>
      </c>
      <c r="L1030" t="b">
        <v>1</v>
      </c>
      <c r="Q1030">
        <v>0</v>
      </c>
      <c r="R1030">
        <v>0</v>
      </c>
      <c r="U1030">
        <v>0</v>
      </c>
      <c r="Z1030">
        <v>668</v>
      </c>
      <c r="AA1030">
        <v>334</v>
      </c>
      <c r="AB1030">
        <v>334</v>
      </c>
      <c r="AD1030">
        <v>0</v>
      </c>
      <c r="AH1030">
        <v>668</v>
      </c>
      <c r="AJ1030">
        <v>668</v>
      </c>
      <c r="AN1030">
        <v>473</v>
      </c>
      <c r="AO1030">
        <v>236</v>
      </c>
      <c r="AP1030">
        <v>237</v>
      </c>
      <c r="AR1030">
        <v>0</v>
      </c>
      <c r="AT1030">
        <v>473</v>
      </c>
      <c r="AZ1030">
        <v>473</v>
      </c>
      <c r="BB1030">
        <v>8</v>
      </c>
      <c r="BC1030">
        <v>2016</v>
      </c>
      <c r="BD1030" t="s">
        <v>3985</v>
      </c>
      <c r="BE1030">
        <v>2016</v>
      </c>
    </row>
    <row r="1031" spans="1:57" x14ac:dyDescent="0.35">
      <c r="A1031" s="1" t="s">
        <v>570</v>
      </c>
      <c r="B1031" s="1" t="s">
        <v>2413</v>
      </c>
      <c r="C1031" s="1" t="s">
        <v>2414</v>
      </c>
      <c r="D1031" s="1" t="s">
        <v>2415</v>
      </c>
      <c r="E1031" s="1" t="s">
        <v>2415</v>
      </c>
      <c r="F1031" s="1" t="s">
        <v>751</v>
      </c>
      <c r="G1031" s="2">
        <v>42613</v>
      </c>
      <c r="H1031" s="1" t="s">
        <v>1799</v>
      </c>
      <c r="I1031" s="1" t="s">
        <v>145</v>
      </c>
      <c r="J1031" s="1" t="s">
        <v>1775</v>
      </c>
      <c r="K1031" t="s">
        <v>1776</v>
      </c>
      <c r="L1031" t="b">
        <v>1</v>
      </c>
      <c r="Q1031">
        <v>0</v>
      </c>
      <c r="R1031">
        <v>0</v>
      </c>
      <c r="U1031">
        <v>0</v>
      </c>
      <c r="Z1031">
        <v>9313</v>
      </c>
      <c r="AA1031">
        <v>4657</v>
      </c>
      <c r="AB1031">
        <v>4656</v>
      </c>
      <c r="AD1031">
        <v>0</v>
      </c>
      <c r="AH1031">
        <v>9313</v>
      </c>
      <c r="AJ1031">
        <v>9313</v>
      </c>
      <c r="AN1031">
        <v>6601</v>
      </c>
      <c r="AO1031">
        <v>3300</v>
      </c>
      <c r="AP1031">
        <v>3301</v>
      </c>
      <c r="AR1031">
        <v>0</v>
      </c>
      <c r="AT1031">
        <v>6601</v>
      </c>
      <c r="AZ1031">
        <v>6601</v>
      </c>
      <c r="BB1031">
        <v>8</v>
      </c>
      <c r="BC1031">
        <v>2016</v>
      </c>
      <c r="BD1031" t="s">
        <v>3985</v>
      </c>
      <c r="BE1031">
        <v>2016</v>
      </c>
    </row>
    <row r="1032" spans="1:57" x14ac:dyDescent="0.35">
      <c r="A1032" s="1" t="s">
        <v>570</v>
      </c>
      <c r="B1032" s="1" t="s">
        <v>2416</v>
      </c>
      <c r="C1032" s="1" t="s">
        <v>2417</v>
      </c>
      <c r="D1032" s="1" t="s">
        <v>2418</v>
      </c>
      <c r="E1032" s="1" t="s">
        <v>2418</v>
      </c>
      <c r="F1032" s="1" t="s">
        <v>751</v>
      </c>
      <c r="G1032" s="2">
        <v>42613</v>
      </c>
      <c r="H1032" s="1" t="s">
        <v>1020</v>
      </c>
      <c r="I1032" s="1" t="s">
        <v>145</v>
      </c>
      <c r="J1032" s="1" t="s">
        <v>1775</v>
      </c>
      <c r="K1032" t="s">
        <v>1776</v>
      </c>
      <c r="L1032" t="b">
        <v>1</v>
      </c>
      <c r="Q1032">
        <v>0</v>
      </c>
      <c r="R1032">
        <v>0</v>
      </c>
      <c r="U1032">
        <v>0</v>
      </c>
      <c r="Z1032">
        <v>1478</v>
      </c>
      <c r="AA1032">
        <v>739</v>
      </c>
      <c r="AB1032">
        <v>739</v>
      </c>
      <c r="AD1032">
        <v>0</v>
      </c>
      <c r="AH1032">
        <v>1478</v>
      </c>
      <c r="AJ1032">
        <v>1478</v>
      </c>
      <c r="AN1032">
        <v>1047</v>
      </c>
      <c r="AO1032">
        <v>524</v>
      </c>
      <c r="AP1032">
        <v>523</v>
      </c>
      <c r="AR1032">
        <v>0</v>
      </c>
      <c r="AT1032">
        <v>1047</v>
      </c>
      <c r="AZ1032">
        <v>1047</v>
      </c>
      <c r="BB1032">
        <v>8</v>
      </c>
      <c r="BC1032">
        <v>2016</v>
      </c>
      <c r="BD1032" t="s">
        <v>3985</v>
      </c>
      <c r="BE1032">
        <v>2016</v>
      </c>
    </row>
    <row r="1033" spans="1:57" x14ac:dyDescent="0.35">
      <c r="A1033" s="1" t="s">
        <v>570</v>
      </c>
      <c r="B1033" s="1" t="s">
        <v>2419</v>
      </c>
      <c r="C1033" s="1" t="s">
        <v>2420</v>
      </c>
      <c r="D1033" s="1" t="s">
        <v>2421</v>
      </c>
      <c r="E1033" s="1" t="s">
        <v>2421</v>
      </c>
      <c r="F1033" s="1" t="s">
        <v>751</v>
      </c>
      <c r="G1033" s="2">
        <v>42613</v>
      </c>
      <c r="H1033" s="1" t="s">
        <v>1110</v>
      </c>
      <c r="I1033" s="1" t="s">
        <v>145</v>
      </c>
      <c r="J1033" s="1" t="s">
        <v>1775</v>
      </c>
      <c r="K1033" t="s">
        <v>1776</v>
      </c>
      <c r="L1033" t="b">
        <v>1</v>
      </c>
      <c r="Q1033">
        <v>0</v>
      </c>
      <c r="R1033">
        <v>0</v>
      </c>
      <c r="U1033">
        <v>0</v>
      </c>
      <c r="Z1033">
        <v>83</v>
      </c>
      <c r="AA1033">
        <v>42</v>
      </c>
      <c r="AB1033">
        <v>41</v>
      </c>
      <c r="AD1033">
        <v>0</v>
      </c>
      <c r="AH1033">
        <v>83</v>
      </c>
      <c r="AJ1033">
        <v>83</v>
      </c>
      <c r="AN1033">
        <v>59</v>
      </c>
      <c r="AO1033">
        <v>30</v>
      </c>
      <c r="AP1033">
        <v>29</v>
      </c>
      <c r="AR1033">
        <v>0</v>
      </c>
      <c r="AT1033">
        <v>59</v>
      </c>
      <c r="AZ1033">
        <v>59</v>
      </c>
      <c r="BB1033">
        <v>8</v>
      </c>
      <c r="BC1033">
        <v>2016</v>
      </c>
      <c r="BD1033" t="s">
        <v>3985</v>
      </c>
      <c r="BE1033">
        <v>2016</v>
      </c>
    </row>
    <row r="1034" spans="1:57" x14ac:dyDescent="0.35">
      <c r="A1034" s="1" t="s">
        <v>570</v>
      </c>
      <c r="B1034" s="1" t="s">
        <v>2422</v>
      </c>
      <c r="C1034" s="1" t="s">
        <v>2423</v>
      </c>
      <c r="D1034" s="1" t="s">
        <v>2424</v>
      </c>
      <c r="E1034" s="1" t="s">
        <v>2424</v>
      </c>
      <c r="F1034" s="1" t="s">
        <v>751</v>
      </c>
      <c r="G1034" s="2">
        <v>42613</v>
      </c>
      <c r="H1034" s="1" t="s">
        <v>1839</v>
      </c>
      <c r="I1034" s="1" t="s">
        <v>145</v>
      </c>
      <c r="J1034" s="1" t="s">
        <v>1775</v>
      </c>
      <c r="K1034" t="s">
        <v>1776</v>
      </c>
      <c r="L1034" t="b">
        <v>1</v>
      </c>
      <c r="Q1034">
        <v>0</v>
      </c>
      <c r="R1034">
        <v>0</v>
      </c>
      <c r="U1034">
        <v>0</v>
      </c>
      <c r="Z1034">
        <v>735</v>
      </c>
      <c r="AA1034">
        <v>368</v>
      </c>
      <c r="AB1034">
        <v>367</v>
      </c>
      <c r="AD1034">
        <v>0</v>
      </c>
      <c r="AH1034">
        <v>735</v>
      </c>
      <c r="AJ1034">
        <v>735</v>
      </c>
      <c r="AN1034">
        <v>521</v>
      </c>
      <c r="AO1034">
        <v>260</v>
      </c>
      <c r="AP1034">
        <v>261</v>
      </c>
      <c r="AR1034">
        <v>0</v>
      </c>
      <c r="AT1034">
        <v>521</v>
      </c>
      <c r="AZ1034">
        <v>521</v>
      </c>
      <c r="BB1034">
        <v>8</v>
      </c>
      <c r="BC1034">
        <v>2016</v>
      </c>
      <c r="BD1034" t="s">
        <v>3985</v>
      </c>
      <c r="BE1034">
        <v>2016</v>
      </c>
    </row>
    <row r="1035" spans="1:57" x14ac:dyDescent="0.35">
      <c r="A1035" s="1" t="s">
        <v>570</v>
      </c>
      <c r="B1035" s="1" t="s">
        <v>2425</v>
      </c>
      <c r="C1035" s="1" t="s">
        <v>2426</v>
      </c>
      <c r="D1035" s="1" t="s">
        <v>2427</v>
      </c>
      <c r="E1035" s="1" t="s">
        <v>2427</v>
      </c>
      <c r="F1035" s="1" t="s">
        <v>751</v>
      </c>
      <c r="G1035" s="2">
        <v>42613</v>
      </c>
      <c r="H1035" s="1" t="s">
        <v>155</v>
      </c>
      <c r="I1035" s="1" t="s">
        <v>145</v>
      </c>
      <c r="J1035" s="1" t="s">
        <v>1775</v>
      </c>
      <c r="K1035" t="s">
        <v>1776</v>
      </c>
      <c r="L1035" t="b">
        <v>1</v>
      </c>
      <c r="Q1035">
        <v>0</v>
      </c>
      <c r="R1035">
        <v>0</v>
      </c>
      <c r="U1035">
        <v>0</v>
      </c>
      <c r="Z1035">
        <v>1921</v>
      </c>
      <c r="AA1035">
        <v>961</v>
      </c>
      <c r="AB1035">
        <v>960</v>
      </c>
      <c r="AD1035">
        <v>0</v>
      </c>
      <c r="AH1035">
        <v>1921</v>
      </c>
      <c r="AJ1035">
        <v>1921</v>
      </c>
      <c r="AN1035">
        <v>1362</v>
      </c>
      <c r="AO1035">
        <v>681</v>
      </c>
      <c r="AP1035">
        <v>681</v>
      </c>
      <c r="AR1035">
        <v>0</v>
      </c>
      <c r="AT1035">
        <v>1362</v>
      </c>
      <c r="AZ1035">
        <v>1362</v>
      </c>
      <c r="BB1035">
        <v>8</v>
      </c>
      <c r="BC1035">
        <v>2016</v>
      </c>
      <c r="BD1035" t="s">
        <v>3985</v>
      </c>
      <c r="BE1035">
        <v>2016</v>
      </c>
    </row>
    <row r="1036" spans="1:57" x14ac:dyDescent="0.35">
      <c r="A1036" s="1" t="s">
        <v>570</v>
      </c>
      <c r="B1036" s="1" t="s">
        <v>2363</v>
      </c>
      <c r="C1036" s="1" t="s">
        <v>2364</v>
      </c>
      <c r="D1036" s="1" t="s">
        <v>2365</v>
      </c>
      <c r="E1036" s="1" t="s">
        <v>2365</v>
      </c>
      <c r="F1036" s="1" t="s">
        <v>751</v>
      </c>
      <c r="G1036" s="2">
        <v>42613</v>
      </c>
      <c r="H1036" s="1" t="s">
        <v>146</v>
      </c>
      <c r="I1036" s="1" t="s">
        <v>145</v>
      </c>
      <c r="J1036" s="1" t="s">
        <v>1775</v>
      </c>
      <c r="K1036" t="s">
        <v>1776</v>
      </c>
      <c r="L1036" t="b">
        <v>1</v>
      </c>
      <c r="Q1036">
        <v>0</v>
      </c>
      <c r="R1036">
        <v>0</v>
      </c>
      <c r="U1036">
        <v>0</v>
      </c>
      <c r="Z1036">
        <v>280</v>
      </c>
      <c r="AA1036">
        <v>140</v>
      </c>
      <c r="AB1036">
        <v>140</v>
      </c>
      <c r="AD1036">
        <v>0</v>
      </c>
      <c r="AH1036">
        <v>280</v>
      </c>
      <c r="AJ1036">
        <v>280</v>
      </c>
      <c r="AN1036">
        <v>198</v>
      </c>
      <c r="AO1036">
        <v>100</v>
      </c>
      <c r="AP1036">
        <v>98</v>
      </c>
      <c r="AR1036">
        <v>0</v>
      </c>
      <c r="AT1036">
        <v>198</v>
      </c>
      <c r="AZ1036">
        <v>198</v>
      </c>
      <c r="BB1036">
        <v>8</v>
      </c>
      <c r="BC1036">
        <v>2016</v>
      </c>
      <c r="BD1036" t="s">
        <v>3985</v>
      </c>
      <c r="BE1036">
        <v>2016</v>
      </c>
    </row>
    <row r="1037" spans="1:57" x14ac:dyDescent="0.35">
      <c r="A1037" s="1" t="s">
        <v>570</v>
      </c>
      <c r="B1037" s="1" t="s">
        <v>2366</v>
      </c>
      <c r="C1037" s="1" t="s">
        <v>2367</v>
      </c>
      <c r="D1037" s="1" t="s">
        <v>2368</v>
      </c>
      <c r="E1037" s="1" t="s">
        <v>2368</v>
      </c>
      <c r="F1037" s="1" t="s">
        <v>751</v>
      </c>
      <c r="G1037" s="2">
        <v>42613</v>
      </c>
      <c r="H1037" s="1" t="s">
        <v>1124</v>
      </c>
      <c r="I1037" s="1" t="s">
        <v>145</v>
      </c>
      <c r="J1037" s="1" t="s">
        <v>1775</v>
      </c>
      <c r="K1037" t="s">
        <v>1776</v>
      </c>
      <c r="L1037" t="b">
        <v>1</v>
      </c>
      <c r="Q1037">
        <v>0</v>
      </c>
      <c r="R1037">
        <v>0</v>
      </c>
      <c r="U1037">
        <v>0</v>
      </c>
      <c r="Z1037">
        <v>3487</v>
      </c>
      <c r="AA1037">
        <v>1744</v>
      </c>
      <c r="AB1037">
        <v>1743</v>
      </c>
      <c r="AD1037">
        <v>0</v>
      </c>
      <c r="AH1037">
        <v>3487</v>
      </c>
      <c r="AJ1037">
        <v>3487</v>
      </c>
      <c r="AN1037">
        <v>2472</v>
      </c>
      <c r="AO1037">
        <v>1236</v>
      </c>
      <c r="AP1037">
        <v>1236</v>
      </c>
      <c r="AR1037">
        <v>0</v>
      </c>
      <c r="AT1037">
        <v>2472</v>
      </c>
      <c r="AZ1037">
        <v>2472</v>
      </c>
      <c r="BB1037">
        <v>8</v>
      </c>
      <c r="BC1037">
        <v>2016</v>
      </c>
      <c r="BD1037" t="s">
        <v>3985</v>
      </c>
      <c r="BE1037">
        <v>2016</v>
      </c>
    </row>
    <row r="1038" spans="1:57" x14ac:dyDescent="0.35">
      <c r="A1038" s="1" t="s">
        <v>570</v>
      </c>
      <c r="B1038" s="1" t="s">
        <v>2369</v>
      </c>
      <c r="C1038" s="1" t="s">
        <v>2370</v>
      </c>
      <c r="D1038" s="1" t="s">
        <v>2371</v>
      </c>
      <c r="E1038" s="1" t="s">
        <v>2371</v>
      </c>
      <c r="F1038" s="1" t="s">
        <v>751</v>
      </c>
      <c r="G1038" s="2">
        <v>42613</v>
      </c>
      <c r="H1038" s="1" t="s">
        <v>402</v>
      </c>
      <c r="I1038" s="1" t="s">
        <v>145</v>
      </c>
      <c r="J1038" s="1" t="s">
        <v>1775</v>
      </c>
      <c r="K1038" t="s">
        <v>1776</v>
      </c>
      <c r="L1038" t="b">
        <v>1</v>
      </c>
      <c r="Q1038">
        <v>0</v>
      </c>
      <c r="R1038">
        <v>0</v>
      </c>
      <c r="U1038">
        <v>0</v>
      </c>
      <c r="Z1038">
        <v>453</v>
      </c>
      <c r="AA1038">
        <v>227</v>
      </c>
      <c r="AB1038">
        <v>226</v>
      </c>
      <c r="AD1038">
        <v>0</v>
      </c>
      <c r="AH1038">
        <v>453</v>
      </c>
      <c r="AJ1038">
        <v>453</v>
      </c>
      <c r="AN1038">
        <v>321</v>
      </c>
      <c r="AO1038">
        <v>160</v>
      </c>
      <c r="AP1038">
        <v>161</v>
      </c>
      <c r="AR1038">
        <v>0</v>
      </c>
      <c r="AT1038">
        <v>321</v>
      </c>
      <c r="AZ1038">
        <v>321</v>
      </c>
      <c r="BB1038">
        <v>8</v>
      </c>
      <c r="BC1038">
        <v>2016</v>
      </c>
      <c r="BD1038" t="s">
        <v>3985</v>
      </c>
      <c r="BE1038">
        <v>2016</v>
      </c>
    </row>
    <row r="1039" spans="1:57" x14ac:dyDescent="0.35">
      <c r="A1039" s="1" t="s">
        <v>570</v>
      </c>
      <c r="B1039" s="1" t="s">
        <v>2372</v>
      </c>
      <c r="C1039" s="1" t="s">
        <v>2373</v>
      </c>
      <c r="D1039" s="1" t="s">
        <v>2374</v>
      </c>
      <c r="E1039" s="1" t="s">
        <v>2374</v>
      </c>
      <c r="F1039" s="1" t="s">
        <v>751</v>
      </c>
      <c r="G1039" s="2">
        <v>42613</v>
      </c>
      <c r="H1039" s="1" t="s">
        <v>998</v>
      </c>
      <c r="I1039" s="1" t="s">
        <v>145</v>
      </c>
      <c r="J1039" s="1" t="s">
        <v>1775</v>
      </c>
      <c r="K1039" t="s">
        <v>1776</v>
      </c>
      <c r="L1039" t="b">
        <v>1</v>
      </c>
      <c r="Q1039">
        <v>0</v>
      </c>
      <c r="R1039">
        <v>0</v>
      </c>
      <c r="U1039">
        <v>0</v>
      </c>
      <c r="Z1039">
        <v>248</v>
      </c>
      <c r="AA1039">
        <v>124</v>
      </c>
      <c r="AB1039">
        <v>124</v>
      </c>
      <c r="AD1039">
        <v>0</v>
      </c>
      <c r="AH1039">
        <v>248</v>
      </c>
      <c r="AJ1039">
        <v>248</v>
      </c>
      <c r="AN1039">
        <v>176</v>
      </c>
      <c r="AO1039">
        <v>88</v>
      </c>
      <c r="AP1039">
        <v>88</v>
      </c>
      <c r="AR1039">
        <v>0</v>
      </c>
      <c r="AT1039">
        <v>176</v>
      </c>
      <c r="AZ1039">
        <v>176</v>
      </c>
      <c r="BB1039">
        <v>8</v>
      </c>
      <c r="BC1039">
        <v>2016</v>
      </c>
      <c r="BD1039" t="s">
        <v>3985</v>
      </c>
      <c r="BE1039">
        <v>2016</v>
      </c>
    </row>
    <row r="1040" spans="1:57" x14ac:dyDescent="0.35">
      <c r="A1040" s="1" t="s">
        <v>59</v>
      </c>
      <c r="B1040" s="1" t="s">
        <v>1215</v>
      </c>
      <c r="C1040" s="1" t="s">
        <v>1136</v>
      </c>
      <c r="D1040" s="1" t="s">
        <v>1137</v>
      </c>
      <c r="E1040" s="1" t="s">
        <v>29</v>
      </c>
      <c r="F1040" s="1" t="s">
        <v>751</v>
      </c>
      <c r="G1040" s="2">
        <v>44561</v>
      </c>
      <c r="H1040" s="1" t="s">
        <v>1138</v>
      </c>
      <c r="I1040" s="1" t="s">
        <v>136</v>
      </c>
      <c r="J1040" s="1" t="s">
        <v>1021</v>
      </c>
      <c r="K1040" t="s">
        <v>1022</v>
      </c>
      <c r="L1040" t="b">
        <v>0</v>
      </c>
      <c r="Q1040">
        <v>0</v>
      </c>
      <c r="R1040">
        <v>0</v>
      </c>
      <c r="T1040">
        <v>0</v>
      </c>
      <c r="U1040">
        <v>0</v>
      </c>
      <c r="AA1040">
        <v>0</v>
      </c>
      <c r="AB1040">
        <v>0</v>
      </c>
      <c r="AD1040">
        <v>0</v>
      </c>
      <c r="AF1040">
        <v>0</v>
      </c>
      <c r="AJ1040">
        <v>0</v>
      </c>
      <c r="AO1040">
        <v>0</v>
      </c>
      <c r="AP1040">
        <v>0</v>
      </c>
      <c r="AR1040">
        <v>0</v>
      </c>
      <c r="AZ1040">
        <v>0</v>
      </c>
      <c r="BB1040">
        <v>12</v>
      </c>
      <c r="BC1040">
        <v>2021</v>
      </c>
      <c r="BD1040" t="s">
        <v>3987</v>
      </c>
      <c r="BE1040">
        <v>2022</v>
      </c>
    </row>
    <row r="1041" spans="1:57" x14ac:dyDescent="0.35">
      <c r="A1041" s="1" t="s">
        <v>59</v>
      </c>
      <c r="B1041" s="1" t="s">
        <v>1216</v>
      </c>
      <c r="C1041" s="1" t="s">
        <v>1176</v>
      </c>
      <c r="D1041" s="1" t="s">
        <v>1177</v>
      </c>
      <c r="E1041" s="1" t="s">
        <v>29</v>
      </c>
      <c r="F1041" s="1" t="s">
        <v>751</v>
      </c>
      <c r="G1041" s="2">
        <v>44561</v>
      </c>
      <c r="H1041" s="1" t="s">
        <v>321</v>
      </c>
      <c r="I1041" s="1" t="s">
        <v>190</v>
      </c>
      <c r="J1041" s="1" t="s">
        <v>1021</v>
      </c>
      <c r="K1041" t="s">
        <v>1022</v>
      </c>
      <c r="L1041" t="b">
        <v>0</v>
      </c>
      <c r="Q1041">
        <v>0</v>
      </c>
      <c r="R1041">
        <v>0</v>
      </c>
      <c r="T1041">
        <v>0</v>
      </c>
      <c r="U1041">
        <v>0</v>
      </c>
      <c r="AA1041">
        <v>0</v>
      </c>
      <c r="AB1041">
        <v>0</v>
      </c>
      <c r="AD1041">
        <v>0</v>
      </c>
      <c r="AF1041">
        <v>0</v>
      </c>
      <c r="AJ1041">
        <v>0</v>
      </c>
      <c r="AO1041">
        <v>0</v>
      </c>
      <c r="AP1041">
        <v>0</v>
      </c>
      <c r="AR1041">
        <v>0</v>
      </c>
      <c r="AZ1041">
        <v>0</v>
      </c>
      <c r="BB1041">
        <v>12</v>
      </c>
      <c r="BC1041">
        <v>2021</v>
      </c>
      <c r="BD1041" t="s">
        <v>3987</v>
      </c>
      <c r="BE1041">
        <v>2022</v>
      </c>
    </row>
    <row r="1042" spans="1:57" x14ac:dyDescent="0.35">
      <c r="A1042" s="1" t="s">
        <v>59</v>
      </c>
      <c r="B1042" s="1" t="s">
        <v>1217</v>
      </c>
      <c r="C1042" s="1" t="s">
        <v>1170</v>
      </c>
      <c r="D1042" s="1" t="s">
        <v>1171</v>
      </c>
      <c r="E1042" s="1" t="s">
        <v>29</v>
      </c>
      <c r="F1042" s="1" t="s">
        <v>751</v>
      </c>
      <c r="G1042" s="2">
        <v>44561</v>
      </c>
      <c r="H1042" s="1" t="s">
        <v>40</v>
      </c>
      <c r="I1042" s="1" t="s">
        <v>40</v>
      </c>
      <c r="J1042" s="1" t="s">
        <v>1021</v>
      </c>
      <c r="K1042" t="s">
        <v>1022</v>
      </c>
      <c r="L1042" t="b">
        <v>0</v>
      </c>
      <c r="Q1042">
        <v>0</v>
      </c>
      <c r="R1042">
        <v>0</v>
      </c>
      <c r="T1042">
        <v>0</v>
      </c>
      <c r="U1042">
        <v>0</v>
      </c>
      <c r="AA1042">
        <v>0</v>
      </c>
      <c r="AB1042">
        <v>0</v>
      </c>
      <c r="AD1042">
        <v>0</v>
      </c>
      <c r="AF1042">
        <v>0</v>
      </c>
      <c r="AJ1042">
        <v>0</v>
      </c>
      <c r="AO1042">
        <v>0</v>
      </c>
      <c r="AP1042">
        <v>0</v>
      </c>
      <c r="AR1042">
        <v>0</v>
      </c>
      <c r="AZ1042">
        <v>0</v>
      </c>
      <c r="BB1042">
        <v>12</v>
      </c>
      <c r="BC1042">
        <v>2021</v>
      </c>
      <c r="BD1042" t="s">
        <v>3987</v>
      </c>
      <c r="BE1042">
        <v>2022</v>
      </c>
    </row>
    <row r="1043" spans="1:57" x14ac:dyDescent="0.35">
      <c r="A1043" s="1" t="s">
        <v>59</v>
      </c>
      <c r="B1043" s="1" t="s">
        <v>1218</v>
      </c>
      <c r="C1043" s="1" t="s">
        <v>1167</v>
      </c>
      <c r="D1043" s="1" t="s">
        <v>1168</v>
      </c>
      <c r="E1043" s="1" t="s">
        <v>29</v>
      </c>
      <c r="F1043" s="1" t="s">
        <v>751</v>
      </c>
      <c r="G1043" s="2">
        <v>44561</v>
      </c>
      <c r="H1043" s="1" t="s">
        <v>238</v>
      </c>
      <c r="I1043" s="1" t="s">
        <v>239</v>
      </c>
      <c r="J1043" s="1" t="s">
        <v>1021</v>
      </c>
      <c r="K1043" t="s">
        <v>1022</v>
      </c>
      <c r="L1043" t="b">
        <v>0</v>
      </c>
      <c r="Q1043">
        <v>0</v>
      </c>
      <c r="R1043">
        <v>0</v>
      </c>
      <c r="T1043">
        <v>0</v>
      </c>
      <c r="U1043">
        <v>0</v>
      </c>
      <c r="AA1043">
        <v>0</v>
      </c>
      <c r="AB1043">
        <v>0</v>
      </c>
      <c r="AD1043">
        <v>0</v>
      </c>
      <c r="AF1043">
        <v>0</v>
      </c>
      <c r="AJ1043">
        <v>0</v>
      </c>
      <c r="AO1043">
        <v>0</v>
      </c>
      <c r="AP1043">
        <v>0</v>
      </c>
      <c r="AR1043">
        <v>0</v>
      </c>
      <c r="AZ1043">
        <v>0</v>
      </c>
      <c r="BB1043">
        <v>12</v>
      </c>
      <c r="BC1043">
        <v>2021</v>
      </c>
      <c r="BD1043" t="s">
        <v>3987</v>
      </c>
      <c r="BE1043">
        <v>2022</v>
      </c>
    </row>
    <row r="1044" spans="1:57" x14ac:dyDescent="0.35">
      <c r="A1044" s="1" t="s">
        <v>59</v>
      </c>
      <c r="B1044" s="1" t="s">
        <v>1219</v>
      </c>
      <c r="C1044" s="1" t="s">
        <v>1130</v>
      </c>
      <c r="D1044" s="1" t="s">
        <v>1131</v>
      </c>
      <c r="E1044" s="1" t="s">
        <v>29</v>
      </c>
      <c r="F1044" s="1" t="s">
        <v>751</v>
      </c>
      <c r="G1044" s="2">
        <v>44561</v>
      </c>
      <c r="H1044" s="1" t="s">
        <v>386</v>
      </c>
      <c r="I1044" s="1" t="s">
        <v>387</v>
      </c>
      <c r="J1044" s="1" t="s">
        <v>1021</v>
      </c>
      <c r="K1044" t="s">
        <v>1022</v>
      </c>
      <c r="L1044" t="b">
        <v>0</v>
      </c>
      <c r="Q1044">
        <v>0</v>
      </c>
      <c r="R1044">
        <v>0</v>
      </c>
      <c r="T1044">
        <v>0</v>
      </c>
      <c r="U1044">
        <v>0</v>
      </c>
      <c r="AA1044">
        <v>0</v>
      </c>
      <c r="AB1044">
        <v>0</v>
      </c>
      <c r="AD1044">
        <v>0</v>
      </c>
      <c r="AF1044">
        <v>0</v>
      </c>
      <c r="AJ1044">
        <v>0</v>
      </c>
      <c r="AO1044">
        <v>0</v>
      </c>
      <c r="AP1044">
        <v>0</v>
      </c>
      <c r="AR1044">
        <v>0</v>
      </c>
      <c r="AZ1044">
        <v>0</v>
      </c>
      <c r="BB1044">
        <v>12</v>
      </c>
      <c r="BC1044">
        <v>2021</v>
      </c>
      <c r="BD1044" t="s">
        <v>3987</v>
      </c>
      <c r="BE1044">
        <v>2022</v>
      </c>
    </row>
    <row r="1045" spans="1:57" x14ac:dyDescent="0.35">
      <c r="A1045" s="1" t="s">
        <v>59</v>
      </c>
      <c r="B1045" s="1" t="s">
        <v>1220</v>
      </c>
      <c r="C1045" s="1" t="s">
        <v>1133</v>
      </c>
      <c r="D1045" s="1" t="s">
        <v>1134</v>
      </c>
      <c r="E1045" s="1" t="s">
        <v>29</v>
      </c>
      <c r="F1045" s="1" t="s">
        <v>751</v>
      </c>
      <c r="G1045" s="2">
        <v>44561</v>
      </c>
      <c r="H1045" s="1" t="s">
        <v>165</v>
      </c>
      <c r="I1045" s="1" t="s">
        <v>166</v>
      </c>
      <c r="J1045" s="1" t="s">
        <v>1021</v>
      </c>
      <c r="K1045" t="s">
        <v>1022</v>
      </c>
      <c r="L1045" t="b">
        <v>0</v>
      </c>
      <c r="Q1045">
        <v>0</v>
      </c>
      <c r="R1045">
        <v>0</v>
      </c>
      <c r="T1045">
        <v>0</v>
      </c>
      <c r="U1045">
        <v>0</v>
      </c>
      <c r="AA1045">
        <v>0</v>
      </c>
      <c r="AB1045">
        <v>0</v>
      </c>
      <c r="AD1045">
        <v>0</v>
      </c>
      <c r="AF1045">
        <v>0</v>
      </c>
      <c r="AJ1045">
        <v>0</v>
      </c>
      <c r="AO1045">
        <v>0</v>
      </c>
      <c r="AP1045">
        <v>0</v>
      </c>
      <c r="AR1045">
        <v>0</v>
      </c>
      <c r="AZ1045">
        <v>0</v>
      </c>
      <c r="BB1045">
        <v>12</v>
      </c>
      <c r="BC1045">
        <v>2021</v>
      </c>
      <c r="BD1045" t="s">
        <v>3987</v>
      </c>
      <c r="BE1045">
        <v>2022</v>
      </c>
    </row>
    <row r="1046" spans="1:57" x14ac:dyDescent="0.35">
      <c r="A1046" s="1" t="s">
        <v>59</v>
      </c>
      <c r="B1046" s="1" t="s">
        <v>1221</v>
      </c>
      <c r="C1046" s="1" t="s">
        <v>1193</v>
      </c>
      <c r="D1046" s="1" t="s">
        <v>1194</v>
      </c>
      <c r="E1046" s="1" t="s">
        <v>29</v>
      </c>
      <c r="F1046" s="1" t="s">
        <v>751</v>
      </c>
      <c r="G1046" s="2">
        <v>44561</v>
      </c>
      <c r="H1046" s="1" t="s">
        <v>1195</v>
      </c>
      <c r="I1046" s="1" t="s">
        <v>145</v>
      </c>
      <c r="J1046" s="1" t="s">
        <v>1021</v>
      </c>
      <c r="K1046" t="s">
        <v>1022</v>
      </c>
      <c r="L1046" t="b">
        <v>0</v>
      </c>
      <c r="Q1046">
        <v>0</v>
      </c>
      <c r="R1046">
        <v>0</v>
      </c>
      <c r="T1046">
        <v>0</v>
      </c>
      <c r="U1046">
        <v>0</v>
      </c>
      <c r="AA1046">
        <v>0</v>
      </c>
      <c r="AB1046">
        <v>0</v>
      </c>
      <c r="AD1046">
        <v>0</v>
      </c>
      <c r="AF1046">
        <v>0</v>
      </c>
      <c r="AJ1046">
        <v>0</v>
      </c>
      <c r="AO1046">
        <v>0</v>
      </c>
      <c r="AP1046">
        <v>0</v>
      </c>
      <c r="AR1046">
        <v>0</v>
      </c>
      <c r="AZ1046">
        <v>0</v>
      </c>
      <c r="BB1046">
        <v>12</v>
      </c>
      <c r="BC1046">
        <v>2021</v>
      </c>
      <c r="BD1046" t="s">
        <v>3987</v>
      </c>
      <c r="BE1046">
        <v>2022</v>
      </c>
    </row>
    <row r="1047" spans="1:57" x14ac:dyDescent="0.35">
      <c r="A1047" s="1" t="s">
        <v>59</v>
      </c>
      <c r="B1047" s="1" t="s">
        <v>1222</v>
      </c>
      <c r="C1047" s="1" t="s">
        <v>1173</v>
      </c>
      <c r="D1047" s="1" t="s">
        <v>1174</v>
      </c>
      <c r="E1047" s="1" t="s">
        <v>29</v>
      </c>
      <c r="F1047" s="1" t="s">
        <v>751</v>
      </c>
      <c r="G1047" s="2">
        <v>44561</v>
      </c>
      <c r="H1047" s="1" t="s">
        <v>155</v>
      </c>
      <c r="I1047" s="1" t="s">
        <v>145</v>
      </c>
      <c r="J1047" s="1" t="s">
        <v>1021</v>
      </c>
      <c r="K1047" t="s">
        <v>1022</v>
      </c>
      <c r="L1047" t="b">
        <v>0</v>
      </c>
      <c r="Q1047">
        <v>0</v>
      </c>
      <c r="R1047">
        <v>0</v>
      </c>
      <c r="T1047">
        <v>0</v>
      </c>
      <c r="U1047">
        <v>0</v>
      </c>
      <c r="AA1047">
        <v>0</v>
      </c>
      <c r="AB1047">
        <v>0</v>
      </c>
      <c r="AD1047">
        <v>0</v>
      </c>
      <c r="AF1047">
        <v>0</v>
      </c>
      <c r="AJ1047">
        <v>0</v>
      </c>
      <c r="AO1047">
        <v>0</v>
      </c>
      <c r="AP1047">
        <v>0</v>
      </c>
      <c r="AR1047">
        <v>0</v>
      </c>
      <c r="AZ1047">
        <v>0</v>
      </c>
      <c r="BB1047">
        <v>12</v>
      </c>
      <c r="BC1047">
        <v>2021</v>
      </c>
      <c r="BD1047" t="s">
        <v>3987</v>
      </c>
      <c r="BE1047">
        <v>2022</v>
      </c>
    </row>
    <row r="1048" spans="1:57" x14ac:dyDescent="0.35">
      <c r="A1048" s="1" t="s">
        <v>59</v>
      </c>
      <c r="B1048" s="1" t="s">
        <v>1223</v>
      </c>
      <c r="C1048" s="1" t="s">
        <v>1164</v>
      </c>
      <c r="D1048" s="1" t="s">
        <v>1165</v>
      </c>
      <c r="E1048" s="1" t="s">
        <v>29</v>
      </c>
      <c r="F1048" s="1" t="s">
        <v>751</v>
      </c>
      <c r="G1048" s="2">
        <v>44561</v>
      </c>
      <c r="H1048" s="1" t="s">
        <v>998</v>
      </c>
      <c r="I1048" s="1" t="s">
        <v>145</v>
      </c>
      <c r="J1048" s="1" t="s">
        <v>1021</v>
      </c>
      <c r="K1048" t="s">
        <v>1022</v>
      </c>
      <c r="L1048" t="b">
        <v>0</v>
      </c>
      <c r="Q1048">
        <v>0</v>
      </c>
      <c r="R1048">
        <v>0</v>
      </c>
      <c r="T1048">
        <v>0</v>
      </c>
      <c r="U1048">
        <v>0</v>
      </c>
      <c r="AA1048">
        <v>0</v>
      </c>
      <c r="AB1048">
        <v>0</v>
      </c>
      <c r="AD1048">
        <v>0</v>
      </c>
      <c r="AF1048">
        <v>0</v>
      </c>
      <c r="AJ1048">
        <v>0</v>
      </c>
      <c r="AO1048">
        <v>0</v>
      </c>
      <c r="AP1048">
        <v>0</v>
      </c>
      <c r="AR1048">
        <v>0</v>
      </c>
      <c r="AZ1048">
        <v>0</v>
      </c>
      <c r="BB1048">
        <v>12</v>
      </c>
      <c r="BC1048">
        <v>2021</v>
      </c>
      <c r="BD1048" t="s">
        <v>3987</v>
      </c>
      <c r="BE1048">
        <v>2022</v>
      </c>
    </row>
    <row r="1049" spans="1:57" x14ac:dyDescent="0.35">
      <c r="A1049" s="1" t="s">
        <v>59</v>
      </c>
      <c r="B1049" s="1" t="s">
        <v>1224</v>
      </c>
      <c r="C1049" s="1" t="s">
        <v>1179</v>
      </c>
      <c r="D1049" s="1" t="s">
        <v>1180</v>
      </c>
      <c r="E1049" s="1" t="s">
        <v>29</v>
      </c>
      <c r="F1049" s="1" t="s">
        <v>751</v>
      </c>
      <c r="G1049" s="2">
        <v>44561</v>
      </c>
      <c r="H1049" s="1" t="s">
        <v>125</v>
      </c>
      <c r="I1049" s="1" t="s">
        <v>125</v>
      </c>
      <c r="J1049" s="1" t="s">
        <v>1021</v>
      </c>
      <c r="K1049" t="s">
        <v>1022</v>
      </c>
      <c r="L1049" t="b">
        <v>0</v>
      </c>
      <c r="Q1049">
        <v>0</v>
      </c>
      <c r="R1049">
        <v>0</v>
      </c>
      <c r="T1049">
        <v>0</v>
      </c>
      <c r="U1049">
        <v>0</v>
      </c>
      <c r="AA1049">
        <v>0</v>
      </c>
      <c r="AB1049">
        <v>0</v>
      </c>
      <c r="AD1049">
        <v>0</v>
      </c>
      <c r="AF1049">
        <v>0</v>
      </c>
      <c r="AJ1049">
        <v>0</v>
      </c>
      <c r="AO1049">
        <v>0</v>
      </c>
      <c r="AP1049">
        <v>0</v>
      </c>
      <c r="AR1049">
        <v>0</v>
      </c>
      <c r="AZ1049">
        <v>0</v>
      </c>
      <c r="BB1049">
        <v>12</v>
      </c>
      <c r="BC1049">
        <v>2021</v>
      </c>
      <c r="BD1049" t="s">
        <v>3987</v>
      </c>
      <c r="BE1049">
        <v>2022</v>
      </c>
    </row>
    <row r="1050" spans="1:57" x14ac:dyDescent="0.35">
      <c r="A1050" s="1" t="s">
        <v>59</v>
      </c>
      <c r="B1050" s="1" t="s">
        <v>1225</v>
      </c>
      <c r="C1050" s="1" t="s">
        <v>1160</v>
      </c>
      <c r="D1050" s="1" t="s">
        <v>1161</v>
      </c>
      <c r="E1050" s="1" t="s">
        <v>29</v>
      </c>
      <c r="F1050" s="1" t="s">
        <v>751</v>
      </c>
      <c r="G1050" s="2">
        <v>44561</v>
      </c>
      <c r="H1050" s="1" t="s">
        <v>1162</v>
      </c>
      <c r="I1050" s="1" t="s">
        <v>353</v>
      </c>
      <c r="J1050" s="1" t="s">
        <v>1021</v>
      </c>
      <c r="K1050" t="s">
        <v>1022</v>
      </c>
      <c r="L1050" t="b">
        <v>0</v>
      </c>
      <c r="Q1050">
        <v>0</v>
      </c>
      <c r="R1050">
        <v>0</v>
      </c>
      <c r="T1050">
        <v>0</v>
      </c>
      <c r="U1050">
        <v>0</v>
      </c>
      <c r="AA1050">
        <v>0</v>
      </c>
      <c r="AB1050">
        <v>0</v>
      </c>
      <c r="AD1050">
        <v>0</v>
      </c>
      <c r="AF1050">
        <v>0</v>
      </c>
      <c r="AJ1050">
        <v>0</v>
      </c>
      <c r="AO1050">
        <v>0</v>
      </c>
      <c r="AP1050">
        <v>0</v>
      </c>
      <c r="AR1050">
        <v>0</v>
      </c>
      <c r="AZ1050">
        <v>0</v>
      </c>
      <c r="BB1050">
        <v>12</v>
      </c>
      <c r="BC1050">
        <v>2021</v>
      </c>
      <c r="BD1050" t="s">
        <v>3987</v>
      </c>
      <c r="BE1050">
        <v>2022</v>
      </c>
    </row>
    <row r="1051" spans="1:57" x14ac:dyDescent="0.35">
      <c r="A1051" s="1" t="s">
        <v>59</v>
      </c>
      <c r="B1051" s="1" t="s">
        <v>1226</v>
      </c>
      <c r="C1051" s="1" t="s">
        <v>1090</v>
      </c>
      <c r="D1051" s="1" t="s">
        <v>1091</v>
      </c>
      <c r="E1051" s="1" t="s">
        <v>29</v>
      </c>
      <c r="F1051" s="1" t="s">
        <v>751</v>
      </c>
      <c r="G1051" s="2">
        <v>44561</v>
      </c>
      <c r="H1051" s="1" t="s">
        <v>146</v>
      </c>
      <c r="I1051" s="1" t="s">
        <v>145</v>
      </c>
      <c r="J1051" s="1" t="s">
        <v>1021</v>
      </c>
      <c r="K1051" t="s">
        <v>1022</v>
      </c>
      <c r="L1051" t="b">
        <v>0</v>
      </c>
      <c r="Q1051">
        <v>0</v>
      </c>
      <c r="R1051">
        <v>0</v>
      </c>
      <c r="T1051">
        <v>0</v>
      </c>
      <c r="U1051">
        <v>0</v>
      </c>
      <c r="AA1051">
        <v>0</v>
      </c>
      <c r="AB1051">
        <v>0</v>
      </c>
      <c r="AD1051">
        <v>0</v>
      </c>
      <c r="AF1051">
        <v>0</v>
      </c>
      <c r="AJ1051">
        <v>0</v>
      </c>
      <c r="AO1051">
        <v>0</v>
      </c>
      <c r="AP1051">
        <v>0</v>
      </c>
      <c r="AR1051">
        <v>0</v>
      </c>
      <c r="AZ1051">
        <v>0</v>
      </c>
      <c r="BB1051">
        <v>12</v>
      </c>
      <c r="BC1051">
        <v>2021</v>
      </c>
      <c r="BD1051" t="s">
        <v>3987</v>
      </c>
      <c r="BE1051">
        <v>2022</v>
      </c>
    </row>
    <row r="1052" spans="1:57" x14ac:dyDescent="0.35">
      <c r="A1052" s="1" t="s">
        <v>59</v>
      </c>
      <c r="B1052" s="1" t="s">
        <v>1227</v>
      </c>
      <c r="C1052" s="1" t="s">
        <v>1122</v>
      </c>
      <c r="D1052" s="1" t="s">
        <v>1123</v>
      </c>
      <c r="E1052" s="1" t="s">
        <v>29</v>
      </c>
      <c r="F1052" s="1" t="s">
        <v>751</v>
      </c>
      <c r="G1052" s="2">
        <v>44561</v>
      </c>
      <c r="H1052" s="1" t="s">
        <v>1124</v>
      </c>
      <c r="I1052" s="1" t="s">
        <v>145</v>
      </c>
      <c r="J1052" s="1" t="s">
        <v>1021</v>
      </c>
      <c r="K1052" t="s">
        <v>1022</v>
      </c>
      <c r="L1052" t="b">
        <v>0</v>
      </c>
      <c r="Q1052">
        <v>0</v>
      </c>
      <c r="R1052">
        <v>0</v>
      </c>
      <c r="T1052">
        <v>0</v>
      </c>
      <c r="U1052">
        <v>0</v>
      </c>
      <c r="AA1052">
        <v>0</v>
      </c>
      <c r="AB1052">
        <v>0</v>
      </c>
      <c r="AD1052">
        <v>0</v>
      </c>
      <c r="AF1052">
        <v>0</v>
      </c>
      <c r="AJ1052">
        <v>0</v>
      </c>
      <c r="AO1052">
        <v>0</v>
      </c>
      <c r="AP1052">
        <v>0</v>
      </c>
      <c r="AR1052">
        <v>0</v>
      </c>
      <c r="AZ1052">
        <v>0</v>
      </c>
      <c r="BB1052">
        <v>12</v>
      </c>
      <c r="BC1052">
        <v>2021</v>
      </c>
      <c r="BD1052" t="s">
        <v>3987</v>
      </c>
      <c r="BE1052">
        <v>2022</v>
      </c>
    </row>
    <row r="1053" spans="1:57" x14ac:dyDescent="0.35">
      <c r="A1053" s="1" t="s">
        <v>59</v>
      </c>
      <c r="B1053" s="1" t="s">
        <v>1228</v>
      </c>
      <c r="C1053" s="1" t="s">
        <v>1143</v>
      </c>
      <c r="D1053" s="1" t="s">
        <v>1144</v>
      </c>
      <c r="E1053" s="1" t="s">
        <v>29</v>
      </c>
      <c r="F1053" s="1" t="s">
        <v>751</v>
      </c>
      <c r="G1053" s="2">
        <v>44561</v>
      </c>
      <c r="H1053" s="1" t="s">
        <v>1145</v>
      </c>
      <c r="I1053" s="1" t="s">
        <v>73</v>
      </c>
      <c r="J1053" s="1" t="s">
        <v>1021</v>
      </c>
      <c r="K1053" t="s">
        <v>1022</v>
      </c>
      <c r="L1053" t="b">
        <v>0</v>
      </c>
      <c r="Q1053">
        <v>0</v>
      </c>
      <c r="R1053">
        <v>0</v>
      </c>
      <c r="T1053">
        <v>0</v>
      </c>
      <c r="U1053">
        <v>0</v>
      </c>
      <c r="AA1053">
        <v>0</v>
      </c>
      <c r="AB1053">
        <v>0</v>
      </c>
      <c r="AD1053">
        <v>0</v>
      </c>
      <c r="AF1053">
        <v>0</v>
      </c>
      <c r="AJ1053">
        <v>0</v>
      </c>
      <c r="AO1053">
        <v>0</v>
      </c>
      <c r="AP1053">
        <v>0</v>
      </c>
      <c r="AR1053">
        <v>0</v>
      </c>
      <c r="AZ1053">
        <v>0</v>
      </c>
      <c r="BB1053">
        <v>12</v>
      </c>
      <c r="BC1053">
        <v>2021</v>
      </c>
      <c r="BD1053" t="s">
        <v>3987</v>
      </c>
      <c r="BE1053">
        <v>2022</v>
      </c>
    </row>
    <row r="1054" spans="1:57" x14ac:dyDescent="0.35">
      <c r="A1054" s="1" t="s">
        <v>59</v>
      </c>
      <c r="B1054" s="1" t="s">
        <v>1229</v>
      </c>
      <c r="C1054" s="1" t="s">
        <v>1126</v>
      </c>
      <c r="D1054" s="1" t="s">
        <v>1127</v>
      </c>
      <c r="E1054" s="1" t="s">
        <v>29</v>
      </c>
      <c r="F1054" s="1" t="s">
        <v>751</v>
      </c>
      <c r="G1054" s="2">
        <v>44561</v>
      </c>
      <c r="H1054" s="1" t="s">
        <v>1128</v>
      </c>
      <c r="I1054" s="1" t="s">
        <v>166</v>
      </c>
      <c r="J1054" s="1" t="s">
        <v>1021</v>
      </c>
      <c r="K1054" t="s">
        <v>1022</v>
      </c>
      <c r="L1054" t="b">
        <v>0</v>
      </c>
      <c r="Q1054">
        <v>0</v>
      </c>
      <c r="R1054">
        <v>0</v>
      </c>
      <c r="T1054">
        <v>0</v>
      </c>
      <c r="U1054">
        <v>0</v>
      </c>
      <c r="AA1054">
        <v>0</v>
      </c>
      <c r="AB1054">
        <v>0</v>
      </c>
      <c r="AD1054">
        <v>0</v>
      </c>
      <c r="AF1054">
        <v>0</v>
      </c>
      <c r="AJ1054">
        <v>0</v>
      </c>
      <c r="AO1054">
        <v>0</v>
      </c>
      <c r="AP1054">
        <v>0</v>
      </c>
      <c r="AR1054">
        <v>0</v>
      </c>
      <c r="AZ1054">
        <v>0</v>
      </c>
      <c r="BB1054">
        <v>12</v>
      </c>
      <c r="BC1054">
        <v>2021</v>
      </c>
      <c r="BD1054" t="s">
        <v>3987</v>
      </c>
      <c r="BE1054">
        <v>2022</v>
      </c>
    </row>
    <row r="1055" spans="1:57" x14ac:dyDescent="0.35">
      <c r="A1055" s="1" t="s">
        <v>59</v>
      </c>
      <c r="B1055" s="1" t="s">
        <v>1230</v>
      </c>
      <c r="C1055" s="1" t="s">
        <v>1182</v>
      </c>
      <c r="D1055" s="1" t="s">
        <v>1183</v>
      </c>
      <c r="E1055" s="1" t="s">
        <v>29</v>
      </c>
      <c r="F1055" s="1" t="s">
        <v>751</v>
      </c>
      <c r="G1055" s="2">
        <v>44561</v>
      </c>
      <c r="H1055" s="1" t="s">
        <v>1184</v>
      </c>
      <c r="I1055" s="1" t="s">
        <v>48</v>
      </c>
      <c r="J1055" s="1" t="s">
        <v>1021</v>
      </c>
      <c r="K1055" t="s">
        <v>1022</v>
      </c>
      <c r="L1055" t="b">
        <v>0</v>
      </c>
      <c r="Q1055">
        <v>0</v>
      </c>
      <c r="R1055">
        <v>0</v>
      </c>
      <c r="T1055">
        <v>0</v>
      </c>
      <c r="U1055">
        <v>0</v>
      </c>
      <c r="AA1055">
        <v>0</v>
      </c>
      <c r="AB1055">
        <v>0</v>
      </c>
      <c r="AD1055">
        <v>0</v>
      </c>
      <c r="AF1055">
        <v>0</v>
      </c>
      <c r="AJ1055">
        <v>0</v>
      </c>
      <c r="AO1055">
        <v>0</v>
      </c>
      <c r="AP1055">
        <v>0</v>
      </c>
      <c r="AR1055">
        <v>0</v>
      </c>
      <c r="AZ1055">
        <v>0</v>
      </c>
      <c r="BB1055">
        <v>12</v>
      </c>
      <c r="BC1055">
        <v>2021</v>
      </c>
      <c r="BD1055" t="s">
        <v>3987</v>
      </c>
      <c r="BE1055">
        <v>2022</v>
      </c>
    </row>
    <row r="1056" spans="1:57" x14ac:dyDescent="0.35">
      <c r="A1056" s="1" t="s">
        <v>59</v>
      </c>
      <c r="B1056" s="1" t="s">
        <v>1231</v>
      </c>
      <c r="C1056" s="1" t="s">
        <v>1148</v>
      </c>
      <c r="D1056" s="1" t="s">
        <v>1149</v>
      </c>
      <c r="E1056" s="1" t="s">
        <v>29</v>
      </c>
      <c r="F1056" s="1" t="s">
        <v>751</v>
      </c>
      <c r="G1056" s="2">
        <v>44561</v>
      </c>
      <c r="H1056" s="1" t="s">
        <v>854</v>
      </c>
      <c r="I1056" s="1" t="s">
        <v>40</v>
      </c>
      <c r="J1056" s="1" t="s">
        <v>1021</v>
      </c>
      <c r="K1056" t="s">
        <v>1022</v>
      </c>
      <c r="L1056" t="b">
        <v>0</v>
      </c>
      <c r="Q1056">
        <v>0</v>
      </c>
      <c r="R1056">
        <v>0</v>
      </c>
      <c r="T1056">
        <v>0</v>
      </c>
      <c r="U1056">
        <v>0</v>
      </c>
      <c r="AA1056">
        <v>0</v>
      </c>
      <c r="AB1056">
        <v>0</v>
      </c>
      <c r="AD1056">
        <v>0</v>
      </c>
      <c r="AF1056">
        <v>0</v>
      </c>
      <c r="AJ1056">
        <v>0</v>
      </c>
      <c r="AO1056">
        <v>0</v>
      </c>
      <c r="AP1056">
        <v>0</v>
      </c>
      <c r="AR1056">
        <v>0</v>
      </c>
      <c r="AZ1056">
        <v>0</v>
      </c>
      <c r="BB1056">
        <v>12</v>
      </c>
      <c r="BC1056">
        <v>2021</v>
      </c>
      <c r="BD1056" t="s">
        <v>3987</v>
      </c>
      <c r="BE1056">
        <v>2022</v>
      </c>
    </row>
    <row r="1057" spans="1:57" x14ac:dyDescent="0.35">
      <c r="A1057" s="1" t="s">
        <v>59</v>
      </c>
      <c r="B1057" s="1" t="s">
        <v>1232</v>
      </c>
      <c r="C1057" s="1" t="s">
        <v>1140</v>
      </c>
      <c r="D1057" s="1" t="s">
        <v>1141</v>
      </c>
      <c r="E1057" s="1" t="s">
        <v>29</v>
      </c>
      <c r="F1057" s="1" t="s">
        <v>751</v>
      </c>
      <c r="G1057" s="2">
        <v>44561</v>
      </c>
      <c r="H1057" s="1" t="s">
        <v>74</v>
      </c>
      <c r="I1057" s="1" t="s">
        <v>82</v>
      </c>
      <c r="J1057" s="1" t="s">
        <v>1021</v>
      </c>
      <c r="K1057" t="s">
        <v>1022</v>
      </c>
      <c r="L1057" t="b">
        <v>0</v>
      </c>
      <c r="Q1057">
        <v>0</v>
      </c>
      <c r="R1057">
        <v>0</v>
      </c>
      <c r="T1057">
        <v>0</v>
      </c>
      <c r="U1057">
        <v>0</v>
      </c>
      <c r="AA1057">
        <v>0</v>
      </c>
      <c r="AB1057">
        <v>0</v>
      </c>
      <c r="AD1057">
        <v>0</v>
      </c>
      <c r="AF1057">
        <v>0</v>
      </c>
      <c r="AJ1057">
        <v>0</v>
      </c>
      <c r="AO1057">
        <v>0</v>
      </c>
      <c r="AP1057">
        <v>0</v>
      </c>
      <c r="AR1057">
        <v>0</v>
      </c>
      <c r="AZ1057">
        <v>0</v>
      </c>
      <c r="BB1057">
        <v>12</v>
      </c>
      <c r="BC1057">
        <v>2021</v>
      </c>
      <c r="BD1057" t="s">
        <v>3987</v>
      </c>
      <c r="BE1057">
        <v>2022</v>
      </c>
    </row>
    <row r="1058" spans="1:57" x14ac:dyDescent="0.35">
      <c r="A1058" s="1" t="s">
        <v>59</v>
      </c>
      <c r="B1058" s="1" t="s">
        <v>1233</v>
      </c>
      <c r="C1058" s="1" t="s">
        <v>1186</v>
      </c>
      <c r="D1058" s="1" t="s">
        <v>1187</v>
      </c>
      <c r="E1058" s="1" t="s">
        <v>29</v>
      </c>
      <c r="F1058" s="1" t="s">
        <v>751</v>
      </c>
      <c r="G1058" s="2">
        <v>44561</v>
      </c>
      <c r="H1058" s="1" t="s">
        <v>1188</v>
      </c>
      <c r="I1058" s="1" t="s">
        <v>845</v>
      </c>
      <c r="J1058" s="1" t="s">
        <v>1021</v>
      </c>
      <c r="K1058" t="s">
        <v>1022</v>
      </c>
      <c r="L1058" t="b">
        <v>0</v>
      </c>
      <c r="Q1058">
        <v>0</v>
      </c>
      <c r="R1058">
        <v>0</v>
      </c>
      <c r="T1058">
        <v>0</v>
      </c>
      <c r="U1058">
        <v>0</v>
      </c>
      <c r="AA1058">
        <v>0</v>
      </c>
      <c r="AB1058">
        <v>0</v>
      </c>
      <c r="AD1058">
        <v>0</v>
      </c>
      <c r="AF1058">
        <v>0</v>
      </c>
      <c r="AJ1058">
        <v>0</v>
      </c>
      <c r="AO1058">
        <v>0</v>
      </c>
      <c r="AP1058">
        <v>0</v>
      </c>
      <c r="AR1058">
        <v>0</v>
      </c>
      <c r="AZ1058">
        <v>0</v>
      </c>
      <c r="BB1058">
        <v>12</v>
      </c>
      <c r="BC1058">
        <v>2021</v>
      </c>
      <c r="BD1058" t="s">
        <v>3987</v>
      </c>
      <c r="BE1058">
        <v>2022</v>
      </c>
    </row>
    <row r="1059" spans="1:57" x14ac:dyDescent="0.35">
      <c r="A1059" s="1" t="s">
        <v>59</v>
      </c>
      <c r="B1059" s="1" t="s">
        <v>1234</v>
      </c>
      <c r="C1059" s="1" t="s">
        <v>1190</v>
      </c>
      <c r="D1059" s="1" t="s">
        <v>1191</v>
      </c>
      <c r="E1059" s="1" t="s">
        <v>29</v>
      </c>
      <c r="F1059" s="1" t="s">
        <v>751</v>
      </c>
      <c r="G1059" s="2">
        <v>44561</v>
      </c>
      <c r="H1059" s="1" t="s">
        <v>402</v>
      </c>
      <c r="I1059" s="1" t="s">
        <v>145</v>
      </c>
      <c r="J1059" s="1" t="s">
        <v>1021</v>
      </c>
      <c r="K1059" t="s">
        <v>1022</v>
      </c>
      <c r="L1059" t="b">
        <v>0</v>
      </c>
      <c r="Q1059">
        <v>0</v>
      </c>
      <c r="R1059">
        <v>0</v>
      </c>
      <c r="T1059">
        <v>0</v>
      </c>
      <c r="U1059">
        <v>0</v>
      </c>
      <c r="AA1059">
        <v>0</v>
      </c>
      <c r="AB1059">
        <v>0</v>
      </c>
      <c r="AD1059">
        <v>0</v>
      </c>
      <c r="AF1059">
        <v>0</v>
      </c>
      <c r="AJ1059">
        <v>0</v>
      </c>
      <c r="AO1059">
        <v>0</v>
      </c>
      <c r="AP1059">
        <v>0</v>
      </c>
      <c r="AR1059">
        <v>0</v>
      </c>
      <c r="AZ1059">
        <v>0</v>
      </c>
      <c r="BB1059">
        <v>12</v>
      </c>
      <c r="BC1059">
        <v>2021</v>
      </c>
      <c r="BD1059" t="s">
        <v>3987</v>
      </c>
      <c r="BE1059">
        <v>2022</v>
      </c>
    </row>
    <row r="1060" spans="1:57" x14ac:dyDescent="0.35">
      <c r="A1060" s="1" t="s">
        <v>59</v>
      </c>
      <c r="B1060" s="1" t="s">
        <v>1235</v>
      </c>
      <c r="C1060" s="1" t="s">
        <v>1155</v>
      </c>
      <c r="D1060" s="1" t="s">
        <v>1156</v>
      </c>
      <c r="E1060" s="1" t="s">
        <v>29</v>
      </c>
      <c r="F1060" s="1" t="s">
        <v>751</v>
      </c>
      <c r="G1060" s="2">
        <v>44561</v>
      </c>
      <c r="H1060" s="1" t="s">
        <v>1158</v>
      </c>
      <c r="I1060" s="1" t="s">
        <v>145</v>
      </c>
      <c r="J1060" s="1" t="s">
        <v>1021</v>
      </c>
      <c r="K1060" t="s">
        <v>1022</v>
      </c>
      <c r="L1060" t="b">
        <v>0</v>
      </c>
      <c r="Q1060">
        <v>0</v>
      </c>
      <c r="R1060">
        <v>0</v>
      </c>
      <c r="T1060">
        <v>0</v>
      </c>
      <c r="U1060">
        <v>0</v>
      </c>
      <c r="AA1060">
        <v>0</v>
      </c>
      <c r="AB1060">
        <v>0</v>
      </c>
      <c r="AD1060">
        <v>0</v>
      </c>
      <c r="AF1060">
        <v>0</v>
      </c>
      <c r="AJ1060">
        <v>0</v>
      </c>
      <c r="AO1060">
        <v>0</v>
      </c>
      <c r="AP1060">
        <v>0</v>
      </c>
      <c r="AR1060">
        <v>0</v>
      </c>
      <c r="AZ1060">
        <v>0</v>
      </c>
      <c r="BB1060">
        <v>12</v>
      </c>
      <c r="BC1060">
        <v>2021</v>
      </c>
      <c r="BD1060" t="s">
        <v>3987</v>
      </c>
      <c r="BE1060">
        <v>2022</v>
      </c>
    </row>
    <row r="1061" spans="1:57" x14ac:dyDescent="0.35">
      <c r="A1061" s="1" t="s">
        <v>59</v>
      </c>
      <c r="B1061" s="1" t="s">
        <v>1211</v>
      </c>
      <c r="C1061" s="1" t="s">
        <v>1208</v>
      </c>
      <c r="D1061" s="1" t="s">
        <v>1209</v>
      </c>
      <c r="E1061" s="1" t="s">
        <v>29</v>
      </c>
      <c r="F1061" s="1" t="s">
        <v>751</v>
      </c>
      <c r="G1061" s="2">
        <v>44561</v>
      </c>
      <c r="H1061" s="1" t="s">
        <v>1210</v>
      </c>
      <c r="I1061" s="1" t="s">
        <v>387</v>
      </c>
      <c r="J1061" s="1" t="s">
        <v>1021</v>
      </c>
      <c r="K1061" t="s">
        <v>1022</v>
      </c>
      <c r="L1061" t="b">
        <v>0</v>
      </c>
      <c r="Q1061">
        <v>0</v>
      </c>
      <c r="R1061">
        <v>0</v>
      </c>
      <c r="T1061">
        <v>0</v>
      </c>
      <c r="U1061">
        <v>0</v>
      </c>
      <c r="AA1061">
        <v>0</v>
      </c>
      <c r="AB1061">
        <v>0</v>
      </c>
      <c r="AD1061">
        <v>0</v>
      </c>
      <c r="AF1061">
        <v>0</v>
      </c>
      <c r="AJ1061">
        <v>0</v>
      </c>
      <c r="AO1061">
        <v>0</v>
      </c>
      <c r="AP1061">
        <v>0</v>
      </c>
      <c r="AR1061">
        <v>0</v>
      </c>
      <c r="AZ1061">
        <v>0</v>
      </c>
      <c r="BB1061">
        <v>12</v>
      </c>
      <c r="BC1061">
        <v>2021</v>
      </c>
      <c r="BD1061" t="s">
        <v>3987</v>
      </c>
      <c r="BE1061">
        <v>2022</v>
      </c>
    </row>
    <row r="1062" spans="1:57" x14ac:dyDescent="0.35">
      <c r="A1062" s="1" t="s">
        <v>59</v>
      </c>
      <c r="B1062" s="1" t="s">
        <v>1212</v>
      </c>
      <c r="C1062" s="1" t="s">
        <v>1204</v>
      </c>
      <c r="D1062" s="1" t="s">
        <v>1205</v>
      </c>
      <c r="E1062" s="1" t="s">
        <v>29</v>
      </c>
      <c r="F1062" s="1" t="s">
        <v>751</v>
      </c>
      <c r="G1062" s="2">
        <v>44561</v>
      </c>
      <c r="H1062" s="1" t="s">
        <v>1206</v>
      </c>
      <c r="I1062" s="1" t="s">
        <v>31</v>
      </c>
      <c r="J1062" s="1" t="s">
        <v>1021</v>
      </c>
      <c r="K1062" t="s">
        <v>1022</v>
      </c>
      <c r="L1062" t="b">
        <v>0</v>
      </c>
      <c r="Q1062">
        <v>0</v>
      </c>
      <c r="R1062">
        <v>0</v>
      </c>
      <c r="T1062">
        <v>0</v>
      </c>
      <c r="U1062">
        <v>0</v>
      </c>
      <c r="AA1062">
        <v>0</v>
      </c>
      <c r="AB1062">
        <v>0</v>
      </c>
      <c r="AD1062">
        <v>0</v>
      </c>
      <c r="AF1062">
        <v>0</v>
      </c>
      <c r="AJ1062">
        <v>0</v>
      </c>
      <c r="AO1062">
        <v>0</v>
      </c>
      <c r="AP1062">
        <v>0</v>
      </c>
      <c r="AR1062">
        <v>0</v>
      </c>
      <c r="AZ1062">
        <v>0</v>
      </c>
      <c r="BB1062">
        <v>12</v>
      </c>
      <c r="BC1062">
        <v>2021</v>
      </c>
      <c r="BD1062" t="s">
        <v>3987</v>
      </c>
      <c r="BE1062">
        <v>2022</v>
      </c>
    </row>
    <row r="1063" spans="1:57" x14ac:dyDescent="0.35">
      <c r="A1063" s="1" t="s">
        <v>59</v>
      </c>
      <c r="B1063" s="1" t="s">
        <v>1213</v>
      </c>
      <c r="C1063" s="1" t="s">
        <v>1041</v>
      </c>
      <c r="D1063" s="1" t="s">
        <v>1042</v>
      </c>
      <c r="E1063" s="1" t="s">
        <v>29</v>
      </c>
      <c r="F1063" s="1" t="s">
        <v>751</v>
      </c>
      <c r="G1063" s="2">
        <v>44561</v>
      </c>
      <c r="H1063" s="1" t="s">
        <v>1043</v>
      </c>
      <c r="I1063" s="1" t="s">
        <v>145</v>
      </c>
      <c r="J1063" s="1" t="s">
        <v>1021</v>
      </c>
      <c r="K1063" t="s">
        <v>1022</v>
      </c>
      <c r="L1063" t="b">
        <v>0</v>
      </c>
      <c r="Q1063">
        <v>0</v>
      </c>
      <c r="R1063">
        <v>0</v>
      </c>
      <c r="T1063">
        <v>0</v>
      </c>
      <c r="U1063">
        <v>0</v>
      </c>
      <c r="AA1063">
        <v>0</v>
      </c>
      <c r="AB1063">
        <v>0</v>
      </c>
      <c r="AD1063">
        <v>0</v>
      </c>
      <c r="AF1063">
        <v>0</v>
      </c>
      <c r="AJ1063">
        <v>0</v>
      </c>
      <c r="AO1063">
        <v>0</v>
      </c>
      <c r="AP1063">
        <v>0</v>
      </c>
      <c r="AR1063">
        <v>0</v>
      </c>
      <c r="AZ1063">
        <v>0</v>
      </c>
      <c r="BB1063">
        <v>12</v>
      </c>
      <c r="BC1063">
        <v>2021</v>
      </c>
      <c r="BD1063" t="s">
        <v>3987</v>
      </c>
      <c r="BE1063">
        <v>2022</v>
      </c>
    </row>
    <row r="1064" spans="1:57" x14ac:dyDescent="0.35">
      <c r="A1064" s="1" t="s">
        <v>59</v>
      </c>
      <c r="B1064" s="1" t="s">
        <v>1214</v>
      </c>
      <c r="C1064" s="1" t="s">
        <v>1087</v>
      </c>
      <c r="D1064" s="1" t="s">
        <v>1088</v>
      </c>
      <c r="E1064" s="1" t="s">
        <v>29</v>
      </c>
      <c r="F1064" s="1" t="s">
        <v>751</v>
      </c>
      <c r="G1064" s="2">
        <v>44561</v>
      </c>
      <c r="H1064" s="1" t="s">
        <v>844</v>
      </c>
      <c r="I1064" s="1" t="s">
        <v>845</v>
      </c>
      <c r="J1064" s="1" t="s">
        <v>1021</v>
      </c>
      <c r="K1064" t="s">
        <v>1022</v>
      </c>
      <c r="L1064" t="b">
        <v>0</v>
      </c>
      <c r="Q1064">
        <v>0</v>
      </c>
      <c r="R1064">
        <v>0</v>
      </c>
      <c r="T1064">
        <v>0</v>
      </c>
      <c r="U1064">
        <v>0</v>
      </c>
      <c r="AA1064">
        <v>0</v>
      </c>
      <c r="AB1064">
        <v>0</v>
      </c>
      <c r="AD1064">
        <v>0</v>
      </c>
      <c r="AF1064">
        <v>0</v>
      </c>
      <c r="AJ1064">
        <v>0</v>
      </c>
      <c r="AO1064">
        <v>0</v>
      </c>
      <c r="AP1064">
        <v>0</v>
      </c>
      <c r="AR1064">
        <v>0</v>
      </c>
      <c r="AZ1064">
        <v>0</v>
      </c>
      <c r="BB1064">
        <v>12</v>
      </c>
      <c r="BC1064">
        <v>2021</v>
      </c>
      <c r="BD1064" t="s">
        <v>3987</v>
      </c>
      <c r="BE1064">
        <v>2022</v>
      </c>
    </row>
    <row r="1065" spans="1:57" x14ac:dyDescent="0.35">
      <c r="A1065" s="1" t="s">
        <v>59</v>
      </c>
      <c r="B1065" s="1" t="s">
        <v>1236</v>
      </c>
      <c r="C1065" s="1" t="s">
        <v>1093</v>
      </c>
      <c r="D1065" s="1" t="s">
        <v>1094</v>
      </c>
      <c r="E1065" s="1" t="s">
        <v>29</v>
      </c>
      <c r="F1065" s="1" t="s">
        <v>751</v>
      </c>
      <c r="G1065" s="2">
        <v>44561</v>
      </c>
      <c r="H1065" s="1" t="s">
        <v>1095</v>
      </c>
      <c r="I1065" s="1" t="s">
        <v>387</v>
      </c>
      <c r="J1065" s="1" t="s">
        <v>1021</v>
      </c>
      <c r="K1065" t="s">
        <v>1022</v>
      </c>
      <c r="L1065" t="b">
        <v>0</v>
      </c>
      <c r="Q1065">
        <v>0</v>
      </c>
      <c r="R1065">
        <v>0</v>
      </c>
      <c r="T1065">
        <v>0</v>
      </c>
      <c r="U1065">
        <v>0</v>
      </c>
      <c r="AA1065">
        <v>0</v>
      </c>
      <c r="AB1065">
        <v>0</v>
      </c>
      <c r="AD1065">
        <v>0</v>
      </c>
      <c r="AF1065">
        <v>0</v>
      </c>
      <c r="AJ1065">
        <v>0</v>
      </c>
      <c r="AO1065">
        <v>0</v>
      </c>
      <c r="AP1065">
        <v>0</v>
      </c>
      <c r="AR1065">
        <v>0</v>
      </c>
      <c r="AZ1065">
        <v>0</v>
      </c>
      <c r="BB1065">
        <v>12</v>
      </c>
      <c r="BC1065">
        <v>2021</v>
      </c>
      <c r="BD1065" t="s">
        <v>3987</v>
      </c>
      <c r="BE1065">
        <v>2022</v>
      </c>
    </row>
    <row r="1066" spans="1:57" x14ac:dyDescent="0.35">
      <c r="A1066" s="1" t="s">
        <v>59</v>
      </c>
      <c r="B1066" s="1" t="s">
        <v>1237</v>
      </c>
      <c r="C1066" s="1" t="s">
        <v>1077</v>
      </c>
      <c r="D1066" s="1" t="s">
        <v>1078</v>
      </c>
      <c r="E1066" s="1" t="s">
        <v>29</v>
      </c>
      <c r="F1066" s="1" t="s">
        <v>751</v>
      </c>
      <c r="G1066" s="2">
        <v>44561</v>
      </c>
      <c r="H1066" s="1" t="s">
        <v>1079</v>
      </c>
      <c r="I1066" s="1" t="s">
        <v>353</v>
      </c>
      <c r="J1066" s="1" t="s">
        <v>1021</v>
      </c>
      <c r="K1066" t="s">
        <v>1022</v>
      </c>
      <c r="L1066" t="b">
        <v>0</v>
      </c>
      <c r="Q1066">
        <v>0</v>
      </c>
      <c r="R1066">
        <v>0</v>
      </c>
      <c r="T1066">
        <v>0</v>
      </c>
      <c r="U1066">
        <v>0</v>
      </c>
      <c r="AA1066">
        <v>0</v>
      </c>
      <c r="AB1066">
        <v>0</v>
      </c>
      <c r="AD1066">
        <v>0</v>
      </c>
      <c r="AF1066">
        <v>0</v>
      </c>
      <c r="AJ1066">
        <v>0</v>
      </c>
      <c r="AO1066">
        <v>0</v>
      </c>
      <c r="AP1066">
        <v>0</v>
      </c>
      <c r="AR1066">
        <v>0</v>
      </c>
      <c r="AZ1066">
        <v>0</v>
      </c>
      <c r="BB1066">
        <v>12</v>
      </c>
      <c r="BC1066">
        <v>2021</v>
      </c>
      <c r="BD1066" t="s">
        <v>3987</v>
      </c>
      <c r="BE1066">
        <v>2022</v>
      </c>
    </row>
    <row r="1067" spans="1:57" x14ac:dyDescent="0.35">
      <c r="A1067" s="1" t="s">
        <v>59</v>
      </c>
      <c r="B1067" s="1" t="s">
        <v>1238</v>
      </c>
      <c r="C1067" s="1" t="s">
        <v>1049</v>
      </c>
      <c r="D1067" s="1" t="s">
        <v>1050</v>
      </c>
      <c r="E1067" s="1" t="s">
        <v>29</v>
      </c>
      <c r="F1067" s="1" t="s">
        <v>751</v>
      </c>
      <c r="G1067" s="2">
        <v>44561</v>
      </c>
      <c r="H1067" s="1" t="s">
        <v>1051</v>
      </c>
      <c r="I1067" s="1" t="s">
        <v>387</v>
      </c>
      <c r="J1067" s="1" t="s">
        <v>1021</v>
      </c>
      <c r="K1067" t="s">
        <v>1022</v>
      </c>
      <c r="L1067" t="b">
        <v>0</v>
      </c>
      <c r="Q1067">
        <v>0</v>
      </c>
      <c r="R1067">
        <v>0</v>
      </c>
      <c r="T1067">
        <v>0</v>
      </c>
      <c r="U1067">
        <v>0</v>
      </c>
      <c r="AA1067">
        <v>0</v>
      </c>
      <c r="AB1067">
        <v>0</v>
      </c>
      <c r="AD1067">
        <v>0</v>
      </c>
      <c r="AF1067">
        <v>0</v>
      </c>
      <c r="AJ1067">
        <v>0</v>
      </c>
      <c r="AO1067">
        <v>0</v>
      </c>
      <c r="AP1067">
        <v>0</v>
      </c>
      <c r="AR1067">
        <v>0</v>
      </c>
      <c r="AZ1067">
        <v>0</v>
      </c>
      <c r="BB1067">
        <v>12</v>
      </c>
      <c r="BC1067">
        <v>2021</v>
      </c>
      <c r="BD1067" t="s">
        <v>3987</v>
      </c>
      <c r="BE1067">
        <v>2022</v>
      </c>
    </row>
    <row r="1068" spans="1:57" x14ac:dyDescent="0.35">
      <c r="A1068" s="1" t="s">
        <v>59</v>
      </c>
      <c r="B1068" s="1" t="s">
        <v>1239</v>
      </c>
      <c r="C1068" s="1" t="s">
        <v>1073</v>
      </c>
      <c r="D1068" s="1" t="s">
        <v>1074</v>
      </c>
      <c r="E1068" s="1" t="s">
        <v>29</v>
      </c>
      <c r="F1068" s="1" t="s">
        <v>751</v>
      </c>
      <c r="G1068" s="2">
        <v>44561</v>
      </c>
      <c r="H1068" s="1" t="s">
        <v>1075</v>
      </c>
      <c r="I1068" s="1" t="s">
        <v>166</v>
      </c>
      <c r="J1068" s="1" t="s">
        <v>1021</v>
      </c>
      <c r="K1068" t="s">
        <v>1022</v>
      </c>
      <c r="L1068" t="b">
        <v>0</v>
      </c>
      <c r="Q1068">
        <v>0</v>
      </c>
      <c r="R1068">
        <v>0</v>
      </c>
      <c r="T1068">
        <v>0</v>
      </c>
      <c r="U1068">
        <v>0</v>
      </c>
      <c r="AA1068">
        <v>0</v>
      </c>
      <c r="AB1068">
        <v>0</v>
      </c>
      <c r="AD1068">
        <v>0</v>
      </c>
      <c r="AF1068">
        <v>0</v>
      </c>
      <c r="AJ1068">
        <v>0</v>
      </c>
      <c r="AO1068">
        <v>0</v>
      </c>
      <c r="AP1068">
        <v>0</v>
      </c>
      <c r="AR1068">
        <v>0</v>
      </c>
      <c r="AZ1068">
        <v>0</v>
      </c>
      <c r="BB1068">
        <v>12</v>
      </c>
      <c r="BC1068">
        <v>2021</v>
      </c>
      <c r="BD1068" t="s">
        <v>3987</v>
      </c>
      <c r="BE1068">
        <v>2022</v>
      </c>
    </row>
    <row r="1069" spans="1:57" x14ac:dyDescent="0.35">
      <c r="A1069" s="1" t="s">
        <v>59</v>
      </c>
      <c r="B1069" s="1" t="s">
        <v>1240</v>
      </c>
      <c r="C1069" s="1" t="s">
        <v>1045</v>
      </c>
      <c r="D1069" s="1" t="s">
        <v>1046</v>
      </c>
      <c r="E1069" s="1" t="s">
        <v>29</v>
      </c>
      <c r="F1069" s="1" t="s">
        <v>751</v>
      </c>
      <c r="G1069" s="2">
        <v>44561</v>
      </c>
      <c r="H1069" s="1" t="s">
        <v>1047</v>
      </c>
      <c r="I1069" s="1" t="s">
        <v>387</v>
      </c>
      <c r="J1069" s="1" t="s">
        <v>1021</v>
      </c>
      <c r="K1069" t="s">
        <v>1022</v>
      </c>
      <c r="L1069" t="b">
        <v>0</v>
      </c>
      <c r="Q1069">
        <v>0</v>
      </c>
      <c r="R1069">
        <v>0</v>
      </c>
      <c r="T1069">
        <v>0</v>
      </c>
      <c r="U1069">
        <v>0</v>
      </c>
      <c r="AA1069">
        <v>0</v>
      </c>
      <c r="AB1069">
        <v>0</v>
      </c>
      <c r="AD1069">
        <v>0</v>
      </c>
      <c r="AF1069">
        <v>0</v>
      </c>
      <c r="AJ1069">
        <v>0</v>
      </c>
      <c r="AO1069">
        <v>0</v>
      </c>
      <c r="AP1069">
        <v>0</v>
      </c>
      <c r="AR1069">
        <v>0</v>
      </c>
      <c r="AZ1069">
        <v>0</v>
      </c>
      <c r="BB1069">
        <v>12</v>
      </c>
      <c r="BC1069">
        <v>2021</v>
      </c>
      <c r="BD1069" t="s">
        <v>3987</v>
      </c>
      <c r="BE1069">
        <v>2022</v>
      </c>
    </row>
    <row r="1070" spans="1:57" x14ac:dyDescent="0.35">
      <c r="A1070" s="1" t="s">
        <v>59</v>
      </c>
      <c r="B1070" s="1" t="s">
        <v>1241</v>
      </c>
      <c r="C1070" s="1" t="s">
        <v>1038</v>
      </c>
      <c r="D1070" s="1" t="s">
        <v>1039</v>
      </c>
      <c r="E1070" s="1" t="s">
        <v>29</v>
      </c>
      <c r="F1070" s="1" t="s">
        <v>751</v>
      </c>
      <c r="G1070" s="2">
        <v>44561</v>
      </c>
      <c r="H1070" s="1" t="s">
        <v>993</v>
      </c>
      <c r="I1070" s="1" t="s">
        <v>145</v>
      </c>
      <c r="J1070" s="1" t="s">
        <v>1021</v>
      </c>
      <c r="K1070" t="s">
        <v>1022</v>
      </c>
      <c r="L1070" t="b">
        <v>0</v>
      </c>
      <c r="Q1070">
        <v>0</v>
      </c>
      <c r="R1070">
        <v>0</v>
      </c>
      <c r="T1070">
        <v>0</v>
      </c>
      <c r="U1070">
        <v>0</v>
      </c>
      <c r="AA1070">
        <v>0</v>
      </c>
      <c r="AB1070">
        <v>0</v>
      </c>
      <c r="AD1070">
        <v>0</v>
      </c>
      <c r="AF1070">
        <v>0</v>
      </c>
      <c r="AJ1070">
        <v>0</v>
      </c>
      <c r="AO1070">
        <v>0</v>
      </c>
      <c r="AP1070">
        <v>0</v>
      </c>
      <c r="AR1070">
        <v>0</v>
      </c>
      <c r="AZ1070">
        <v>0</v>
      </c>
      <c r="BB1070">
        <v>12</v>
      </c>
      <c r="BC1070">
        <v>2021</v>
      </c>
      <c r="BD1070" t="s">
        <v>3987</v>
      </c>
      <c r="BE1070">
        <v>2022</v>
      </c>
    </row>
    <row r="1071" spans="1:57" x14ac:dyDescent="0.35">
      <c r="A1071" s="1" t="s">
        <v>59</v>
      </c>
      <c r="B1071" s="1" t="s">
        <v>1242</v>
      </c>
      <c r="C1071" s="1" t="s">
        <v>1031</v>
      </c>
      <c r="D1071" s="1" t="s">
        <v>1032</v>
      </c>
      <c r="E1071" s="1" t="s">
        <v>29</v>
      </c>
      <c r="F1071" s="1" t="s">
        <v>751</v>
      </c>
      <c r="G1071" s="2">
        <v>44561</v>
      </c>
      <c r="H1071" s="1" t="s">
        <v>43</v>
      </c>
      <c r="I1071" s="1" t="s">
        <v>48</v>
      </c>
      <c r="J1071" s="1" t="s">
        <v>1021</v>
      </c>
      <c r="K1071" t="s">
        <v>1022</v>
      </c>
      <c r="L1071" t="b">
        <v>0</v>
      </c>
      <c r="Q1071">
        <v>0</v>
      </c>
      <c r="R1071">
        <v>0</v>
      </c>
      <c r="T1071">
        <v>0</v>
      </c>
      <c r="U1071">
        <v>0</v>
      </c>
      <c r="AA1071">
        <v>0</v>
      </c>
      <c r="AB1071">
        <v>0</v>
      </c>
      <c r="AD1071">
        <v>0</v>
      </c>
      <c r="AF1071">
        <v>0</v>
      </c>
      <c r="AJ1071">
        <v>0</v>
      </c>
      <c r="AO1071">
        <v>0</v>
      </c>
      <c r="AP1071">
        <v>0</v>
      </c>
      <c r="AR1071">
        <v>0</v>
      </c>
      <c r="AZ1071">
        <v>0</v>
      </c>
      <c r="BB1071">
        <v>12</v>
      </c>
      <c r="BC1071">
        <v>2021</v>
      </c>
      <c r="BD1071" t="s">
        <v>3987</v>
      </c>
      <c r="BE1071">
        <v>2022</v>
      </c>
    </row>
    <row r="1072" spans="1:57" x14ac:dyDescent="0.35">
      <c r="A1072" s="1" t="s">
        <v>59</v>
      </c>
      <c r="B1072" s="1" t="s">
        <v>1243</v>
      </c>
      <c r="C1072" s="1" t="s">
        <v>1119</v>
      </c>
      <c r="D1072" s="1" t="s">
        <v>1120</v>
      </c>
      <c r="E1072" s="1" t="s">
        <v>29</v>
      </c>
      <c r="F1072" s="1" t="s">
        <v>751</v>
      </c>
      <c r="G1072" s="2">
        <v>44561</v>
      </c>
      <c r="H1072" s="1" t="s">
        <v>54</v>
      </c>
      <c r="I1072" s="1" t="s">
        <v>190</v>
      </c>
      <c r="J1072" s="1" t="s">
        <v>1021</v>
      </c>
      <c r="K1072" t="s">
        <v>1022</v>
      </c>
      <c r="L1072" t="b">
        <v>0</v>
      </c>
      <c r="Q1072">
        <v>0</v>
      </c>
      <c r="R1072">
        <v>0</v>
      </c>
      <c r="T1072">
        <v>0</v>
      </c>
      <c r="U1072">
        <v>0</v>
      </c>
      <c r="AA1072">
        <v>0</v>
      </c>
      <c r="AB1072">
        <v>0</v>
      </c>
      <c r="AD1072">
        <v>0</v>
      </c>
      <c r="AF1072">
        <v>0</v>
      </c>
      <c r="AJ1072">
        <v>0</v>
      </c>
      <c r="AO1072">
        <v>0</v>
      </c>
      <c r="AP1072">
        <v>0</v>
      </c>
      <c r="AR1072">
        <v>0</v>
      </c>
      <c r="AZ1072">
        <v>0</v>
      </c>
      <c r="BB1072">
        <v>12</v>
      </c>
      <c r="BC1072">
        <v>2021</v>
      </c>
      <c r="BD1072" t="s">
        <v>3987</v>
      </c>
      <c r="BE1072">
        <v>2022</v>
      </c>
    </row>
    <row r="1073" spans="1:57" x14ac:dyDescent="0.35">
      <c r="A1073" s="1" t="s">
        <v>59</v>
      </c>
      <c r="B1073" s="1" t="s">
        <v>1244</v>
      </c>
      <c r="C1073" s="1" t="s">
        <v>1151</v>
      </c>
      <c r="D1073" s="1" t="s">
        <v>1152</v>
      </c>
      <c r="E1073" s="1" t="s">
        <v>29</v>
      </c>
      <c r="F1073" s="1" t="s">
        <v>751</v>
      </c>
      <c r="G1073" s="2">
        <v>44561</v>
      </c>
      <c r="H1073" s="1" t="s">
        <v>1153</v>
      </c>
      <c r="I1073" s="1" t="s">
        <v>31</v>
      </c>
      <c r="J1073" s="1" t="s">
        <v>1021</v>
      </c>
      <c r="K1073" t="s">
        <v>1022</v>
      </c>
      <c r="L1073" t="b">
        <v>0</v>
      </c>
      <c r="Q1073">
        <v>0</v>
      </c>
      <c r="R1073">
        <v>0</v>
      </c>
      <c r="T1073">
        <v>0</v>
      </c>
      <c r="U1073">
        <v>0</v>
      </c>
      <c r="AA1073">
        <v>0</v>
      </c>
      <c r="AB1073">
        <v>0</v>
      </c>
      <c r="AD1073">
        <v>0</v>
      </c>
      <c r="AF1073">
        <v>0</v>
      </c>
      <c r="AJ1073">
        <v>0</v>
      </c>
      <c r="AO1073">
        <v>0</v>
      </c>
      <c r="AP1073">
        <v>0</v>
      </c>
      <c r="AR1073">
        <v>0</v>
      </c>
      <c r="AZ1073">
        <v>0</v>
      </c>
      <c r="BB1073">
        <v>12</v>
      </c>
      <c r="BC1073">
        <v>2021</v>
      </c>
      <c r="BD1073" t="s">
        <v>3987</v>
      </c>
      <c r="BE1073">
        <v>2022</v>
      </c>
    </row>
    <row r="1074" spans="1:57" x14ac:dyDescent="0.35">
      <c r="A1074" s="1" t="s">
        <v>59</v>
      </c>
      <c r="B1074" s="1" t="s">
        <v>1245</v>
      </c>
      <c r="C1074" s="1" t="s">
        <v>1053</v>
      </c>
      <c r="D1074" s="1" t="s">
        <v>1054</v>
      </c>
      <c r="E1074" s="1" t="s">
        <v>29</v>
      </c>
      <c r="F1074" s="1" t="s">
        <v>751</v>
      </c>
      <c r="G1074" s="2">
        <v>44561</v>
      </c>
      <c r="H1074" s="1" t="s">
        <v>1055</v>
      </c>
      <c r="I1074" s="1" t="s">
        <v>145</v>
      </c>
      <c r="J1074" s="1" t="s">
        <v>1021</v>
      </c>
      <c r="K1074" t="s">
        <v>1022</v>
      </c>
      <c r="L1074" t="b">
        <v>0</v>
      </c>
      <c r="Q1074">
        <v>0</v>
      </c>
      <c r="R1074">
        <v>0</v>
      </c>
      <c r="T1074">
        <v>0</v>
      </c>
      <c r="U1074">
        <v>0</v>
      </c>
      <c r="AA1074">
        <v>0</v>
      </c>
      <c r="AB1074">
        <v>0</v>
      </c>
      <c r="AD1074">
        <v>0</v>
      </c>
      <c r="AF1074">
        <v>0</v>
      </c>
      <c r="AJ1074">
        <v>0</v>
      </c>
      <c r="AO1074">
        <v>0</v>
      </c>
      <c r="AP1074">
        <v>0</v>
      </c>
      <c r="AR1074">
        <v>0</v>
      </c>
      <c r="AZ1074">
        <v>0</v>
      </c>
      <c r="BB1074">
        <v>12</v>
      </c>
      <c r="BC1074">
        <v>2021</v>
      </c>
      <c r="BD1074" t="s">
        <v>3987</v>
      </c>
      <c r="BE1074">
        <v>2022</v>
      </c>
    </row>
    <row r="1075" spans="1:57" x14ac:dyDescent="0.35">
      <c r="A1075" s="1" t="s">
        <v>59</v>
      </c>
      <c r="B1075" s="1" t="s">
        <v>1246</v>
      </c>
      <c r="C1075" s="1" t="s">
        <v>1024</v>
      </c>
      <c r="D1075" s="1" t="s">
        <v>1025</v>
      </c>
      <c r="E1075" s="1" t="s">
        <v>29</v>
      </c>
      <c r="F1075" s="1" t="s">
        <v>751</v>
      </c>
      <c r="G1075" s="2">
        <v>44561</v>
      </c>
      <c r="H1075" s="1" t="s">
        <v>1026</v>
      </c>
      <c r="I1075" s="1" t="s">
        <v>353</v>
      </c>
      <c r="J1075" s="1" t="s">
        <v>1021</v>
      </c>
      <c r="K1075" t="s">
        <v>1022</v>
      </c>
      <c r="L1075" t="b">
        <v>0</v>
      </c>
      <c r="Q1075">
        <v>0</v>
      </c>
      <c r="R1075">
        <v>0</v>
      </c>
      <c r="T1075">
        <v>0</v>
      </c>
      <c r="U1075">
        <v>0</v>
      </c>
      <c r="AA1075">
        <v>0</v>
      </c>
      <c r="AB1075">
        <v>0</v>
      </c>
      <c r="AD1075">
        <v>0</v>
      </c>
      <c r="AF1075">
        <v>0</v>
      </c>
      <c r="AJ1075">
        <v>0</v>
      </c>
      <c r="AO1075">
        <v>0</v>
      </c>
      <c r="AP1075">
        <v>0</v>
      </c>
      <c r="AR1075">
        <v>0</v>
      </c>
      <c r="AZ1075">
        <v>0</v>
      </c>
      <c r="BB1075">
        <v>12</v>
      </c>
      <c r="BC1075">
        <v>2021</v>
      </c>
      <c r="BD1075" t="s">
        <v>3987</v>
      </c>
      <c r="BE1075">
        <v>2022</v>
      </c>
    </row>
    <row r="1076" spans="1:57" x14ac:dyDescent="0.35">
      <c r="A1076" s="1" t="s">
        <v>59</v>
      </c>
      <c r="B1076" s="1" t="s">
        <v>1247</v>
      </c>
      <c r="C1076" s="1" t="s">
        <v>1069</v>
      </c>
      <c r="D1076" s="1" t="s">
        <v>1070</v>
      </c>
      <c r="E1076" s="1" t="s">
        <v>29</v>
      </c>
      <c r="F1076" s="1" t="s">
        <v>751</v>
      </c>
      <c r="G1076" s="2">
        <v>44561</v>
      </c>
      <c r="H1076" s="1" t="s">
        <v>1071</v>
      </c>
      <c r="I1076" s="1" t="s">
        <v>210</v>
      </c>
      <c r="J1076" s="1" t="s">
        <v>1021</v>
      </c>
      <c r="K1076" t="s">
        <v>1022</v>
      </c>
      <c r="L1076" t="b">
        <v>0</v>
      </c>
      <c r="Q1076">
        <v>0</v>
      </c>
      <c r="R1076">
        <v>0</v>
      </c>
      <c r="T1076">
        <v>0</v>
      </c>
      <c r="U1076">
        <v>0</v>
      </c>
      <c r="AA1076">
        <v>0</v>
      </c>
      <c r="AB1076">
        <v>0</v>
      </c>
      <c r="AD1076">
        <v>0</v>
      </c>
      <c r="AF1076">
        <v>0</v>
      </c>
      <c r="AJ1076">
        <v>0</v>
      </c>
      <c r="AO1076">
        <v>0</v>
      </c>
      <c r="AP1076">
        <v>0</v>
      </c>
      <c r="AR1076">
        <v>0</v>
      </c>
      <c r="AZ1076">
        <v>0</v>
      </c>
      <c r="BB1076">
        <v>12</v>
      </c>
      <c r="BC1076">
        <v>2021</v>
      </c>
      <c r="BD1076" t="s">
        <v>3987</v>
      </c>
      <c r="BE1076">
        <v>2022</v>
      </c>
    </row>
    <row r="1077" spans="1:57" x14ac:dyDescent="0.35">
      <c r="A1077" s="1" t="s">
        <v>59</v>
      </c>
      <c r="B1077" s="1" t="s">
        <v>1248</v>
      </c>
      <c r="C1077" s="1" t="s">
        <v>1061</v>
      </c>
      <c r="D1077" s="1" t="s">
        <v>1062</v>
      </c>
      <c r="E1077" s="1" t="s">
        <v>29</v>
      </c>
      <c r="F1077" s="1" t="s">
        <v>751</v>
      </c>
      <c r="G1077" s="2">
        <v>44561</v>
      </c>
      <c r="H1077" s="1" t="s">
        <v>1063</v>
      </c>
      <c r="I1077" s="1" t="s">
        <v>40</v>
      </c>
      <c r="J1077" s="1" t="s">
        <v>1021</v>
      </c>
      <c r="K1077" t="s">
        <v>1022</v>
      </c>
      <c r="L1077" t="b">
        <v>0</v>
      </c>
      <c r="Q1077">
        <v>0</v>
      </c>
      <c r="R1077">
        <v>0</v>
      </c>
      <c r="T1077">
        <v>0</v>
      </c>
      <c r="U1077">
        <v>0</v>
      </c>
      <c r="AA1077">
        <v>0</v>
      </c>
      <c r="AB1077">
        <v>0</v>
      </c>
      <c r="AD1077">
        <v>0</v>
      </c>
      <c r="AF1077">
        <v>0</v>
      </c>
      <c r="AJ1077">
        <v>0</v>
      </c>
      <c r="AO1077">
        <v>0</v>
      </c>
      <c r="AP1077">
        <v>0</v>
      </c>
      <c r="AR1077">
        <v>0</v>
      </c>
      <c r="AZ1077">
        <v>0</v>
      </c>
      <c r="BB1077">
        <v>12</v>
      </c>
      <c r="BC1077">
        <v>2021</v>
      </c>
      <c r="BD1077" t="s">
        <v>3987</v>
      </c>
      <c r="BE1077">
        <v>2022</v>
      </c>
    </row>
    <row r="1078" spans="1:57" x14ac:dyDescent="0.35">
      <c r="A1078" s="1" t="s">
        <v>59</v>
      </c>
      <c r="B1078" s="1" t="s">
        <v>1263</v>
      </c>
      <c r="C1078" s="1" t="s">
        <v>1201</v>
      </c>
      <c r="D1078" s="1" t="s">
        <v>1202</v>
      </c>
      <c r="E1078" s="1" t="s">
        <v>29</v>
      </c>
      <c r="F1078" s="1" t="s">
        <v>751</v>
      </c>
      <c r="G1078" s="2">
        <v>44561</v>
      </c>
      <c r="H1078" s="1" t="s">
        <v>352</v>
      </c>
      <c r="I1078" s="1" t="s">
        <v>353</v>
      </c>
      <c r="J1078" s="1" t="s">
        <v>1021</v>
      </c>
      <c r="K1078" t="s">
        <v>1022</v>
      </c>
      <c r="L1078" t="b">
        <v>0</v>
      </c>
      <c r="Q1078">
        <v>0</v>
      </c>
      <c r="R1078">
        <v>0</v>
      </c>
      <c r="T1078">
        <v>0</v>
      </c>
      <c r="U1078">
        <v>0</v>
      </c>
      <c r="AA1078">
        <v>0</v>
      </c>
      <c r="AB1078">
        <v>0</v>
      </c>
      <c r="AD1078">
        <v>0</v>
      </c>
      <c r="AF1078">
        <v>0</v>
      </c>
      <c r="AJ1078">
        <v>0</v>
      </c>
      <c r="AO1078">
        <v>0</v>
      </c>
      <c r="AP1078">
        <v>0</v>
      </c>
      <c r="AR1078">
        <v>0</v>
      </c>
      <c r="AZ1078">
        <v>0</v>
      </c>
      <c r="BB1078">
        <v>12</v>
      </c>
      <c r="BC1078">
        <v>2021</v>
      </c>
      <c r="BD1078" t="s">
        <v>3987</v>
      </c>
      <c r="BE1078">
        <v>2022</v>
      </c>
    </row>
    <row r="1079" spans="1:57" x14ac:dyDescent="0.35">
      <c r="A1079" s="1" t="s">
        <v>59</v>
      </c>
      <c r="B1079" s="1" t="s">
        <v>1255</v>
      </c>
      <c r="C1079" s="1" t="s">
        <v>1018</v>
      </c>
      <c r="D1079" s="1" t="s">
        <v>1019</v>
      </c>
      <c r="E1079" s="1" t="s">
        <v>29</v>
      </c>
      <c r="F1079" s="1" t="s">
        <v>751</v>
      </c>
      <c r="G1079" s="2">
        <v>44561</v>
      </c>
      <c r="H1079" s="1" t="s">
        <v>1020</v>
      </c>
      <c r="I1079" s="1" t="s">
        <v>145</v>
      </c>
      <c r="J1079" s="1" t="s">
        <v>1021</v>
      </c>
      <c r="K1079" t="s">
        <v>1022</v>
      </c>
      <c r="L1079" t="b">
        <v>0</v>
      </c>
      <c r="Q1079">
        <v>0</v>
      </c>
      <c r="R1079">
        <v>0</v>
      </c>
      <c r="T1079">
        <v>0</v>
      </c>
      <c r="U1079">
        <v>0</v>
      </c>
      <c r="AA1079">
        <v>0</v>
      </c>
      <c r="AB1079">
        <v>0</v>
      </c>
      <c r="AD1079">
        <v>0</v>
      </c>
      <c r="AF1079">
        <v>0</v>
      </c>
      <c r="AJ1079">
        <v>0</v>
      </c>
      <c r="AO1079">
        <v>0</v>
      </c>
      <c r="AP1079">
        <v>0</v>
      </c>
      <c r="AR1079">
        <v>0</v>
      </c>
      <c r="AZ1079">
        <v>0</v>
      </c>
      <c r="BB1079">
        <v>12</v>
      </c>
      <c r="BC1079">
        <v>2021</v>
      </c>
      <c r="BD1079" t="s">
        <v>3987</v>
      </c>
      <c r="BE1079">
        <v>2022</v>
      </c>
    </row>
    <row r="1080" spans="1:57" x14ac:dyDescent="0.35">
      <c r="A1080" s="1" t="s">
        <v>59</v>
      </c>
      <c r="B1080" s="1" t="s">
        <v>1256</v>
      </c>
      <c r="C1080" s="1" t="s">
        <v>1108</v>
      </c>
      <c r="D1080" s="1" t="s">
        <v>1109</v>
      </c>
      <c r="E1080" s="1" t="s">
        <v>29</v>
      </c>
      <c r="F1080" s="1" t="s">
        <v>751</v>
      </c>
      <c r="G1080" s="2">
        <v>44561</v>
      </c>
      <c r="H1080" s="1" t="s">
        <v>1110</v>
      </c>
      <c r="I1080" s="1" t="s">
        <v>145</v>
      </c>
      <c r="J1080" s="1" t="s">
        <v>1021</v>
      </c>
      <c r="K1080" t="s">
        <v>1022</v>
      </c>
      <c r="L1080" t="b">
        <v>0</v>
      </c>
      <c r="Q1080">
        <v>0</v>
      </c>
      <c r="R1080">
        <v>0</v>
      </c>
      <c r="T1080">
        <v>0</v>
      </c>
      <c r="U1080">
        <v>0</v>
      </c>
      <c r="AA1080">
        <v>0</v>
      </c>
      <c r="AB1080">
        <v>0</v>
      </c>
      <c r="AD1080">
        <v>0</v>
      </c>
      <c r="AF1080">
        <v>0</v>
      </c>
      <c r="AJ1080">
        <v>0</v>
      </c>
      <c r="AO1080">
        <v>0</v>
      </c>
      <c r="AP1080">
        <v>0</v>
      </c>
      <c r="AR1080">
        <v>0</v>
      </c>
      <c r="AZ1080">
        <v>0</v>
      </c>
      <c r="BB1080">
        <v>12</v>
      </c>
      <c r="BC1080">
        <v>2021</v>
      </c>
      <c r="BD1080" t="s">
        <v>3987</v>
      </c>
      <c r="BE1080">
        <v>2022</v>
      </c>
    </row>
    <row r="1081" spans="1:57" x14ac:dyDescent="0.35">
      <c r="A1081" s="1" t="s">
        <v>59</v>
      </c>
      <c r="B1081" s="1" t="s">
        <v>1257</v>
      </c>
      <c r="C1081" s="1" t="s">
        <v>1065</v>
      </c>
      <c r="D1081" s="1" t="s">
        <v>1066</v>
      </c>
      <c r="E1081" s="1" t="s">
        <v>29</v>
      </c>
      <c r="F1081" s="1" t="s">
        <v>751</v>
      </c>
      <c r="G1081" s="2">
        <v>44561</v>
      </c>
      <c r="H1081" s="1" t="s">
        <v>1067</v>
      </c>
      <c r="I1081" s="1" t="s">
        <v>353</v>
      </c>
      <c r="J1081" s="1" t="s">
        <v>1021</v>
      </c>
      <c r="K1081" t="s">
        <v>1022</v>
      </c>
      <c r="L1081" t="b">
        <v>0</v>
      </c>
      <c r="Q1081">
        <v>0</v>
      </c>
      <c r="R1081">
        <v>0</v>
      </c>
      <c r="T1081">
        <v>0</v>
      </c>
      <c r="U1081">
        <v>0</v>
      </c>
      <c r="AA1081">
        <v>0</v>
      </c>
      <c r="AB1081">
        <v>0</v>
      </c>
      <c r="AD1081">
        <v>0</v>
      </c>
      <c r="AF1081">
        <v>0</v>
      </c>
      <c r="AJ1081">
        <v>0</v>
      </c>
      <c r="AO1081">
        <v>0</v>
      </c>
      <c r="AP1081">
        <v>0</v>
      </c>
      <c r="AR1081">
        <v>0</v>
      </c>
      <c r="AZ1081">
        <v>0</v>
      </c>
      <c r="BB1081">
        <v>12</v>
      </c>
      <c r="BC1081">
        <v>2021</v>
      </c>
      <c r="BD1081" t="s">
        <v>3987</v>
      </c>
      <c r="BE1081">
        <v>2022</v>
      </c>
    </row>
    <row r="1082" spans="1:57" x14ac:dyDescent="0.35">
      <c r="A1082" s="1" t="s">
        <v>59</v>
      </c>
      <c r="B1082" s="1" t="s">
        <v>1258</v>
      </c>
      <c r="C1082" s="1" t="s">
        <v>1084</v>
      </c>
      <c r="D1082" s="1" t="s">
        <v>1085</v>
      </c>
      <c r="E1082" s="1" t="s">
        <v>29</v>
      </c>
      <c r="F1082" s="1" t="s">
        <v>751</v>
      </c>
      <c r="G1082" s="2">
        <v>44561</v>
      </c>
      <c r="H1082" s="1" t="s">
        <v>670</v>
      </c>
      <c r="I1082" s="1" t="s">
        <v>166</v>
      </c>
      <c r="J1082" s="1" t="s">
        <v>1021</v>
      </c>
      <c r="K1082" t="s">
        <v>1022</v>
      </c>
      <c r="L1082" t="b">
        <v>0</v>
      </c>
      <c r="Q1082">
        <v>0</v>
      </c>
      <c r="R1082">
        <v>0</v>
      </c>
      <c r="T1082">
        <v>0</v>
      </c>
      <c r="U1082">
        <v>0</v>
      </c>
      <c r="AA1082">
        <v>0</v>
      </c>
      <c r="AB1082">
        <v>0</v>
      </c>
      <c r="AD1082">
        <v>0</v>
      </c>
      <c r="AF1082">
        <v>0</v>
      </c>
      <c r="AJ1082">
        <v>0</v>
      </c>
      <c r="AO1082">
        <v>0</v>
      </c>
      <c r="AP1082">
        <v>0</v>
      </c>
      <c r="AR1082">
        <v>0</v>
      </c>
      <c r="AZ1082">
        <v>0</v>
      </c>
      <c r="BB1082">
        <v>12</v>
      </c>
      <c r="BC1082">
        <v>2021</v>
      </c>
      <c r="BD1082" t="s">
        <v>3987</v>
      </c>
      <c r="BE1082">
        <v>2022</v>
      </c>
    </row>
    <row r="1083" spans="1:57" x14ac:dyDescent="0.35">
      <c r="A1083" s="1" t="s">
        <v>59</v>
      </c>
      <c r="B1083" s="1" t="s">
        <v>1259</v>
      </c>
      <c r="C1083" s="1" t="s">
        <v>1115</v>
      </c>
      <c r="D1083" s="1" t="s">
        <v>1116</v>
      </c>
      <c r="E1083" s="1" t="s">
        <v>29</v>
      </c>
      <c r="F1083" s="1" t="s">
        <v>751</v>
      </c>
      <c r="G1083" s="2">
        <v>44561</v>
      </c>
      <c r="H1083" s="1" t="s">
        <v>1117</v>
      </c>
      <c r="I1083" s="1" t="s">
        <v>353</v>
      </c>
      <c r="J1083" s="1" t="s">
        <v>1021</v>
      </c>
      <c r="K1083" t="s">
        <v>1022</v>
      </c>
      <c r="L1083" t="b">
        <v>0</v>
      </c>
      <c r="Q1083">
        <v>0</v>
      </c>
      <c r="R1083">
        <v>0</v>
      </c>
      <c r="T1083">
        <v>0</v>
      </c>
      <c r="U1083">
        <v>0</v>
      </c>
      <c r="AA1083">
        <v>0</v>
      </c>
      <c r="AB1083">
        <v>0</v>
      </c>
      <c r="AD1083">
        <v>0</v>
      </c>
      <c r="AF1083">
        <v>0</v>
      </c>
      <c r="AJ1083">
        <v>0</v>
      </c>
      <c r="AO1083">
        <v>0</v>
      </c>
      <c r="AP1083">
        <v>0</v>
      </c>
      <c r="AR1083">
        <v>0</v>
      </c>
      <c r="AZ1083">
        <v>0</v>
      </c>
      <c r="BB1083">
        <v>12</v>
      </c>
      <c r="BC1083">
        <v>2021</v>
      </c>
      <c r="BD1083" t="s">
        <v>3987</v>
      </c>
      <c r="BE1083">
        <v>2022</v>
      </c>
    </row>
    <row r="1084" spans="1:57" x14ac:dyDescent="0.35">
      <c r="A1084" s="1" t="s">
        <v>59</v>
      </c>
      <c r="B1084" s="1" t="s">
        <v>1260</v>
      </c>
      <c r="C1084" s="1" t="s">
        <v>1057</v>
      </c>
      <c r="D1084" s="1" t="s">
        <v>1058</v>
      </c>
      <c r="E1084" s="1" t="s">
        <v>29</v>
      </c>
      <c r="F1084" s="1" t="s">
        <v>751</v>
      </c>
      <c r="G1084" s="2">
        <v>44561</v>
      </c>
      <c r="H1084" s="1" t="s">
        <v>1059</v>
      </c>
      <c r="I1084" s="1" t="s">
        <v>73</v>
      </c>
      <c r="J1084" s="1" t="s">
        <v>1021</v>
      </c>
      <c r="K1084" t="s">
        <v>1022</v>
      </c>
      <c r="L1084" t="b">
        <v>0</v>
      </c>
      <c r="Q1084">
        <v>0</v>
      </c>
      <c r="R1084">
        <v>0</v>
      </c>
      <c r="T1084">
        <v>0</v>
      </c>
      <c r="U1084">
        <v>0</v>
      </c>
      <c r="AA1084">
        <v>0</v>
      </c>
      <c r="AB1084">
        <v>0</v>
      </c>
      <c r="AD1084">
        <v>0</v>
      </c>
      <c r="AF1084">
        <v>0</v>
      </c>
      <c r="AJ1084">
        <v>0</v>
      </c>
      <c r="AO1084">
        <v>0</v>
      </c>
      <c r="AP1084">
        <v>0</v>
      </c>
      <c r="AR1084">
        <v>0</v>
      </c>
      <c r="AZ1084">
        <v>0</v>
      </c>
      <c r="BB1084">
        <v>12</v>
      </c>
      <c r="BC1084">
        <v>2021</v>
      </c>
      <c r="BD1084" t="s">
        <v>3987</v>
      </c>
      <c r="BE1084">
        <v>2022</v>
      </c>
    </row>
    <row r="1085" spans="1:57" x14ac:dyDescent="0.35">
      <c r="A1085" s="1" t="s">
        <v>59</v>
      </c>
      <c r="B1085" s="1" t="s">
        <v>1261</v>
      </c>
      <c r="C1085" s="1" t="s">
        <v>1112</v>
      </c>
      <c r="D1085" s="1" t="s">
        <v>1113</v>
      </c>
      <c r="E1085" s="1" t="s">
        <v>29</v>
      </c>
      <c r="F1085" s="1" t="s">
        <v>751</v>
      </c>
      <c r="G1085" s="2">
        <v>44561</v>
      </c>
      <c r="H1085" s="1" t="s">
        <v>151</v>
      </c>
      <c r="I1085" s="1" t="s">
        <v>145</v>
      </c>
      <c r="J1085" s="1" t="s">
        <v>1021</v>
      </c>
      <c r="K1085" t="s">
        <v>1022</v>
      </c>
      <c r="L1085" t="b">
        <v>0</v>
      </c>
      <c r="Q1085">
        <v>0</v>
      </c>
      <c r="R1085">
        <v>0</v>
      </c>
      <c r="T1085">
        <v>0</v>
      </c>
      <c r="U1085">
        <v>0</v>
      </c>
      <c r="AA1085">
        <v>0</v>
      </c>
      <c r="AB1085">
        <v>0</v>
      </c>
      <c r="AD1085">
        <v>0</v>
      </c>
      <c r="AF1085">
        <v>0</v>
      </c>
      <c r="AJ1085">
        <v>0</v>
      </c>
      <c r="AO1085">
        <v>0</v>
      </c>
      <c r="AP1085">
        <v>0</v>
      </c>
      <c r="AR1085">
        <v>0</v>
      </c>
      <c r="AZ1085">
        <v>0</v>
      </c>
      <c r="BB1085">
        <v>12</v>
      </c>
      <c r="BC1085">
        <v>2021</v>
      </c>
      <c r="BD1085" t="s">
        <v>3987</v>
      </c>
      <c r="BE1085">
        <v>2022</v>
      </c>
    </row>
    <row r="1086" spans="1:57" x14ac:dyDescent="0.35">
      <c r="A1086" s="1" t="s">
        <v>59</v>
      </c>
      <c r="B1086" s="1" t="s">
        <v>1262</v>
      </c>
      <c r="C1086" s="1" t="s">
        <v>1197</v>
      </c>
      <c r="D1086" s="1" t="s">
        <v>1198</v>
      </c>
      <c r="E1086" s="1" t="s">
        <v>29</v>
      </c>
      <c r="F1086" s="1" t="s">
        <v>751</v>
      </c>
      <c r="G1086" s="2">
        <v>44561</v>
      </c>
      <c r="H1086" s="1" t="s">
        <v>1199</v>
      </c>
      <c r="I1086" s="1" t="s">
        <v>387</v>
      </c>
      <c r="J1086" s="1" t="s">
        <v>1021</v>
      </c>
      <c r="K1086" t="s">
        <v>1022</v>
      </c>
      <c r="L1086" t="b">
        <v>0</v>
      </c>
      <c r="Q1086">
        <v>0</v>
      </c>
      <c r="R1086">
        <v>0</v>
      </c>
      <c r="T1086">
        <v>0</v>
      </c>
      <c r="U1086">
        <v>0</v>
      </c>
      <c r="AA1086">
        <v>0</v>
      </c>
      <c r="AB1086">
        <v>0</v>
      </c>
      <c r="AD1086">
        <v>0</v>
      </c>
      <c r="AF1086">
        <v>0</v>
      </c>
      <c r="AJ1086">
        <v>0</v>
      </c>
      <c r="AO1086">
        <v>0</v>
      </c>
      <c r="AP1086">
        <v>0</v>
      </c>
      <c r="AR1086">
        <v>0</v>
      </c>
      <c r="AZ1086">
        <v>0</v>
      </c>
      <c r="BB1086">
        <v>12</v>
      </c>
      <c r="BC1086">
        <v>2021</v>
      </c>
      <c r="BD1086" t="s">
        <v>3987</v>
      </c>
      <c r="BE1086">
        <v>2022</v>
      </c>
    </row>
    <row r="1087" spans="1:57" x14ac:dyDescent="0.35">
      <c r="A1087" s="1" t="s">
        <v>59</v>
      </c>
      <c r="B1087" s="1" t="s">
        <v>1249</v>
      </c>
      <c r="C1087" s="1" t="s">
        <v>1081</v>
      </c>
      <c r="D1087" s="1" t="s">
        <v>1082</v>
      </c>
      <c r="E1087" s="1" t="s">
        <v>29</v>
      </c>
      <c r="F1087" s="1" t="s">
        <v>751</v>
      </c>
      <c r="G1087" s="2">
        <v>44561</v>
      </c>
      <c r="H1087" s="1" t="s">
        <v>135</v>
      </c>
      <c r="I1087" s="1" t="s">
        <v>136</v>
      </c>
      <c r="J1087" s="1" t="s">
        <v>1021</v>
      </c>
      <c r="K1087" t="s">
        <v>1022</v>
      </c>
      <c r="L1087" t="b">
        <v>0</v>
      </c>
      <c r="Q1087">
        <v>0</v>
      </c>
      <c r="R1087">
        <v>0</v>
      </c>
      <c r="T1087">
        <v>0</v>
      </c>
      <c r="U1087">
        <v>0</v>
      </c>
      <c r="AA1087">
        <v>0</v>
      </c>
      <c r="AB1087">
        <v>0</v>
      </c>
      <c r="AD1087">
        <v>0</v>
      </c>
      <c r="AF1087">
        <v>0</v>
      </c>
      <c r="AJ1087">
        <v>0</v>
      </c>
      <c r="AO1087">
        <v>0</v>
      </c>
      <c r="AP1087">
        <v>0</v>
      </c>
      <c r="AR1087">
        <v>0</v>
      </c>
      <c r="AZ1087">
        <v>0</v>
      </c>
      <c r="BB1087">
        <v>12</v>
      </c>
      <c r="BC1087">
        <v>2021</v>
      </c>
      <c r="BD1087" t="s">
        <v>3987</v>
      </c>
      <c r="BE1087">
        <v>2022</v>
      </c>
    </row>
    <row r="1088" spans="1:57" x14ac:dyDescent="0.35">
      <c r="A1088" s="1" t="s">
        <v>59</v>
      </c>
      <c r="B1088" s="1" t="s">
        <v>1250</v>
      </c>
      <c r="C1088" s="1" t="s">
        <v>1028</v>
      </c>
      <c r="D1088" s="1" t="s">
        <v>1029</v>
      </c>
      <c r="E1088" s="1" t="s">
        <v>29</v>
      </c>
      <c r="F1088" s="1" t="s">
        <v>751</v>
      </c>
      <c r="G1088" s="2">
        <v>44561</v>
      </c>
      <c r="H1088" s="1" t="s">
        <v>576</v>
      </c>
      <c r="I1088" s="1" t="s">
        <v>353</v>
      </c>
      <c r="J1088" s="1" t="s">
        <v>1021</v>
      </c>
      <c r="K1088" t="s">
        <v>1022</v>
      </c>
      <c r="L1088" t="b">
        <v>0</v>
      </c>
      <c r="Q1088">
        <v>0</v>
      </c>
      <c r="R1088">
        <v>0</v>
      </c>
      <c r="T1088">
        <v>0</v>
      </c>
      <c r="U1088">
        <v>0</v>
      </c>
      <c r="AA1088">
        <v>0</v>
      </c>
      <c r="AB1088">
        <v>0</v>
      </c>
      <c r="AD1088">
        <v>0</v>
      </c>
      <c r="AF1088">
        <v>0</v>
      </c>
      <c r="AJ1088">
        <v>0</v>
      </c>
      <c r="AO1088">
        <v>0</v>
      </c>
      <c r="AP1088">
        <v>0</v>
      </c>
      <c r="AR1088">
        <v>0</v>
      </c>
      <c r="AZ1088">
        <v>0</v>
      </c>
      <c r="BB1088">
        <v>12</v>
      </c>
      <c r="BC1088">
        <v>2021</v>
      </c>
      <c r="BD1088" t="s">
        <v>3987</v>
      </c>
      <c r="BE1088">
        <v>2022</v>
      </c>
    </row>
    <row r="1089" spans="1:57" x14ac:dyDescent="0.35">
      <c r="A1089" s="1" t="s">
        <v>59</v>
      </c>
      <c r="B1089" s="1" t="s">
        <v>1251</v>
      </c>
      <c r="C1089" s="1" t="s">
        <v>1104</v>
      </c>
      <c r="D1089" s="1" t="s">
        <v>1105</v>
      </c>
      <c r="E1089" s="1" t="s">
        <v>29</v>
      </c>
      <c r="F1089" s="1" t="s">
        <v>751</v>
      </c>
      <c r="G1089" s="2">
        <v>44561</v>
      </c>
      <c r="H1089" s="1" t="s">
        <v>1106</v>
      </c>
      <c r="I1089" s="1" t="s">
        <v>845</v>
      </c>
      <c r="J1089" s="1" t="s">
        <v>1021</v>
      </c>
      <c r="K1089" t="s">
        <v>1022</v>
      </c>
      <c r="L1089" t="b">
        <v>0</v>
      </c>
      <c r="Q1089">
        <v>0</v>
      </c>
      <c r="R1089">
        <v>0</v>
      </c>
      <c r="T1089">
        <v>0</v>
      </c>
      <c r="U1089">
        <v>0</v>
      </c>
      <c r="AA1089">
        <v>0</v>
      </c>
      <c r="AB1089">
        <v>0</v>
      </c>
      <c r="AD1089">
        <v>0</v>
      </c>
      <c r="AF1089">
        <v>0</v>
      </c>
      <c r="AJ1089">
        <v>0</v>
      </c>
      <c r="AO1089">
        <v>0</v>
      </c>
      <c r="AP1089">
        <v>0</v>
      </c>
      <c r="AR1089">
        <v>0</v>
      </c>
      <c r="AZ1089">
        <v>0</v>
      </c>
      <c r="BB1089">
        <v>12</v>
      </c>
      <c r="BC1089">
        <v>2021</v>
      </c>
      <c r="BD1089" t="s">
        <v>3987</v>
      </c>
      <c r="BE1089">
        <v>2022</v>
      </c>
    </row>
    <row r="1090" spans="1:57" x14ac:dyDescent="0.35">
      <c r="A1090" s="1" t="s">
        <v>59</v>
      </c>
      <c r="B1090" s="1" t="s">
        <v>1252</v>
      </c>
      <c r="C1090" s="1" t="s">
        <v>1101</v>
      </c>
      <c r="D1090" s="1" t="s">
        <v>1102</v>
      </c>
      <c r="E1090" s="1" t="s">
        <v>29</v>
      </c>
      <c r="F1090" s="1" t="s">
        <v>751</v>
      </c>
      <c r="G1090" s="2">
        <v>44561</v>
      </c>
      <c r="H1090" s="1" t="s">
        <v>596</v>
      </c>
      <c r="I1090" s="1" t="s">
        <v>353</v>
      </c>
      <c r="J1090" s="1" t="s">
        <v>1021</v>
      </c>
      <c r="K1090" t="s">
        <v>1022</v>
      </c>
      <c r="L1090" t="b">
        <v>0</v>
      </c>
      <c r="Q1090">
        <v>0</v>
      </c>
      <c r="R1090">
        <v>0</v>
      </c>
      <c r="T1090">
        <v>0</v>
      </c>
      <c r="U1090">
        <v>0</v>
      </c>
      <c r="AA1090">
        <v>0</v>
      </c>
      <c r="AB1090">
        <v>0</v>
      </c>
      <c r="AD1090">
        <v>0</v>
      </c>
      <c r="AF1090">
        <v>0</v>
      </c>
      <c r="AJ1090">
        <v>0</v>
      </c>
      <c r="AO1090">
        <v>0</v>
      </c>
      <c r="AP1090">
        <v>0</v>
      </c>
      <c r="AR1090">
        <v>0</v>
      </c>
      <c r="AZ1090">
        <v>0</v>
      </c>
      <c r="BB1090">
        <v>12</v>
      </c>
      <c r="BC1090">
        <v>2021</v>
      </c>
      <c r="BD1090" t="s">
        <v>3987</v>
      </c>
      <c r="BE1090">
        <v>2022</v>
      </c>
    </row>
    <row r="1091" spans="1:57" x14ac:dyDescent="0.35">
      <c r="A1091" s="1" t="s">
        <v>59</v>
      </c>
      <c r="B1091" s="1" t="s">
        <v>1253</v>
      </c>
      <c r="C1091" s="1" t="s">
        <v>1034</v>
      </c>
      <c r="D1091" s="1" t="s">
        <v>1035</v>
      </c>
      <c r="E1091" s="1" t="s">
        <v>29</v>
      </c>
      <c r="F1091" s="1" t="s">
        <v>751</v>
      </c>
      <c r="G1091" s="2">
        <v>44561</v>
      </c>
      <c r="H1091" s="1" t="s">
        <v>1036</v>
      </c>
      <c r="I1091" s="1" t="s">
        <v>387</v>
      </c>
      <c r="J1091" s="1" t="s">
        <v>1021</v>
      </c>
      <c r="K1091" t="s">
        <v>1022</v>
      </c>
      <c r="L1091" t="b">
        <v>0</v>
      </c>
      <c r="Q1091">
        <v>0</v>
      </c>
      <c r="R1091">
        <v>0</v>
      </c>
      <c r="T1091">
        <v>0</v>
      </c>
      <c r="U1091">
        <v>0</v>
      </c>
      <c r="AA1091">
        <v>0</v>
      </c>
      <c r="AB1091">
        <v>0</v>
      </c>
      <c r="AD1091">
        <v>0</v>
      </c>
      <c r="AF1091">
        <v>0</v>
      </c>
      <c r="AJ1091">
        <v>0</v>
      </c>
      <c r="AO1091">
        <v>0</v>
      </c>
      <c r="AP1091">
        <v>0</v>
      </c>
      <c r="AR1091">
        <v>0</v>
      </c>
      <c r="AZ1091">
        <v>0</v>
      </c>
      <c r="BB1091">
        <v>12</v>
      </c>
      <c r="BC1091">
        <v>2021</v>
      </c>
      <c r="BD1091" t="s">
        <v>3987</v>
      </c>
      <c r="BE1091">
        <v>2022</v>
      </c>
    </row>
    <row r="1092" spans="1:57" x14ac:dyDescent="0.35">
      <c r="A1092" s="1" t="s">
        <v>59</v>
      </c>
      <c r="B1092" s="1" t="s">
        <v>1254</v>
      </c>
      <c r="C1092" s="1" t="s">
        <v>1097</v>
      </c>
      <c r="D1092" s="1" t="s">
        <v>1098</v>
      </c>
      <c r="E1092" s="1" t="s">
        <v>29</v>
      </c>
      <c r="F1092" s="1" t="s">
        <v>751</v>
      </c>
      <c r="G1092" s="2">
        <v>44561</v>
      </c>
      <c r="H1092" s="1" t="s">
        <v>1099</v>
      </c>
      <c r="I1092" s="1" t="s">
        <v>845</v>
      </c>
      <c r="J1092" s="1" t="s">
        <v>1021</v>
      </c>
      <c r="K1092" t="s">
        <v>1022</v>
      </c>
      <c r="L1092" t="b">
        <v>0</v>
      </c>
      <c r="Q1092">
        <v>0</v>
      </c>
      <c r="R1092">
        <v>0</v>
      </c>
      <c r="T1092">
        <v>0</v>
      </c>
      <c r="U1092">
        <v>0</v>
      </c>
      <c r="AA1092">
        <v>0</v>
      </c>
      <c r="AB1092">
        <v>0</v>
      </c>
      <c r="AD1092">
        <v>0</v>
      </c>
      <c r="AF1092">
        <v>0</v>
      </c>
      <c r="AJ1092">
        <v>0</v>
      </c>
      <c r="AO1092">
        <v>0</v>
      </c>
      <c r="AP1092">
        <v>0</v>
      </c>
      <c r="AR1092">
        <v>0</v>
      </c>
      <c r="AZ1092">
        <v>0</v>
      </c>
      <c r="BB1092">
        <v>12</v>
      </c>
      <c r="BC1092">
        <v>2021</v>
      </c>
      <c r="BD1092" t="s">
        <v>3987</v>
      </c>
      <c r="BE1092">
        <v>2022</v>
      </c>
    </row>
    <row r="1093" spans="1:57" x14ac:dyDescent="0.35">
      <c r="A1093" s="1" t="s">
        <v>185</v>
      </c>
      <c r="B1093" s="1" t="s">
        <v>2948</v>
      </c>
      <c r="C1093" s="1" t="s">
        <v>2949</v>
      </c>
      <c r="D1093" s="1" t="s">
        <v>2950</v>
      </c>
      <c r="E1093" s="1" t="s">
        <v>2951</v>
      </c>
      <c r="F1093" s="1" t="s">
        <v>751</v>
      </c>
      <c r="G1093" s="2">
        <v>43921</v>
      </c>
      <c r="H1093" s="1" t="s">
        <v>1153</v>
      </c>
      <c r="I1093" s="1" t="s">
        <v>31</v>
      </c>
      <c r="J1093" s="1" t="s">
        <v>1775</v>
      </c>
      <c r="K1093" t="s">
        <v>1776</v>
      </c>
      <c r="L1093" t="b">
        <v>1</v>
      </c>
      <c r="M1093">
        <v>0</v>
      </c>
      <c r="N1093">
        <v>0</v>
      </c>
      <c r="O1093">
        <v>0</v>
      </c>
      <c r="P1093">
        <v>121</v>
      </c>
      <c r="Q1093">
        <v>31</v>
      </c>
      <c r="R1093">
        <v>90</v>
      </c>
      <c r="S1093">
        <v>0</v>
      </c>
      <c r="T1093">
        <v>0</v>
      </c>
      <c r="U1093">
        <v>121</v>
      </c>
      <c r="V1093">
        <v>121</v>
      </c>
      <c r="W1093">
        <v>0</v>
      </c>
      <c r="X1093">
        <v>0</v>
      </c>
      <c r="Y1093">
        <v>0</v>
      </c>
      <c r="Z1093">
        <v>121</v>
      </c>
      <c r="AA1093">
        <v>31</v>
      </c>
      <c r="AB1093">
        <v>90</v>
      </c>
      <c r="AC1093">
        <v>0</v>
      </c>
      <c r="AD1093">
        <v>0</v>
      </c>
      <c r="AF1093">
        <v>0</v>
      </c>
      <c r="AH1093">
        <v>121</v>
      </c>
      <c r="AJ1093">
        <v>121</v>
      </c>
      <c r="AK1093">
        <v>0</v>
      </c>
      <c r="AL1093">
        <v>0</v>
      </c>
      <c r="AM1093">
        <v>0</v>
      </c>
      <c r="AN1093">
        <v>0</v>
      </c>
      <c r="AO1093">
        <v>0</v>
      </c>
      <c r="AP1093">
        <v>0</v>
      </c>
      <c r="AQ1093">
        <v>0</v>
      </c>
      <c r="AR1093">
        <v>0</v>
      </c>
      <c r="AZ1093">
        <v>0</v>
      </c>
      <c r="BB1093">
        <v>3</v>
      </c>
      <c r="BC1093">
        <v>2020</v>
      </c>
      <c r="BD1093" t="s">
        <v>3986</v>
      </c>
      <c r="BE1093">
        <v>2020</v>
      </c>
    </row>
    <row r="1094" spans="1:57" x14ac:dyDescent="0.35">
      <c r="A1094" s="1" t="s">
        <v>185</v>
      </c>
      <c r="B1094" s="1" t="s">
        <v>2952</v>
      </c>
      <c r="C1094" s="1" t="s">
        <v>2953</v>
      </c>
      <c r="D1094" s="1" t="s">
        <v>2954</v>
      </c>
      <c r="E1094" s="1" t="s">
        <v>2955</v>
      </c>
      <c r="F1094" s="1" t="s">
        <v>751</v>
      </c>
      <c r="G1094" s="2">
        <v>43921</v>
      </c>
      <c r="H1094" s="1" t="s">
        <v>135</v>
      </c>
      <c r="I1094" s="1" t="s">
        <v>136</v>
      </c>
      <c r="J1094" s="1" t="s">
        <v>1775</v>
      </c>
      <c r="K1094" t="s">
        <v>1776</v>
      </c>
      <c r="L1094" t="b">
        <v>1</v>
      </c>
      <c r="M1094">
        <v>0</v>
      </c>
      <c r="N1094">
        <v>0</v>
      </c>
      <c r="O1094">
        <v>0</v>
      </c>
      <c r="P1094">
        <v>6822</v>
      </c>
      <c r="Q1094">
        <v>2926</v>
      </c>
      <c r="R1094">
        <v>3214</v>
      </c>
      <c r="S1094">
        <v>0</v>
      </c>
      <c r="T1094">
        <v>682</v>
      </c>
      <c r="U1094">
        <v>6822</v>
      </c>
      <c r="V1094">
        <v>6822</v>
      </c>
      <c r="W1094">
        <v>0</v>
      </c>
      <c r="X1094">
        <v>0</v>
      </c>
      <c r="Y1094">
        <v>0</v>
      </c>
      <c r="Z1094">
        <v>4163</v>
      </c>
      <c r="AA1094">
        <v>1826</v>
      </c>
      <c r="AB1094">
        <v>2014</v>
      </c>
      <c r="AC1094">
        <v>0</v>
      </c>
      <c r="AD1094">
        <v>323</v>
      </c>
      <c r="AF1094">
        <v>0</v>
      </c>
      <c r="AH1094">
        <v>4163</v>
      </c>
      <c r="AJ1094">
        <v>4163</v>
      </c>
      <c r="AK1094">
        <v>0</v>
      </c>
      <c r="AL1094">
        <v>0</v>
      </c>
      <c r="AM1094">
        <v>0</v>
      </c>
      <c r="AN1094">
        <v>1321</v>
      </c>
      <c r="AO1094">
        <v>514</v>
      </c>
      <c r="AP1094">
        <v>622</v>
      </c>
      <c r="AQ1094">
        <v>0</v>
      </c>
      <c r="AR1094">
        <v>185</v>
      </c>
      <c r="AT1094">
        <v>1321</v>
      </c>
      <c r="AZ1094">
        <v>1321</v>
      </c>
      <c r="BB1094">
        <v>3</v>
      </c>
      <c r="BC1094">
        <v>2020</v>
      </c>
      <c r="BD1094" t="s">
        <v>3986</v>
      </c>
      <c r="BE1094">
        <v>2020</v>
      </c>
    </row>
    <row r="1095" spans="1:57" x14ac:dyDescent="0.35">
      <c r="A1095" s="1" t="s">
        <v>185</v>
      </c>
      <c r="B1095" s="1" t="s">
        <v>2956</v>
      </c>
      <c r="C1095" s="1" t="s">
        <v>2957</v>
      </c>
      <c r="D1095" s="1" t="s">
        <v>2958</v>
      </c>
      <c r="E1095" s="1" t="s">
        <v>2959</v>
      </c>
      <c r="F1095" s="1" t="s">
        <v>751</v>
      </c>
      <c r="G1095" s="2">
        <v>43921</v>
      </c>
      <c r="H1095" s="1" t="s">
        <v>2960</v>
      </c>
      <c r="I1095" s="1" t="s">
        <v>31</v>
      </c>
      <c r="J1095" s="1" t="s">
        <v>1775</v>
      </c>
      <c r="K1095" t="s">
        <v>1776</v>
      </c>
      <c r="L1095" t="b">
        <v>1</v>
      </c>
      <c r="M1095">
        <v>0</v>
      </c>
      <c r="N1095">
        <v>0</v>
      </c>
      <c r="O1095">
        <v>0</v>
      </c>
      <c r="P1095">
        <v>123</v>
      </c>
      <c r="Q1095">
        <v>114</v>
      </c>
      <c r="R1095">
        <v>9</v>
      </c>
      <c r="S1095">
        <v>0</v>
      </c>
      <c r="T1095">
        <v>0</v>
      </c>
      <c r="U1095">
        <v>123</v>
      </c>
      <c r="V1095">
        <v>123</v>
      </c>
      <c r="W1095">
        <v>0</v>
      </c>
      <c r="X1095">
        <v>0</v>
      </c>
      <c r="Y1095">
        <v>0</v>
      </c>
      <c r="Z1095">
        <v>123</v>
      </c>
      <c r="AA1095">
        <v>114</v>
      </c>
      <c r="AB1095">
        <v>9</v>
      </c>
      <c r="AC1095">
        <v>0</v>
      </c>
      <c r="AD1095">
        <v>0</v>
      </c>
      <c r="AF1095">
        <v>0</v>
      </c>
      <c r="AH1095">
        <v>123</v>
      </c>
      <c r="AJ1095">
        <v>123</v>
      </c>
      <c r="AK1095">
        <v>0</v>
      </c>
      <c r="AL1095">
        <v>0</v>
      </c>
      <c r="AM1095">
        <v>0</v>
      </c>
      <c r="AN1095">
        <v>0</v>
      </c>
      <c r="AO1095">
        <v>0</v>
      </c>
      <c r="AP1095">
        <v>0</v>
      </c>
      <c r="AQ1095">
        <v>0</v>
      </c>
      <c r="AR1095">
        <v>0</v>
      </c>
      <c r="AZ1095">
        <v>0</v>
      </c>
      <c r="BB1095">
        <v>3</v>
      </c>
      <c r="BC1095">
        <v>2020</v>
      </c>
      <c r="BD1095" t="s">
        <v>3986</v>
      </c>
      <c r="BE1095">
        <v>2020</v>
      </c>
    </row>
    <row r="1096" spans="1:57" x14ac:dyDescent="0.35">
      <c r="A1096" s="1" t="s">
        <v>185</v>
      </c>
      <c r="B1096" s="1" t="s">
        <v>2961</v>
      </c>
      <c r="C1096" s="1" t="s">
        <v>2962</v>
      </c>
      <c r="D1096" s="1" t="s">
        <v>2963</v>
      </c>
      <c r="E1096" s="1" t="s">
        <v>2964</v>
      </c>
      <c r="F1096" s="1" t="s">
        <v>751</v>
      </c>
      <c r="G1096" s="2">
        <v>43921</v>
      </c>
      <c r="H1096" s="1" t="s">
        <v>1006</v>
      </c>
      <c r="I1096" s="1" t="s">
        <v>136</v>
      </c>
      <c r="J1096" s="1" t="s">
        <v>1775</v>
      </c>
      <c r="K1096" t="s">
        <v>1776</v>
      </c>
      <c r="L1096" t="b">
        <v>1</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F1096">
        <v>0</v>
      </c>
      <c r="AH1096">
        <v>0</v>
      </c>
      <c r="AJ1096">
        <v>0</v>
      </c>
      <c r="AK1096">
        <v>0</v>
      </c>
      <c r="AL1096">
        <v>0</v>
      </c>
      <c r="AM1096">
        <v>0</v>
      </c>
      <c r="AN1096">
        <v>0</v>
      </c>
      <c r="AO1096">
        <v>0</v>
      </c>
      <c r="AP1096">
        <v>0</v>
      </c>
      <c r="AQ1096">
        <v>0</v>
      </c>
      <c r="AR1096">
        <v>0</v>
      </c>
      <c r="AZ1096">
        <v>0</v>
      </c>
      <c r="BB1096">
        <v>3</v>
      </c>
      <c r="BC1096">
        <v>2020</v>
      </c>
      <c r="BD1096" t="s">
        <v>3986</v>
      </c>
      <c r="BE1096">
        <v>2020</v>
      </c>
    </row>
    <row r="1097" spans="1:57" x14ac:dyDescent="0.35">
      <c r="A1097" s="1" t="s">
        <v>185</v>
      </c>
      <c r="B1097" s="1" t="s">
        <v>2965</v>
      </c>
      <c r="C1097" s="1" t="s">
        <v>2966</v>
      </c>
      <c r="D1097" s="1" t="s">
        <v>2967</v>
      </c>
      <c r="E1097" s="1" t="s">
        <v>2968</v>
      </c>
      <c r="F1097" s="1" t="s">
        <v>751</v>
      </c>
      <c r="G1097" s="2">
        <v>43921</v>
      </c>
      <c r="H1097" s="1" t="s">
        <v>2790</v>
      </c>
      <c r="I1097" s="1" t="s">
        <v>166</v>
      </c>
      <c r="J1097" s="1" t="s">
        <v>1775</v>
      </c>
      <c r="K1097" t="s">
        <v>1776</v>
      </c>
      <c r="L1097" t="b">
        <v>1</v>
      </c>
      <c r="M1097">
        <v>0</v>
      </c>
      <c r="N1097">
        <v>0</v>
      </c>
      <c r="O1097">
        <v>0</v>
      </c>
      <c r="P1097">
        <v>2709</v>
      </c>
      <c r="Q1097">
        <v>1478</v>
      </c>
      <c r="R1097">
        <v>1231</v>
      </c>
      <c r="S1097">
        <v>0</v>
      </c>
      <c r="T1097">
        <v>0</v>
      </c>
      <c r="U1097">
        <v>2709</v>
      </c>
      <c r="V1097">
        <v>2709</v>
      </c>
      <c r="W1097">
        <v>0</v>
      </c>
      <c r="X1097">
        <v>0</v>
      </c>
      <c r="Y1097">
        <v>0</v>
      </c>
      <c r="Z1097">
        <v>2294</v>
      </c>
      <c r="AA1097">
        <v>1246</v>
      </c>
      <c r="AB1097">
        <v>1048</v>
      </c>
      <c r="AC1097">
        <v>0</v>
      </c>
      <c r="AD1097">
        <v>0</v>
      </c>
      <c r="AF1097">
        <v>0</v>
      </c>
      <c r="AH1097">
        <v>2294</v>
      </c>
      <c r="AJ1097">
        <v>2294</v>
      </c>
      <c r="AK1097">
        <v>0</v>
      </c>
      <c r="AL1097">
        <v>0</v>
      </c>
      <c r="AM1097">
        <v>0</v>
      </c>
      <c r="AN1097">
        <v>194</v>
      </c>
      <c r="AO1097">
        <v>147</v>
      </c>
      <c r="AP1097">
        <v>47</v>
      </c>
      <c r="AQ1097">
        <v>0</v>
      </c>
      <c r="AR1097">
        <v>0</v>
      </c>
      <c r="AT1097">
        <v>194</v>
      </c>
      <c r="AZ1097">
        <v>194</v>
      </c>
      <c r="BB1097">
        <v>3</v>
      </c>
      <c r="BC1097">
        <v>2020</v>
      </c>
      <c r="BD1097" t="s">
        <v>3986</v>
      </c>
      <c r="BE1097">
        <v>2020</v>
      </c>
    </row>
    <row r="1098" spans="1:57" x14ac:dyDescent="0.35">
      <c r="A1098" s="1" t="s">
        <v>185</v>
      </c>
      <c r="B1098" s="1" t="s">
        <v>2969</v>
      </c>
      <c r="C1098" s="1" t="s">
        <v>2949</v>
      </c>
      <c r="D1098" s="1" t="s">
        <v>2950</v>
      </c>
      <c r="E1098" s="1" t="s">
        <v>2970</v>
      </c>
      <c r="F1098" s="1" t="s">
        <v>751</v>
      </c>
      <c r="G1098" s="2">
        <v>44286</v>
      </c>
      <c r="H1098" s="1" t="s">
        <v>1153</v>
      </c>
      <c r="I1098" s="1" t="s">
        <v>31</v>
      </c>
      <c r="J1098" s="1" t="s">
        <v>1775</v>
      </c>
      <c r="K1098" t="s">
        <v>1776</v>
      </c>
      <c r="L1098" t="b">
        <v>1</v>
      </c>
      <c r="M1098">
        <v>0</v>
      </c>
      <c r="N1098">
        <v>0</v>
      </c>
      <c r="O1098">
        <v>0</v>
      </c>
      <c r="P1098">
        <v>222</v>
      </c>
      <c r="Q1098">
        <v>25</v>
      </c>
      <c r="R1098">
        <v>197</v>
      </c>
      <c r="S1098">
        <v>0</v>
      </c>
      <c r="T1098">
        <v>0</v>
      </c>
      <c r="U1098">
        <v>222</v>
      </c>
      <c r="V1098">
        <v>222</v>
      </c>
      <c r="W1098">
        <v>0</v>
      </c>
      <c r="X1098">
        <v>0</v>
      </c>
      <c r="Y1098">
        <v>0</v>
      </c>
      <c r="Z1098">
        <v>222</v>
      </c>
      <c r="AA1098">
        <v>25</v>
      </c>
      <c r="AB1098">
        <v>197</v>
      </c>
      <c r="AC1098">
        <v>0</v>
      </c>
      <c r="AD1098">
        <v>0</v>
      </c>
      <c r="AF1098">
        <v>0</v>
      </c>
      <c r="AH1098">
        <v>222</v>
      </c>
      <c r="AJ1098">
        <v>222</v>
      </c>
      <c r="AK1098">
        <v>0</v>
      </c>
      <c r="AL1098">
        <v>0</v>
      </c>
      <c r="AM1098">
        <v>0</v>
      </c>
      <c r="AN1098">
        <v>61</v>
      </c>
      <c r="AO1098">
        <v>30</v>
      </c>
      <c r="AP1098">
        <v>31</v>
      </c>
      <c r="AQ1098">
        <v>0</v>
      </c>
      <c r="AR1098">
        <v>0</v>
      </c>
      <c r="AT1098">
        <v>61</v>
      </c>
      <c r="AZ1098">
        <v>61</v>
      </c>
      <c r="BB1098">
        <v>3</v>
      </c>
      <c r="BC1098">
        <v>2021</v>
      </c>
      <c r="BD1098" t="s">
        <v>3986</v>
      </c>
      <c r="BE1098">
        <v>2021</v>
      </c>
    </row>
    <row r="1099" spans="1:57" x14ac:dyDescent="0.35">
      <c r="A1099" s="1" t="s">
        <v>185</v>
      </c>
      <c r="B1099" s="1" t="s">
        <v>2971</v>
      </c>
      <c r="C1099" s="1" t="s">
        <v>2953</v>
      </c>
      <c r="D1099" s="1" t="s">
        <v>2954</v>
      </c>
      <c r="E1099" s="1" t="s">
        <v>2972</v>
      </c>
      <c r="F1099" s="1" t="s">
        <v>751</v>
      </c>
      <c r="G1099" s="2">
        <v>44286</v>
      </c>
      <c r="H1099" s="1" t="s">
        <v>135</v>
      </c>
      <c r="I1099" s="1" t="s">
        <v>136</v>
      </c>
      <c r="J1099" s="1" t="s">
        <v>1775</v>
      </c>
      <c r="K1099" t="s">
        <v>1776</v>
      </c>
      <c r="L1099" t="b">
        <v>1</v>
      </c>
      <c r="M1099">
        <v>0</v>
      </c>
      <c r="N1099">
        <v>0</v>
      </c>
      <c r="O1099">
        <v>0</v>
      </c>
      <c r="P1099">
        <v>11824</v>
      </c>
      <c r="Q1099">
        <v>3227</v>
      </c>
      <c r="R1099">
        <v>3691</v>
      </c>
      <c r="S1099">
        <v>0</v>
      </c>
      <c r="T1099">
        <v>4906</v>
      </c>
      <c r="U1099">
        <v>11824</v>
      </c>
      <c r="V1099">
        <v>11824</v>
      </c>
      <c r="W1099">
        <v>0</v>
      </c>
      <c r="X1099">
        <v>0</v>
      </c>
      <c r="Y1099">
        <v>0</v>
      </c>
      <c r="Z1099">
        <v>11824</v>
      </c>
      <c r="AA1099">
        <v>3227</v>
      </c>
      <c r="AB1099">
        <v>3691</v>
      </c>
      <c r="AC1099">
        <v>0</v>
      </c>
      <c r="AD1099">
        <v>4906</v>
      </c>
      <c r="AF1099">
        <v>0</v>
      </c>
      <c r="AH1099">
        <v>11824</v>
      </c>
      <c r="AJ1099">
        <v>11824</v>
      </c>
      <c r="AK1099">
        <v>0</v>
      </c>
      <c r="AL1099">
        <v>0</v>
      </c>
      <c r="AM1099">
        <v>0</v>
      </c>
      <c r="AN1099">
        <v>4116</v>
      </c>
      <c r="AO1099">
        <v>1233</v>
      </c>
      <c r="AP1099">
        <v>1776</v>
      </c>
      <c r="AQ1099">
        <v>0</v>
      </c>
      <c r="AR1099">
        <v>1107</v>
      </c>
      <c r="AT1099">
        <v>4116</v>
      </c>
      <c r="AZ1099">
        <v>4116</v>
      </c>
      <c r="BB1099">
        <v>3</v>
      </c>
      <c r="BC1099">
        <v>2021</v>
      </c>
      <c r="BD1099" t="s">
        <v>3986</v>
      </c>
      <c r="BE1099">
        <v>2021</v>
      </c>
    </row>
    <row r="1100" spans="1:57" x14ac:dyDescent="0.35">
      <c r="A1100" s="1" t="s">
        <v>185</v>
      </c>
      <c r="B1100" s="1" t="s">
        <v>2973</v>
      </c>
      <c r="C1100" s="1" t="s">
        <v>2957</v>
      </c>
      <c r="D1100" s="1" t="s">
        <v>2958</v>
      </c>
      <c r="E1100" s="1" t="s">
        <v>2974</v>
      </c>
      <c r="F1100" s="1" t="s">
        <v>751</v>
      </c>
      <c r="G1100" s="2">
        <v>44286</v>
      </c>
      <c r="H1100" s="1" t="s">
        <v>2960</v>
      </c>
      <c r="I1100" s="1" t="s">
        <v>31</v>
      </c>
      <c r="J1100" s="1" t="s">
        <v>1775</v>
      </c>
      <c r="K1100" t="s">
        <v>1776</v>
      </c>
      <c r="L1100" t="b">
        <v>1</v>
      </c>
      <c r="M1100">
        <v>0</v>
      </c>
      <c r="N1100">
        <v>0</v>
      </c>
      <c r="O1100">
        <v>0</v>
      </c>
      <c r="P1100">
        <v>96</v>
      </c>
      <c r="Q1100">
        <v>58</v>
      </c>
      <c r="R1100">
        <v>38</v>
      </c>
      <c r="S1100">
        <v>0</v>
      </c>
      <c r="T1100">
        <v>0</v>
      </c>
      <c r="U1100">
        <v>96</v>
      </c>
      <c r="V1100">
        <v>96</v>
      </c>
      <c r="W1100">
        <v>0</v>
      </c>
      <c r="X1100">
        <v>0</v>
      </c>
      <c r="Y1100">
        <v>0</v>
      </c>
      <c r="Z1100">
        <v>96</v>
      </c>
      <c r="AA1100">
        <v>58</v>
      </c>
      <c r="AB1100">
        <v>38</v>
      </c>
      <c r="AC1100">
        <v>0</v>
      </c>
      <c r="AD1100">
        <v>0</v>
      </c>
      <c r="AF1100">
        <v>0</v>
      </c>
      <c r="AH1100">
        <v>96</v>
      </c>
      <c r="AJ1100">
        <v>96</v>
      </c>
      <c r="AK1100">
        <v>0</v>
      </c>
      <c r="AL1100">
        <v>0</v>
      </c>
      <c r="AM1100">
        <v>0</v>
      </c>
      <c r="AN1100">
        <v>36</v>
      </c>
      <c r="AO1100">
        <v>33</v>
      </c>
      <c r="AP1100">
        <v>3</v>
      </c>
      <c r="AQ1100">
        <v>0</v>
      </c>
      <c r="AR1100">
        <v>0</v>
      </c>
      <c r="AT1100">
        <v>36</v>
      </c>
      <c r="AZ1100">
        <v>36</v>
      </c>
      <c r="BB1100">
        <v>3</v>
      </c>
      <c r="BC1100">
        <v>2021</v>
      </c>
      <c r="BD1100" t="s">
        <v>3986</v>
      </c>
      <c r="BE1100">
        <v>2021</v>
      </c>
    </row>
    <row r="1101" spans="1:57" x14ac:dyDescent="0.35">
      <c r="A1101" s="1" t="s">
        <v>185</v>
      </c>
      <c r="B1101" s="1" t="s">
        <v>2975</v>
      </c>
      <c r="C1101" s="1" t="s">
        <v>2962</v>
      </c>
      <c r="D1101" s="1" t="s">
        <v>2963</v>
      </c>
      <c r="E1101" s="1" t="s">
        <v>2976</v>
      </c>
      <c r="F1101" s="1" t="s">
        <v>751</v>
      </c>
      <c r="G1101" s="2">
        <v>44286</v>
      </c>
      <c r="H1101" s="1" t="s">
        <v>1006</v>
      </c>
      <c r="I1101" s="1" t="s">
        <v>136</v>
      </c>
      <c r="J1101" s="1" t="s">
        <v>1775</v>
      </c>
      <c r="K1101" t="s">
        <v>1776</v>
      </c>
      <c r="L1101" t="b">
        <v>1</v>
      </c>
      <c r="M1101">
        <v>0</v>
      </c>
      <c r="N1101">
        <v>0</v>
      </c>
      <c r="O1101">
        <v>0</v>
      </c>
      <c r="P1101">
        <v>917</v>
      </c>
      <c r="Q1101">
        <v>318</v>
      </c>
      <c r="R1101">
        <v>598</v>
      </c>
      <c r="S1101">
        <v>0</v>
      </c>
      <c r="T1101">
        <v>1</v>
      </c>
      <c r="U1101">
        <v>917</v>
      </c>
      <c r="V1101">
        <v>917</v>
      </c>
      <c r="W1101">
        <v>0</v>
      </c>
      <c r="X1101">
        <v>0</v>
      </c>
      <c r="Y1101">
        <v>0</v>
      </c>
      <c r="Z1101">
        <v>917</v>
      </c>
      <c r="AA1101">
        <v>318</v>
      </c>
      <c r="AB1101">
        <v>598</v>
      </c>
      <c r="AC1101">
        <v>0</v>
      </c>
      <c r="AD1101">
        <v>1</v>
      </c>
      <c r="AF1101">
        <v>0</v>
      </c>
      <c r="AH1101">
        <v>917</v>
      </c>
      <c r="AJ1101">
        <v>917</v>
      </c>
      <c r="AK1101">
        <v>0</v>
      </c>
      <c r="AL1101">
        <v>0</v>
      </c>
      <c r="AM1101">
        <v>0</v>
      </c>
      <c r="AN1101">
        <v>0</v>
      </c>
      <c r="AO1101">
        <v>0</v>
      </c>
      <c r="AP1101">
        <v>0</v>
      </c>
      <c r="AQ1101">
        <v>0</v>
      </c>
      <c r="AR1101">
        <v>0</v>
      </c>
      <c r="AZ1101">
        <v>0</v>
      </c>
      <c r="BB1101">
        <v>3</v>
      </c>
      <c r="BC1101">
        <v>2021</v>
      </c>
      <c r="BD1101" t="s">
        <v>3986</v>
      </c>
      <c r="BE1101">
        <v>2021</v>
      </c>
    </row>
    <row r="1102" spans="1:57" x14ac:dyDescent="0.35">
      <c r="A1102" s="1" t="s">
        <v>185</v>
      </c>
      <c r="B1102" s="1" t="s">
        <v>2977</v>
      </c>
      <c r="C1102" s="1" t="s">
        <v>2966</v>
      </c>
      <c r="D1102" s="1" t="s">
        <v>2967</v>
      </c>
      <c r="E1102" s="1" t="s">
        <v>2978</v>
      </c>
      <c r="F1102" s="1" t="s">
        <v>751</v>
      </c>
      <c r="G1102" s="2">
        <v>44286</v>
      </c>
      <c r="H1102" s="1" t="s">
        <v>2790</v>
      </c>
      <c r="I1102" s="1" t="s">
        <v>166</v>
      </c>
      <c r="J1102" s="1" t="s">
        <v>1775</v>
      </c>
      <c r="K1102" t="s">
        <v>1776</v>
      </c>
      <c r="L1102" t="b">
        <v>1</v>
      </c>
      <c r="M1102">
        <v>0</v>
      </c>
      <c r="N1102">
        <v>0</v>
      </c>
      <c r="O1102">
        <v>0</v>
      </c>
      <c r="P1102">
        <v>2488</v>
      </c>
      <c r="Q1102">
        <v>1281</v>
      </c>
      <c r="R1102">
        <v>1207</v>
      </c>
      <c r="S1102">
        <v>0</v>
      </c>
      <c r="T1102">
        <v>0</v>
      </c>
      <c r="U1102">
        <v>2488</v>
      </c>
      <c r="V1102">
        <v>2488</v>
      </c>
      <c r="W1102">
        <v>0</v>
      </c>
      <c r="X1102">
        <v>0</v>
      </c>
      <c r="Y1102">
        <v>0</v>
      </c>
      <c r="Z1102">
        <v>2488</v>
      </c>
      <c r="AA1102">
        <v>1281</v>
      </c>
      <c r="AB1102">
        <v>1207</v>
      </c>
      <c r="AC1102">
        <v>0</v>
      </c>
      <c r="AD1102">
        <v>0</v>
      </c>
      <c r="AF1102">
        <v>0</v>
      </c>
      <c r="AH1102">
        <v>2488</v>
      </c>
      <c r="AJ1102">
        <v>2488</v>
      </c>
      <c r="AK1102">
        <v>0</v>
      </c>
      <c r="AL1102">
        <v>0</v>
      </c>
      <c r="AM1102">
        <v>0</v>
      </c>
      <c r="AN1102">
        <v>373</v>
      </c>
      <c r="AO1102">
        <v>205</v>
      </c>
      <c r="AP1102">
        <v>168</v>
      </c>
      <c r="AQ1102">
        <v>0</v>
      </c>
      <c r="AR1102">
        <v>0</v>
      </c>
      <c r="AT1102">
        <v>373</v>
      </c>
      <c r="AZ1102">
        <v>373</v>
      </c>
      <c r="BB1102">
        <v>3</v>
      </c>
      <c r="BC1102">
        <v>2021</v>
      </c>
      <c r="BD1102" t="s">
        <v>3986</v>
      </c>
      <c r="BE1102">
        <v>2021</v>
      </c>
    </row>
    <row r="1103" spans="1:57" x14ac:dyDescent="0.35">
      <c r="A1103" s="1" t="s">
        <v>185</v>
      </c>
      <c r="B1103" s="1" t="s">
        <v>2979</v>
      </c>
      <c r="C1103" s="1" t="s">
        <v>2949</v>
      </c>
      <c r="D1103" s="1" t="s">
        <v>2950</v>
      </c>
      <c r="E1103" s="1" t="s">
        <v>2980</v>
      </c>
      <c r="F1103" s="1" t="s">
        <v>751</v>
      </c>
      <c r="G1103" s="2">
        <v>44651</v>
      </c>
      <c r="H1103" s="1" t="s">
        <v>1153</v>
      </c>
      <c r="I1103" s="1" t="s">
        <v>31</v>
      </c>
      <c r="J1103" s="1" t="s">
        <v>1775</v>
      </c>
      <c r="K1103" t="s">
        <v>1776</v>
      </c>
      <c r="L1103" t="b">
        <v>1</v>
      </c>
      <c r="M1103">
        <v>0</v>
      </c>
      <c r="N1103">
        <v>0</v>
      </c>
      <c r="O1103">
        <v>0</v>
      </c>
      <c r="P1103">
        <v>657</v>
      </c>
      <c r="Q1103">
        <v>415</v>
      </c>
      <c r="R1103">
        <v>242</v>
      </c>
      <c r="S1103">
        <v>0</v>
      </c>
      <c r="T1103">
        <v>0</v>
      </c>
      <c r="U1103">
        <v>657</v>
      </c>
      <c r="V1103">
        <v>657</v>
      </c>
      <c r="W1103">
        <v>0</v>
      </c>
      <c r="X1103">
        <v>0</v>
      </c>
      <c r="Y1103">
        <v>0</v>
      </c>
      <c r="Z1103">
        <v>657</v>
      </c>
      <c r="AA1103">
        <v>415</v>
      </c>
      <c r="AB1103">
        <v>242</v>
      </c>
      <c r="AC1103">
        <v>0</v>
      </c>
      <c r="AD1103">
        <v>0</v>
      </c>
      <c r="AF1103">
        <v>0</v>
      </c>
      <c r="AH1103">
        <v>657</v>
      </c>
      <c r="AJ1103">
        <v>657</v>
      </c>
      <c r="AK1103">
        <v>0</v>
      </c>
      <c r="AL1103">
        <v>0</v>
      </c>
      <c r="AM1103">
        <v>0</v>
      </c>
      <c r="AN1103">
        <v>61</v>
      </c>
      <c r="AO1103">
        <v>31</v>
      </c>
      <c r="AP1103">
        <v>30</v>
      </c>
      <c r="AQ1103">
        <v>0</v>
      </c>
      <c r="AR1103">
        <v>0</v>
      </c>
      <c r="AT1103">
        <v>61</v>
      </c>
      <c r="AZ1103">
        <v>61</v>
      </c>
      <c r="BB1103">
        <v>3</v>
      </c>
      <c r="BC1103">
        <v>2022</v>
      </c>
      <c r="BD1103" t="s">
        <v>3986</v>
      </c>
      <c r="BE1103">
        <v>2022</v>
      </c>
    </row>
    <row r="1104" spans="1:57" x14ac:dyDescent="0.35">
      <c r="A1104" s="1" t="s">
        <v>185</v>
      </c>
      <c r="B1104" s="1" t="s">
        <v>2981</v>
      </c>
      <c r="C1104" s="1" t="s">
        <v>2953</v>
      </c>
      <c r="D1104" s="1" t="s">
        <v>2954</v>
      </c>
      <c r="E1104" s="1" t="s">
        <v>2982</v>
      </c>
      <c r="F1104" s="1" t="s">
        <v>751</v>
      </c>
      <c r="G1104" s="2">
        <v>44651</v>
      </c>
      <c r="H1104" s="1" t="s">
        <v>135</v>
      </c>
      <c r="I1104" s="1" t="s">
        <v>136</v>
      </c>
      <c r="J1104" s="1" t="s">
        <v>1775</v>
      </c>
      <c r="K1104" t="s">
        <v>1776</v>
      </c>
      <c r="L1104" t="b">
        <v>1</v>
      </c>
      <c r="M1104">
        <v>0</v>
      </c>
      <c r="N1104">
        <v>0</v>
      </c>
      <c r="O1104">
        <v>0</v>
      </c>
      <c r="P1104">
        <v>35571</v>
      </c>
      <c r="Q1104">
        <v>20470</v>
      </c>
      <c r="R1104">
        <v>20007</v>
      </c>
      <c r="S1104">
        <v>0</v>
      </c>
      <c r="T1104">
        <v>-4906</v>
      </c>
      <c r="U1104">
        <v>35571</v>
      </c>
      <c r="V1104">
        <v>35571</v>
      </c>
      <c r="W1104">
        <v>0</v>
      </c>
      <c r="X1104">
        <v>0</v>
      </c>
      <c r="Y1104">
        <v>0</v>
      </c>
      <c r="Z1104">
        <v>35571</v>
      </c>
      <c r="AA1104">
        <v>20470</v>
      </c>
      <c r="AB1104">
        <v>20007</v>
      </c>
      <c r="AC1104">
        <v>0</v>
      </c>
      <c r="AD1104">
        <v>-4906</v>
      </c>
      <c r="AF1104">
        <v>0</v>
      </c>
      <c r="AH1104">
        <v>35571</v>
      </c>
      <c r="AJ1104">
        <v>35571</v>
      </c>
      <c r="AK1104">
        <v>0</v>
      </c>
      <c r="AL1104">
        <v>0</v>
      </c>
      <c r="AM1104">
        <v>0</v>
      </c>
      <c r="AN1104">
        <v>13615</v>
      </c>
      <c r="AO1104">
        <v>7633</v>
      </c>
      <c r="AP1104">
        <v>7089</v>
      </c>
      <c r="AQ1104">
        <v>0</v>
      </c>
      <c r="AR1104">
        <v>-1107</v>
      </c>
      <c r="AT1104">
        <v>13615</v>
      </c>
      <c r="AZ1104">
        <v>13615</v>
      </c>
      <c r="BB1104">
        <v>3</v>
      </c>
      <c r="BC1104">
        <v>2022</v>
      </c>
      <c r="BD1104" t="s">
        <v>3986</v>
      </c>
      <c r="BE1104">
        <v>2022</v>
      </c>
    </row>
    <row r="1105" spans="1:57" x14ac:dyDescent="0.35">
      <c r="A1105" s="1" t="s">
        <v>185</v>
      </c>
      <c r="B1105" s="1" t="s">
        <v>2983</v>
      </c>
      <c r="C1105" s="1" t="s">
        <v>2957</v>
      </c>
      <c r="D1105" s="1" t="s">
        <v>2958</v>
      </c>
      <c r="E1105" s="1" t="s">
        <v>2984</v>
      </c>
      <c r="F1105" s="1" t="s">
        <v>751</v>
      </c>
      <c r="G1105" s="2">
        <v>44651</v>
      </c>
      <c r="H1105" s="1" t="s">
        <v>2960</v>
      </c>
      <c r="I1105" s="1" t="s">
        <v>31</v>
      </c>
      <c r="J1105" s="1" t="s">
        <v>1775</v>
      </c>
      <c r="K1105" t="s">
        <v>1776</v>
      </c>
      <c r="L1105" t="b">
        <v>1</v>
      </c>
      <c r="M1105">
        <v>0</v>
      </c>
      <c r="N1105">
        <v>0</v>
      </c>
      <c r="O1105">
        <v>0</v>
      </c>
      <c r="P1105">
        <v>781</v>
      </c>
      <c r="Q1105">
        <v>556</v>
      </c>
      <c r="R1105">
        <v>225</v>
      </c>
      <c r="S1105">
        <v>0</v>
      </c>
      <c r="T1105">
        <v>0</v>
      </c>
      <c r="U1105">
        <v>781</v>
      </c>
      <c r="V1105">
        <v>781</v>
      </c>
      <c r="W1105">
        <v>0</v>
      </c>
      <c r="X1105">
        <v>0</v>
      </c>
      <c r="Y1105">
        <v>0</v>
      </c>
      <c r="Z1105">
        <v>781</v>
      </c>
      <c r="AA1105">
        <v>556</v>
      </c>
      <c r="AB1105">
        <v>225</v>
      </c>
      <c r="AC1105">
        <v>0</v>
      </c>
      <c r="AD1105">
        <v>0</v>
      </c>
      <c r="AF1105">
        <v>0</v>
      </c>
      <c r="AH1105">
        <v>781</v>
      </c>
      <c r="AJ1105">
        <v>781</v>
      </c>
      <c r="AK1105">
        <v>0</v>
      </c>
      <c r="AL1105">
        <v>0</v>
      </c>
      <c r="AM1105">
        <v>0</v>
      </c>
      <c r="AN1105">
        <v>86</v>
      </c>
      <c r="AO1105">
        <v>53</v>
      </c>
      <c r="AP1105">
        <v>33</v>
      </c>
      <c r="AQ1105">
        <v>0</v>
      </c>
      <c r="AR1105">
        <v>0</v>
      </c>
      <c r="AT1105">
        <v>86</v>
      </c>
      <c r="AZ1105">
        <v>86</v>
      </c>
      <c r="BB1105">
        <v>3</v>
      </c>
      <c r="BC1105">
        <v>2022</v>
      </c>
      <c r="BD1105" t="s">
        <v>3986</v>
      </c>
      <c r="BE1105">
        <v>2022</v>
      </c>
    </row>
    <row r="1106" spans="1:57" x14ac:dyDescent="0.35">
      <c r="A1106" s="1" t="s">
        <v>185</v>
      </c>
      <c r="B1106" s="1" t="s">
        <v>2985</v>
      </c>
      <c r="C1106" s="1" t="s">
        <v>2962</v>
      </c>
      <c r="D1106" s="1" t="s">
        <v>2963</v>
      </c>
      <c r="E1106" s="1" t="s">
        <v>2986</v>
      </c>
      <c r="F1106" s="1" t="s">
        <v>751</v>
      </c>
      <c r="G1106" s="2">
        <v>44651</v>
      </c>
      <c r="H1106" s="1" t="s">
        <v>1006</v>
      </c>
      <c r="I1106" s="1" t="s">
        <v>136</v>
      </c>
      <c r="J1106" s="1" t="s">
        <v>1775</v>
      </c>
      <c r="K1106" t="s">
        <v>1776</v>
      </c>
      <c r="L1106" t="b">
        <v>1</v>
      </c>
      <c r="M1106">
        <v>0</v>
      </c>
      <c r="N1106">
        <v>0</v>
      </c>
      <c r="O1106">
        <v>0</v>
      </c>
      <c r="P1106">
        <v>1083</v>
      </c>
      <c r="Q1106">
        <v>682</v>
      </c>
      <c r="R1106">
        <v>402</v>
      </c>
      <c r="S1106">
        <v>0</v>
      </c>
      <c r="T1106">
        <v>-1</v>
      </c>
      <c r="U1106">
        <v>1083</v>
      </c>
      <c r="V1106">
        <v>1083</v>
      </c>
      <c r="W1106">
        <v>0</v>
      </c>
      <c r="X1106">
        <v>0</v>
      </c>
      <c r="Y1106">
        <v>0</v>
      </c>
      <c r="Z1106">
        <v>1083</v>
      </c>
      <c r="AA1106">
        <v>682</v>
      </c>
      <c r="AB1106">
        <v>402</v>
      </c>
      <c r="AC1106">
        <v>0</v>
      </c>
      <c r="AD1106">
        <v>-1</v>
      </c>
      <c r="AF1106">
        <v>0</v>
      </c>
      <c r="AH1106">
        <v>1083</v>
      </c>
      <c r="AJ1106">
        <v>1083</v>
      </c>
      <c r="AK1106">
        <v>0</v>
      </c>
      <c r="AL1106">
        <v>0</v>
      </c>
      <c r="AM1106">
        <v>0</v>
      </c>
      <c r="AN1106">
        <v>0</v>
      </c>
      <c r="AO1106">
        <v>0</v>
      </c>
      <c r="AP1106">
        <v>0</v>
      </c>
      <c r="AQ1106">
        <v>0</v>
      </c>
      <c r="AR1106">
        <v>0</v>
      </c>
      <c r="AZ1106">
        <v>0</v>
      </c>
      <c r="BB1106">
        <v>3</v>
      </c>
      <c r="BC1106">
        <v>2022</v>
      </c>
      <c r="BD1106" t="s">
        <v>3986</v>
      </c>
      <c r="BE1106">
        <v>2022</v>
      </c>
    </row>
    <row r="1107" spans="1:57" x14ac:dyDescent="0.35">
      <c r="A1107" s="1" t="s">
        <v>185</v>
      </c>
      <c r="B1107" s="1" t="s">
        <v>2987</v>
      </c>
      <c r="C1107" s="1" t="s">
        <v>2966</v>
      </c>
      <c r="D1107" s="1" t="s">
        <v>2967</v>
      </c>
      <c r="E1107" s="1" t="s">
        <v>2988</v>
      </c>
      <c r="F1107" s="1" t="s">
        <v>751</v>
      </c>
      <c r="G1107" s="2">
        <v>44651</v>
      </c>
      <c r="H1107" s="1" t="s">
        <v>2790</v>
      </c>
      <c r="I1107" s="1" t="s">
        <v>166</v>
      </c>
      <c r="J1107" s="1" t="s">
        <v>1775</v>
      </c>
      <c r="K1107" t="s">
        <v>1776</v>
      </c>
      <c r="L1107" t="b">
        <v>1</v>
      </c>
      <c r="M1107">
        <v>0</v>
      </c>
      <c r="N1107">
        <v>0</v>
      </c>
      <c r="O1107">
        <v>0</v>
      </c>
      <c r="P1107">
        <v>2348</v>
      </c>
      <c r="Q1107">
        <v>1137</v>
      </c>
      <c r="R1107">
        <v>1211</v>
      </c>
      <c r="S1107">
        <v>0</v>
      </c>
      <c r="T1107">
        <v>0</v>
      </c>
      <c r="U1107">
        <v>2348</v>
      </c>
      <c r="V1107">
        <v>2348</v>
      </c>
      <c r="W1107">
        <v>0</v>
      </c>
      <c r="X1107">
        <v>0</v>
      </c>
      <c r="Y1107">
        <v>0</v>
      </c>
      <c r="Z1107">
        <v>2348</v>
      </c>
      <c r="AA1107">
        <v>1137</v>
      </c>
      <c r="AB1107">
        <v>1211</v>
      </c>
      <c r="AC1107">
        <v>0</v>
      </c>
      <c r="AD1107">
        <v>0</v>
      </c>
      <c r="AF1107">
        <v>0</v>
      </c>
      <c r="AH1107">
        <v>2348</v>
      </c>
      <c r="AJ1107">
        <v>2348</v>
      </c>
      <c r="AK1107">
        <v>0</v>
      </c>
      <c r="AL1107">
        <v>0</v>
      </c>
      <c r="AM1107">
        <v>0</v>
      </c>
      <c r="AN1107">
        <v>337</v>
      </c>
      <c r="AO1107">
        <v>150</v>
      </c>
      <c r="AP1107">
        <v>187</v>
      </c>
      <c r="AQ1107">
        <v>0</v>
      </c>
      <c r="AR1107">
        <v>0</v>
      </c>
      <c r="AT1107">
        <v>337</v>
      </c>
      <c r="AZ1107">
        <v>337</v>
      </c>
      <c r="BB1107">
        <v>3</v>
      </c>
      <c r="BC1107">
        <v>2022</v>
      </c>
      <c r="BD1107" t="s">
        <v>3986</v>
      </c>
      <c r="BE1107">
        <v>2022</v>
      </c>
    </row>
    <row r="1108" spans="1:57" x14ac:dyDescent="0.35">
      <c r="A1108" s="1" t="s">
        <v>37</v>
      </c>
      <c r="B1108" s="1" t="s">
        <v>5374</v>
      </c>
      <c r="C1108" s="1" t="s">
        <v>5356</v>
      </c>
      <c r="D1108" s="1" t="s">
        <v>5358</v>
      </c>
      <c r="E1108" s="1" t="s">
        <v>5375</v>
      </c>
      <c r="F1108" s="1" t="s">
        <v>751</v>
      </c>
      <c r="G1108" s="2">
        <v>44895</v>
      </c>
      <c r="H1108" s="1" t="s">
        <v>30</v>
      </c>
      <c r="I1108" s="1" t="s">
        <v>29</v>
      </c>
      <c r="J1108" s="1" t="s">
        <v>751</v>
      </c>
      <c r="K1108" t="s">
        <v>29</v>
      </c>
      <c r="L1108" t="b">
        <v>1</v>
      </c>
      <c r="U1108">
        <v>0</v>
      </c>
      <c r="AF1108">
        <v>0</v>
      </c>
      <c r="AJ1108">
        <v>0</v>
      </c>
      <c r="AZ1108">
        <v>0</v>
      </c>
      <c r="BB1108">
        <v>11</v>
      </c>
      <c r="BC1108">
        <v>2022</v>
      </c>
      <c r="BD1108" t="s">
        <v>3988</v>
      </c>
      <c r="BE1108">
        <v>2023</v>
      </c>
    </row>
    <row r="1109" spans="1:57" x14ac:dyDescent="0.35">
      <c r="A1109" s="1" t="s">
        <v>37</v>
      </c>
      <c r="B1109" s="1" t="s">
        <v>5376</v>
      </c>
      <c r="C1109" s="1" t="s">
        <v>5360</v>
      </c>
      <c r="D1109" s="1" t="s">
        <v>5362</v>
      </c>
      <c r="E1109" s="1" t="s">
        <v>5377</v>
      </c>
      <c r="F1109" s="1" t="s">
        <v>751</v>
      </c>
      <c r="G1109" s="2">
        <v>44895</v>
      </c>
      <c r="H1109" s="1" t="s">
        <v>146</v>
      </c>
      <c r="I1109" s="1" t="s">
        <v>145</v>
      </c>
      <c r="J1109" s="1" t="s">
        <v>751</v>
      </c>
      <c r="K1109" t="s">
        <v>29</v>
      </c>
      <c r="L1109" t="b">
        <v>1</v>
      </c>
      <c r="U1109">
        <v>0</v>
      </c>
      <c r="AF1109">
        <v>0</v>
      </c>
      <c r="AJ1109">
        <v>0</v>
      </c>
      <c r="AZ1109">
        <v>0</v>
      </c>
      <c r="BB1109">
        <v>11</v>
      </c>
      <c r="BC1109">
        <v>2022</v>
      </c>
      <c r="BD1109" t="s">
        <v>3988</v>
      </c>
      <c r="BE1109">
        <v>2023</v>
      </c>
    </row>
    <row r="1110" spans="1:57" x14ac:dyDescent="0.35">
      <c r="A1110" s="1" t="s">
        <v>37</v>
      </c>
      <c r="B1110" s="1" t="s">
        <v>5378</v>
      </c>
      <c r="C1110" s="1" t="s">
        <v>5364</v>
      </c>
      <c r="D1110" s="1" t="s">
        <v>5366</v>
      </c>
      <c r="E1110" s="1" t="s">
        <v>5379</v>
      </c>
      <c r="F1110" s="1" t="s">
        <v>751</v>
      </c>
      <c r="G1110" s="2">
        <v>44895</v>
      </c>
      <c r="H1110" s="1" t="s">
        <v>40</v>
      </c>
      <c r="I1110" s="1" t="s">
        <v>40</v>
      </c>
      <c r="J1110" s="1" t="s">
        <v>751</v>
      </c>
      <c r="K1110" t="s">
        <v>29</v>
      </c>
      <c r="L1110" t="b">
        <v>1</v>
      </c>
      <c r="U1110">
        <v>0</v>
      </c>
      <c r="AF1110">
        <v>0</v>
      </c>
      <c r="AJ1110">
        <v>0</v>
      </c>
      <c r="AZ1110">
        <v>0</v>
      </c>
      <c r="BB1110">
        <v>11</v>
      </c>
      <c r="BC1110">
        <v>2022</v>
      </c>
      <c r="BD1110" t="s">
        <v>3988</v>
      </c>
      <c r="BE1110">
        <v>2023</v>
      </c>
    </row>
    <row r="1111" spans="1:57" x14ac:dyDescent="0.35">
      <c r="A1111" s="1" t="s">
        <v>37</v>
      </c>
      <c r="B1111" s="1" t="s">
        <v>5368</v>
      </c>
      <c r="C1111" s="1" t="s">
        <v>5356</v>
      </c>
      <c r="D1111" s="1" t="s">
        <v>5358</v>
      </c>
      <c r="E1111" s="1" t="s">
        <v>5369</v>
      </c>
      <c r="F1111" s="1" t="s">
        <v>751</v>
      </c>
      <c r="G1111" s="2">
        <v>45260</v>
      </c>
      <c r="H1111" s="1" t="s">
        <v>30</v>
      </c>
      <c r="I1111" s="1" t="s">
        <v>29</v>
      </c>
      <c r="J1111" s="1" t="s">
        <v>751</v>
      </c>
      <c r="K1111" t="s">
        <v>29</v>
      </c>
      <c r="L1111" t="b">
        <v>1</v>
      </c>
      <c r="U1111">
        <v>0</v>
      </c>
      <c r="AF1111">
        <v>0</v>
      </c>
      <c r="AJ1111">
        <v>0</v>
      </c>
      <c r="AZ1111">
        <v>0</v>
      </c>
      <c r="BB1111">
        <v>11</v>
      </c>
      <c r="BC1111">
        <v>2023</v>
      </c>
      <c r="BD1111" t="s">
        <v>3988</v>
      </c>
      <c r="BE1111">
        <v>2024</v>
      </c>
    </row>
    <row r="1112" spans="1:57" x14ac:dyDescent="0.35">
      <c r="A1112" s="1" t="s">
        <v>37</v>
      </c>
      <c r="B1112" s="1" t="s">
        <v>5370</v>
      </c>
      <c r="C1112" s="1" t="s">
        <v>5360</v>
      </c>
      <c r="D1112" s="1" t="s">
        <v>5362</v>
      </c>
      <c r="E1112" s="1" t="s">
        <v>5371</v>
      </c>
      <c r="F1112" s="1" t="s">
        <v>751</v>
      </c>
      <c r="G1112" s="2">
        <v>45260</v>
      </c>
      <c r="H1112" s="1" t="s">
        <v>146</v>
      </c>
      <c r="I1112" s="1" t="s">
        <v>145</v>
      </c>
      <c r="J1112" s="1" t="s">
        <v>751</v>
      </c>
      <c r="K1112" t="s">
        <v>29</v>
      </c>
      <c r="L1112" t="b">
        <v>1</v>
      </c>
      <c r="U1112">
        <v>0</v>
      </c>
      <c r="AF1112">
        <v>0</v>
      </c>
      <c r="AJ1112">
        <v>0</v>
      </c>
      <c r="AZ1112">
        <v>0</v>
      </c>
      <c r="BB1112">
        <v>11</v>
      </c>
      <c r="BC1112">
        <v>2023</v>
      </c>
      <c r="BD1112" t="s">
        <v>3988</v>
      </c>
      <c r="BE1112">
        <v>2024</v>
      </c>
    </row>
    <row r="1113" spans="1:57" x14ac:dyDescent="0.35">
      <c r="A1113" s="1" t="s">
        <v>37</v>
      </c>
      <c r="B1113" s="1" t="s">
        <v>5372</v>
      </c>
      <c r="C1113" s="1" t="s">
        <v>5364</v>
      </c>
      <c r="D1113" s="1" t="s">
        <v>5366</v>
      </c>
      <c r="E1113" s="1" t="s">
        <v>5373</v>
      </c>
      <c r="F1113" s="1" t="s">
        <v>751</v>
      </c>
      <c r="G1113" s="2">
        <v>45260</v>
      </c>
      <c r="H1113" s="1" t="s">
        <v>40</v>
      </c>
      <c r="I1113" s="1" t="s">
        <v>40</v>
      </c>
      <c r="J1113" s="1" t="s">
        <v>751</v>
      </c>
      <c r="K1113" t="s">
        <v>29</v>
      </c>
      <c r="L1113" t="b">
        <v>1</v>
      </c>
      <c r="U1113">
        <v>0</v>
      </c>
      <c r="AF1113">
        <v>0</v>
      </c>
      <c r="AJ1113">
        <v>0</v>
      </c>
      <c r="AZ1113">
        <v>0</v>
      </c>
      <c r="BB1113">
        <v>11</v>
      </c>
      <c r="BC1113">
        <v>2023</v>
      </c>
      <c r="BD1113" t="s">
        <v>3988</v>
      </c>
      <c r="BE1113">
        <v>2024</v>
      </c>
    </row>
    <row r="1114" spans="1:57" x14ac:dyDescent="0.35">
      <c r="A1114" s="1" t="s">
        <v>37</v>
      </c>
      <c r="B1114" s="1" t="s">
        <v>5357</v>
      </c>
      <c r="C1114" s="1" t="s">
        <v>5356</v>
      </c>
      <c r="D1114" s="1" t="s">
        <v>5358</v>
      </c>
      <c r="E1114" s="1" t="s">
        <v>5359</v>
      </c>
      <c r="F1114" s="1" t="s">
        <v>751</v>
      </c>
      <c r="G1114" s="2">
        <v>45626</v>
      </c>
      <c r="H1114" s="1" t="s">
        <v>30</v>
      </c>
      <c r="I1114" s="1" t="s">
        <v>29</v>
      </c>
      <c r="J1114" s="1" t="s">
        <v>751</v>
      </c>
      <c r="K1114" t="s">
        <v>29</v>
      </c>
      <c r="L1114" t="b">
        <v>1</v>
      </c>
      <c r="U1114">
        <v>0</v>
      </c>
      <c r="AF1114">
        <v>0</v>
      </c>
      <c r="AJ1114">
        <v>0</v>
      </c>
      <c r="AZ1114">
        <v>0</v>
      </c>
      <c r="BB1114">
        <v>11</v>
      </c>
      <c r="BC1114">
        <v>2024</v>
      </c>
      <c r="BD1114" t="s">
        <v>3988</v>
      </c>
      <c r="BE1114">
        <v>2025</v>
      </c>
    </row>
    <row r="1115" spans="1:57" x14ac:dyDescent="0.35">
      <c r="A1115" s="1" t="s">
        <v>37</v>
      </c>
      <c r="B1115" s="1" t="s">
        <v>5361</v>
      </c>
      <c r="C1115" s="1" t="s">
        <v>5360</v>
      </c>
      <c r="D1115" s="1" t="s">
        <v>5362</v>
      </c>
      <c r="E1115" s="1" t="s">
        <v>5363</v>
      </c>
      <c r="F1115" s="1" t="s">
        <v>751</v>
      </c>
      <c r="G1115" s="2">
        <v>45626</v>
      </c>
      <c r="H1115" s="1" t="s">
        <v>146</v>
      </c>
      <c r="I1115" s="1" t="s">
        <v>145</v>
      </c>
      <c r="J1115" s="1" t="s">
        <v>751</v>
      </c>
      <c r="K1115" t="s">
        <v>29</v>
      </c>
      <c r="L1115" t="b">
        <v>1</v>
      </c>
      <c r="U1115">
        <v>0</v>
      </c>
      <c r="AF1115">
        <v>0</v>
      </c>
      <c r="AJ1115">
        <v>0</v>
      </c>
      <c r="AZ1115">
        <v>0</v>
      </c>
      <c r="BB1115">
        <v>11</v>
      </c>
      <c r="BC1115">
        <v>2024</v>
      </c>
      <c r="BD1115" t="s">
        <v>3988</v>
      </c>
      <c r="BE1115">
        <v>2025</v>
      </c>
    </row>
    <row r="1116" spans="1:57" x14ac:dyDescent="0.35">
      <c r="A1116" s="1" t="s">
        <v>37</v>
      </c>
      <c r="B1116" s="1" t="s">
        <v>5365</v>
      </c>
      <c r="C1116" s="1" t="s">
        <v>5364</v>
      </c>
      <c r="D1116" s="1" t="s">
        <v>5366</v>
      </c>
      <c r="E1116" s="1" t="s">
        <v>5367</v>
      </c>
      <c r="F1116" s="1" t="s">
        <v>751</v>
      </c>
      <c r="G1116" s="2">
        <v>45626</v>
      </c>
      <c r="H1116" s="1" t="s">
        <v>40</v>
      </c>
      <c r="I1116" s="1" t="s">
        <v>40</v>
      </c>
      <c r="J1116" s="1" t="s">
        <v>751</v>
      </c>
      <c r="K1116" t="s">
        <v>29</v>
      </c>
      <c r="L1116" t="b">
        <v>1</v>
      </c>
      <c r="U1116">
        <v>0</v>
      </c>
      <c r="AF1116">
        <v>0</v>
      </c>
      <c r="AJ1116">
        <v>0</v>
      </c>
      <c r="AZ1116">
        <v>0</v>
      </c>
      <c r="BB1116">
        <v>11</v>
      </c>
      <c r="BC1116">
        <v>2024</v>
      </c>
      <c r="BD1116" t="s">
        <v>3988</v>
      </c>
      <c r="BE1116">
        <v>2025</v>
      </c>
    </row>
    <row r="1117" spans="1:57" x14ac:dyDescent="0.35">
      <c r="A1117" s="1" t="s">
        <v>607</v>
      </c>
      <c r="B1117" s="1" t="s">
        <v>1851</v>
      </c>
      <c r="C1117" s="1" t="s">
        <v>1852</v>
      </c>
      <c r="D1117" s="1" t="s">
        <v>1853</v>
      </c>
      <c r="E1117" s="1" t="s">
        <v>1854</v>
      </c>
      <c r="F1117" s="1" t="s">
        <v>751</v>
      </c>
      <c r="G1117" s="2">
        <v>43343</v>
      </c>
      <c r="H1117" s="1" t="s">
        <v>854</v>
      </c>
      <c r="I1117" s="1" t="s">
        <v>40</v>
      </c>
      <c r="J1117" s="1" t="s">
        <v>1855</v>
      </c>
      <c r="K1117" t="s">
        <v>1856</v>
      </c>
      <c r="L1117" t="b">
        <v>1</v>
      </c>
      <c r="U1117">
        <v>0</v>
      </c>
      <c r="Z1117">
        <v>320</v>
      </c>
      <c r="AA1117">
        <v>224</v>
      </c>
      <c r="AB1117">
        <v>96</v>
      </c>
      <c r="AH1117">
        <v>320</v>
      </c>
      <c r="AJ1117">
        <v>320</v>
      </c>
      <c r="AN1117">
        <v>195</v>
      </c>
      <c r="AO1117">
        <v>137</v>
      </c>
      <c r="AP1117">
        <v>58</v>
      </c>
      <c r="AR1117">
        <v>0</v>
      </c>
      <c r="AT1117">
        <v>127</v>
      </c>
      <c r="AY1117">
        <v>68</v>
      </c>
      <c r="AZ1117">
        <v>195</v>
      </c>
      <c r="BB1117">
        <v>8</v>
      </c>
      <c r="BC1117">
        <v>2018</v>
      </c>
      <c r="BD1117" t="s">
        <v>3985</v>
      </c>
      <c r="BE1117">
        <v>2018</v>
      </c>
    </row>
    <row r="1118" spans="1:57" x14ac:dyDescent="0.35">
      <c r="A1118" s="1" t="s">
        <v>607</v>
      </c>
      <c r="B1118" s="1" t="s">
        <v>1865</v>
      </c>
      <c r="C1118" s="1" t="s">
        <v>1866</v>
      </c>
      <c r="D1118" s="1" t="s">
        <v>1867</v>
      </c>
      <c r="E1118" s="1" t="s">
        <v>1868</v>
      </c>
      <c r="F1118" s="1" t="s">
        <v>751</v>
      </c>
      <c r="G1118" s="2">
        <v>43343</v>
      </c>
      <c r="H1118" s="1" t="s">
        <v>576</v>
      </c>
      <c r="I1118" s="1" t="s">
        <v>353</v>
      </c>
      <c r="J1118" s="1" t="s">
        <v>1855</v>
      </c>
      <c r="K1118" t="s">
        <v>1856</v>
      </c>
      <c r="L1118" t="b">
        <v>1</v>
      </c>
      <c r="U1118">
        <v>0</v>
      </c>
      <c r="Z1118">
        <v>40</v>
      </c>
      <c r="AA1118">
        <v>28</v>
      </c>
      <c r="AB1118">
        <v>12</v>
      </c>
      <c r="AH1118">
        <v>40</v>
      </c>
      <c r="AJ1118">
        <v>40</v>
      </c>
      <c r="AN1118">
        <v>19</v>
      </c>
      <c r="AO1118">
        <v>13</v>
      </c>
      <c r="AP1118">
        <v>6</v>
      </c>
      <c r="AR1118">
        <v>0</v>
      </c>
      <c r="AT1118">
        <v>12</v>
      </c>
      <c r="AY1118">
        <v>7</v>
      </c>
      <c r="AZ1118">
        <v>19</v>
      </c>
      <c r="BB1118">
        <v>8</v>
      </c>
      <c r="BC1118">
        <v>2018</v>
      </c>
      <c r="BD1118" t="s">
        <v>3985</v>
      </c>
      <c r="BE1118">
        <v>2018</v>
      </c>
    </row>
    <row r="1119" spans="1:57" x14ac:dyDescent="0.35">
      <c r="A1119" s="1" t="s">
        <v>607</v>
      </c>
      <c r="B1119" s="1" t="s">
        <v>1869</v>
      </c>
      <c r="C1119" s="1" t="s">
        <v>1870</v>
      </c>
      <c r="D1119" s="1" t="s">
        <v>1871</v>
      </c>
      <c r="E1119" s="1" t="s">
        <v>1871</v>
      </c>
      <c r="F1119" s="1" t="s">
        <v>751</v>
      </c>
      <c r="G1119" s="2">
        <v>43343</v>
      </c>
      <c r="H1119" s="1" t="s">
        <v>1063</v>
      </c>
      <c r="I1119" s="1" t="s">
        <v>40</v>
      </c>
      <c r="J1119" s="1" t="s">
        <v>1855</v>
      </c>
      <c r="K1119" t="s">
        <v>1856</v>
      </c>
      <c r="L1119" t="b">
        <v>1</v>
      </c>
      <c r="U1119">
        <v>0</v>
      </c>
      <c r="Z1119">
        <v>100</v>
      </c>
      <c r="AA1119">
        <v>70</v>
      </c>
      <c r="AB1119">
        <v>30</v>
      </c>
      <c r="AH1119">
        <v>100</v>
      </c>
      <c r="AJ1119">
        <v>100</v>
      </c>
      <c r="AN1119">
        <v>80</v>
      </c>
      <c r="AO1119">
        <v>56</v>
      </c>
      <c r="AP1119">
        <v>24</v>
      </c>
      <c r="AR1119">
        <v>0</v>
      </c>
      <c r="AT1119">
        <v>52</v>
      </c>
      <c r="AY1119">
        <v>28</v>
      </c>
      <c r="AZ1119">
        <v>80</v>
      </c>
      <c r="BB1119">
        <v>8</v>
      </c>
      <c r="BC1119">
        <v>2018</v>
      </c>
      <c r="BD1119" t="s">
        <v>3985</v>
      </c>
      <c r="BE1119">
        <v>2018</v>
      </c>
    </row>
    <row r="1120" spans="1:57" x14ac:dyDescent="0.35">
      <c r="A1120" s="1" t="s">
        <v>607</v>
      </c>
      <c r="B1120" s="1" t="s">
        <v>1861</v>
      </c>
      <c r="C1120" s="1" t="s">
        <v>1862</v>
      </c>
      <c r="D1120" s="1" t="s">
        <v>1863</v>
      </c>
      <c r="E1120" s="1" t="s">
        <v>1864</v>
      </c>
      <c r="F1120" s="1" t="s">
        <v>751</v>
      </c>
      <c r="G1120" s="2">
        <v>43343</v>
      </c>
      <c r="H1120" s="1" t="s">
        <v>177</v>
      </c>
      <c r="I1120" s="1" t="s">
        <v>1146</v>
      </c>
      <c r="J1120" s="1" t="s">
        <v>1855</v>
      </c>
      <c r="K1120" t="s">
        <v>1856</v>
      </c>
      <c r="L1120" t="b">
        <v>1</v>
      </c>
      <c r="U1120">
        <v>0</v>
      </c>
      <c r="Z1120">
        <v>195</v>
      </c>
      <c r="AA1120">
        <v>136</v>
      </c>
      <c r="AB1120">
        <v>59</v>
      </c>
      <c r="AH1120">
        <v>195</v>
      </c>
      <c r="AJ1120">
        <v>195</v>
      </c>
      <c r="AN1120">
        <v>131</v>
      </c>
      <c r="AO1120">
        <v>92</v>
      </c>
      <c r="AP1120">
        <v>39</v>
      </c>
      <c r="AR1120">
        <v>0</v>
      </c>
      <c r="AT1120">
        <v>86</v>
      </c>
      <c r="AY1120">
        <v>45</v>
      </c>
      <c r="AZ1120">
        <v>131</v>
      </c>
      <c r="BB1120">
        <v>8</v>
      </c>
      <c r="BC1120">
        <v>2018</v>
      </c>
      <c r="BD1120" t="s">
        <v>3985</v>
      </c>
      <c r="BE1120">
        <v>2018</v>
      </c>
    </row>
    <row r="1121" spans="1:57" x14ac:dyDescent="0.35">
      <c r="A1121" s="1" t="s">
        <v>607</v>
      </c>
      <c r="B1121" s="1" t="s">
        <v>1857</v>
      </c>
      <c r="C1121" s="1" t="s">
        <v>1858</v>
      </c>
      <c r="D1121" s="1" t="s">
        <v>1859</v>
      </c>
      <c r="E1121" s="1" t="s">
        <v>1860</v>
      </c>
      <c r="F1121" s="1" t="s">
        <v>751</v>
      </c>
      <c r="G1121" s="2">
        <v>43343</v>
      </c>
      <c r="H1121" s="1" t="s">
        <v>40</v>
      </c>
      <c r="I1121" s="1" t="s">
        <v>40</v>
      </c>
      <c r="J1121" s="1" t="s">
        <v>1855</v>
      </c>
      <c r="K1121" t="s">
        <v>1856</v>
      </c>
      <c r="L1121" t="b">
        <v>1</v>
      </c>
      <c r="U1121">
        <v>0</v>
      </c>
      <c r="Z1121">
        <v>1020</v>
      </c>
      <c r="AA1121">
        <v>714</v>
      </c>
      <c r="AB1121">
        <v>306</v>
      </c>
      <c r="AH1121">
        <v>1020</v>
      </c>
      <c r="AJ1121">
        <v>1020</v>
      </c>
      <c r="AN1121">
        <v>673</v>
      </c>
      <c r="AO1121">
        <v>470</v>
      </c>
      <c r="AP1121">
        <v>203</v>
      </c>
      <c r="AR1121">
        <v>0</v>
      </c>
      <c r="AT1121">
        <v>438</v>
      </c>
      <c r="AY1121">
        <v>235</v>
      </c>
      <c r="AZ1121">
        <v>673</v>
      </c>
      <c r="BB1121">
        <v>8</v>
      </c>
      <c r="BC1121">
        <v>2018</v>
      </c>
      <c r="BD1121" t="s">
        <v>3985</v>
      </c>
      <c r="BE1121">
        <v>2018</v>
      </c>
    </row>
    <row r="1122" spans="1:57" x14ac:dyDescent="0.35">
      <c r="A1122" s="1" t="s">
        <v>70</v>
      </c>
      <c r="B1122" s="1" t="s">
        <v>786</v>
      </c>
      <c r="C1122" s="1" t="s">
        <v>748</v>
      </c>
      <c r="D1122" s="1" t="s">
        <v>749</v>
      </c>
      <c r="E1122" s="1" t="s">
        <v>787</v>
      </c>
      <c r="F1122" s="1" t="s">
        <v>751</v>
      </c>
      <c r="G1122" s="2">
        <v>43677</v>
      </c>
      <c r="H1122" s="1" t="s">
        <v>177</v>
      </c>
      <c r="I1122" s="1" t="s">
        <v>73</v>
      </c>
      <c r="J1122" s="1" t="s">
        <v>752</v>
      </c>
      <c r="K1122" t="s">
        <v>753</v>
      </c>
      <c r="L1122" t="b">
        <v>1</v>
      </c>
      <c r="U1122">
        <v>0</v>
      </c>
      <c r="AF1122">
        <v>0</v>
      </c>
      <c r="AJ1122">
        <v>0</v>
      </c>
      <c r="AZ1122">
        <v>0</v>
      </c>
      <c r="BB1122">
        <v>7</v>
      </c>
      <c r="BC1122">
        <v>2019</v>
      </c>
      <c r="BD1122" t="s">
        <v>3985</v>
      </c>
      <c r="BE1122">
        <v>2019</v>
      </c>
    </row>
    <row r="1123" spans="1:57" x14ac:dyDescent="0.35">
      <c r="A1123" s="1" t="s">
        <v>70</v>
      </c>
      <c r="B1123" s="1" t="s">
        <v>788</v>
      </c>
      <c r="C1123" s="1" t="s">
        <v>755</v>
      </c>
      <c r="D1123" s="1" t="s">
        <v>756</v>
      </c>
      <c r="E1123" s="1" t="s">
        <v>789</v>
      </c>
      <c r="F1123" s="1" t="s">
        <v>751</v>
      </c>
      <c r="G1123" s="2">
        <v>43677</v>
      </c>
      <c r="H1123" s="1" t="s">
        <v>758</v>
      </c>
      <c r="I1123" s="1" t="s">
        <v>73</v>
      </c>
      <c r="J1123" s="1" t="s">
        <v>752</v>
      </c>
      <c r="K1123" t="s">
        <v>753</v>
      </c>
      <c r="L1123" t="b">
        <v>1</v>
      </c>
      <c r="P1123">
        <v>493</v>
      </c>
      <c r="R1123">
        <v>493</v>
      </c>
      <c r="U1123">
        <v>493</v>
      </c>
      <c r="V1123">
        <v>493</v>
      </c>
      <c r="Z1123">
        <v>493</v>
      </c>
      <c r="AA1123">
        <v>0</v>
      </c>
      <c r="AB1123">
        <v>493</v>
      </c>
      <c r="AF1123">
        <v>0</v>
      </c>
      <c r="AH1123">
        <v>493</v>
      </c>
      <c r="AJ1123">
        <v>493</v>
      </c>
      <c r="AN1123">
        <v>79</v>
      </c>
      <c r="AP1123">
        <v>79</v>
      </c>
      <c r="AR1123">
        <v>0</v>
      </c>
      <c r="AX1123">
        <v>79</v>
      </c>
      <c r="AY1123">
        <v>0</v>
      </c>
      <c r="AZ1123">
        <v>79</v>
      </c>
      <c r="BB1123">
        <v>7</v>
      </c>
      <c r="BC1123">
        <v>2019</v>
      </c>
      <c r="BD1123" t="s">
        <v>3985</v>
      </c>
      <c r="BE1123">
        <v>2019</v>
      </c>
    </row>
    <row r="1124" spans="1:57" x14ac:dyDescent="0.35">
      <c r="A1124" s="1" t="s">
        <v>70</v>
      </c>
      <c r="B1124" s="1" t="s">
        <v>790</v>
      </c>
      <c r="C1124" s="1" t="s">
        <v>760</v>
      </c>
      <c r="D1124" s="1" t="s">
        <v>761</v>
      </c>
      <c r="E1124" s="1" t="s">
        <v>791</v>
      </c>
      <c r="F1124" s="1" t="s">
        <v>751</v>
      </c>
      <c r="G1124" s="2">
        <v>43677</v>
      </c>
      <c r="H1124" s="1" t="s">
        <v>513</v>
      </c>
      <c r="I1124" s="1" t="s">
        <v>73</v>
      </c>
      <c r="J1124" s="1" t="s">
        <v>752</v>
      </c>
      <c r="K1124" t="s">
        <v>753</v>
      </c>
      <c r="L1124" t="b">
        <v>1</v>
      </c>
      <c r="P1124">
        <v>2532</v>
      </c>
      <c r="Q1124">
        <v>340</v>
      </c>
      <c r="R1124">
        <v>2192</v>
      </c>
      <c r="U1124">
        <v>2532</v>
      </c>
      <c r="V1124">
        <v>2532</v>
      </c>
      <c r="Z1124">
        <v>2532</v>
      </c>
      <c r="AA1124">
        <v>340</v>
      </c>
      <c r="AB1124">
        <v>2192</v>
      </c>
      <c r="AF1124">
        <v>0</v>
      </c>
      <c r="AH1124">
        <v>2532</v>
      </c>
      <c r="AJ1124">
        <v>2532</v>
      </c>
      <c r="AN1124">
        <v>887</v>
      </c>
      <c r="AO1124">
        <v>116</v>
      </c>
      <c r="AP1124">
        <v>771</v>
      </c>
      <c r="AR1124">
        <v>0</v>
      </c>
      <c r="AX1124">
        <v>659</v>
      </c>
      <c r="AY1124">
        <v>228</v>
      </c>
      <c r="AZ1124">
        <v>887</v>
      </c>
      <c r="BB1124">
        <v>7</v>
      </c>
      <c r="BC1124">
        <v>2019</v>
      </c>
      <c r="BD1124" t="s">
        <v>3985</v>
      </c>
      <c r="BE1124">
        <v>2019</v>
      </c>
    </row>
    <row r="1125" spans="1:57" x14ac:dyDescent="0.35">
      <c r="A1125" s="1" t="s">
        <v>59</v>
      </c>
      <c r="B1125" s="1" t="s">
        <v>1089</v>
      </c>
      <c r="C1125" s="1" t="s">
        <v>1090</v>
      </c>
      <c r="D1125" s="1" t="s">
        <v>1091</v>
      </c>
      <c r="E1125" s="1" t="s">
        <v>29</v>
      </c>
      <c r="F1125" s="1" t="s">
        <v>751</v>
      </c>
      <c r="G1125" s="2">
        <v>43524</v>
      </c>
      <c r="H1125" s="1" t="s">
        <v>146</v>
      </c>
      <c r="I1125" s="1" t="s">
        <v>145</v>
      </c>
      <c r="J1125" s="1" t="s">
        <v>1021</v>
      </c>
      <c r="K1125" t="s">
        <v>1022</v>
      </c>
      <c r="L1125" t="b">
        <v>1</v>
      </c>
      <c r="U1125">
        <v>0</v>
      </c>
      <c r="AF1125">
        <v>0</v>
      </c>
      <c r="AJ1125">
        <v>0</v>
      </c>
      <c r="AZ1125">
        <v>0</v>
      </c>
      <c r="BB1125">
        <v>2</v>
      </c>
      <c r="BC1125">
        <v>2019</v>
      </c>
      <c r="BD1125" t="s">
        <v>3987</v>
      </c>
      <c r="BE1125">
        <v>2019</v>
      </c>
    </row>
    <row r="1126" spans="1:57" x14ac:dyDescent="0.35">
      <c r="A1126" s="1" t="s">
        <v>59</v>
      </c>
      <c r="B1126" s="1" t="s">
        <v>1033</v>
      </c>
      <c r="C1126" s="1" t="s">
        <v>1034</v>
      </c>
      <c r="D1126" s="1" t="s">
        <v>1035</v>
      </c>
      <c r="E1126" s="1" t="s">
        <v>29</v>
      </c>
      <c r="F1126" s="1" t="s">
        <v>751</v>
      </c>
      <c r="G1126" s="2">
        <v>43524</v>
      </c>
      <c r="H1126" s="1" t="s">
        <v>1036</v>
      </c>
      <c r="I1126" s="1" t="s">
        <v>387</v>
      </c>
      <c r="J1126" s="1" t="s">
        <v>1021</v>
      </c>
      <c r="K1126" t="s">
        <v>1022</v>
      </c>
      <c r="L1126" t="b">
        <v>1</v>
      </c>
      <c r="U1126">
        <v>0</v>
      </c>
      <c r="AF1126">
        <v>0</v>
      </c>
      <c r="AJ1126">
        <v>0</v>
      </c>
      <c r="AZ1126">
        <v>0</v>
      </c>
      <c r="BB1126">
        <v>2</v>
      </c>
      <c r="BC1126">
        <v>2019</v>
      </c>
      <c r="BD1126" t="s">
        <v>3987</v>
      </c>
      <c r="BE1126">
        <v>2019</v>
      </c>
    </row>
    <row r="1127" spans="1:57" x14ac:dyDescent="0.35">
      <c r="A1127" s="1" t="s">
        <v>59</v>
      </c>
      <c r="B1127" s="1" t="s">
        <v>1037</v>
      </c>
      <c r="C1127" s="1" t="s">
        <v>1038</v>
      </c>
      <c r="D1127" s="1" t="s">
        <v>1039</v>
      </c>
      <c r="E1127" s="1" t="s">
        <v>29</v>
      </c>
      <c r="F1127" s="1" t="s">
        <v>751</v>
      </c>
      <c r="G1127" s="2">
        <v>43524</v>
      </c>
      <c r="H1127" s="1" t="s">
        <v>993</v>
      </c>
      <c r="I1127" s="1" t="s">
        <v>145</v>
      </c>
      <c r="J1127" s="1" t="s">
        <v>1021</v>
      </c>
      <c r="K1127" t="s">
        <v>1022</v>
      </c>
      <c r="L1127" t="b">
        <v>1</v>
      </c>
      <c r="U1127">
        <v>0</v>
      </c>
      <c r="AF1127">
        <v>0</v>
      </c>
      <c r="AJ1127">
        <v>0</v>
      </c>
      <c r="AZ1127">
        <v>0</v>
      </c>
      <c r="BB1127">
        <v>2</v>
      </c>
      <c r="BC1127">
        <v>2019</v>
      </c>
      <c r="BD1127" t="s">
        <v>3987</v>
      </c>
      <c r="BE1127">
        <v>2019</v>
      </c>
    </row>
    <row r="1128" spans="1:57" x14ac:dyDescent="0.35">
      <c r="A1128" s="1" t="s">
        <v>59</v>
      </c>
      <c r="B1128" s="1" t="s">
        <v>1017</v>
      </c>
      <c r="C1128" s="1" t="s">
        <v>1018</v>
      </c>
      <c r="D1128" s="1" t="s">
        <v>1019</v>
      </c>
      <c r="E1128" s="1" t="s">
        <v>29</v>
      </c>
      <c r="F1128" s="1" t="s">
        <v>751</v>
      </c>
      <c r="G1128" s="2">
        <v>43524</v>
      </c>
      <c r="H1128" s="1" t="s">
        <v>1020</v>
      </c>
      <c r="I1128" s="1" t="s">
        <v>145</v>
      </c>
      <c r="J1128" s="1" t="s">
        <v>1021</v>
      </c>
      <c r="K1128" t="s">
        <v>1022</v>
      </c>
      <c r="L1128" t="b">
        <v>1</v>
      </c>
      <c r="U1128">
        <v>0</v>
      </c>
      <c r="AF1128">
        <v>0</v>
      </c>
      <c r="AJ1128">
        <v>0</v>
      </c>
      <c r="AZ1128">
        <v>0</v>
      </c>
      <c r="BB1128">
        <v>2</v>
      </c>
      <c r="BC1128">
        <v>2019</v>
      </c>
      <c r="BD1128" t="s">
        <v>3987</v>
      </c>
      <c r="BE1128">
        <v>2019</v>
      </c>
    </row>
    <row r="1129" spans="1:57" x14ac:dyDescent="0.35">
      <c r="A1129" s="1" t="s">
        <v>59</v>
      </c>
      <c r="B1129" s="1" t="s">
        <v>1023</v>
      </c>
      <c r="C1129" s="1" t="s">
        <v>1024</v>
      </c>
      <c r="D1129" s="1" t="s">
        <v>1025</v>
      </c>
      <c r="E1129" s="1" t="s">
        <v>29</v>
      </c>
      <c r="F1129" s="1" t="s">
        <v>751</v>
      </c>
      <c r="G1129" s="2">
        <v>43524</v>
      </c>
      <c r="H1129" s="1" t="s">
        <v>1026</v>
      </c>
      <c r="I1129" s="1" t="s">
        <v>353</v>
      </c>
      <c r="J1129" s="1" t="s">
        <v>1021</v>
      </c>
      <c r="K1129" t="s">
        <v>1022</v>
      </c>
      <c r="L1129" t="b">
        <v>1</v>
      </c>
      <c r="U1129">
        <v>0</v>
      </c>
      <c r="AF1129">
        <v>0</v>
      </c>
      <c r="AJ1129">
        <v>0</v>
      </c>
      <c r="AZ1129">
        <v>0</v>
      </c>
      <c r="BB1129">
        <v>2</v>
      </c>
      <c r="BC1129">
        <v>2019</v>
      </c>
      <c r="BD1129" t="s">
        <v>3987</v>
      </c>
      <c r="BE1129">
        <v>2019</v>
      </c>
    </row>
    <row r="1130" spans="1:57" x14ac:dyDescent="0.35">
      <c r="A1130" s="1" t="s">
        <v>59</v>
      </c>
      <c r="B1130" s="1" t="s">
        <v>1027</v>
      </c>
      <c r="C1130" s="1" t="s">
        <v>1028</v>
      </c>
      <c r="D1130" s="1" t="s">
        <v>1029</v>
      </c>
      <c r="E1130" s="1" t="s">
        <v>29</v>
      </c>
      <c r="F1130" s="1" t="s">
        <v>751</v>
      </c>
      <c r="G1130" s="2">
        <v>43524</v>
      </c>
      <c r="H1130" s="1" t="s">
        <v>576</v>
      </c>
      <c r="I1130" s="1" t="s">
        <v>353</v>
      </c>
      <c r="J1130" s="1" t="s">
        <v>1021</v>
      </c>
      <c r="K1130" t="s">
        <v>1022</v>
      </c>
      <c r="L1130" t="b">
        <v>1</v>
      </c>
      <c r="U1130">
        <v>0</v>
      </c>
      <c r="AF1130">
        <v>0</v>
      </c>
      <c r="AJ1130">
        <v>0</v>
      </c>
      <c r="AZ1130">
        <v>0</v>
      </c>
      <c r="BB1130">
        <v>2</v>
      </c>
      <c r="BC1130">
        <v>2019</v>
      </c>
      <c r="BD1130" t="s">
        <v>3987</v>
      </c>
      <c r="BE1130">
        <v>2019</v>
      </c>
    </row>
    <row r="1131" spans="1:57" x14ac:dyDescent="0.35">
      <c r="A1131" s="1" t="s">
        <v>59</v>
      </c>
      <c r="B1131" s="1" t="s">
        <v>1030</v>
      </c>
      <c r="C1131" s="1" t="s">
        <v>1031</v>
      </c>
      <c r="D1131" s="1" t="s">
        <v>1032</v>
      </c>
      <c r="E1131" s="1" t="s">
        <v>29</v>
      </c>
      <c r="F1131" s="1" t="s">
        <v>751</v>
      </c>
      <c r="G1131" s="2">
        <v>43524</v>
      </c>
      <c r="H1131" s="1" t="s">
        <v>43</v>
      </c>
      <c r="I1131" s="1" t="s">
        <v>48</v>
      </c>
      <c r="J1131" s="1" t="s">
        <v>1021</v>
      </c>
      <c r="K1131" t="s">
        <v>1022</v>
      </c>
      <c r="L1131" t="b">
        <v>1</v>
      </c>
      <c r="U1131">
        <v>0</v>
      </c>
      <c r="AF1131">
        <v>0</v>
      </c>
      <c r="AJ1131">
        <v>0</v>
      </c>
      <c r="AZ1131">
        <v>0</v>
      </c>
      <c r="BB1131">
        <v>2</v>
      </c>
      <c r="BC1131">
        <v>2019</v>
      </c>
      <c r="BD1131" t="s">
        <v>3987</v>
      </c>
      <c r="BE1131">
        <v>2019</v>
      </c>
    </row>
    <row r="1132" spans="1:57" x14ac:dyDescent="0.35">
      <c r="A1132" s="1" t="s">
        <v>59</v>
      </c>
      <c r="B1132" s="1" t="s">
        <v>1118</v>
      </c>
      <c r="C1132" s="1" t="s">
        <v>1119</v>
      </c>
      <c r="D1132" s="1" t="s">
        <v>1120</v>
      </c>
      <c r="E1132" s="1" t="s">
        <v>29</v>
      </c>
      <c r="F1132" s="1" t="s">
        <v>751</v>
      </c>
      <c r="G1132" s="2">
        <v>43524</v>
      </c>
      <c r="H1132" s="1" t="s">
        <v>54</v>
      </c>
      <c r="I1132" s="1" t="s">
        <v>190</v>
      </c>
      <c r="J1132" s="1" t="s">
        <v>1021</v>
      </c>
      <c r="K1132" t="s">
        <v>1022</v>
      </c>
      <c r="L1132" t="b">
        <v>1</v>
      </c>
      <c r="U1132">
        <v>0</v>
      </c>
      <c r="AF1132">
        <v>0</v>
      </c>
      <c r="AJ1132">
        <v>0</v>
      </c>
      <c r="AZ1132">
        <v>0</v>
      </c>
      <c r="BB1132">
        <v>2</v>
      </c>
      <c r="BC1132">
        <v>2019</v>
      </c>
      <c r="BD1132" t="s">
        <v>3987</v>
      </c>
      <c r="BE1132">
        <v>2019</v>
      </c>
    </row>
    <row r="1133" spans="1:57" x14ac:dyDescent="0.35">
      <c r="A1133" s="1" t="s">
        <v>59</v>
      </c>
      <c r="B1133" s="1" t="s">
        <v>1196</v>
      </c>
      <c r="C1133" s="1" t="s">
        <v>1197</v>
      </c>
      <c r="D1133" s="1" t="s">
        <v>1198</v>
      </c>
      <c r="E1133" s="1" t="s">
        <v>29</v>
      </c>
      <c r="F1133" s="1" t="s">
        <v>751</v>
      </c>
      <c r="G1133" s="2">
        <v>43524</v>
      </c>
      <c r="H1133" s="1" t="s">
        <v>1199</v>
      </c>
      <c r="I1133" s="1" t="s">
        <v>387</v>
      </c>
      <c r="J1133" s="1" t="s">
        <v>1021</v>
      </c>
      <c r="K1133" t="s">
        <v>1022</v>
      </c>
      <c r="L1133" t="b">
        <v>1</v>
      </c>
      <c r="U1133">
        <v>0</v>
      </c>
      <c r="AF1133">
        <v>0</v>
      </c>
      <c r="AJ1133">
        <v>0</v>
      </c>
      <c r="AZ1133">
        <v>0</v>
      </c>
      <c r="BB1133">
        <v>2</v>
      </c>
      <c r="BC1133">
        <v>2019</v>
      </c>
      <c r="BD1133" t="s">
        <v>3987</v>
      </c>
      <c r="BE1133">
        <v>2019</v>
      </c>
    </row>
    <row r="1134" spans="1:57" x14ac:dyDescent="0.35">
      <c r="A1134" s="1" t="s">
        <v>59</v>
      </c>
      <c r="B1134" s="1" t="s">
        <v>1096</v>
      </c>
      <c r="C1134" s="1" t="s">
        <v>1097</v>
      </c>
      <c r="D1134" s="1" t="s">
        <v>1098</v>
      </c>
      <c r="E1134" s="1" t="s">
        <v>29</v>
      </c>
      <c r="F1134" s="1" t="s">
        <v>751</v>
      </c>
      <c r="G1134" s="2">
        <v>43524</v>
      </c>
      <c r="H1134" s="1" t="s">
        <v>1099</v>
      </c>
      <c r="I1134" s="1" t="s">
        <v>845</v>
      </c>
      <c r="J1134" s="1" t="s">
        <v>1021</v>
      </c>
      <c r="K1134" t="s">
        <v>1022</v>
      </c>
      <c r="L1134" t="b">
        <v>1</v>
      </c>
      <c r="U1134">
        <v>0</v>
      </c>
      <c r="AF1134">
        <v>0</v>
      </c>
      <c r="AJ1134">
        <v>0</v>
      </c>
      <c r="AZ1134">
        <v>0</v>
      </c>
      <c r="BB1134">
        <v>2</v>
      </c>
      <c r="BC1134">
        <v>2019</v>
      </c>
      <c r="BD1134" t="s">
        <v>3987</v>
      </c>
      <c r="BE1134">
        <v>2019</v>
      </c>
    </row>
    <row r="1135" spans="1:57" x14ac:dyDescent="0.35">
      <c r="A1135" s="1" t="s">
        <v>59</v>
      </c>
      <c r="B1135" s="1" t="s">
        <v>1100</v>
      </c>
      <c r="C1135" s="1" t="s">
        <v>1101</v>
      </c>
      <c r="D1135" s="1" t="s">
        <v>1102</v>
      </c>
      <c r="E1135" s="1" t="s">
        <v>29</v>
      </c>
      <c r="F1135" s="1" t="s">
        <v>751</v>
      </c>
      <c r="G1135" s="2">
        <v>43524</v>
      </c>
      <c r="H1135" s="1" t="s">
        <v>596</v>
      </c>
      <c r="I1135" s="1" t="s">
        <v>353</v>
      </c>
      <c r="J1135" s="1" t="s">
        <v>1021</v>
      </c>
      <c r="K1135" t="s">
        <v>1022</v>
      </c>
      <c r="L1135" t="b">
        <v>1</v>
      </c>
      <c r="U1135">
        <v>0</v>
      </c>
      <c r="AF1135">
        <v>0</v>
      </c>
      <c r="AJ1135">
        <v>0</v>
      </c>
      <c r="AZ1135">
        <v>0</v>
      </c>
      <c r="BB1135">
        <v>2</v>
      </c>
      <c r="BC1135">
        <v>2019</v>
      </c>
      <c r="BD1135" t="s">
        <v>3987</v>
      </c>
      <c r="BE1135">
        <v>2019</v>
      </c>
    </row>
    <row r="1136" spans="1:57" x14ac:dyDescent="0.35">
      <c r="A1136" s="1" t="s">
        <v>59</v>
      </c>
      <c r="B1136" s="1" t="s">
        <v>1103</v>
      </c>
      <c r="C1136" s="1" t="s">
        <v>1104</v>
      </c>
      <c r="D1136" s="1" t="s">
        <v>1105</v>
      </c>
      <c r="E1136" s="1" t="s">
        <v>29</v>
      </c>
      <c r="F1136" s="1" t="s">
        <v>751</v>
      </c>
      <c r="G1136" s="2">
        <v>43524</v>
      </c>
      <c r="H1136" s="1" t="s">
        <v>1106</v>
      </c>
      <c r="I1136" s="1" t="s">
        <v>845</v>
      </c>
      <c r="J1136" s="1" t="s">
        <v>1021</v>
      </c>
      <c r="K1136" t="s">
        <v>1022</v>
      </c>
      <c r="L1136" t="b">
        <v>1</v>
      </c>
      <c r="U1136">
        <v>0</v>
      </c>
      <c r="AF1136">
        <v>0</v>
      </c>
      <c r="AJ1136">
        <v>0</v>
      </c>
      <c r="AZ1136">
        <v>0</v>
      </c>
      <c r="BB1136">
        <v>2</v>
      </c>
      <c r="BC1136">
        <v>2019</v>
      </c>
      <c r="BD1136" t="s">
        <v>3987</v>
      </c>
      <c r="BE1136">
        <v>2019</v>
      </c>
    </row>
    <row r="1137" spans="1:57" x14ac:dyDescent="0.35">
      <c r="A1137" s="1" t="s">
        <v>59</v>
      </c>
      <c r="B1137" s="1" t="s">
        <v>1107</v>
      </c>
      <c r="C1137" s="1" t="s">
        <v>1108</v>
      </c>
      <c r="D1137" s="1" t="s">
        <v>1109</v>
      </c>
      <c r="E1137" s="1" t="s">
        <v>29</v>
      </c>
      <c r="F1137" s="1" t="s">
        <v>751</v>
      </c>
      <c r="G1137" s="2">
        <v>43524</v>
      </c>
      <c r="H1137" s="1" t="s">
        <v>1110</v>
      </c>
      <c r="I1137" s="1" t="s">
        <v>145</v>
      </c>
      <c r="J1137" s="1" t="s">
        <v>1021</v>
      </c>
      <c r="K1137" t="s">
        <v>1022</v>
      </c>
      <c r="L1137" t="b">
        <v>1</v>
      </c>
      <c r="U1137">
        <v>0</v>
      </c>
      <c r="AF1137">
        <v>0</v>
      </c>
      <c r="AJ1137">
        <v>0</v>
      </c>
      <c r="AZ1137">
        <v>0</v>
      </c>
      <c r="BB1137">
        <v>2</v>
      </c>
      <c r="BC1137">
        <v>2019</v>
      </c>
      <c r="BD1137" t="s">
        <v>3987</v>
      </c>
      <c r="BE1137">
        <v>2019</v>
      </c>
    </row>
    <row r="1138" spans="1:57" x14ac:dyDescent="0.35">
      <c r="A1138" s="1" t="s">
        <v>59</v>
      </c>
      <c r="B1138" s="1" t="s">
        <v>1111</v>
      </c>
      <c r="C1138" s="1" t="s">
        <v>1112</v>
      </c>
      <c r="D1138" s="1" t="s">
        <v>1113</v>
      </c>
      <c r="E1138" s="1" t="s">
        <v>29</v>
      </c>
      <c r="F1138" s="1" t="s">
        <v>751</v>
      </c>
      <c r="G1138" s="2">
        <v>43524</v>
      </c>
      <c r="H1138" s="1" t="s">
        <v>151</v>
      </c>
      <c r="I1138" s="1" t="s">
        <v>145</v>
      </c>
      <c r="J1138" s="1" t="s">
        <v>1021</v>
      </c>
      <c r="K1138" t="s">
        <v>1022</v>
      </c>
      <c r="L1138" t="b">
        <v>1</v>
      </c>
      <c r="U1138">
        <v>0</v>
      </c>
      <c r="AF1138">
        <v>0</v>
      </c>
      <c r="AJ1138">
        <v>0</v>
      </c>
      <c r="AZ1138">
        <v>0</v>
      </c>
      <c r="BB1138">
        <v>2</v>
      </c>
      <c r="BC1138">
        <v>2019</v>
      </c>
      <c r="BD1138" t="s">
        <v>3987</v>
      </c>
      <c r="BE1138">
        <v>2019</v>
      </c>
    </row>
    <row r="1139" spans="1:57" x14ac:dyDescent="0.35">
      <c r="A1139" s="1" t="s">
        <v>59</v>
      </c>
      <c r="B1139" s="1" t="s">
        <v>1114</v>
      </c>
      <c r="C1139" s="1" t="s">
        <v>1115</v>
      </c>
      <c r="D1139" s="1" t="s">
        <v>1116</v>
      </c>
      <c r="E1139" s="1" t="s">
        <v>29</v>
      </c>
      <c r="F1139" s="1" t="s">
        <v>751</v>
      </c>
      <c r="G1139" s="2">
        <v>43524</v>
      </c>
      <c r="H1139" s="1" t="s">
        <v>1117</v>
      </c>
      <c r="I1139" s="1" t="s">
        <v>353</v>
      </c>
      <c r="J1139" s="1" t="s">
        <v>1021</v>
      </c>
      <c r="K1139" t="s">
        <v>1022</v>
      </c>
      <c r="L1139" t="b">
        <v>1</v>
      </c>
      <c r="U1139">
        <v>0</v>
      </c>
      <c r="AF1139">
        <v>0</v>
      </c>
      <c r="AJ1139">
        <v>0</v>
      </c>
      <c r="AZ1139">
        <v>0</v>
      </c>
      <c r="BB1139">
        <v>2</v>
      </c>
      <c r="BC1139">
        <v>2019</v>
      </c>
      <c r="BD1139" t="s">
        <v>3987</v>
      </c>
      <c r="BE1139">
        <v>2019</v>
      </c>
    </row>
    <row r="1140" spans="1:57" x14ac:dyDescent="0.35">
      <c r="A1140" s="1" t="s">
        <v>59</v>
      </c>
      <c r="B1140" s="1" t="s">
        <v>1175</v>
      </c>
      <c r="C1140" s="1" t="s">
        <v>1176</v>
      </c>
      <c r="D1140" s="1" t="s">
        <v>1177</v>
      </c>
      <c r="E1140" s="1" t="s">
        <v>29</v>
      </c>
      <c r="F1140" s="1" t="s">
        <v>751</v>
      </c>
      <c r="G1140" s="2">
        <v>43524</v>
      </c>
      <c r="H1140" s="1" t="s">
        <v>321</v>
      </c>
      <c r="I1140" s="1" t="s">
        <v>190</v>
      </c>
      <c r="J1140" s="1" t="s">
        <v>1021</v>
      </c>
      <c r="K1140" t="s">
        <v>1022</v>
      </c>
      <c r="L1140" t="b">
        <v>1</v>
      </c>
      <c r="U1140">
        <v>0</v>
      </c>
      <c r="AF1140">
        <v>0</v>
      </c>
      <c r="AJ1140">
        <v>0</v>
      </c>
      <c r="AZ1140">
        <v>0</v>
      </c>
      <c r="BB1140">
        <v>2</v>
      </c>
      <c r="BC1140">
        <v>2019</v>
      </c>
      <c r="BD1140" t="s">
        <v>3987</v>
      </c>
      <c r="BE1140">
        <v>2019</v>
      </c>
    </row>
    <row r="1141" spans="1:57" x14ac:dyDescent="0.35">
      <c r="A1141" s="1" t="s">
        <v>59</v>
      </c>
      <c r="B1141" s="1" t="s">
        <v>1192</v>
      </c>
      <c r="C1141" s="1" t="s">
        <v>1193</v>
      </c>
      <c r="D1141" s="1" t="s">
        <v>1194</v>
      </c>
      <c r="E1141" s="1" t="s">
        <v>29</v>
      </c>
      <c r="F1141" s="1" t="s">
        <v>751</v>
      </c>
      <c r="G1141" s="2">
        <v>43524</v>
      </c>
      <c r="H1141" s="1" t="s">
        <v>1195</v>
      </c>
      <c r="I1141" s="1" t="s">
        <v>145</v>
      </c>
      <c r="J1141" s="1" t="s">
        <v>1021</v>
      </c>
      <c r="K1141" t="s">
        <v>1022</v>
      </c>
      <c r="L1141" t="b">
        <v>1</v>
      </c>
      <c r="U1141">
        <v>0</v>
      </c>
      <c r="AF1141">
        <v>0</v>
      </c>
      <c r="AJ1141">
        <v>0</v>
      </c>
      <c r="AZ1141">
        <v>0</v>
      </c>
      <c r="BB1141">
        <v>2</v>
      </c>
      <c r="BC1141">
        <v>2019</v>
      </c>
      <c r="BD1141" t="s">
        <v>3987</v>
      </c>
      <c r="BE1141">
        <v>2019</v>
      </c>
    </row>
    <row r="1142" spans="1:57" x14ac:dyDescent="0.35">
      <c r="A1142" s="1" t="s">
        <v>59</v>
      </c>
      <c r="B1142" s="1" t="s">
        <v>1185</v>
      </c>
      <c r="C1142" s="1" t="s">
        <v>1186</v>
      </c>
      <c r="D1142" s="1" t="s">
        <v>1187</v>
      </c>
      <c r="E1142" s="1" t="s">
        <v>29</v>
      </c>
      <c r="F1142" s="1" t="s">
        <v>751</v>
      </c>
      <c r="G1142" s="2">
        <v>43524</v>
      </c>
      <c r="H1142" s="1" t="s">
        <v>1188</v>
      </c>
      <c r="I1142" s="1" t="s">
        <v>845</v>
      </c>
      <c r="J1142" s="1" t="s">
        <v>1021</v>
      </c>
      <c r="K1142" t="s">
        <v>1022</v>
      </c>
      <c r="L1142" t="b">
        <v>1</v>
      </c>
      <c r="U1142">
        <v>0</v>
      </c>
      <c r="AF1142">
        <v>0</v>
      </c>
      <c r="AJ1142">
        <v>0</v>
      </c>
      <c r="AZ1142">
        <v>0</v>
      </c>
      <c r="BB1142">
        <v>2</v>
      </c>
      <c r="BC1142">
        <v>2019</v>
      </c>
      <c r="BD1142" t="s">
        <v>3987</v>
      </c>
      <c r="BE1142">
        <v>2019</v>
      </c>
    </row>
    <row r="1143" spans="1:57" x14ac:dyDescent="0.35">
      <c r="A1143" s="1" t="s">
        <v>59</v>
      </c>
      <c r="B1143" s="1" t="s">
        <v>1181</v>
      </c>
      <c r="C1143" s="1" t="s">
        <v>1182</v>
      </c>
      <c r="D1143" s="1" t="s">
        <v>1183</v>
      </c>
      <c r="E1143" s="1" t="s">
        <v>29</v>
      </c>
      <c r="F1143" s="1" t="s">
        <v>751</v>
      </c>
      <c r="G1143" s="2">
        <v>43524</v>
      </c>
      <c r="H1143" s="1" t="s">
        <v>1184</v>
      </c>
      <c r="I1143" s="1" t="s">
        <v>48</v>
      </c>
      <c r="J1143" s="1" t="s">
        <v>1021</v>
      </c>
      <c r="K1143" t="s">
        <v>1022</v>
      </c>
      <c r="L1143" t="b">
        <v>1</v>
      </c>
      <c r="U1143">
        <v>0</v>
      </c>
      <c r="AF1143">
        <v>0</v>
      </c>
      <c r="AJ1143">
        <v>0</v>
      </c>
      <c r="AZ1143">
        <v>0</v>
      </c>
      <c r="BB1143">
        <v>2</v>
      </c>
      <c r="BC1143">
        <v>2019</v>
      </c>
      <c r="BD1143" t="s">
        <v>3987</v>
      </c>
      <c r="BE1143">
        <v>2019</v>
      </c>
    </row>
    <row r="1144" spans="1:57" x14ac:dyDescent="0.35">
      <c r="A1144" s="1" t="s">
        <v>59</v>
      </c>
      <c r="B1144" s="1" t="s">
        <v>1178</v>
      </c>
      <c r="C1144" s="1" t="s">
        <v>1179</v>
      </c>
      <c r="D1144" s="1" t="s">
        <v>1180</v>
      </c>
      <c r="E1144" s="1" t="s">
        <v>29</v>
      </c>
      <c r="F1144" s="1" t="s">
        <v>751</v>
      </c>
      <c r="G1144" s="2">
        <v>43524</v>
      </c>
      <c r="H1144" s="1" t="s">
        <v>125</v>
      </c>
      <c r="I1144" s="1" t="s">
        <v>125</v>
      </c>
      <c r="J1144" s="1" t="s">
        <v>1021</v>
      </c>
      <c r="K1144" t="s">
        <v>1022</v>
      </c>
      <c r="L1144" t="b">
        <v>1</v>
      </c>
      <c r="U1144">
        <v>0</v>
      </c>
      <c r="AF1144">
        <v>0</v>
      </c>
      <c r="AJ1144">
        <v>0</v>
      </c>
      <c r="AZ1144">
        <v>0</v>
      </c>
      <c r="BB1144">
        <v>2</v>
      </c>
      <c r="BC1144">
        <v>2019</v>
      </c>
      <c r="BD1144" t="s">
        <v>3987</v>
      </c>
      <c r="BE1144">
        <v>2019</v>
      </c>
    </row>
    <row r="1145" spans="1:57" x14ac:dyDescent="0.35">
      <c r="A1145" s="1" t="s">
        <v>59</v>
      </c>
      <c r="B1145" s="1" t="s">
        <v>1189</v>
      </c>
      <c r="C1145" s="1" t="s">
        <v>1190</v>
      </c>
      <c r="D1145" s="1" t="s">
        <v>1191</v>
      </c>
      <c r="E1145" s="1" t="s">
        <v>29</v>
      </c>
      <c r="F1145" s="1" t="s">
        <v>751</v>
      </c>
      <c r="G1145" s="2">
        <v>43524</v>
      </c>
      <c r="H1145" s="1" t="s">
        <v>402</v>
      </c>
      <c r="I1145" s="1" t="s">
        <v>145</v>
      </c>
      <c r="J1145" s="1" t="s">
        <v>1021</v>
      </c>
      <c r="K1145" t="s">
        <v>1022</v>
      </c>
      <c r="L1145" t="b">
        <v>1</v>
      </c>
      <c r="U1145">
        <v>0</v>
      </c>
      <c r="AF1145">
        <v>0</v>
      </c>
      <c r="AJ1145">
        <v>0</v>
      </c>
      <c r="AZ1145">
        <v>0</v>
      </c>
      <c r="BB1145">
        <v>2</v>
      </c>
      <c r="BC1145">
        <v>2019</v>
      </c>
      <c r="BD1145" t="s">
        <v>3987</v>
      </c>
      <c r="BE1145">
        <v>2019</v>
      </c>
    </row>
    <row r="1146" spans="1:57" x14ac:dyDescent="0.35">
      <c r="A1146" s="1" t="s">
        <v>59</v>
      </c>
      <c r="B1146" s="1" t="s">
        <v>1092</v>
      </c>
      <c r="C1146" s="1" t="s">
        <v>1093</v>
      </c>
      <c r="D1146" s="1" t="s">
        <v>1094</v>
      </c>
      <c r="E1146" s="1" t="s">
        <v>29</v>
      </c>
      <c r="F1146" s="1" t="s">
        <v>751</v>
      </c>
      <c r="G1146" s="2">
        <v>43524</v>
      </c>
      <c r="H1146" s="1" t="s">
        <v>1095</v>
      </c>
      <c r="I1146" s="1" t="s">
        <v>387</v>
      </c>
      <c r="J1146" s="1" t="s">
        <v>1021</v>
      </c>
      <c r="K1146" t="s">
        <v>1022</v>
      </c>
      <c r="L1146" t="b">
        <v>1</v>
      </c>
      <c r="U1146">
        <v>0</v>
      </c>
      <c r="AF1146">
        <v>0</v>
      </c>
      <c r="AJ1146">
        <v>0</v>
      </c>
      <c r="AZ1146">
        <v>0</v>
      </c>
      <c r="BB1146">
        <v>2</v>
      </c>
      <c r="BC1146">
        <v>2019</v>
      </c>
      <c r="BD1146" t="s">
        <v>3987</v>
      </c>
      <c r="BE1146">
        <v>2019</v>
      </c>
    </row>
    <row r="1147" spans="1:57" x14ac:dyDescent="0.35">
      <c r="A1147" s="1" t="s">
        <v>59</v>
      </c>
      <c r="B1147" s="1" t="s">
        <v>1040</v>
      </c>
      <c r="C1147" s="1" t="s">
        <v>1041</v>
      </c>
      <c r="D1147" s="1" t="s">
        <v>1042</v>
      </c>
      <c r="E1147" s="1" t="s">
        <v>29</v>
      </c>
      <c r="F1147" s="1" t="s">
        <v>751</v>
      </c>
      <c r="G1147" s="2">
        <v>43524</v>
      </c>
      <c r="H1147" s="1" t="s">
        <v>1043</v>
      </c>
      <c r="I1147" s="1" t="s">
        <v>145</v>
      </c>
      <c r="J1147" s="1" t="s">
        <v>1021</v>
      </c>
      <c r="K1147" t="s">
        <v>1022</v>
      </c>
      <c r="L1147" t="b">
        <v>1</v>
      </c>
      <c r="U1147">
        <v>0</v>
      </c>
      <c r="AF1147">
        <v>0</v>
      </c>
      <c r="AJ1147">
        <v>0</v>
      </c>
      <c r="AZ1147">
        <v>0</v>
      </c>
      <c r="BB1147">
        <v>2</v>
      </c>
      <c r="BC1147">
        <v>2019</v>
      </c>
      <c r="BD1147" t="s">
        <v>3987</v>
      </c>
      <c r="BE1147">
        <v>2019</v>
      </c>
    </row>
    <row r="1148" spans="1:57" x14ac:dyDescent="0.35">
      <c r="A1148" s="1" t="s">
        <v>59</v>
      </c>
      <c r="B1148" s="1" t="s">
        <v>1086</v>
      </c>
      <c r="C1148" s="1" t="s">
        <v>1087</v>
      </c>
      <c r="D1148" s="1" t="s">
        <v>1088</v>
      </c>
      <c r="E1148" s="1" t="s">
        <v>29</v>
      </c>
      <c r="F1148" s="1" t="s">
        <v>751</v>
      </c>
      <c r="G1148" s="2">
        <v>43524</v>
      </c>
      <c r="H1148" s="1" t="s">
        <v>844</v>
      </c>
      <c r="I1148" s="1" t="s">
        <v>845</v>
      </c>
      <c r="J1148" s="1" t="s">
        <v>1021</v>
      </c>
      <c r="K1148" t="s">
        <v>1022</v>
      </c>
      <c r="L1148" t="b">
        <v>1</v>
      </c>
      <c r="U1148">
        <v>0</v>
      </c>
      <c r="AF1148">
        <v>0</v>
      </c>
      <c r="AJ1148">
        <v>0</v>
      </c>
      <c r="AZ1148">
        <v>0</v>
      </c>
      <c r="BB1148">
        <v>2</v>
      </c>
      <c r="BC1148">
        <v>2019</v>
      </c>
      <c r="BD1148" t="s">
        <v>3987</v>
      </c>
      <c r="BE1148">
        <v>2019</v>
      </c>
    </row>
    <row r="1149" spans="1:57" x14ac:dyDescent="0.35">
      <c r="A1149" s="1" t="s">
        <v>59</v>
      </c>
      <c r="B1149" s="1" t="s">
        <v>1125</v>
      </c>
      <c r="C1149" s="1" t="s">
        <v>1126</v>
      </c>
      <c r="D1149" s="1" t="s">
        <v>1127</v>
      </c>
      <c r="E1149" s="1" t="s">
        <v>29</v>
      </c>
      <c r="F1149" s="1" t="s">
        <v>751</v>
      </c>
      <c r="G1149" s="2">
        <v>43524</v>
      </c>
      <c r="H1149" s="1" t="s">
        <v>1128</v>
      </c>
      <c r="I1149" s="1" t="s">
        <v>166</v>
      </c>
      <c r="J1149" s="1" t="s">
        <v>1021</v>
      </c>
      <c r="K1149" t="s">
        <v>1022</v>
      </c>
      <c r="L1149" t="b">
        <v>1</v>
      </c>
      <c r="U1149">
        <v>0</v>
      </c>
      <c r="AF1149">
        <v>0</v>
      </c>
      <c r="AJ1149">
        <v>0</v>
      </c>
      <c r="AZ1149">
        <v>0</v>
      </c>
      <c r="BB1149">
        <v>2</v>
      </c>
      <c r="BC1149">
        <v>2019</v>
      </c>
      <c r="BD1149" t="s">
        <v>3987</v>
      </c>
      <c r="BE1149">
        <v>2019</v>
      </c>
    </row>
    <row r="1150" spans="1:57" x14ac:dyDescent="0.35">
      <c r="A1150" s="1" t="s">
        <v>59</v>
      </c>
      <c r="B1150" s="1" t="s">
        <v>1172</v>
      </c>
      <c r="C1150" s="1" t="s">
        <v>1173</v>
      </c>
      <c r="D1150" s="1" t="s">
        <v>1174</v>
      </c>
      <c r="E1150" s="1" t="s">
        <v>29</v>
      </c>
      <c r="F1150" s="1" t="s">
        <v>751</v>
      </c>
      <c r="G1150" s="2">
        <v>43524</v>
      </c>
      <c r="H1150" s="1" t="s">
        <v>155</v>
      </c>
      <c r="I1150" s="1" t="s">
        <v>145</v>
      </c>
      <c r="J1150" s="1" t="s">
        <v>1021</v>
      </c>
      <c r="K1150" t="s">
        <v>1022</v>
      </c>
      <c r="L1150" t="b">
        <v>1</v>
      </c>
      <c r="U1150">
        <v>0</v>
      </c>
      <c r="AF1150">
        <v>0</v>
      </c>
      <c r="AJ1150">
        <v>0</v>
      </c>
      <c r="AZ1150">
        <v>0</v>
      </c>
      <c r="BB1150">
        <v>2</v>
      </c>
      <c r="BC1150">
        <v>2019</v>
      </c>
      <c r="BD1150" t="s">
        <v>3987</v>
      </c>
      <c r="BE1150">
        <v>2019</v>
      </c>
    </row>
    <row r="1151" spans="1:57" x14ac:dyDescent="0.35">
      <c r="A1151" s="1" t="s">
        <v>59</v>
      </c>
      <c r="B1151" s="1" t="s">
        <v>1169</v>
      </c>
      <c r="C1151" s="1" t="s">
        <v>1170</v>
      </c>
      <c r="D1151" s="1" t="s">
        <v>1171</v>
      </c>
      <c r="E1151" s="1" t="s">
        <v>29</v>
      </c>
      <c r="F1151" s="1" t="s">
        <v>751</v>
      </c>
      <c r="G1151" s="2">
        <v>43524</v>
      </c>
      <c r="H1151" s="1" t="s">
        <v>40</v>
      </c>
      <c r="I1151" s="1" t="s">
        <v>40</v>
      </c>
      <c r="J1151" s="1" t="s">
        <v>1021</v>
      </c>
      <c r="K1151" t="s">
        <v>1022</v>
      </c>
      <c r="L1151" t="b">
        <v>1</v>
      </c>
      <c r="U1151">
        <v>0</v>
      </c>
      <c r="AF1151">
        <v>0</v>
      </c>
      <c r="AJ1151">
        <v>0</v>
      </c>
      <c r="AZ1151">
        <v>0</v>
      </c>
      <c r="BB1151">
        <v>2</v>
      </c>
      <c r="BC1151">
        <v>2019</v>
      </c>
      <c r="BD1151" t="s">
        <v>3987</v>
      </c>
      <c r="BE1151">
        <v>2019</v>
      </c>
    </row>
    <row r="1152" spans="1:57" x14ac:dyDescent="0.35">
      <c r="A1152" s="1" t="s">
        <v>59</v>
      </c>
      <c r="B1152" s="1" t="s">
        <v>1166</v>
      </c>
      <c r="C1152" s="1" t="s">
        <v>1167</v>
      </c>
      <c r="D1152" s="1" t="s">
        <v>1168</v>
      </c>
      <c r="E1152" s="1" t="s">
        <v>29</v>
      </c>
      <c r="F1152" s="1" t="s">
        <v>751</v>
      </c>
      <c r="G1152" s="2">
        <v>43524</v>
      </c>
      <c r="H1152" s="1" t="s">
        <v>238</v>
      </c>
      <c r="I1152" s="1" t="s">
        <v>239</v>
      </c>
      <c r="J1152" s="1" t="s">
        <v>1021</v>
      </c>
      <c r="K1152" t="s">
        <v>1022</v>
      </c>
      <c r="L1152" t="b">
        <v>1</v>
      </c>
      <c r="U1152">
        <v>0</v>
      </c>
      <c r="AF1152">
        <v>0</v>
      </c>
      <c r="AJ1152">
        <v>0</v>
      </c>
      <c r="AZ1152">
        <v>0</v>
      </c>
      <c r="BB1152">
        <v>2</v>
      </c>
      <c r="BC1152">
        <v>2019</v>
      </c>
      <c r="BD1152" t="s">
        <v>3987</v>
      </c>
      <c r="BE1152">
        <v>2019</v>
      </c>
    </row>
    <row r="1153" spans="1:57" x14ac:dyDescent="0.35">
      <c r="A1153" s="1" t="s">
        <v>59</v>
      </c>
      <c r="B1153" s="1" t="s">
        <v>1076</v>
      </c>
      <c r="C1153" s="1" t="s">
        <v>1077</v>
      </c>
      <c r="D1153" s="1" t="s">
        <v>1078</v>
      </c>
      <c r="E1153" s="1" t="s">
        <v>29</v>
      </c>
      <c r="F1153" s="1" t="s">
        <v>751</v>
      </c>
      <c r="G1153" s="2">
        <v>43524</v>
      </c>
      <c r="H1153" s="1" t="s">
        <v>1079</v>
      </c>
      <c r="I1153" s="1" t="s">
        <v>353</v>
      </c>
      <c r="J1153" s="1" t="s">
        <v>1021</v>
      </c>
      <c r="K1153" t="s">
        <v>1022</v>
      </c>
      <c r="L1153" t="b">
        <v>1</v>
      </c>
      <c r="U1153">
        <v>0</v>
      </c>
      <c r="AF1153">
        <v>0</v>
      </c>
      <c r="AJ1153">
        <v>0</v>
      </c>
      <c r="AZ1153">
        <v>0</v>
      </c>
      <c r="BB1153">
        <v>2</v>
      </c>
      <c r="BC1153">
        <v>2019</v>
      </c>
      <c r="BD1153" t="s">
        <v>3987</v>
      </c>
      <c r="BE1153">
        <v>2019</v>
      </c>
    </row>
    <row r="1154" spans="1:57" x14ac:dyDescent="0.35">
      <c r="A1154" s="1" t="s">
        <v>59</v>
      </c>
      <c r="B1154" s="1" t="s">
        <v>1080</v>
      </c>
      <c r="C1154" s="1" t="s">
        <v>1081</v>
      </c>
      <c r="D1154" s="1" t="s">
        <v>1082</v>
      </c>
      <c r="E1154" s="1" t="s">
        <v>29</v>
      </c>
      <c r="F1154" s="1" t="s">
        <v>751</v>
      </c>
      <c r="G1154" s="2">
        <v>43524</v>
      </c>
      <c r="H1154" s="1" t="s">
        <v>135</v>
      </c>
      <c r="I1154" s="1" t="s">
        <v>136</v>
      </c>
      <c r="J1154" s="1" t="s">
        <v>1021</v>
      </c>
      <c r="K1154" t="s">
        <v>1022</v>
      </c>
      <c r="L1154" t="b">
        <v>1</v>
      </c>
      <c r="U1154">
        <v>0</v>
      </c>
      <c r="AF1154">
        <v>0</v>
      </c>
      <c r="AJ1154">
        <v>0</v>
      </c>
      <c r="AZ1154">
        <v>0</v>
      </c>
      <c r="BB1154">
        <v>2</v>
      </c>
      <c r="BC1154">
        <v>2019</v>
      </c>
      <c r="BD1154" t="s">
        <v>3987</v>
      </c>
      <c r="BE1154">
        <v>2019</v>
      </c>
    </row>
    <row r="1155" spans="1:57" x14ac:dyDescent="0.35">
      <c r="A1155" s="1" t="s">
        <v>59</v>
      </c>
      <c r="B1155" s="1" t="s">
        <v>1083</v>
      </c>
      <c r="C1155" s="1" t="s">
        <v>1084</v>
      </c>
      <c r="D1155" s="1" t="s">
        <v>1085</v>
      </c>
      <c r="E1155" s="1" t="s">
        <v>29</v>
      </c>
      <c r="F1155" s="1" t="s">
        <v>751</v>
      </c>
      <c r="G1155" s="2">
        <v>43524</v>
      </c>
      <c r="H1155" s="1" t="s">
        <v>670</v>
      </c>
      <c r="I1155" s="1" t="s">
        <v>166</v>
      </c>
      <c r="J1155" s="1" t="s">
        <v>1021</v>
      </c>
      <c r="K1155" t="s">
        <v>1022</v>
      </c>
      <c r="L1155" t="b">
        <v>1</v>
      </c>
      <c r="U1155">
        <v>0</v>
      </c>
      <c r="AF1155">
        <v>0</v>
      </c>
      <c r="AJ1155">
        <v>0</v>
      </c>
      <c r="AZ1155">
        <v>0</v>
      </c>
      <c r="BB1155">
        <v>2</v>
      </c>
      <c r="BC1155">
        <v>2019</v>
      </c>
      <c r="BD1155" t="s">
        <v>3987</v>
      </c>
      <c r="BE1155">
        <v>2019</v>
      </c>
    </row>
    <row r="1156" spans="1:57" x14ac:dyDescent="0.35">
      <c r="A1156" s="1" t="s">
        <v>59</v>
      </c>
      <c r="B1156" s="1" t="s">
        <v>1072</v>
      </c>
      <c r="C1156" s="1" t="s">
        <v>1073</v>
      </c>
      <c r="D1156" s="1" t="s">
        <v>1074</v>
      </c>
      <c r="E1156" s="1" t="s">
        <v>29</v>
      </c>
      <c r="F1156" s="1" t="s">
        <v>751</v>
      </c>
      <c r="G1156" s="2">
        <v>43524</v>
      </c>
      <c r="H1156" s="1" t="s">
        <v>1075</v>
      </c>
      <c r="I1156" s="1" t="s">
        <v>166</v>
      </c>
      <c r="J1156" s="1" t="s">
        <v>1021</v>
      </c>
      <c r="K1156" t="s">
        <v>1022</v>
      </c>
      <c r="L1156" t="b">
        <v>1</v>
      </c>
      <c r="U1156">
        <v>0</v>
      </c>
      <c r="AF1156">
        <v>0</v>
      </c>
      <c r="AJ1156">
        <v>0</v>
      </c>
      <c r="AZ1156">
        <v>0</v>
      </c>
      <c r="BB1156">
        <v>2</v>
      </c>
      <c r="BC1156">
        <v>2019</v>
      </c>
      <c r="BD1156" t="s">
        <v>3987</v>
      </c>
      <c r="BE1156">
        <v>2019</v>
      </c>
    </row>
    <row r="1157" spans="1:57" x14ac:dyDescent="0.35">
      <c r="A1157" s="1" t="s">
        <v>59</v>
      </c>
      <c r="B1157" s="1" t="s">
        <v>1154</v>
      </c>
      <c r="C1157" s="1" t="s">
        <v>1155</v>
      </c>
      <c r="D1157" s="1" t="s">
        <v>1156</v>
      </c>
      <c r="E1157" s="1" t="s">
        <v>1157</v>
      </c>
      <c r="F1157" s="1" t="s">
        <v>751</v>
      </c>
      <c r="G1157" s="2">
        <v>43524</v>
      </c>
      <c r="H1157" s="1" t="s">
        <v>1158</v>
      </c>
      <c r="I1157" s="1" t="s">
        <v>145</v>
      </c>
      <c r="J1157" s="1" t="s">
        <v>1021</v>
      </c>
      <c r="K1157" t="s">
        <v>1022</v>
      </c>
      <c r="L1157" t="b">
        <v>1</v>
      </c>
      <c r="U1157">
        <v>0</v>
      </c>
      <c r="AF1157">
        <v>0</v>
      </c>
      <c r="AJ1157">
        <v>0</v>
      </c>
      <c r="AZ1157">
        <v>0</v>
      </c>
      <c r="BB1157">
        <v>2</v>
      </c>
      <c r="BC1157">
        <v>2019</v>
      </c>
      <c r="BD1157" t="s">
        <v>3987</v>
      </c>
      <c r="BE1157">
        <v>2019</v>
      </c>
    </row>
    <row r="1158" spans="1:57" x14ac:dyDescent="0.35">
      <c r="A1158" s="1" t="s">
        <v>59</v>
      </c>
      <c r="B1158" s="1" t="s">
        <v>1159</v>
      </c>
      <c r="C1158" s="1" t="s">
        <v>1160</v>
      </c>
      <c r="D1158" s="1" t="s">
        <v>1161</v>
      </c>
      <c r="E1158" s="1" t="s">
        <v>29</v>
      </c>
      <c r="F1158" s="1" t="s">
        <v>751</v>
      </c>
      <c r="G1158" s="2">
        <v>43524</v>
      </c>
      <c r="H1158" s="1" t="s">
        <v>1162</v>
      </c>
      <c r="I1158" s="1" t="s">
        <v>353</v>
      </c>
      <c r="J1158" s="1" t="s">
        <v>1021</v>
      </c>
      <c r="K1158" t="s">
        <v>1022</v>
      </c>
      <c r="L1158" t="b">
        <v>1</v>
      </c>
      <c r="U1158">
        <v>0</v>
      </c>
      <c r="AF1158">
        <v>0</v>
      </c>
      <c r="AJ1158">
        <v>0</v>
      </c>
      <c r="AZ1158">
        <v>0</v>
      </c>
      <c r="BB1158">
        <v>2</v>
      </c>
      <c r="BC1158">
        <v>2019</v>
      </c>
      <c r="BD1158" t="s">
        <v>3987</v>
      </c>
      <c r="BE1158">
        <v>2019</v>
      </c>
    </row>
    <row r="1159" spans="1:57" x14ac:dyDescent="0.35">
      <c r="A1159" s="1" t="s">
        <v>59</v>
      </c>
      <c r="B1159" s="1" t="s">
        <v>1163</v>
      </c>
      <c r="C1159" s="1" t="s">
        <v>1164</v>
      </c>
      <c r="D1159" s="1" t="s">
        <v>1165</v>
      </c>
      <c r="E1159" s="1" t="s">
        <v>29</v>
      </c>
      <c r="F1159" s="1" t="s">
        <v>751</v>
      </c>
      <c r="G1159" s="2">
        <v>43524</v>
      </c>
      <c r="H1159" s="1" t="s">
        <v>998</v>
      </c>
      <c r="I1159" s="1" t="s">
        <v>145</v>
      </c>
      <c r="J1159" s="1" t="s">
        <v>1021</v>
      </c>
      <c r="K1159" t="s">
        <v>1022</v>
      </c>
      <c r="L1159" t="b">
        <v>1</v>
      </c>
      <c r="U1159">
        <v>0</v>
      </c>
      <c r="AF1159">
        <v>0</v>
      </c>
      <c r="AJ1159">
        <v>0</v>
      </c>
      <c r="AZ1159">
        <v>0</v>
      </c>
      <c r="BB1159">
        <v>2</v>
      </c>
      <c r="BC1159">
        <v>2019</v>
      </c>
      <c r="BD1159" t="s">
        <v>3987</v>
      </c>
      <c r="BE1159">
        <v>2019</v>
      </c>
    </row>
    <row r="1160" spans="1:57" x14ac:dyDescent="0.35">
      <c r="A1160" s="1" t="s">
        <v>59</v>
      </c>
      <c r="B1160" s="1" t="s">
        <v>1132</v>
      </c>
      <c r="C1160" s="1" t="s">
        <v>1133</v>
      </c>
      <c r="D1160" s="1" t="s">
        <v>1134</v>
      </c>
      <c r="E1160" s="1" t="s">
        <v>29</v>
      </c>
      <c r="F1160" s="1" t="s">
        <v>751</v>
      </c>
      <c r="G1160" s="2">
        <v>43524</v>
      </c>
      <c r="H1160" s="1" t="s">
        <v>165</v>
      </c>
      <c r="I1160" s="1" t="s">
        <v>166</v>
      </c>
      <c r="J1160" s="1" t="s">
        <v>1021</v>
      </c>
      <c r="K1160" t="s">
        <v>1022</v>
      </c>
      <c r="L1160" t="b">
        <v>1</v>
      </c>
      <c r="U1160">
        <v>0</v>
      </c>
      <c r="AF1160">
        <v>0</v>
      </c>
      <c r="AJ1160">
        <v>0</v>
      </c>
      <c r="AZ1160">
        <v>0</v>
      </c>
      <c r="BB1160">
        <v>2</v>
      </c>
      <c r="BC1160">
        <v>2019</v>
      </c>
      <c r="BD1160" t="s">
        <v>3987</v>
      </c>
      <c r="BE1160">
        <v>2019</v>
      </c>
    </row>
    <row r="1161" spans="1:57" x14ac:dyDescent="0.35">
      <c r="A1161" s="1" t="s">
        <v>59</v>
      </c>
      <c r="B1161" s="1" t="s">
        <v>1129</v>
      </c>
      <c r="C1161" s="1" t="s">
        <v>1130</v>
      </c>
      <c r="D1161" s="1" t="s">
        <v>1131</v>
      </c>
      <c r="E1161" s="1" t="s">
        <v>29</v>
      </c>
      <c r="F1161" s="1" t="s">
        <v>751</v>
      </c>
      <c r="G1161" s="2">
        <v>43524</v>
      </c>
      <c r="H1161" s="1" t="s">
        <v>386</v>
      </c>
      <c r="I1161" s="1" t="s">
        <v>387</v>
      </c>
      <c r="J1161" s="1" t="s">
        <v>1021</v>
      </c>
      <c r="K1161" t="s">
        <v>1022</v>
      </c>
      <c r="L1161" t="b">
        <v>1</v>
      </c>
      <c r="U1161">
        <v>0</v>
      </c>
      <c r="AF1161">
        <v>0</v>
      </c>
      <c r="AJ1161">
        <v>0</v>
      </c>
      <c r="AZ1161">
        <v>0</v>
      </c>
      <c r="BB1161">
        <v>2</v>
      </c>
      <c r="BC1161">
        <v>2019</v>
      </c>
      <c r="BD1161" t="s">
        <v>3987</v>
      </c>
      <c r="BE1161">
        <v>2019</v>
      </c>
    </row>
    <row r="1162" spans="1:57" x14ac:dyDescent="0.35">
      <c r="A1162" s="1" t="s">
        <v>59</v>
      </c>
      <c r="B1162" s="1" t="s">
        <v>1135</v>
      </c>
      <c r="C1162" s="1" t="s">
        <v>1136</v>
      </c>
      <c r="D1162" s="1" t="s">
        <v>1137</v>
      </c>
      <c r="E1162" s="1" t="s">
        <v>29</v>
      </c>
      <c r="F1162" s="1" t="s">
        <v>751</v>
      </c>
      <c r="G1162" s="2">
        <v>43524</v>
      </c>
      <c r="H1162" s="1" t="s">
        <v>1138</v>
      </c>
      <c r="I1162" s="1" t="s">
        <v>136</v>
      </c>
      <c r="J1162" s="1" t="s">
        <v>1021</v>
      </c>
      <c r="K1162" t="s">
        <v>1022</v>
      </c>
      <c r="L1162" t="b">
        <v>1</v>
      </c>
      <c r="U1162">
        <v>0</v>
      </c>
      <c r="AF1162">
        <v>0</v>
      </c>
      <c r="AJ1162">
        <v>0</v>
      </c>
      <c r="AZ1162">
        <v>0</v>
      </c>
      <c r="BB1162">
        <v>2</v>
      </c>
      <c r="BC1162">
        <v>2019</v>
      </c>
      <c r="BD1162" t="s">
        <v>3987</v>
      </c>
      <c r="BE1162">
        <v>2019</v>
      </c>
    </row>
    <row r="1163" spans="1:57" x14ac:dyDescent="0.35">
      <c r="A1163" s="1" t="s">
        <v>59</v>
      </c>
      <c r="B1163" s="1" t="s">
        <v>1142</v>
      </c>
      <c r="C1163" s="1" t="s">
        <v>1143</v>
      </c>
      <c r="D1163" s="1" t="s">
        <v>1144</v>
      </c>
      <c r="E1163" s="1" t="s">
        <v>29</v>
      </c>
      <c r="F1163" s="1" t="s">
        <v>751</v>
      </c>
      <c r="G1163" s="2">
        <v>43524</v>
      </c>
      <c r="H1163" s="1" t="s">
        <v>1145</v>
      </c>
      <c r="I1163" s="1" t="s">
        <v>73</v>
      </c>
      <c r="J1163" s="1" t="s">
        <v>1021</v>
      </c>
      <c r="K1163" t="s">
        <v>1022</v>
      </c>
      <c r="L1163" t="b">
        <v>1</v>
      </c>
      <c r="U1163">
        <v>0</v>
      </c>
      <c r="AF1163">
        <v>0</v>
      </c>
      <c r="AJ1163">
        <v>0</v>
      </c>
      <c r="AZ1163">
        <v>0</v>
      </c>
      <c r="BB1163">
        <v>2</v>
      </c>
      <c r="BC1163">
        <v>2019</v>
      </c>
      <c r="BD1163" t="s">
        <v>3987</v>
      </c>
      <c r="BE1163">
        <v>2019</v>
      </c>
    </row>
    <row r="1164" spans="1:57" x14ac:dyDescent="0.35">
      <c r="A1164" s="1" t="s">
        <v>59</v>
      </c>
      <c r="B1164" s="1" t="s">
        <v>1139</v>
      </c>
      <c r="C1164" s="1" t="s">
        <v>1140</v>
      </c>
      <c r="D1164" s="1" t="s">
        <v>1141</v>
      </c>
      <c r="E1164" s="1" t="s">
        <v>29</v>
      </c>
      <c r="F1164" s="1" t="s">
        <v>751</v>
      </c>
      <c r="G1164" s="2">
        <v>43524</v>
      </c>
      <c r="H1164" s="1" t="s">
        <v>74</v>
      </c>
      <c r="I1164" s="1" t="s">
        <v>82</v>
      </c>
      <c r="J1164" s="1" t="s">
        <v>1021</v>
      </c>
      <c r="K1164" t="s">
        <v>1022</v>
      </c>
      <c r="L1164" t="b">
        <v>1</v>
      </c>
      <c r="U1164">
        <v>0</v>
      </c>
      <c r="AF1164">
        <v>0</v>
      </c>
      <c r="AJ1164">
        <v>0</v>
      </c>
      <c r="AZ1164">
        <v>0</v>
      </c>
      <c r="BB1164">
        <v>2</v>
      </c>
      <c r="BC1164">
        <v>2019</v>
      </c>
      <c r="BD1164" t="s">
        <v>3987</v>
      </c>
      <c r="BE1164">
        <v>2019</v>
      </c>
    </row>
    <row r="1165" spans="1:57" x14ac:dyDescent="0.35">
      <c r="A1165" s="1" t="s">
        <v>59</v>
      </c>
      <c r="B1165" s="1" t="s">
        <v>1200</v>
      </c>
      <c r="C1165" s="1" t="s">
        <v>1201</v>
      </c>
      <c r="D1165" s="1" t="s">
        <v>1202</v>
      </c>
      <c r="E1165" s="1" t="s">
        <v>29</v>
      </c>
      <c r="F1165" s="1" t="s">
        <v>751</v>
      </c>
      <c r="G1165" s="2">
        <v>43524</v>
      </c>
      <c r="H1165" s="1" t="s">
        <v>352</v>
      </c>
      <c r="I1165" s="1" t="s">
        <v>353</v>
      </c>
      <c r="J1165" s="1" t="s">
        <v>1021</v>
      </c>
      <c r="K1165" t="s">
        <v>1022</v>
      </c>
      <c r="L1165" t="b">
        <v>1</v>
      </c>
      <c r="U1165">
        <v>0</v>
      </c>
      <c r="AF1165">
        <v>0</v>
      </c>
      <c r="AJ1165">
        <v>0</v>
      </c>
      <c r="AZ1165">
        <v>0</v>
      </c>
      <c r="BB1165">
        <v>2</v>
      </c>
      <c r="BC1165">
        <v>2019</v>
      </c>
      <c r="BD1165" t="s">
        <v>3987</v>
      </c>
      <c r="BE1165">
        <v>2019</v>
      </c>
    </row>
    <row r="1166" spans="1:57" x14ac:dyDescent="0.35">
      <c r="A1166" s="1" t="s">
        <v>59</v>
      </c>
      <c r="B1166" s="1" t="s">
        <v>1147</v>
      </c>
      <c r="C1166" s="1" t="s">
        <v>1148</v>
      </c>
      <c r="D1166" s="1" t="s">
        <v>1149</v>
      </c>
      <c r="E1166" s="1" t="s">
        <v>29</v>
      </c>
      <c r="F1166" s="1" t="s">
        <v>751</v>
      </c>
      <c r="G1166" s="2">
        <v>43524</v>
      </c>
      <c r="H1166" s="1" t="s">
        <v>854</v>
      </c>
      <c r="I1166" s="1" t="s">
        <v>40</v>
      </c>
      <c r="J1166" s="1" t="s">
        <v>1021</v>
      </c>
      <c r="K1166" t="s">
        <v>1022</v>
      </c>
      <c r="L1166" t="b">
        <v>1</v>
      </c>
      <c r="U1166">
        <v>0</v>
      </c>
      <c r="AF1166">
        <v>0</v>
      </c>
      <c r="AJ1166">
        <v>0</v>
      </c>
      <c r="AZ1166">
        <v>0</v>
      </c>
      <c r="BB1166">
        <v>2</v>
      </c>
      <c r="BC1166">
        <v>2019</v>
      </c>
      <c r="BD1166" t="s">
        <v>3987</v>
      </c>
      <c r="BE1166">
        <v>2019</v>
      </c>
    </row>
    <row r="1167" spans="1:57" x14ac:dyDescent="0.35">
      <c r="A1167" s="1" t="s">
        <v>59</v>
      </c>
      <c r="B1167" s="1" t="s">
        <v>1203</v>
      </c>
      <c r="C1167" s="1" t="s">
        <v>1204</v>
      </c>
      <c r="D1167" s="1" t="s">
        <v>1205</v>
      </c>
      <c r="E1167" s="1" t="s">
        <v>29</v>
      </c>
      <c r="F1167" s="1" t="s">
        <v>751</v>
      </c>
      <c r="G1167" s="2">
        <v>43524</v>
      </c>
      <c r="H1167" s="1" t="s">
        <v>1206</v>
      </c>
      <c r="I1167" s="1" t="s">
        <v>31</v>
      </c>
      <c r="J1167" s="1" t="s">
        <v>1021</v>
      </c>
      <c r="K1167" t="s">
        <v>1022</v>
      </c>
      <c r="L1167" t="b">
        <v>1</v>
      </c>
      <c r="U1167">
        <v>0</v>
      </c>
      <c r="AF1167">
        <v>0</v>
      </c>
      <c r="AJ1167">
        <v>0</v>
      </c>
      <c r="AZ1167">
        <v>0</v>
      </c>
      <c r="BB1167">
        <v>2</v>
      </c>
      <c r="BC1167">
        <v>2019</v>
      </c>
      <c r="BD1167" t="s">
        <v>3987</v>
      </c>
      <c r="BE1167">
        <v>2019</v>
      </c>
    </row>
    <row r="1168" spans="1:57" x14ac:dyDescent="0.35">
      <c r="A1168" s="1" t="s">
        <v>59</v>
      </c>
      <c r="B1168" s="1" t="s">
        <v>1207</v>
      </c>
      <c r="C1168" s="1" t="s">
        <v>1208</v>
      </c>
      <c r="D1168" s="1" t="s">
        <v>1209</v>
      </c>
      <c r="E1168" s="1" t="s">
        <v>29</v>
      </c>
      <c r="F1168" s="1" t="s">
        <v>751</v>
      </c>
      <c r="G1168" s="2">
        <v>43524</v>
      </c>
      <c r="H1168" s="1" t="s">
        <v>1210</v>
      </c>
      <c r="I1168" s="1" t="s">
        <v>387</v>
      </c>
      <c r="J1168" s="1" t="s">
        <v>1021</v>
      </c>
      <c r="K1168" t="s">
        <v>1022</v>
      </c>
      <c r="L1168" t="b">
        <v>1</v>
      </c>
      <c r="U1168">
        <v>0</v>
      </c>
      <c r="AF1168">
        <v>0</v>
      </c>
      <c r="AJ1168">
        <v>0</v>
      </c>
      <c r="AZ1168">
        <v>0</v>
      </c>
      <c r="BB1168">
        <v>2</v>
      </c>
      <c r="BC1168">
        <v>2019</v>
      </c>
      <c r="BD1168" t="s">
        <v>3987</v>
      </c>
      <c r="BE1168">
        <v>2019</v>
      </c>
    </row>
    <row r="1169" spans="1:57" x14ac:dyDescent="0.35">
      <c r="A1169" s="1" t="s">
        <v>59</v>
      </c>
      <c r="B1169" s="1" t="s">
        <v>1044</v>
      </c>
      <c r="C1169" s="1" t="s">
        <v>1045</v>
      </c>
      <c r="D1169" s="1" t="s">
        <v>1046</v>
      </c>
      <c r="E1169" s="1" t="s">
        <v>29</v>
      </c>
      <c r="F1169" s="1" t="s">
        <v>751</v>
      </c>
      <c r="G1169" s="2">
        <v>43524</v>
      </c>
      <c r="H1169" s="1" t="s">
        <v>1047</v>
      </c>
      <c r="I1169" s="1" t="s">
        <v>387</v>
      </c>
      <c r="J1169" s="1" t="s">
        <v>1021</v>
      </c>
      <c r="K1169" t="s">
        <v>1022</v>
      </c>
      <c r="L1169" t="b">
        <v>1</v>
      </c>
      <c r="U1169">
        <v>0</v>
      </c>
      <c r="AF1169">
        <v>0</v>
      </c>
      <c r="AJ1169">
        <v>0</v>
      </c>
      <c r="AZ1169">
        <v>0</v>
      </c>
      <c r="BB1169">
        <v>2</v>
      </c>
      <c r="BC1169">
        <v>2019</v>
      </c>
      <c r="BD1169" t="s">
        <v>3987</v>
      </c>
      <c r="BE1169">
        <v>2019</v>
      </c>
    </row>
    <row r="1170" spans="1:57" x14ac:dyDescent="0.35">
      <c r="A1170" s="1" t="s">
        <v>59</v>
      </c>
      <c r="B1170" s="1" t="s">
        <v>1048</v>
      </c>
      <c r="C1170" s="1" t="s">
        <v>1049</v>
      </c>
      <c r="D1170" s="1" t="s">
        <v>1050</v>
      </c>
      <c r="E1170" s="1" t="s">
        <v>29</v>
      </c>
      <c r="F1170" s="1" t="s">
        <v>751</v>
      </c>
      <c r="G1170" s="2">
        <v>43524</v>
      </c>
      <c r="H1170" s="1" t="s">
        <v>1051</v>
      </c>
      <c r="I1170" s="1" t="s">
        <v>387</v>
      </c>
      <c r="J1170" s="1" t="s">
        <v>1021</v>
      </c>
      <c r="K1170" t="s">
        <v>1022</v>
      </c>
      <c r="L1170" t="b">
        <v>1</v>
      </c>
      <c r="U1170">
        <v>0</v>
      </c>
      <c r="AF1170">
        <v>0</v>
      </c>
      <c r="AJ1170">
        <v>0</v>
      </c>
      <c r="AZ1170">
        <v>0</v>
      </c>
      <c r="BB1170">
        <v>2</v>
      </c>
      <c r="BC1170">
        <v>2019</v>
      </c>
      <c r="BD1170" t="s">
        <v>3987</v>
      </c>
      <c r="BE1170">
        <v>2019</v>
      </c>
    </row>
    <row r="1171" spans="1:57" x14ac:dyDescent="0.35">
      <c r="A1171" s="1" t="s">
        <v>59</v>
      </c>
      <c r="B1171" s="1" t="s">
        <v>1056</v>
      </c>
      <c r="C1171" s="1" t="s">
        <v>1057</v>
      </c>
      <c r="D1171" s="1" t="s">
        <v>1058</v>
      </c>
      <c r="E1171" s="1" t="s">
        <v>29</v>
      </c>
      <c r="F1171" s="1" t="s">
        <v>751</v>
      </c>
      <c r="G1171" s="2">
        <v>43524</v>
      </c>
      <c r="H1171" s="1" t="s">
        <v>1059</v>
      </c>
      <c r="I1171" s="1" t="s">
        <v>73</v>
      </c>
      <c r="J1171" s="1" t="s">
        <v>1021</v>
      </c>
      <c r="K1171" t="s">
        <v>1022</v>
      </c>
      <c r="L1171" t="b">
        <v>1</v>
      </c>
      <c r="U1171">
        <v>0</v>
      </c>
      <c r="AF1171">
        <v>0</v>
      </c>
      <c r="AJ1171">
        <v>0</v>
      </c>
      <c r="AZ1171">
        <v>0</v>
      </c>
      <c r="BB1171">
        <v>2</v>
      </c>
      <c r="BC1171">
        <v>2019</v>
      </c>
      <c r="BD1171" t="s">
        <v>3987</v>
      </c>
      <c r="BE1171">
        <v>2019</v>
      </c>
    </row>
    <row r="1172" spans="1:57" x14ac:dyDescent="0.35">
      <c r="A1172" s="1" t="s">
        <v>59</v>
      </c>
      <c r="B1172" s="1" t="s">
        <v>1052</v>
      </c>
      <c r="C1172" s="1" t="s">
        <v>1053</v>
      </c>
      <c r="D1172" s="1" t="s">
        <v>1054</v>
      </c>
      <c r="E1172" s="1" t="s">
        <v>29</v>
      </c>
      <c r="F1172" s="1" t="s">
        <v>751</v>
      </c>
      <c r="G1172" s="2">
        <v>43524</v>
      </c>
      <c r="H1172" s="1" t="s">
        <v>1055</v>
      </c>
      <c r="I1172" s="1" t="s">
        <v>145</v>
      </c>
      <c r="J1172" s="1" t="s">
        <v>1021</v>
      </c>
      <c r="K1172" t="s">
        <v>1022</v>
      </c>
      <c r="L1172" t="b">
        <v>1</v>
      </c>
      <c r="U1172">
        <v>0</v>
      </c>
      <c r="AF1172">
        <v>0</v>
      </c>
      <c r="AJ1172">
        <v>0</v>
      </c>
      <c r="AZ1172">
        <v>0</v>
      </c>
      <c r="BB1172">
        <v>2</v>
      </c>
      <c r="BC1172">
        <v>2019</v>
      </c>
      <c r="BD1172" t="s">
        <v>3987</v>
      </c>
      <c r="BE1172">
        <v>2019</v>
      </c>
    </row>
    <row r="1173" spans="1:57" x14ac:dyDescent="0.35">
      <c r="A1173" s="1" t="s">
        <v>59</v>
      </c>
      <c r="B1173" s="1" t="s">
        <v>1064</v>
      </c>
      <c r="C1173" s="1" t="s">
        <v>1065</v>
      </c>
      <c r="D1173" s="1" t="s">
        <v>1066</v>
      </c>
      <c r="E1173" s="1" t="s">
        <v>29</v>
      </c>
      <c r="F1173" s="1" t="s">
        <v>751</v>
      </c>
      <c r="G1173" s="2">
        <v>43524</v>
      </c>
      <c r="H1173" s="1" t="s">
        <v>1067</v>
      </c>
      <c r="I1173" s="1" t="s">
        <v>353</v>
      </c>
      <c r="J1173" s="1" t="s">
        <v>1021</v>
      </c>
      <c r="K1173" t="s">
        <v>1022</v>
      </c>
      <c r="L1173" t="b">
        <v>1</v>
      </c>
      <c r="U1173">
        <v>0</v>
      </c>
      <c r="AF1173">
        <v>0</v>
      </c>
      <c r="AJ1173">
        <v>0</v>
      </c>
      <c r="AZ1173">
        <v>0</v>
      </c>
      <c r="BB1173">
        <v>2</v>
      </c>
      <c r="BC1173">
        <v>2019</v>
      </c>
      <c r="BD1173" t="s">
        <v>3987</v>
      </c>
      <c r="BE1173">
        <v>2019</v>
      </c>
    </row>
    <row r="1174" spans="1:57" x14ac:dyDescent="0.35">
      <c r="A1174" s="1" t="s">
        <v>59</v>
      </c>
      <c r="B1174" s="1" t="s">
        <v>1060</v>
      </c>
      <c r="C1174" s="1" t="s">
        <v>1061</v>
      </c>
      <c r="D1174" s="1" t="s">
        <v>1062</v>
      </c>
      <c r="E1174" s="1" t="s">
        <v>29</v>
      </c>
      <c r="F1174" s="1" t="s">
        <v>751</v>
      </c>
      <c r="G1174" s="2">
        <v>43524</v>
      </c>
      <c r="H1174" s="1" t="s">
        <v>1063</v>
      </c>
      <c r="I1174" s="1" t="s">
        <v>40</v>
      </c>
      <c r="J1174" s="1" t="s">
        <v>1021</v>
      </c>
      <c r="K1174" t="s">
        <v>1022</v>
      </c>
      <c r="L1174" t="b">
        <v>1</v>
      </c>
      <c r="U1174">
        <v>0</v>
      </c>
      <c r="AF1174">
        <v>0</v>
      </c>
      <c r="AJ1174">
        <v>0</v>
      </c>
      <c r="AZ1174">
        <v>0</v>
      </c>
      <c r="BB1174">
        <v>2</v>
      </c>
      <c r="BC1174">
        <v>2019</v>
      </c>
      <c r="BD1174" t="s">
        <v>3987</v>
      </c>
      <c r="BE1174">
        <v>2019</v>
      </c>
    </row>
    <row r="1175" spans="1:57" x14ac:dyDescent="0.35">
      <c r="A1175" s="1" t="s">
        <v>59</v>
      </c>
      <c r="B1175" s="1" t="s">
        <v>1068</v>
      </c>
      <c r="C1175" s="1" t="s">
        <v>1069</v>
      </c>
      <c r="D1175" s="1" t="s">
        <v>1070</v>
      </c>
      <c r="E1175" s="1" t="s">
        <v>29</v>
      </c>
      <c r="F1175" s="1" t="s">
        <v>751</v>
      </c>
      <c r="G1175" s="2">
        <v>43524</v>
      </c>
      <c r="H1175" s="1" t="s">
        <v>1071</v>
      </c>
      <c r="I1175" s="1" t="s">
        <v>210</v>
      </c>
      <c r="J1175" s="1" t="s">
        <v>1021</v>
      </c>
      <c r="K1175" t="s">
        <v>1022</v>
      </c>
      <c r="L1175" t="b">
        <v>1</v>
      </c>
      <c r="U1175">
        <v>0</v>
      </c>
      <c r="AF1175">
        <v>0</v>
      </c>
      <c r="AJ1175">
        <v>0</v>
      </c>
      <c r="AZ1175">
        <v>0</v>
      </c>
      <c r="BB1175">
        <v>2</v>
      </c>
      <c r="BC1175">
        <v>2019</v>
      </c>
      <c r="BD1175" t="s">
        <v>3987</v>
      </c>
      <c r="BE1175">
        <v>2019</v>
      </c>
    </row>
    <row r="1176" spans="1:57" x14ac:dyDescent="0.35">
      <c r="A1176" s="1" t="s">
        <v>59</v>
      </c>
      <c r="B1176" s="1" t="s">
        <v>1121</v>
      </c>
      <c r="C1176" s="1" t="s">
        <v>1122</v>
      </c>
      <c r="D1176" s="1" t="s">
        <v>1123</v>
      </c>
      <c r="E1176" s="1" t="s">
        <v>29</v>
      </c>
      <c r="F1176" s="1" t="s">
        <v>751</v>
      </c>
      <c r="G1176" s="2">
        <v>43524</v>
      </c>
      <c r="H1176" s="1" t="s">
        <v>1124</v>
      </c>
      <c r="I1176" s="1" t="s">
        <v>145</v>
      </c>
      <c r="J1176" s="1" t="s">
        <v>1021</v>
      </c>
      <c r="K1176" t="s">
        <v>1022</v>
      </c>
      <c r="L1176" t="b">
        <v>1</v>
      </c>
      <c r="U1176">
        <v>0</v>
      </c>
      <c r="AF1176">
        <v>0</v>
      </c>
      <c r="AJ1176">
        <v>0</v>
      </c>
      <c r="AZ1176">
        <v>0</v>
      </c>
      <c r="BB1176">
        <v>2</v>
      </c>
      <c r="BC1176">
        <v>2019</v>
      </c>
      <c r="BD1176" t="s">
        <v>3987</v>
      </c>
      <c r="BE1176">
        <v>2019</v>
      </c>
    </row>
    <row r="1177" spans="1:57" x14ac:dyDescent="0.35">
      <c r="A1177" s="1" t="s">
        <v>59</v>
      </c>
      <c r="B1177" s="1" t="s">
        <v>1150</v>
      </c>
      <c r="C1177" s="1" t="s">
        <v>1151</v>
      </c>
      <c r="D1177" s="1" t="s">
        <v>1152</v>
      </c>
      <c r="E1177" s="1" t="s">
        <v>29</v>
      </c>
      <c r="F1177" s="1" t="s">
        <v>751</v>
      </c>
      <c r="G1177" s="2">
        <v>43524</v>
      </c>
      <c r="H1177" s="1" t="s">
        <v>1153</v>
      </c>
      <c r="I1177" s="1" t="s">
        <v>31</v>
      </c>
      <c r="J1177" s="1" t="s">
        <v>1021</v>
      </c>
      <c r="K1177" t="s">
        <v>1022</v>
      </c>
      <c r="L1177" t="b">
        <v>1</v>
      </c>
      <c r="U1177">
        <v>0</v>
      </c>
      <c r="AF1177">
        <v>0</v>
      </c>
      <c r="AJ1177">
        <v>0</v>
      </c>
      <c r="AZ1177">
        <v>0</v>
      </c>
      <c r="BB1177">
        <v>2</v>
      </c>
      <c r="BC1177">
        <v>2019</v>
      </c>
      <c r="BD1177" t="s">
        <v>3987</v>
      </c>
      <c r="BE1177">
        <v>2019</v>
      </c>
    </row>
    <row r="1178" spans="1:57" x14ac:dyDescent="0.35">
      <c r="A1178" s="1" t="s">
        <v>201</v>
      </c>
      <c r="B1178" s="1" t="s">
        <v>3954</v>
      </c>
      <c r="C1178" s="1" t="s">
        <v>3955</v>
      </c>
      <c r="D1178" s="1" t="s">
        <v>40</v>
      </c>
      <c r="E1178" s="1" t="s">
        <v>3956</v>
      </c>
      <c r="F1178" s="1" t="s">
        <v>822</v>
      </c>
      <c r="G1178" s="2">
        <v>44620</v>
      </c>
      <c r="H1178" s="1" t="s">
        <v>40</v>
      </c>
      <c r="I1178" s="1" t="s">
        <v>40</v>
      </c>
      <c r="J1178" s="1" t="s">
        <v>751</v>
      </c>
      <c r="K1178" t="s">
        <v>29</v>
      </c>
      <c r="L1178" t="b">
        <v>1</v>
      </c>
      <c r="M1178">
        <v>18500</v>
      </c>
      <c r="Q1178">
        <v>10237</v>
      </c>
      <c r="R1178">
        <v>8038</v>
      </c>
      <c r="S1178">
        <v>225</v>
      </c>
      <c r="U1178">
        <v>18500</v>
      </c>
      <c r="V1178">
        <v>18500</v>
      </c>
      <c r="W1178">
        <v>5520</v>
      </c>
      <c r="AA1178">
        <v>3228</v>
      </c>
      <c r="AB1178">
        <v>2228</v>
      </c>
      <c r="AC1178">
        <v>64</v>
      </c>
      <c r="AE1178">
        <v>3041</v>
      </c>
      <c r="AF1178">
        <v>0</v>
      </c>
      <c r="AH1178">
        <v>479</v>
      </c>
      <c r="AI1178">
        <v>2000</v>
      </c>
      <c r="AJ1178">
        <v>5520</v>
      </c>
      <c r="AK1178">
        <v>1060</v>
      </c>
      <c r="AO1178">
        <v>671</v>
      </c>
      <c r="AP1178">
        <v>380</v>
      </c>
      <c r="AQ1178">
        <v>9</v>
      </c>
      <c r="AS1178">
        <v>50</v>
      </c>
      <c r="AT1178">
        <v>400</v>
      </c>
      <c r="AV1178">
        <v>505</v>
      </c>
      <c r="AW1178">
        <v>65</v>
      </c>
      <c r="AX1178">
        <v>20</v>
      </c>
      <c r="AY1178">
        <v>20</v>
      </c>
      <c r="AZ1178">
        <v>1060</v>
      </c>
      <c r="BA1178">
        <v>5</v>
      </c>
      <c r="BB1178">
        <v>2</v>
      </c>
      <c r="BC1178">
        <v>2022</v>
      </c>
      <c r="BD1178" t="s">
        <v>3987</v>
      </c>
      <c r="BE1178">
        <v>2022</v>
      </c>
    </row>
    <row r="1179" spans="1:57" x14ac:dyDescent="0.35">
      <c r="A1179" s="1" t="s">
        <v>201</v>
      </c>
      <c r="B1179" s="1" t="s">
        <v>3957</v>
      </c>
      <c r="C1179" s="1" t="s">
        <v>3958</v>
      </c>
      <c r="D1179" s="1" t="s">
        <v>155</v>
      </c>
      <c r="E1179" s="1" t="s">
        <v>3959</v>
      </c>
      <c r="F1179" s="1" t="s">
        <v>822</v>
      </c>
      <c r="G1179" s="2">
        <v>44620</v>
      </c>
      <c r="H1179" s="1" t="s">
        <v>155</v>
      </c>
      <c r="I1179" s="1" t="s">
        <v>145</v>
      </c>
      <c r="J1179" s="1" t="s">
        <v>751</v>
      </c>
      <c r="K1179" t="s">
        <v>29</v>
      </c>
      <c r="L1179" t="b">
        <v>1</v>
      </c>
      <c r="M1179">
        <v>18000</v>
      </c>
      <c r="Q1179">
        <v>5400</v>
      </c>
      <c r="R1179">
        <v>12600</v>
      </c>
      <c r="U1179">
        <v>18000</v>
      </c>
      <c r="V1179">
        <v>18000</v>
      </c>
      <c r="W1179">
        <v>4400</v>
      </c>
      <c r="AA1179">
        <v>2068</v>
      </c>
      <c r="AB1179">
        <v>2068</v>
      </c>
      <c r="AC1179">
        <v>264</v>
      </c>
      <c r="AE1179">
        <v>4400</v>
      </c>
      <c r="AF1179">
        <v>0</v>
      </c>
      <c r="AJ1179">
        <v>4400</v>
      </c>
      <c r="AK1179">
        <v>1000</v>
      </c>
      <c r="AO1179">
        <v>470</v>
      </c>
      <c r="AP1179">
        <v>470</v>
      </c>
      <c r="AQ1179">
        <v>60</v>
      </c>
      <c r="AS1179">
        <v>1000</v>
      </c>
      <c r="AZ1179">
        <v>1000</v>
      </c>
      <c r="BA1179">
        <v>5</v>
      </c>
      <c r="BB1179">
        <v>2</v>
      </c>
      <c r="BC1179">
        <v>2022</v>
      </c>
      <c r="BD1179" t="s">
        <v>3987</v>
      </c>
      <c r="BE1179">
        <v>2022</v>
      </c>
    </row>
    <row r="1180" spans="1:57" x14ac:dyDescent="0.35">
      <c r="A1180" s="1" t="s">
        <v>201</v>
      </c>
      <c r="B1180" s="1" t="s">
        <v>3960</v>
      </c>
      <c r="C1180" s="1" t="s">
        <v>3961</v>
      </c>
      <c r="D1180" s="1" t="s">
        <v>146</v>
      </c>
      <c r="E1180" s="1" t="s">
        <v>3962</v>
      </c>
      <c r="F1180" s="1" t="s">
        <v>822</v>
      </c>
      <c r="G1180" s="2">
        <v>44620</v>
      </c>
      <c r="H1180" s="1" t="s">
        <v>146</v>
      </c>
      <c r="I1180" s="1" t="s">
        <v>145</v>
      </c>
      <c r="J1180" s="1" t="s">
        <v>751</v>
      </c>
      <c r="K1180" t="s">
        <v>29</v>
      </c>
      <c r="L1180" t="b">
        <v>1</v>
      </c>
      <c r="M1180">
        <v>4159</v>
      </c>
      <c r="Q1180">
        <v>2017</v>
      </c>
      <c r="R1180">
        <v>2017</v>
      </c>
      <c r="S1180">
        <v>125</v>
      </c>
      <c r="U1180">
        <v>4159</v>
      </c>
      <c r="V1180">
        <v>4159</v>
      </c>
      <c r="W1180">
        <v>1796</v>
      </c>
      <c r="AA1180">
        <v>871</v>
      </c>
      <c r="AB1180">
        <v>870</v>
      </c>
      <c r="AC1180">
        <v>55</v>
      </c>
      <c r="AE1180">
        <v>280</v>
      </c>
      <c r="AF1180">
        <v>0</v>
      </c>
      <c r="AH1180">
        <v>221</v>
      </c>
      <c r="AI1180">
        <v>1295</v>
      </c>
      <c r="AJ1180">
        <v>1796</v>
      </c>
      <c r="AK1180">
        <v>545</v>
      </c>
      <c r="AO1180">
        <v>265</v>
      </c>
      <c r="AP1180">
        <v>264</v>
      </c>
      <c r="AQ1180">
        <v>16</v>
      </c>
      <c r="AS1180">
        <v>176</v>
      </c>
      <c r="AT1180">
        <v>83</v>
      </c>
      <c r="AV1180">
        <v>286</v>
      </c>
      <c r="AZ1180">
        <v>545</v>
      </c>
      <c r="BA1180">
        <v>5</v>
      </c>
      <c r="BB1180">
        <v>2</v>
      </c>
      <c r="BC1180">
        <v>2022</v>
      </c>
      <c r="BD1180" t="s">
        <v>3987</v>
      </c>
      <c r="BE1180">
        <v>2022</v>
      </c>
    </row>
    <row r="1181" spans="1:57" x14ac:dyDescent="0.35">
      <c r="A1181" s="1" t="s">
        <v>201</v>
      </c>
      <c r="B1181" s="1" t="s">
        <v>3963</v>
      </c>
      <c r="C1181" s="1" t="s">
        <v>3964</v>
      </c>
      <c r="D1181" s="1" t="s">
        <v>576</v>
      </c>
      <c r="E1181" s="1" t="s">
        <v>3965</v>
      </c>
      <c r="F1181" s="1" t="s">
        <v>822</v>
      </c>
      <c r="G1181" s="2">
        <v>44620</v>
      </c>
      <c r="H1181" s="1" t="s">
        <v>576</v>
      </c>
      <c r="I1181" s="1" t="s">
        <v>353</v>
      </c>
      <c r="J1181" s="1" t="s">
        <v>751</v>
      </c>
      <c r="K1181" t="s">
        <v>29</v>
      </c>
      <c r="L1181" t="b">
        <v>1</v>
      </c>
      <c r="M1181">
        <v>34110</v>
      </c>
      <c r="Q1181">
        <v>16544</v>
      </c>
      <c r="R1181">
        <v>16544</v>
      </c>
      <c r="S1181">
        <v>1022</v>
      </c>
      <c r="U1181">
        <v>34110</v>
      </c>
      <c r="V1181">
        <v>34110</v>
      </c>
      <c r="W1181">
        <v>13644</v>
      </c>
      <c r="AA1181">
        <v>6238</v>
      </c>
      <c r="AB1181">
        <v>7406</v>
      </c>
      <c r="AE1181">
        <v>1000</v>
      </c>
      <c r="AF1181">
        <v>5644</v>
      </c>
      <c r="AH1181">
        <v>6000</v>
      </c>
      <c r="AI1181">
        <v>1000</v>
      </c>
      <c r="AJ1181">
        <v>13644</v>
      </c>
      <c r="AK1181">
        <v>4093</v>
      </c>
      <c r="AO1181">
        <v>1842</v>
      </c>
      <c r="AP1181">
        <v>2251</v>
      </c>
      <c r="AS1181">
        <v>400</v>
      </c>
      <c r="AT1181">
        <v>2000</v>
      </c>
      <c r="AV1181">
        <v>400</v>
      </c>
      <c r="AW1181">
        <v>893</v>
      </c>
      <c r="AX1181">
        <v>300</v>
      </c>
      <c r="AY1181">
        <v>100</v>
      </c>
      <c r="AZ1181">
        <v>4093</v>
      </c>
      <c r="BA1181">
        <v>5</v>
      </c>
      <c r="BB1181">
        <v>2</v>
      </c>
      <c r="BC1181">
        <v>2022</v>
      </c>
      <c r="BD1181" t="s">
        <v>3987</v>
      </c>
      <c r="BE1181">
        <v>2022</v>
      </c>
    </row>
    <row r="1182" spans="1:57" x14ac:dyDescent="0.35">
      <c r="A1182" s="1" t="s">
        <v>201</v>
      </c>
      <c r="B1182" s="1" t="s">
        <v>3966</v>
      </c>
      <c r="C1182" s="1" t="s">
        <v>3958</v>
      </c>
      <c r="D1182" s="1" t="s">
        <v>155</v>
      </c>
      <c r="E1182" s="1" t="s">
        <v>3967</v>
      </c>
      <c r="F1182" s="1" t="s">
        <v>822</v>
      </c>
      <c r="G1182" s="2">
        <v>44985</v>
      </c>
      <c r="H1182" s="1" t="s">
        <v>155</v>
      </c>
      <c r="I1182" s="1" t="s">
        <v>145</v>
      </c>
      <c r="J1182" s="1" t="s">
        <v>751</v>
      </c>
      <c r="K1182" t="s">
        <v>29</v>
      </c>
      <c r="L1182" t="b">
        <v>1</v>
      </c>
      <c r="M1182">
        <v>36600</v>
      </c>
      <c r="Q1182">
        <v>10980</v>
      </c>
      <c r="R1182">
        <v>25620</v>
      </c>
      <c r="U1182">
        <v>36600</v>
      </c>
      <c r="V1182">
        <v>36600</v>
      </c>
      <c r="W1182">
        <v>11900</v>
      </c>
      <c r="AA1182">
        <v>3570</v>
      </c>
      <c r="AB1182">
        <v>7973</v>
      </c>
      <c r="AC1182">
        <v>357</v>
      </c>
      <c r="AE1182">
        <v>5900</v>
      </c>
      <c r="AF1182">
        <v>0</v>
      </c>
      <c r="AH1182">
        <v>3000</v>
      </c>
      <c r="AI1182">
        <v>3000</v>
      </c>
      <c r="AJ1182">
        <v>11900</v>
      </c>
      <c r="AK1182">
        <v>3000</v>
      </c>
      <c r="AO1182">
        <v>900</v>
      </c>
      <c r="AP1182">
        <v>2010</v>
      </c>
      <c r="AQ1182">
        <v>90</v>
      </c>
      <c r="AS1182">
        <v>1000</v>
      </c>
      <c r="AT1182">
        <v>700</v>
      </c>
      <c r="AV1182">
        <v>1000</v>
      </c>
      <c r="AW1182">
        <v>100</v>
      </c>
      <c r="AX1182">
        <v>100</v>
      </c>
      <c r="AY1182">
        <v>100</v>
      </c>
      <c r="AZ1182">
        <v>3000</v>
      </c>
      <c r="BA1182">
        <v>5</v>
      </c>
      <c r="BB1182">
        <v>2</v>
      </c>
      <c r="BC1182">
        <v>2023</v>
      </c>
      <c r="BD1182" t="s">
        <v>3987</v>
      </c>
      <c r="BE1182">
        <v>2023</v>
      </c>
    </row>
    <row r="1183" spans="1:57" x14ac:dyDescent="0.35">
      <c r="A1183" s="1" t="s">
        <v>201</v>
      </c>
      <c r="B1183" s="1" t="s">
        <v>3968</v>
      </c>
      <c r="C1183" s="1" t="s">
        <v>3961</v>
      </c>
      <c r="D1183" s="1" t="s">
        <v>146</v>
      </c>
      <c r="E1183" s="1" t="s">
        <v>3969</v>
      </c>
      <c r="F1183" s="1" t="s">
        <v>822</v>
      </c>
      <c r="G1183" s="2">
        <v>44985</v>
      </c>
      <c r="H1183" s="1" t="s">
        <v>146</v>
      </c>
      <c r="I1183" s="1" t="s">
        <v>145</v>
      </c>
      <c r="J1183" s="1" t="s">
        <v>751</v>
      </c>
      <c r="K1183" t="s">
        <v>29</v>
      </c>
      <c r="L1183" t="b">
        <v>1</v>
      </c>
      <c r="M1183">
        <v>22221</v>
      </c>
      <c r="Q1183">
        <v>10777</v>
      </c>
      <c r="R1183">
        <v>10777</v>
      </c>
      <c r="S1183">
        <v>667</v>
      </c>
      <c r="U1183">
        <v>22221</v>
      </c>
      <c r="V1183">
        <v>22221</v>
      </c>
      <c r="W1183">
        <v>8756</v>
      </c>
      <c r="AA1183">
        <v>4247</v>
      </c>
      <c r="AB1183">
        <v>4247</v>
      </c>
      <c r="AC1183">
        <v>262</v>
      </c>
      <c r="AE1183">
        <v>1818</v>
      </c>
      <c r="AF1183">
        <v>0</v>
      </c>
      <c r="AH1183">
        <v>1431</v>
      </c>
      <c r="AI1183">
        <v>5507</v>
      </c>
      <c r="AJ1183">
        <v>8756</v>
      </c>
      <c r="AK1183">
        <v>2621</v>
      </c>
      <c r="AO1183">
        <v>1271</v>
      </c>
      <c r="AP1183">
        <v>1271</v>
      </c>
      <c r="AQ1183">
        <v>79</v>
      </c>
      <c r="AS1183">
        <v>788</v>
      </c>
      <c r="AT1183">
        <v>542</v>
      </c>
      <c r="AV1183">
        <v>1291</v>
      </c>
      <c r="AZ1183">
        <v>2621</v>
      </c>
      <c r="BA1183">
        <v>5</v>
      </c>
      <c r="BB1183">
        <v>2</v>
      </c>
      <c r="BC1183">
        <v>2023</v>
      </c>
      <c r="BD1183" t="s">
        <v>3987</v>
      </c>
      <c r="BE1183">
        <v>2023</v>
      </c>
    </row>
    <row r="1184" spans="1:57" x14ac:dyDescent="0.35">
      <c r="A1184" s="1" t="s">
        <v>201</v>
      </c>
      <c r="B1184" s="1" t="s">
        <v>3970</v>
      </c>
      <c r="C1184" s="1" t="s">
        <v>3964</v>
      </c>
      <c r="D1184" s="1" t="s">
        <v>576</v>
      </c>
      <c r="E1184" s="1" t="s">
        <v>3971</v>
      </c>
      <c r="F1184" s="1" t="s">
        <v>822</v>
      </c>
      <c r="G1184" s="2">
        <v>44985</v>
      </c>
      <c r="H1184" s="1" t="s">
        <v>576</v>
      </c>
      <c r="I1184" s="1" t="s">
        <v>353</v>
      </c>
      <c r="J1184" s="1" t="s">
        <v>751</v>
      </c>
      <c r="K1184" t="s">
        <v>29</v>
      </c>
      <c r="L1184" t="b">
        <v>1</v>
      </c>
      <c r="M1184">
        <v>34110</v>
      </c>
      <c r="Q1184">
        <v>16544</v>
      </c>
      <c r="R1184">
        <v>16544</v>
      </c>
      <c r="S1184">
        <v>1022</v>
      </c>
      <c r="U1184">
        <v>34110</v>
      </c>
      <c r="V1184">
        <v>34110</v>
      </c>
      <c r="W1184">
        <v>13644</v>
      </c>
      <c r="AA1184">
        <v>6238</v>
      </c>
      <c r="AB1184">
        <v>7406</v>
      </c>
      <c r="AE1184">
        <v>1000</v>
      </c>
      <c r="AF1184">
        <v>5644</v>
      </c>
      <c r="AH1184">
        <v>6000</v>
      </c>
      <c r="AI1184">
        <v>1000</v>
      </c>
      <c r="AJ1184">
        <v>13644</v>
      </c>
      <c r="AK1184">
        <v>4093</v>
      </c>
      <c r="AO1184">
        <v>1842</v>
      </c>
      <c r="AP1184">
        <v>2251</v>
      </c>
      <c r="AS1184">
        <v>400</v>
      </c>
      <c r="AT1184">
        <v>2000</v>
      </c>
      <c r="AV1184">
        <v>400</v>
      </c>
      <c r="AW1184">
        <v>893</v>
      </c>
      <c r="AX1184">
        <v>300</v>
      </c>
      <c r="AY1184">
        <v>100</v>
      </c>
      <c r="AZ1184">
        <v>4093</v>
      </c>
      <c r="BA1184">
        <v>5</v>
      </c>
      <c r="BB1184">
        <v>2</v>
      </c>
      <c r="BC1184">
        <v>2023</v>
      </c>
      <c r="BD1184" t="s">
        <v>3987</v>
      </c>
      <c r="BE1184">
        <v>2023</v>
      </c>
    </row>
    <row r="1185" spans="1:57" x14ac:dyDescent="0.35">
      <c r="A1185" s="1" t="s">
        <v>201</v>
      </c>
      <c r="B1185" s="1" t="s">
        <v>3972</v>
      </c>
      <c r="C1185" s="1" t="s">
        <v>3955</v>
      </c>
      <c r="D1185" s="1" t="s">
        <v>40</v>
      </c>
      <c r="E1185" s="1" t="s">
        <v>3973</v>
      </c>
      <c r="F1185" s="1" t="s">
        <v>822</v>
      </c>
      <c r="G1185" s="2">
        <v>44985</v>
      </c>
      <c r="H1185" s="1" t="s">
        <v>40</v>
      </c>
      <c r="I1185" s="1" t="s">
        <v>40</v>
      </c>
      <c r="J1185" s="1" t="s">
        <v>751</v>
      </c>
      <c r="K1185" t="s">
        <v>29</v>
      </c>
      <c r="L1185" t="b">
        <v>1</v>
      </c>
      <c r="M1185">
        <v>27000</v>
      </c>
      <c r="Q1185">
        <v>14130</v>
      </c>
      <c r="R1185">
        <v>12330</v>
      </c>
      <c r="S1185">
        <v>540</v>
      </c>
      <c r="U1185">
        <v>27000</v>
      </c>
      <c r="V1185">
        <v>27000</v>
      </c>
      <c r="W1185">
        <v>12680</v>
      </c>
      <c r="AA1185">
        <v>6869</v>
      </c>
      <c r="AB1185">
        <v>5569</v>
      </c>
      <c r="AC1185">
        <v>242</v>
      </c>
      <c r="AE1185">
        <v>3633</v>
      </c>
      <c r="AF1185">
        <v>0</v>
      </c>
      <c r="AH1185">
        <v>6297</v>
      </c>
      <c r="AI1185">
        <v>2750</v>
      </c>
      <c r="AJ1185">
        <v>12680</v>
      </c>
      <c r="AK1185">
        <v>4400</v>
      </c>
      <c r="AO1185">
        <v>2410</v>
      </c>
      <c r="AP1185">
        <v>1890</v>
      </c>
      <c r="AQ1185">
        <v>100</v>
      </c>
      <c r="AS1185">
        <v>70</v>
      </c>
      <c r="AT1185">
        <v>2151</v>
      </c>
      <c r="AV1185">
        <v>1689</v>
      </c>
      <c r="AW1185">
        <v>390</v>
      </c>
      <c r="AX1185">
        <v>50</v>
      </c>
      <c r="AY1185">
        <v>50</v>
      </c>
      <c r="AZ1185">
        <v>4400</v>
      </c>
      <c r="BA1185">
        <v>5</v>
      </c>
      <c r="BB1185">
        <v>2</v>
      </c>
      <c r="BC1185">
        <v>2023</v>
      </c>
      <c r="BD1185" t="s">
        <v>3987</v>
      </c>
      <c r="BE1185">
        <v>2023</v>
      </c>
    </row>
    <row r="1186" spans="1:57" x14ac:dyDescent="0.35">
      <c r="A1186" s="1" t="s">
        <v>164</v>
      </c>
      <c r="B1186" s="1" t="s">
        <v>763</v>
      </c>
      <c r="C1186" s="1" t="s">
        <v>764</v>
      </c>
      <c r="D1186" s="1" t="s">
        <v>765</v>
      </c>
      <c r="E1186" s="1" t="s">
        <v>766</v>
      </c>
      <c r="F1186" s="1" t="s">
        <v>767</v>
      </c>
      <c r="G1186" s="2">
        <v>44712</v>
      </c>
      <c r="H1186" s="1" t="s">
        <v>165</v>
      </c>
      <c r="I1186" s="1" t="s">
        <v>166</v>
      </c>
      <c r="J1186" s="1" t="s">
        <v>751</v>
      </c>
      <c r="K1186" t="s">
        <v>29</v>
      </c>
      <c r="L1186" t="b">
        <v>1</v>
      </c>
      <c r="M1186">
        <v>25668</v>
      </c>
      <c r="N1186">
        <v>0</v>
      </c>
      <c r="O1186">
        <v>0</v>
      </c>
      <c r="P1186">
        <v>0</v>
      </c>
      <c r="Q1186">
        <v>10267</v>
      </c>
      <c r="R1186">
        <v>15401</v>
      </c>
      <c r="S1186">
        <v>0</v>
      </c>
      <c r="T1186">
        <v>0</v>
      </c>
      <c r="U1186">
        <v>25668</v>
      </c>
      <c r="V1186">
        <v>25668</v>
      </c>
      <c r="W1186">
        <v>9834</v>
      </c>
      <c r="X1186">
        <v>0</v>
      </c>
      <c r="Y1186">
        <v>0</v>
      </c>
      <c r="Z1186">
        <v>0</v>
      </c>
      <c r="AA1186">
        <v>3934</v>
      </c>
      <c r="AB1186">
        <v>5900</v>
      </c>
      <c r="AC1186">
        <v>0</v>
      </c>
      <c r="AD1186">
        <v>0</v>
      </c>
      <c r="AE1186">
        <v>4500</v>
      </c>
      <c r="AF1186">
        <v>0</v>
      </c>
      <c r="AI1186">
        <v>5334</v>
      </c>
      <c r="AJ1186">
        <v>9834</v>
      </c>
      <c r="AK1186">
        <v>3108</v>
      </c>
      <c r="AL1186">
        <v>0</v>
      </c>
      <c r="AM1186">
        <v>0</v>
      </c>
      <c r="AN1186">
        <v>0</v>
      </c>
      <c r="AO1186">
        <v>1243</v>
      </c>
      <c r="AP1186">
        <v>1865</v>
      </c>
      <c r="AQ1186">
        <v>0</v>
      </c>
      <c r="AR1186">
        <v>0</v>
      </c>
      <c r="AT1186">
        <v>3108</v>
      </c>
      <c r="AZ1186">
        <v>3108</v>
      </c>
      <c r="BB1186">
        <v>5</v>
      </c>
      <c r="BC1186">
        <v>2022</v>
      </c>
      <c r="BD1186" t="s">
        <v>3986</v>
      </c>
      <c r="BE1186">
        <v>2022</v>
      </c>
    </row>
    <row r="1187" spans="1:57" x14ac:dyDescent="0.35">
      <c r="A1187" s="1" t="s">
        <v>164</v>
      </c>
      <c r="B1187" s="1" t="s">
        <v>768</v>
      </c>
      <c r="C1187" s="1" t="s">
        <v>764</v>
      </c>
      <c r="D1187" s="1" t="s">
        <v>765</v>
      </c>
      <c r="E1187" s="1" t="s">
        <v>769</v>
      </c>
      <c r="F1187" s="1" t="s">
        <v>767</v>
      </c>
      <c r="G1187" s="2">
        <v>45077</v>
      </c>
      <c r="H1187" s="1" t="s">
        <v>165</v>
      </c>
      <c r="I1187" s="1" t="s">
        <v>166</v>
      </c>
      <c r="J1187" s="1" t="s">
        <v>751</v>
      </c>
      <c r="K1187" t="s">
        <v>29</v>
      </c>
      <c r="L1187" t="b">
        <v>1</v>
      </c>
      <c r="M1187">
        <v>33864</v>
      </c>
      <c r="N1187">
        <v>0</v>
      </c>
      <c r="O1187">
        <v>0</v>
      </c>
      <c r="P1187">
        <v>0</v>
      </c>
      <c r="Q1187">
        <v>13546</v>
      </c>
      <c r="R1187">
        <v>20318</v>
      </c>
      <c r="S1187">
        <v>0</v>
      </c>
      <c r="T1187">
        <v>0</v>
      </c>
      <c r="U1187">
        <v>33864</v>
      </c>
      <c r="V1187">
        <v>33864</v>
      </c>
      <c r="W1187">
        <v>13266</v>
      </c>
      <c r="X1187">
        <v>0</v>
      </c>
      <c r="Y1187">
        <v>0</v>
      </c>
      <c r="Z1187">
        <v>0</v>
      </c>
      <c r="AA1187">
        <v>5306</v>
      </c>
      <c r="AB1187">
        <v>7960</v>
      </c>
      <c r="AC1187">
        <v>0</v>
      </c>
      <c r="AD1187">
        <v>0</v>
      </c>
      <c r="AE1187">
        <v>6750</v>
      </c>
      <c r="AI1187">
        <v>6516</v>
      </c>
      <c r="AJ1187">
        <v>13266</v>
      </c>
      <c r="AK1187">
        <v>5084</v>
      </c>
      <c r="AL1187">
        <v>0</v>
      </c>
      <c r="AM1187">
        <v>0</v>
      </c>
      <c r="AN1187">
        <v>0</v>
      </c>
      <c r="AO1187">
        <v>2034</v>
      </c>
      <c r="AP1187">
        <v>3050</v>
      </c>
      <c r="AQ1187">
        <v>0</v>
      </c>
      <c r="AR1187">
        <v>0</v>
      </c>
      <c r="AT1187">
        <v>5084</v>
      </c>
      <c r="AZ1187">
        <v>5084</v>
      </c>
      <c r="BB1187">
        <v>5</v>
      </c>
      <c r="BC1187">
        <v>2023</v>
      </c>
      <c r="BD1187" t="s">
        <v>3986</v>
      </c>
      <c r="BE1187">
        <v>2023</v>
      </c>
    </row>
    <row r="1188" spans="1:57" x14ac:dyDescent="0.35">
      <c r="A1188" s="1" t="s">
        <v>164</v>
      </c>
      <c r="B1188" s="1" t="s">
        <v>770</v>
      </c>
      <c r="C1188" s="1" t="s">
        <v>764</v>
      </c>
      <c r="D1188" s="1" t="s">
        <v>765</v>
      </c>
      <c r="E1188" s="1" t="s">
        <v>771</v>
      </c>
      <c r="F1188" s="1" t="s">
        <v>767</v>
      </c>
      <c r="G1188" s="2">
        <v>45443</v>
      </c>
      <c r="H1188" s="1" t="s">
        <v>165</v>
      </c>
      <c r="I1188" s="1" t="s">
        <v>166</v>
      </c>
      <c r="J1188" s="1" t="s">
        <v>751</v>
      </c>
      <c r="K1188" t="s">
        <v>29</v>
      </c>
      <c r="L1188" t="b">
        <v>1</v>
      </c>
      <c r="M1188">
        <v>41471</v>
      </c>
      <c r="N1188">
        <v>0</v>
      </c>
      <c r="O1188">
        <v>0</v>
      </c>
      <c r="P1188">
        <v>0</v>
      </c>
      <c r="Q1188">
        <v>16588</v>
      </c>
      <c r="R1188">
        <v>24883</v>
      </c>
      <c r="S1188">
        <v>0</v>
      </c>
      <c r="T1188">
        <v>0</v>
      </c>
      <c r="U1188">
        <v>41471</v>
      </c>
      <c r="V1188">
        <v>41471</v>
      </c>
      <c r="W1188">
        <v>16511</v>
      </c>
      <c r="X1188">
        <v>0</v>
      </c>
      <c r="Y1188">
        <v>0</v>
      </c>
      <c r="Z1188">
        <v>0</v>
      </c>
      <c r="AA1188">
        <v>6605</v>
      </c>
      <c r="AB1188">
        <v>9906</v>
      </c>
      <c r="AC1188">
        <v>0</v>
      </c>
      <c r="AD1188">
        <v>0</v>
      </c>
      <c r="AE1188">
        <v>9000</v>
      </c>
      <c r="AF1188">
        <v>0</v>
      </c>
      <c r="AI1188">
        <v>7511</v>
      </c>
      <c r="AJ1188">
        <v>16511</v>
      </c>
      <c r="AK1188">
        <v>7195</v>
      </c>
      <c r="AL1188">
        <v>0</v>
      </c>
      <c r="AM1188">
        <v>0</v>
      </c>
      <c r="AN1188">
        <v>0</v>
      </c>
      <c r="AO1188">
        <v>2878</v>
      </c>
      <c r="AP1188">
        <v>4317</v>
      </c>
      <c r="AQ1188">
        <v>0</v>
      </c>
      <c r="AR1188">
        <v>0</v>
      </c>
      <c r="AT1188">
        <v>7195</v>
      </c>
      <c r="AZ1188">
        <v>7195</v>
      </c>
      <c r="BB1188">
        <v>5</v>
      </c>
      <c r="BC1188">
        <v>2024</v>
      </c>
      <c r="BD1188" t="s">
        <v>3986</v>
      </c>
      <c r="BE1188">
        <v>2024</v>
      </c>
    </row>
    <row r="1189" spans="1:57" x14ac:dyDescent="0.35">
      <c r="A1189" s="1" t="s">
        <v>193</v>
      </c>
      <c r="B1189" s="1" t="s">
        <v>3853</v>
      </c>
      <c r="C1189" s="1" t="s">
        <v>3854</v>
      </c>
      <c r="D1189" s="1" t="s">
        <v>3855</v>
      </c>
      <c r="E1189" s="1" t="s">
        <v>3856</v>
      </c>
      <c r="F1189" s="1" t="s">
        <v>3857</v>
      </c>
      <c r="G1189" s="2">
        <v>44592</v>
      </c>
      <c r="H1189" s="1" t="s">
        <v>135</v>
      </c>
      <c r="I1189" s="1" t="s">
        <v>136</v>
      </c>
      <c r="J1189" s="1" t="s">
        <v>751</v>
      </c>
      <c r="K1189" t="s">
        <v>29</v>
      </c>
      <c r="L1189" t="b">
        <v>0</v>
      </c>
      <c r="M1189">
        <v>0</v>
      </c>
      <c r="N1189">
        <v>0</v>
      </c>
      <c r="O1189">
        <v>2250</v>
      </c>
      <c r="P1189">
        <v>0</v>
      </c>
      <c r="Q1189">
        <v>1080</v>
      </c>
      <c r="R1189">
        <v>1170</v>
      </c>
      <c r="S1189">
        <v>0</v>
      </c>
      <c r="T1189">
        <v>0</v>
      </c>
      <c r="U1189">
        <v>2250</v>
      </c>
      <c r="V1189">
        <v>2250</v>
      </c>
      <c r="W1189">
        <v>0</v>
      </c>
      <c r="X1189">
        <v>0</v>
      </c>
      <c r="Y1189">
        <v>1500</v>
      </c>
      <c r="Z1189">
        <v>0</v>
      </c>
      <c r="AA1189">
        <v>720</v>
      </c>
      <c r="AB1189">
        <v>780</v>
      </c>
      <c r="AC1189">
        <v>0</v>
      </c>
      <c r="AD1189">
        <v>0</v>
      </c>
      <c r="AF1189">
        <v>0</v>
      </c>
      <c r="AH1189">
        <v>1500</v>
      </c>
      <c r="AJ1189">
        <v>1500</v>
      </c>
      <c r="AK1189">
        <v>0</v>
      </c>
      <c r="AL1189">
        <v>0</v>
      </c>
      <c r="AM1189">
        <v>0</v>
      </c>
      <c r="AN1189">
        <v>0</v>
      </c>
      <c r="AO1189">
        <v>0</v>
      </c>
      <c r="AP1189">
        <v>0</v>
      </c>
      <c r="AQ1189">
        <v>0</v>
      </c>
      <c r="AR1189">
        <v>0</v>
      </c>
      <c r="AZ1189">
        <v>0</v>
      </c>
      <c r="BB1189">
        <v>1</v>
      </c>
      <c r="BC1189">
        <v>2022</v>
      </c>
      <c r="BD1189" t="s">
        <v>3987</v>
      </c>
      <c r="BE1189">
        <v>2022</v>
      </c>
    </row>
    <row r="1190" spans="1:57" x14ac:dyDescent="0.35">
      <c r="A1190" s="1" t="s">
        <v>105</v>
      </c>
      <c r="B1190" s="1" t="s">
        <v>2916</v>
      </c>
      <c r="C1190" s="1" t="s">
        <v>1686</v>
      </c>
      <c r="D1190" s="1" t="s">
        <v>402</v>
      </c>
      <c r="E1190" s="1" t="s">
        <v>2917</v>
      </c>
      <c r="F1190" s="1" t="s">
        <v>751</v>
      </c>
      <c r="G1190" s="2">
        <v>45260</v>
      </c>
      <c r="H1190" s="1" t="s">
        <v>402</v>
      </c>
      <c r="I1190" s="1" t="s">
        <v>145</v>
      </c>
      <c r="J1190" s="1" t="s">
        <v>751</v>
      </c>
      <c r="K1190" t="s">
        <v>29</v>
      </c>
      <c r="L1190" t="b">
        <v>1</v>
      </c>
      <c r="M1190">
        <v>6667</v>
      </c>
      <c r="T1190">
        <v>6667</v>
      </c>
      <c r="U1190">
        <v>6667</v>
      </c>
      <c r="V1190">
        <v>6667</v>
      </c>
      <c r="AJ1190">
        <v>0</v>
      </c>
      <c r="AZ1190">
        <v>0</v>
      </c>
      <c r="BB1190">
        <v>11</v>
      </c>
      <c r="BC1190">
        <v>2023</v>
      </c>
      <c r="BD1190" t="s">
        <v>3988</v>
      </c>
      <c r="BE1190">
        <v>2024</v>
      </c>
    </row>
    <row r="1191" spans="1:57" x14ac:dyDescent="0.35">
      <c r="A1191" s="1" t="s">
        <v>105</v>
      </c>
      <c r="B1191" s="1" t="s">
        <v>2918</v>
      </c>
      <c r="C1191" s="1" t="s">
        <v>1689</v>
      </c>
      <c r="D1191" s="1" t="s">
        <v>1690</v>
      </c>
      <c r="E1191" s="1" t="s">
        <v>2919</v>
      </c>
      <c r="F1191" s="1" t="s">
        <v>751</v>
      </c>
      <c r="G1191" s="2">
        <v>45260</v>
      </c>
      <c r="H1191" s="1" t="s">
        <v>1690</v>
      </c>
      <c r="I1191" s="1" t="s">
        <v>387</v>
      </c>
      <c r="J1191" s="1" t="s">
        <v>751</v>
      </c>
      <c r="K1191" t="s">
        <v>29</v>
      </c>
      <c r="L1191" t="b">
        <v>1</v>
      </c>
      <c r="M1191">
        <v>572</v>
      </c>
      <c r="N1191">
        <v>1678</v>
      </c>
      <c r="T1191">
        <v>2250</v>
      </c>
      <c r="U1191">
        <v>2250</v>
      </c>
      <c r="V1191">
        <v>2250</v>
      </c>
      <c r="AJ1191">
        <v>0</v>
      </c>
      <c r="AZ1191">
        <v>0</v>
      </c>
      <c r="BB1191">
        <v>11</v>
      </c>
      <c r="BC1191">
        <v>2023</v>
      </c>
      <c r="BD1191" t="s">
        <v>3988</v>
      </c>
      <c r="BE1191">
        <v>2024</v>
      </c>
    </row>
    <row r="1192" spans="1:57" x14ac:dyDescent="0.35">
      <c r="A1192" s="1" t="s">
        <v>105</v>
      </c>
      <c r="B1192" s="1" t="s">
        <v>2920</v>
      </c>
      <c r="C1192" s="1" t="s">
        <v>1693</v>
      </c>
      <c r="D1192" s="1" t="s">
        <v>135</v>
      </c>
      <c r="E1192" s="1" t="s">
        <v>2921</v>
      </c>
      <c r="F1192" s="1" t="s">
        <v>751</v>
      </c>
      <c r="G1192" s="2">
        <v>45260</v>
      </c>
      <c r="H1192" s="1" t="s">
        <v>135</v>
      </c>
      <c r="I1192" s="1" t="s">
        <v>136</v>
      </c>
      <c r="J1192" s="1" t="s">
        <v>751</v>
      </c>
      <c r="K1192" t="s">
        <v>29</v>
      </c>
      <c r="L1192" t="b">
        <v>1</v>
      </c>
      <c r="M1192">
        <v>110</v>
      </c>
      <c r="N1192">
        <v>1890</v>
      </c>
      <c r="T1192">
        <v>2000</v>
      </c>
      <c r="U1192">
        <v>2000</v>
      </c>
      <c r="V1192">
        <v>2000</v>
      </c>
      <c r="AJ1192">
        <v>0</v>
      </c>
      <c r="AZ1192">
        <v>0</v>
      </c>
      <c r="BB1192">
        <v>11</v>
      </c>
      <c r="BC1192">
        <v>2023</v>
      </c>
      <c r="BD1192" t="s">
        <v>3988</v>
      </c>
      <c r="BE1192">
        <v>2024</v>
      </c>
    </row>
    <row r="1193" spans="1:57" x14ac:dyDescent="0.35">
      <c r="A1193" s="1" t="s">
        <v>105</v>
      </c>
      <c r="B1193" s="1" t="s">
        <v>2914</v>
      </c>
      <c r="C1193" s="1" t="s">
        <v>1683</v>
      </c>
      <c r="D1193" s="1" t="s">
        <v>146</v>
      </c>
      <c r="E1193" s="1" t="s">
        <v>2915</v>
      </c>
      <c r="F1193" s="1" t="s">
        <v>751</v>
      </c>
      <c r="G1193" s="2">
        <v>45260</v>
      </c>
      <c r="H1193" s="1" t="s">
        <v>146</v>
      </c>
      <c r="I1193" s="1" t="s">
        <v>145</v>
      </c>
      <c r="J1193" s="1" t="s">
        <v>751</v>
      </c>
      <c r="K1193" t="s">
        <v>29</v>
      </c>
      <c r="L1193" t="b">
        <v>1</v>
      </c>
      <c r="N1193">
        <v>1050</v>
      </c>
      <c r="T1193">
        <v>1050</v>
      </c>
      <c r="U1193">
        <v>1050</v>
      </c>
      <c r="V1193">
        <v>1050</v>
      </c>
      <c r="AJ1193">
        <v>0</v>
      </c>
      <c r="AZ1193">
        <v>0</v>
      </c>
      <c r="BB1193">
        <v>11</v>
      </c>
      <c r="BC1193">
        <v>2023</v>
      </c>
      <c r="BD1193" t="s">
        <v>3988</v>
      </c>
      <c r="BE1193">
        <v>2024</v>
      </c>
    </row>
    <row r="1194" spans="1:57" x14ac:dyDescent="0.35">
      <c r="A1194" s="1" t="s">
        <v>105</v>
      </c>
      <c r="B1194" s="1" t="s">
        <v>2928</v>
      </c>
      <c r="C1194" s="1" t="s">
        <v>1705</v>
      </c>
      <c r="D1194" s="1" t="s">
        <v>321</v>
      </c>
      <c r="E1194" s="1" t="s">
        <v>2929</v>
      </c>
      <c r="F1194" s="1" t="s">
        <v>751</v>
      </c>
      <c r="G1194" s="2">
        <v>45260</v>
      </c>
      <c r="H1194" s="1" t="s">
        <v>321</v>
      </c>
      <c r="I1194" s="1" t="s">
        <v>190</v>
      </c>
      <c r="J1194" s="1" t="s">
        <v>751</v>
      </c>
      <c r="K1194" t="s">
        <v>29</v>
      </c>
      <c r="L1194" t="b">
        <v>1</v>
      </c>
      <c r="N1194">
        <v>5200</v>
      </c>
      <c r="T1194">
        <v>5200</v>
      </c>
      <c r="U1194">
        <v>5200</v>
      </c>
      <c r="V1194">
        <v>5200</v>
      </c>
      <c r="AJ1194">
        <v>0</v>
      </c>
      <c r="AZ1194">
        <v>0</v>
      </c>
      <c r="BB1194">
        <v>11</v>
      </c>
      <c r="BC1194">
        <v>2023</v>
      </c>
      <c r="BD1194" t="s">
        <v>3988</v>
      </c>
      <c r="BE1194">
        <v>2024</v>
      </c>
    </row>
    <row r="1195" spans="1:57" x14ac:dyDescent="0.35">
      <c r="A1195" s="1" t="s">
        <v>105</v>
      </c>
      <c r="B1195" s="1" t="s">
        <v>2930</v>
      </c>
      <c r="C1195" s="1" t="s">
        <v>1708</v>
      </c>
      <c r="D1195" s="1" t="s">
        <v>1128</v>
      </c>
      <c r="E1195" s="1" t="s">
        <v>2931</v>
      </c>
      <c r="F1195" s="1" t="s">
        <v>751</v>
      </c>
      <c r="G1195" s="2">
        <v>45260</v>
      </c>
      <c r="H1195" s="1" t="s">
        <v>1128</v>
      </c>
      <c r="I1195" s="1" t="s">
        <v>166</v>
      </c>
      <c r="J1195" s="1" t="s">
        <v>751</v>
      </c>
      <c r="K1195" t="s">
        <v>29</v>
      </c>
      <c r="L1195" t="b">
        <v>1</v>
      </c>
      <c r="N1195">
        <v>8725</v>
      </c>
      <c r="T1195">
        <v>8725</v>
      </c>
      <c r="U1195">
        <v>8725</v>
      </c>
      <c r="V1195">
        <v>8725</v>
      </c>
      <c r="AJ1195">
        <v>0</v>
      </c>
      <c r="AZ1195">
        <v>0</v>
      </c>
      <c r="BB1195">
        <v>11</v>
      </c>
      <c r="BC1195">
        <v>2023</v>
      </c>
      <c r="BD1195" t="s">
        <v>3988</v>
      </c>
      <c r="BE1195">
        <v>2024</v>
      </c>
    </row>
    <row r="1196" spans="1:57" x14ac:dyDescent="0.35">
      <c r="A1196" s="1" t="s">
        <v>105</v>
      </c>
      <c r="B1196" s="1" t="s">
        <v>2932</v>
      </c>
      <c r="C1196" s="1" t="s">
        <v>1711</v>
      </c>
      <c r="D1196" s="1" t="s">
        <v>1712</v>
      </c>
      <c r="E1196" s="1" t="s">
        <v>2933</v>
      </c>
      <c r="F1196" s="1" t="s">
        <v>751</v>
      </c>
      <c r="G1196" s="2">
        <v>45260</v>
      </c>
      <c r="H1196" s="1" t="s">
        <v>43</v>
      </c>
      <c r="I1196" s="1" t="s">
        <v>48</v>
      </c>
      <c r="J1196" s="1" t="s">
        <v>751</v>
      </c>
      <c r="K1196" t="s">
        <v>29</v>
      </c>
      <c r="L1196" t="b">
        <v>1</v>
      </c>
      <c r="M1196">
        <v>3960</v>
      </c>
      <c r="N1196">
        <v>256726</v>
      </c>
      <c r="T1196">
        <v>260686</v>
      </c>
      <c r="U1196">
        <v>260686</v>
      </c>
      <c r="V1196">
        <v>260686</v>
      </c>
      <c r="AJ1196">
        <v>0</v>
      </c>
      <c r="AZ1196">
        <v>0</v>
      </c>
      <c r="BB1196">
        <v>11</v>
      </c>
      <c r="BC1196">
        <v>2023</v>
      </c>
      <c r="BD1196" t="s">
        <v>3988</v>
      </c>
      <c r="BE1196">
        <v>2024</v>
      </c>
    </row>
    <row r="1197" spans="1:57" x14ac:dyDescent="0.35">
      <c r="A1197" s="1" t="s">
        <v>105</v>
      </c>
      <c r="B1197" s="1" t="s">
        <v>2910</v>
      </c>
      <c r="C1197" s="1" t="s">
        <v>1677</v>
      </c>
      <c r="D1197" s="1" t="s">
        <v>151</v>
      </c>
      <c r="E1197" s="1" t="s">
        <v>2911</v>
      </c>
      <c r="F1197" s="1" t="s">
        <v>751</v>
      </c>
      <c r="G1197" s="2">
        <v>45260</v>
      </c>
      <c r="H1197" s="1" t="s">
        <v>151</v>
      </c>
      <c r="I1197" s="1" t="s">
        <v>145</v>
      </c>
      <c r="J1197" s="1" t="s">
        <v>751</v>
      </c>
      <c r="K1197" t="s">
        <v>29</v>
      </c>
      <c r="L1197" t="b">
        <v>1</v>
      </c>
      <c r="N1197">
        <v>3843</v>
      </c>
      <c r="T1197">
        <v>3843</v>
      </c>
      <c r="U1197">
        <v>3843</v>
      </c>
      <c r="V1197">
        <v>3843</v>
      </c>
      <c r="AJ1197">
        <v>0</v>
      </c>
      <c r="AZ1197">
        <v>0</v>
      </c>
      <c r="BB1197">
        <v>11</v>
      </c>
      <c r="BC1197">
        <v>2023</v>
      </c>
      <c r="BD1197" t="s">
        <v>3988</v>
      </c>
      <c r="BE1197">
        <v>2024</v>
      </c>
    </row>
    <row r="1198" spans="1:57" x14ac:dyDescent="0.35">
      <c r="A1198" s="1" t="s">
        <v>105</v>
      </c>
      <c r="B1198" s="1" t="s">
        <v>2912</v>
      </c>
      <c r="C1198" s="1" t="s">
        <v>1680</v>
      </c>
      <c r="D1198" s="1" t="s">
        <v>125</v>
      </c>
      <c r="E1198" s="1" t="s">
        <v>2913</v>
      </c>
      <c r="F1198" s="1" t="s">
        <v>751</v>
      </c>
      <c r="G1198" s="2">
        <v>45260</v>
      </c>
      <c r="H1198" s="1" t="s">
        <v>125</v>
      </c>
      <c r="I1198" s="1" t="s">
        <v>125</v>
      </c>
      <c r="J1198" s="1" t="s">
        <v>751</v>
      </c>
      <c r="K1198" t="s">
        <v>29</v>
      </c>
      <c r="L1198" t="b">
        <v>1</v>
      </c>
      <c r="M1198">
        <v>16960</v>
      </c>
      <c r="N1198">
        <v>2925</v>
      </c>
      <c r="T1198">
        <v>19885</v>
      </c>
      <c r="U1198">
        <v>19885</v>
      </c>
      <c r="V1198">
        <v>19885</v>
      </c>
      <c r="AJ1198">
        <v>0</v>
      </c>
      <c r="AZ1198">
        <v>0</v>
      </c>
      <c r="BB1198">
        <v>11</v>
      </c>
      <c r="BC1198">
        <v>2023</v>
      </c>
      <c r="BD1198" t="s">
        <v>3988</v>
      </c>
      <c r="BE1198">
        <v>2024</v>
      </c>
    </row>
    <row r="1199" spans="1:57" x14ac:dyDescent="0.35">
      <c r="A1199" s="1" t="s">
        <v>105</v>
      </c>
      <c r="B1199" s="1" t="s">
        <v>2922</v>
      </c>
      <c r="C1199" s="1" t="s">
        <v>1696</v>
      </c>
      <c r="D1199" s="1" t="s">
        <v>1006</v>
      </c>
      <c r="E1199" s="1" t="s">
        <v>2923</v>
      </c>
      <c r="F1199" s="1" t="s">
        <v>751</v>
      </c>
      <c r="G1199" s="2">
        <v>45260</v>
      </c>
      <c r="H1199" s="1" t="s">
        <v>1006</v>
      </c>
      <c r="I1199" s="1" t="s">
        <v>136</v>
      </c>
      <c r="J1199" s="1" t="s">
        <v>751</v>
      </c>
      <c r="K1199" t="s">
        <v>29</v>
      </c>
      <c r="L1199" t="b">
        <v>1</v>
      </c>
      <c r="N1199">
        <v>1718</v>
      </c>
      <c r="T1199">
        <v>1718</v>
      </c>
      <c r="U1199">
        <v>1718</v>
      </c>
      <c r="V1199">
        <v>1718</v>
      </c>
      <c r="AJ1199">
        <v>0</v>
      </c>
      <c r="AZ1199">
        <v>0</v>
      </c>
      <c r="BB1199">
        <v>11</v>
      </c>
      <c r="BC1199">
        <v>2023</v>
      </c>
      <c r="BD1199" t="s">
        <v>3988</v>
      </c>
      <c r="BE1199">
        <v>2024</v>
      </c>
    </row>
    <row r="1200" spans="1:57" x14ac:dyDescent="0.35">
      <c r="A1200" s="1" t="s">
        <v>105</v>
      </c>
      <c r="B1200" s="1" t="s">
        <v>2924</v>
      </c>
      <c r="C1200" s="1" t="s">
        <v>1699</v>
      </c>
      <c r="D1200" s="1" t="s">
        <v>1099</v>
      </c>
      <c r="E1200" s="1" t="s">
        <v>2925</v>
      </c>
      <c r="F1200" s="1" t="s">
        <v>751</v>
      </c>
      <c r="G1200" s="2">
        <v>45260</v>
      </c>
      <c r="H1200" s="1" t="s">
        <v>1099</v>
      </c>
      <c r="I1200" s="1" t="s">
        <v>845</v>
      </c>
      <c r="J1200" s="1" t="s">
        <v>751</v>
      </c>
      <c r="K1200" t="s">
        <v>29</v>
      </c>
      <c r="L1200" t="b">
        <v>1</v>
      </c>
      <c r="N1200">
        <v>18900</v>
      </c>
      <c r="T1200">
        <v>18900</v>
      </c>
      <c r="U1200">
        <v>18900</v>
      </c>
      <c r="V1200">
        <v>18900</v>
      </c>
      <c r="AJ1200">
        <v>0</v>
      </c>
      <c r="AZ1200">
        <v>0</v>
      </c>
      <c r="BB1200">
        <v>11</v>
      </c>
      <c r="BC1200">
        <v>2023</v>
      </c>
      <c r="BD1200" t="s">
        <v>3988</v>
      </c>
      <c r="BE1200">
        <v>2024</v>
      </c>
    </row>
    <row r="1201" spans="1:57" x14ac:dyDescent="0.35">
      <c r="A1201" s="1" t="s">
        <v>105</v>
      </c>
      <c r="B1201" s="1" t="s">
        <v>2926</v>
      </c>
      <c r="C1201" s="1" t="s">
        <v>1702</v>
      </c>
      <c r="D1201" s="1" t="s">
        <v>844</v>
      </c>
      <c r="E1201" s="1" t="s">
        <v>2927</v>
      </c>
      <c r="F1201" s="1" t="s">
        <v>751</v>
      </c>
      <c r="G1201" s="2">
        <v>45260</v>
      </c>
      <c r="H1201" s="1" t="s">
        <v>844</v>
      </c>
      <c r="I1201" s="1" t="s">
        <v>845</v>
      </c>
      <c r="J1201" s="1" t="s">
        <v>751</v>
      </c>
      <c r="K1201" t="s">
        <v>29</v>
      </c>
      <c r="L1201" t="b">
        <v>1</v>
      </c>
      <c r="N1201">
        <v>4000</v>
      </c>
      <c r="T1201">
        <v>4000</v>
      </c>
      <c r="U1201">
        <v>4000</v>
      </c>
      <c r="V1201">
        <v>4000</v>
      </c>
      <c r="AJ1201">
        <v>0</v>
      </c>
      <c r="AZ1201">
        <v>0</v>
      </c>
      <c r="BB1201">
        <v>11</v>
      </c>
      <c r="BC1201">
        <v>2023</v>
      </c>
      <c r="BD1201" t="s">
        <v>3988</v>
      </c>
      <c r="BE1201">
        <v>2024</v>
      </c>
    </row>
    <row r="1202" spans="1:57" x14ac:dyDescent="0.35">
      <c r="A1202" s="1" t="s">
        <v>105</v>
      </c>
      <c r="B1202" s="1" t="s">
        <v>2934</v>
      </c>
      <c r="C1202" s="1" t="s">
        <v>1715</v>
      </c>
      <c r="D1202" s="1" t="s">
        <v>177</v>
      </c>
      <c r="E1202" s="1" t="s">
        <v>2935</v>
      </c>
      <c r="F1202" s="1" t="s">
        <v>751</v>
      </c>
      <c r="G1202" s="2">
        <v>45260</v>
      </c>
      <c r="H1202" s="1" t="s">
        <v>177</v>
      </c>
      <c r="I1202" s="1" t="s">
        <v>73</v>
      </c>
      <c r="J1202" s="1" t="s">
        <v>751</v>
      </c>
      <c r="K1202" t="s">
        <v>29</v>
      </c>
      <c r="L1202" t="b">
        <v>1</v>
      </c>
      <c r="M1202">
        <v>5175</v>
      </c>
      <c r="T1202">
        <v>5175</v>
      </c>
      <c r="U1202">
        <v>5175</v>
      </c>
      <c r="V1202">
        <v>5175</v>
      </c>
      <c r="AJ1202">
        <v>0</v>
      </c>
      <c r="AZ1202">
        <v>0</v>
      </c>
      <c r="BB1202">
        <v>11</v>
      </c>
      <c r="BC1202">
        <v>2023</v>
      </c>
      <c r="BD1202" t="s">
        <v>3988</v>
      </c>
      <c r="BE1202">
        <v>2024</v>
      </c>
    </row>
    <row r="1203" spans="1:57" x14ac:dyDescent="0.35">
      <c r="A1203" s="1" t="s">
        <v>105</v>
      </c>
      <c r="B1203" s="1" t="s">
        <v>2936</v>
      </c>
      <c r="C1203" s="1" t="s">
        <v>1718</v>
      </c>
      <c r="D1203" s="1" t="s">
        <v>1719</v>
      </c>
      <c r="E1203" s="1" t="s">
        <v>2937</v>
      </c>
      <c r="F1203" s="1" t="s">
        <v>751</v>
      </c>
      <c r="G1203" s="2">
        <v>45260</v>
      </c>
      <c r="H1203" s="1" t="s">
        <v>1719</v>
      </c>
      <c r="I1203" s="1" t="s">
        <v>73</v>
      </c>
      <c r="J1203" s="1" t="s">
        <v>751</v>
      </c>
      <c r="K1203" t="s">
        <v>29</v>
      </c>
      <c r="L1203" t="b">
        <v>1</v>
      </c>
      <c r="M1203">
        <v>1000</v>
      </c>
      <c r="N1203">
        <v>4000</v>
      </c>
      <c r="T1203">
        <v>5000</v>
      </c>
      <c r="U1203">
        <v>5000</v>
      </c>
      <c r="V1203">
        <v>5000</v>
      </c>
      <c r="AJ1203">
        <v>0</v>
      </c>
      <c r="AZ1203">
        <v>0</v>
      </c>
      <c r="BB1203">
        <v>11</v>
      </c>
      <c r="BC1203">
        <v>2023</v>
      </c>
      <c r="BD1203" t="s">
        <v>3988</v>
      </c>
      <c r="BE1203">
        <v>2024</v>
      </c>
    </row>
    <row r="1204" spans="1:57" x14ac:dyDescent="0.35">
      <c r="A1204" s="1" t="s">
        <v>105</v>
      </c>
      <c r="B1204" s="1" t="s">
        <v>2938</v>
      </c>
      <c r="C1204" s="1" t="s">
        <v>1722</v>
      </c>
      <c r="D1204" s="1" t="s">
        <v>380</v>
      </c>
      <c r="E1204" s="1" t="s">
        <v>2939</v>
      </c>
      <c r="F1204" s="1" t="s">
        <v>751</v>
      </c>
      <c r="G1204" s="2">
        <v>45260</v>
      </c>
      <c r="H1204" s="1" t="s">
        <v>380</v>
      </c>
      <c r="I1204" s="1" t="s">
        <v>380</v>
      </c>
      <c r="J1204" s="1" t="s">
        <v>751</v>
      </c>
      <c r="K1204" t="s">
        <v>29</v>
      </c>
      <c r="L1204" t="b">
        <v>1</v>
      </c>
      <c r="N1204">
        <v>830</v>
      </c>
      <c r="T1204">
        <v>830</v>
      </c>
      <c r="U1204">
        <v>830</v>
      </c>
      <c r="V1204">
        <v>830</v>
      </c>
      <c r="AJ1204">
        <v>0</v>
      </c>
      <c r="AZ1204">
        <v>0</v>
      </c>
      <c r="BB1204">
        <v>11</v>
      </c>
      <c r="BC1204">
        <v>2023</v>
      </c>
      <c r="BD1204" t="s">
        <v>3988</v>
      </c>
      <c r="BE1204">
        <v>2024</v>
      </c>
    </row>
    <row r="1205" spans="1:57" x14ac:dyDescent="0.35">
      <c r="A1205" s="1" t="s">
        <v>105</v>
      </c>
      <c r="B1205" s="1" t="s">
        <v>1685</v>
      </c>
      <c r="C1205" s="1" t="s">
        <v>1686</v>
      </c>
      <c r="D1205" s="1" t="s">
        <v>402</v>
      </c>
      <c r="E1205" s="1" t="s">
        <v>1687</v>
      </c>
      <c r="F1205" s="1" t="s">
        <v>751</v>
      </c>
      <c r="G1205" s="2">
        <v>45991</v>
      </c>
      <c r="H1205" s="1" t="s">
        <v>402</v>
      </c>
      <c r="I1205" s="1" t="s">
        <v>145</v>
      </c>
      <c r="J1205" s="1" t="s">
        <v>751</v>
      </c>
      <c r="K1205" t="s">
        <v>29</v>
      </c>
      <c r="L1205" t="b">
        <v>1</v>
      </c>
      <c r="U1205">
        <v>0</v>
      </c>
      <c r="AJ1205">
        <v>0</v>
      </c>
      <c r="AZ1205">
        <v>0</v>
      </c>
      <c r="BB1205">
        <v>11</v>
      </c>
      <c r="BC1205">
        <v>2025</v>
      </c>
      <c r="BD1205" t="s">
        <v>3988</v>
      </c>
      <c r="BE1205">
        <v>2026</v>
      </c>
    </row>
    <row r="1206" spans="1:57" x14ac:dyDescent="0.35">
      <c r="A1206" s="1" t="s">
        <v>105</v>
      </c>
      <c r="B1206" s="1" t="s">
        <v>1688</v>
      </c>
      <c r="C1206" s="1" t="s">
        <v>1689</v>
      </c>
      <c r="D1206" s="1" t="s">
        <v>1690</v>
      </c>
      <c r="E1206" s="1" t="s">
        <v>1691</v>
      </c>
      <c r="F1206" s="1" t="s">
        <v>751</v>
      </c>
      <c r="G1206" s="2">
        <v>45991</v>
      </c>
      <c r="H1206" s="1" t="s">
        <v>1690</v>
      </c>
      <c r="I1206" s="1" t="s">
        <v>387</v>
      </c>
      <c r="J1206" s="1" t="s">
        <v>751</v>
      </c>
      <c r="K1206" t="s">
        <v>29</v>
      </c>
      <c r="L1206" t="b">
        <v>1</v>
      </c>
      <c r="M1206">
        <v>687</v>
      </c>
      <c r="N1206">
        <v>2022</v>
      </c>
      <c r="T1206">
        <v>2709</v>
      </c>
      <c r="U1206">
        <v>2709</v>
      </c>
      <c r="V1206">
        <v>2709</v>
      </c>
      <c r="AJ1206">
        <v>0</v>
      </c>
      <c r="AZ1206">
        <v>0</v>
      </c>
      <c r="BB1206">
        <v>11</v>
      </c>
      <c r="BC1206">
        <v>2025</v>
      </c>
      <c r="BD1206" t="s">
        <v>3988</v>
      </c>
      <c r="BE1206">
        <v>2026</v>
      </c>
    </row>
    <row r="1207" spans="1:57" x14ac:dyDescent="0.35">
      <c r="A1207" s="1" t="s">
        <v>105</v>
      </c>
      <c r="B1207" s="1" t="s">
        <v>1692</v>
      </c>
      <c r="C1207" s="1" t="s">
        <v>1693</v>
      </c>
      <c r="D1207" s="1" t="s">
        <v>135</v>
      </c>
      <c r="E1207" s="1" t="s">
        <v>1694</v>
      </c>
      <c r="F1207" s="1" t="s">
        <v>751</v>
      </c>
      <c r="G1207" s="2">
        <v>45991</v>
      </c>
      <c r="H1207" s="1" t="s">
        <v>135</v>
      </c>
      <c r="I1207" s="1" t="s">
        <v>136</v>
      </c>
      <c r="J1207" s="1" t="s">
        <v>751</v>
      </c>
      <c r="K1207" t="s">
        <v>29</v>
      </c>
      <c r="L1207" t="b">
        <v>1</v>
      </c>
      <c r="M1207">
        <v>130</v>
      </c>
      <c r="N1207">
        <v>2070</v>
      </c>
      <c r="T1207">
        <v>2200</v>
      </c>
      <c r="U1207">
        <v>2200</v>
      </c>
      <c r="V1207">
        <v>2200</v>
      </c>
      <c r="AJ1207">
        <v>0</v>
      </c>
      <c r="AZ1207">
        <v>0</v>
      </c>
      <c r="BB1207">
        <v>11</v>
      </c>
      <c r="BC1207">
        <v>2025</v>
      </c>
      <c r="BD1207" t="s">
        <v>3988</v>
      </c>
      <c r="BE1207">
        <v>2026</v>
      </c>
    </row>
    <row r="1208" spans="1:57" x14ac:dyDescent="0.35">
      <c r="A1208" s="1" t="s">
        <v>105</v>
      </c>
      <c r="B1208" s="1" t="s">
        <v>1682</v>
      </c>
      <c r="C1208" s="1" t="s">
        <v>1683</v>
      </c>
      <c r="D1208" s="1" t="s">
        <v>146</v>
      </c>
      <c r="E1208" s="1" t="s">
        <v>1684</v>
      </c>
      <c r="F1208" s="1" t="s">
        <v>751</v>
      </c>
      <c r="G1208" s="2">
        <v>45991</v>
      </c>
      <c r="H1208" s="1" t="s">
        <v>146</v>
      </c>
      <c r="I1208" s="1" t="s">
        <v>145</v>
      </c>
      <c r="J1208" s="1" t="s">
        <v>751</v>
      </c>
      <c r="K1208" t="s">
        <v>29</v>
      </c>
      <c r="L1208" t="b">
        <v>1</v>
      </c>
      <c r="N1208">
        <v>2400</v>
      </c>
      <c r="T1208">
        <v>2400</v>
      </c>
      <c r="U1208">
        <v>2400</v>
      </c>
      <c r="V1208">
        <v>2400</v>
      </c>
      <c r="AJ1208">
        <v>0</v>
      </c>
      <c r="AZ1208">
        <v>0</v>
      </c>
      <c r="BB1208">
        <v>11</v>
      </c>
      <c r="BC1208">
        <v>2025</v>
      </c>
      <c r="BD1208" t="s">
        <v>3988</v>
      </c>
      <c r="BE1208">
        <v>2026</v>
      </c>
    </row>
    <row r="1209" spans="1:57" x14ac:dyDescent="0.35">
      <c r="A1209" s="1" t="s">
        <v>105</v>
      </c>
      <c r="B1209" s="1" t="s">
        <v>1704</v>
      </c>
      <c r="C1209" s="1" t="s">
        <v>1705</v>
      </c>
      <c r="D1209" s="1" t="s">
        <v>321</v>
      </c>
      <c r="E1209" s="1" t="s">
        <v>1706</v>
      </c>
      <c r="F1209" s="1" t="s">
        <v>751</v>
      </c>
      <c r="G1209" s="2">
        <v>45991</v>
      </c>
      <c r="H1209" s="1" t="s">
        <v>321</v>
      </c>
      <c r="I1209" s="1" t="s">
        <v>190</v>
      </c>
      <c r="J1209" s="1" t="s">
        <v>751</v>
      </c>
      <c r="K1209" t="s">
        <v>29</v>
      </c>
      <c r="L1209" t="b">
        <v>1</v>
      </c>
      <c r="N1209">
        <v>5800</v>
      </c>
      <c r="T1209">
        <v>5800</v>
      </c>
      <c r="U1209">
        <v>5800</v>
      </c>
      <c r="V1209">
        <v>5800</v>
      </c>
      <c r="AJ1209">
        <v>0</v>
      </c>
      <c r="AZ1209">
        <v>0</v>
      </c>
      <c r="BB1209">
        <v>11</v>
      </c>
      <c r="BC1209">
        <v>2025</v>
      </c>
      <c r="BD1209" t="s">
        <v>3988</v>
      </c>
      <c r="BE1209">
        <v>2026</v>
      </c>
    </row>
    <row r="1210" spans="1:57" x14ac:dyDescent="0.35">
      <c r="A1210" s="1" t="s">
        <v>105</v>
      </c>
      <c r="B1210" s="1" t="s">
        <v>1707</v>
      </c>
      <c r="C1210" s="1" t="s">
        <v>1708</v>
      </c>
      <c r="D1210" s="1" t="s">
        <v>1128</v>
      </c>
      <c r="E1210" s="1" t="s">
        <v>1709</v>
      </c>
      <c r="F1210" s="1" t="s">
        <v>751</v>
      </c>
      <c r="G1210" s="2">
        <v>45991</v>
      </c>
      <c r="H1210" s="1" t="s">
        <v>1128</v>
      </c>
      <c r="I1210" s="1" t="s">
        <v>166</v>
      </c>
      <c r="J1210" s="1" t="s">
        <v>751</v>
      </c>
      <c r="K1210" t="s">
        <v>29</v>
      </c>
      <c r="L1210" t="b">
        <v>1</v>
      </c>
      <c r="N1210">
        <v>13375</v>
      </c>
      <c r="T1210">
        <v>13375</v>
      </c>
      <c r="U1210">
        <v>13375</v>
      </c>
      <c r="V1210">
        <v>13375</v>
      </c>
      <c r="AJ1210">
        <v>0</v>
      </c>
      <c r="AZ1210">
        <v>0</v>
      </c>
      <c r="BB1210">
        <v>11</v>
      </c>
      <c r="BC1210">
        <v>2025</v>
      </c>
      <c r="BD1210" t="s">
        <v>3988</v>
      </c>
      <c r="BE1210">
        <v>2026</v>
      </c>
    </row>
    <row r="1211" spans="1:57" x14ac:dyDescent="0.35">
      <c r="A1211" s="1" t="s">
        <v>105</v>
      </c>
      <c r="B1211" s="1" t="s">
        <v>1710</v>
      </c>
      <c r="C1211" s="1" t="s">
        <v>1711</v>
      </c>
      <c r="D1211" s="1" t="s">
        <v>1712</v>
      </c>
      <c r="E1211" s="1" t="s">
        <v>1713</v>
      </c>
      <c r="F1211" s="1" t="s">
        <v>751</v>
      </c>
      <c r="G1211" s="2">
        <v>45991</v>
      </c>
      <c r="H1211" s="1" t="s">
        <v>43</v>
      </c>
      <c r="I1211" s="1" t="s">
        <v>48</v>
      </c>
      <c r="J1211" s="1" t="s">
        <v>751</v>
      </c>
      <c r="K1211" t="s">
        <v>29</v>
      </c>
      <c r="L1211" t="b">
        <v>1</v>
      </c>
      <c r="M1211">
        <v>7407</v>
      </c>
      <c r="N1211">
        <v>538905</v>
      </c>
      <c r="T1211">
        <v>546312</v>
      </c>
      <c r="U1211">
        <v>546312</v>
      </c>
      <c r="V1211">
        <v>546312</v>
      </c>
      <c r="AJ1211">
        <v>0</v>
      </c>
      <c r="AZ1211">
        <v>0</v>
      </c>
      <c r="BB1211">
        <v>11</v>
      </c>
      <c r="BC1211">
        <v>2025</v>
      </c>
      <c r="BD1211" t="s">
        <v>3988</v>
      </c>
      <c r="BE1211">
        <v>2026</v>
      </c>
    </row>
    <row r="1212" spans="1:57" x14ac:dyDescent="0.35">
      <c r="A1212" s="1" t="s">
        <v>105</v>
      </c>
      <c r="B1212" s="1" t="s">
        <v>1695</v>
      </c>
      <c r="C1212" s="1" t="s">
        <v>1696</v>
      </c>
      <c r="D1212" s="1" t="s">
        <v>1006</v>
      </c>
      <c r="E1212" s="1" t="s">
        <v>1697</v>
      </c>
      <c r="F1212" s="1" t="s">
        <v>751</v>
      </c>
      <c r="G1212" s="2">
        <v>45991</v>
      </c>
      <c r="H1212" s="1" t="s">
        <v>1006</v>
      </c>
      <c r="I1212" s="1" t="s">
        <v>136</v>
      </c>
      <c r="J1212" s="1" t="s">
        <v>751</v>
      </c>
      <c r="K1212" t="s">
        <v>29</v>
      </c>
      <c r="L1212" t="b">
        <v>1</v>
      </c>
      <c r="N1212">
        <v>2080</v>
      </c>
      <c r="T1212">
        <v>2080</v>
      </c>
      <c r="U1212">
        <v>2080</v>
      </c>
      <c r="V1212">
        <v>2080</v>
      </c>
      <c r="AJ1212">
        <v>0</v>
      </c>
      <c r="AZ1212">
        <v>0</v>
      </c>
      <c r="BB1212">
        <v>11</v>
      </c>
      <c r="BC1212">
        <v>2025</v>
      </c>
      <c r="BD1212" t="s">
        <v>3988</v>
      </c>
      <c r="BE1212">
        <v>2026</v>
      </c>
    </row>
    <row r="1213" spans="1:57" x14ac:dyDescent="0.35">
      <c r="A1213" s="1" t="s">
        <v>105</v>
      </c>
      <c r="B1213" s="1" t="s">
        <v>1676</v>
      </c>
      <c r="C1213" s="1" t="s">
        <v>1677</v>
      </c>
      <c r="D1213" s="1" t="s">
        <v>151</v>
      </c>
      <c r="E1213" s="1" t="s">
        <v>1678</v>
      </c>
      <c r="F1213" s="1" t="s">
        <v>751</v>
      </c>
      <c r="G1213" s="2">
        <v>45991</v>
      </c>
      <c r="H1213" s="1" t="s">
        <v>151</v>
      </c>
      <c r="I1213" s="1" t="s">
        <v>145</v>
      </c>
      <c r="J1213" s="1" t="s">
        <v>751</v>
      </c>
      <c r="K1213" t="s">
        <v>29</v>
      </c>
      <c r="L1213" t="b">
        <v>1</v>
      </c>
      <c r="N1213">
        <v>4237</v>
      </c>
      <c r="T1213">
        <v>4237</v>
      </c>
      <c r="U1213">
        <v>4237</v>
      </c>
      <c r="V1213">
        <v>4237</v>
      </c>
      <c r="AJ1213">
        <v>0</v>
      </c>
      <c r="AZ1213">
        <v>0</v>
      </c>
      <c r="BB1213">
        <v>11</v>
      </c>
      <c r="BC1213">
        <v>2025</v>
      </c>
      <c r="BD1213" t="s">
        <v>3988</v>
      </c>
      <c r="BE1213">
        <v>2026</v>
      </c>
    </row>
    <row r="1214" spans="1:57" x14ac:dyDescent="0.35">
      <c r="A1214" s="1" t="s">
        <v>105</v>
      </c>
      <c r="B1214" s="1" t="s">
        <v>1679</v>
      </c>
      <c r="C1214" s="1" t="s">
        <v>1680</v>
      </c>
      <c r="D1214" s="1" t="s">
        <v>125</v>
      </c>
      <c r="E1214" s="1" t="s">
        <v>1681</v>
      </c>
      <c r="F1214" s="1" t="s">
        <v>751</v>
      </c>
      <c r="G1214" s="2">
        <v>45991</v>
      </c>
      <c r="H1214" s="1" t="s">
        <v>125</v>
      </c>
      <c r="I1214" s="1" t="s">
        <v>125</v>
      </c>
      <c r="J1214" s="1" t="s">
        <v>751</v>
      </c>
      <c r="K1214" t="s">
        <v>29</v>
      </c>
      <c r="L1214" t="b">
        <v>1</v>
      </c>
      <c r="M1214">
        <v>18698</v>
      </c>
      <c r="N1214">
        <v>3150</v>
      </c>
      <c r="T1214">
        <v>21848</v>
      </c>
      <c r="U1214">
        <v>21848</v>
      </c>
      <c r="V1214">
        <v>21848</v>
      </c>
      <c r="AJ1214">
        <v>0</v>
      </c>
      <c r="AZ1214">
        <v>0</v>
      </c>
      <c r="BB1214">
        <v>11</v>
      </c>
      <c r="BC1214">
        <v>2025</v>
      </c>
      <c r="BD1214" t="s">
        <v>3988</v>
      </c>
      <c r="BE1214">
        <v>2026</v>
      </c>
    </row>
    <row r="1215" spans="1:57" x14ac:dyDescent="0.35">
      <c r="A1215" s="1" t="s">
        <v>105</v>
      </c>
      <c r="B1215" s="1" t="s">
        <v>1698</v>
      </c>
      <c r="C1215" s="1" t="s">
        <v>1699</v>
      </c>
      <c r="D1215" s="1" t="s">
        <v>1099</v>
      </c>
      <c r="E1215" s="1" t="s">
        <v>1700</v>
      </c>
      <c r="F1215" s="1" t="s">
        <v>751</v>
      </c>
      <c r="G1215" s="2">
        <v>45991</v>
      </c>
      <c r="H1215" s="1" t="s">
        <v>1099</v>
      </c>
      <c r="I1215" s="1" t="s">
        <v>845</v>
      </c>
      <c r="J1215" s="1" t="s">
        <v>751</v>
      </c>
      <c r="K1215" t="s">
        <v>29</v>
      </c>
      <c r="L1215" t="b">
        <v>1</v>
      </c>
      <c r="N1215">
        <v>21300</v>
      </c>
      <c r="T1215">
        <v>21300</v>
      </c>
      <c r="U1215">
        <v>21300</v>
      </c>
      <c r="V1215">
        <v>21300</v>
      </c>
      <c r="AJ1215">
        <v>0</v>
      </c>
      <c r="AZ1215">
        <v>0</v>
      </c>
      <c r="BB1215">
        <v>11</v>
      </c>
      <c r="BC1215">
        <v>2025</v>
      </c>
      <c r="BD1215" t="s">
        <v>3988</v>
      </c>
      <c r="BE1215">
        <v>2026</v>
      </c>
    </row>
    <row r="1216" spans="1:57" x14ac:dyDescent="0.35">
      <c r="A1216" s="1" t="s">
        <v>105</v>
      </c>
      <c r="B1216" s="1" t="s">
        <v>1701</v>
      </c>
      <c r="C1216" s="1" t="s">
        <v>1702</v>
      </c>
      <c r="D1216" s="1" t="s">
        <v>844</v>
      </c>
      <c r="E1216" s="1" t="s">
        <v>1703</v>
      </c>
      <c r="F1216" s="1" t="s">
        <v>751</v>
      </c>
      <c r="G1216" s="2">
        <v>45991</v>
      </c>
      <c r="H1216" s="1" t="s">
        <v>844</v>
      </c>
      <c r="I1216" s="1" t="s">
        <v>845</v>
      </c>
      <c r="J1216" s="1" t="s">
        <v>751</v>
      </c>
      <c r="K1216" t="s">
        <v>29</v>
      </c>
      <c r="L1216" t="b">
        <v>1</v>
      </c>
      <c r="N1216">
        <v>5600</v>
      </c>
      <c r="T1216">
        <v>5600</v>
      </c>
      <c r="U1216">
        <v>5600</v>
      </c>
      <c r="V1216">
        <v>5600</v>
      </c>
      <c r="AJ1216">
        <v>0</v>
      </c>
      <c r="AZ1216">
        <v>0</v>
      </c>
      <c r="BB1216">
        <v>11</v>
      </c>
      <c r="BC1216">
        <v>2025</v>
      </c>
      <c r="BD1216" t="s">
        <v>3988</v>
      </c>
      <c r="BE1216">
        <v>2026</v>
      </c>
    </row>
    <row r="1217" spans="1:57" x14ac:dyDescent="0.35">
      <c r="A1217" s="1" t="s">
        <v>105</v>
      </c>
      <c r="B1217" s="1" t="s">
        <v>1714</v>
      </c>
      <c r="C1217" s="1" t="s">
        <v>1715</v>
      </c>
      <c r="D1217" s="1" t="s">
        <v>177</v>
      </c>
      <c r="E1217" s="1" t="s">
        <v>1716</v>
      </c>
      <c r="F1217" s="1" t="s">
        <v>751</v>
      </c>
      <c r="G1217" s="2">
        <v>45991</v>
      </c>
      <c r="H1217" s="1" t="s">
        <v>177</v>
      </c>
      <c r="I1217" s="1" t="s">
        <v>73</v>
      </c>
      <c r="J1217" s="1" t="s">
        <v>751</v>
      </c>
      <c r="K1217" t="s">
        <v>29</v>
      </c>
      <c r="L1217" t="b">
        <v>1</v>
      </c>
      <c r="M1217">
        <v>5175</v>
      </c>
      <c r="T1217">
        <v>5175</v>
      </c>
      <c r="U1217">
        <v>5175</v>
      </c>
      <c r="V1217">
        <v>5175</v>
      </c>
      <c r="AJ1217">
        <v>0</v>
      </c>
      <c r="AZ1217">
        <v>0</v>
      </c>
      <c r="BB1217">
        <v>11</v>
      </c>
      <c r="BC1217">
        <v>2025</v>
      </c>
      <c r="BD1217" t="s">
        <v>3988</v>
      </c>
      <c r="BE1217">
        <v>2026</v>
      </c>
    </row>
    <row r="1218" spans="1:57" x14ac:dyDescent="0.35">
      <c r="A1218" s="1" t="s">
        <v>105</v>
      </c>
      <c r="B1218" s="1" t="s">
        <v>1717</v>
      </c>
      <c r="C1218" s="1" t="s">
        <v>1718</v>
      </c>
      <c r="D1218" s="1" t="s">
        <v>1719</v>
      </c>
      <c r="E1218" s="1" t="s">
        <v>1720</v>
      </c>
      <c r="F1218" s="1" t="s">
        <v>751</v>
      </c>
      <c r="G1218" s="2">
        <v>45991</v>
      </c>
      <c r="H1218" s="1" t="s">
        <v>1719</v>
      </c>
      <c r="I1218" s="1" t="s">
        <v>73</v>
      </c>
      <c r="J1218" s="1" t="s">
        <v>751</v>
      </c>
      <c r="K1218" t="s">
        <v>29</v>
      </c>
      <c r="L1218" t="b">
        <v>1</v>
      </c>
      <c r="U1218">
        <v>0</v>
      </c>
      <c r="AJ1218">
        <v>0</v>
      </c>
      <c r="AZ1218">
        <v>0</v>
      </c>
      <c r="BB1218">
        <v>11</v>
      </c>
      <c r="BC1218">
        <v>2025</v>
      </c>
      <c r="BD1218" t="s">
        <v>3988</v>
      </c>
      <c r="BE1218">
        <v>2026</v>
      </c>
    </row>
    <row r="1219" spans="1:57" x14ac:dyDescent="0.35">
      <c r="A1219" s="1" t="s">
        <v>105</v>
      </c>
      <c r="B1219" s="1" t="s">
        <v>1721</v>
      </c>
      <c r="C1219" s="1" t="s">
        <v>1722</v>
      </c>
      <c r="D1219" s="1" t="s">
        <v>380</v>
      </c>
      <c r="E1219" s="1" t="s">
        <v>1723</v>
      </c>
      <c r="F1219" s="1" t="s">
        <v>751</v>
      </c>
      <c r="G1219" s="2">
        <v>45991</v>
      </c>
      <c r="H1219" s="1" t="s">
        <v>380</v>
      </c>
      <c r="I1219" s="1" t="s">
        <v>380</v>
      </c>
      <c r="J1219" s="1" t="s">
        <v>751</v>
      </c>
      <c r="K1219" t="s">
        <v>29</v>
      </c>
      <c r="L1219" t="b">
        <v>1</v>
      </c>
      <c r="N1219">
        <v>1020</v>
      </c>
      <c r="T1219">
        <v>1020</v>
      </c>
      <c r="U1219">
        <v>1020</v>
      </c>
      <c r="V1219">
        <v>1020</v>
      </c>
      <c r="AJ1219">
        <v>0</v>
      </c>
      <c r="AZ1219">
        <v>0</v>
      </c>
      <c r="BB1219">
        <v>11</v>
      </c>
      <c r="BC1219">
        <v>2025</v>
      </c>
      <c r="BD1219" t="s">
        <v>3988</v>
      </c>
      <c r="BE1219">
        <v>2026</v>
      </c>
    </row>
    <row r="1220" spans="1:57" x14ac:dyDescent="0.35">
      <c r="A1220" s="1" t="s">
        <v>105</v>
      </c>
      <c r="B1220" s="1" t="s">
        <v>1730</v>
      </c>
      <c r="C1220" s="1" t="s">
        <v>1686</v>
      </c>
      <c r="D1220" s="1" t="s">
        <v>402</v>
      </c>
      <c r="E1220" s="1" t="s">
        <v>1731</v>
      </c>
      <c r="F1220" s="1" t="s">
        <v>751</v>
      </c>
      <c r="G1220" s="2">
        <v>45626</v>
      </c>
      <c r="H1220" s="1" t="s">
        <v>402</v>
      </c>
      <c r="I1220" s="1" t="s">
        <v>145</v>
      </c>
      <c r="J1220" s="1" t="s">
        <v>751</v>
      </c>
      <c r="K1220" t="s">
        <v>29</v>
      </c>
      <c r="L1220" t="b">
        <v>1</v>
      </c>
      <c r="U1220">
        <v>0</v>
      </c>
      <c r="AJ1220">
        <v>0</v>
      </c>
      <c r="AZ1220">
        <v>0</v>
      </c>
      <c r="BB1220">
        <v>11</v>
      </c>
      <c r="BC1220">
        <v>2024</v>
      </c>
      <c r="BD1220" t="s">
        <v>3988</v>
      </c>
      <c r="BE1220">
        <v>2025</v>
      </c>
    </row>
    <row r="1221" spans="1:57" x14ac:dyDescent="0.35">
      <c r="A1221" s="1" t="s">
        <v>105</v>
      </c>
      <c r="B1221" s="1" t="s">
        <v>1732</v>
      </c>
      <c r="C1221" s="1" t="s">
        <v>1689</v>
      </c>
      <c r="D1221" s="1" t="s">
        <v>1690</v>
      </c>
      <c r="E1221" s="1" t="s">
        <v>1733</v>
      </c>
      <c r="F1221" s="1" t="s">
        <v>751</v>
      </c>
      <c r="G1221" s="2">
        <v>45626</v>
      </c>
      <c r="H1221" s="1" t="s">
        <v>1690</v>
      </c>
      <c r="I1221" s="1" t="s">
        <v>387</v>
      </c>
      <c r="J1221" s="1" t="s">
        <v>751</v>
      </c>
      <c r="K1221" t="s">
        <v>29</v>
      </c>
      <c r="L1221" t="b">
        <v>1</v>
      </c>
      <c r="M1221">
        <v>629</v>
      </c>
      <c r="N1221">
        <v>1850</v>
      </c>
      <c r="T1221">
        <v>2479</v>
      </c>
      <c r="U1221">
        <v>2479</v>
      </c>
      <c r="V1221">
        <v>2479</v>
      </c>
      <c r="AJ1221">
        <v>0</v>
      </c>
      <c r="AZ1221">
        <v>0</v>
      </c>
      <c r="BB1221">
        <v>11</v>
      </c>
      <c r="BC1221">
        <v>2024</v>
      </c>
      <c r="BD1221" t="s">
        <v>3988</v>
      </c>
      <c r="BE1221">
        <v>2025</v>
      </c>
    </row>
    <row r="1222" spans="1:57" x14ac:dyDescent="0.35">
      <c r="A1222" s="1" t="s">
        <v>105</v>
      </c>
      <c r="B1222" s="1" t="s">
        <v>1734</v>
      </c>
      <c r="C1222" s="1" t="s">
        <v>1693</v>
      </c>
      <c r="D1222" s="1" t="s">
        <v>135</v>
      </c>
      <c r="E1222" s="1" t="s">
        <v>1735</v>
      </c>
      <c r="F1222" s="1" t="s">
        <v>751</v>
      </c>
      <c r="G1222" s="2">
        <v>45626</v>
      </c>
      <c r="H1222" s="1" t="s">
        <v>135</v>
      </c>
      <c r="I1222" s="1" t="s">
        <v>136</v>
      </c>
      <c r="J1222" s="1" t="s">
        <v>751</v>
      </c>
      <c r="K1222" t="s">
        <v>29</v>
      </c>
      <c r="L1222" t="b">
        <v>1</v>
      </c>
      <c r="M1222">
        <v>120</v>
      </c>
      <c r="N1222">
        <v>1980</v>
      </c>
      <c r="T1222">
        <v>2100</v>
      </c>
      <c r="U1222">
        <v>2100</v>
      </c>
      <c r="V1222">
        <v>2100</v>
      </c>
      <c r="AJ1222">
        <v>0</v>
      </c>
      <c r="AZ1222">
        <v>0</v>
      </c>
      <c r="BB1222">
        <v>11</v>
      </c>
      <c r="BC1222">
        <v>2024</v>
      </c>
      <c r="BD1222" t="s">
        <v>3988</v>
      </c>
      <c r="BE1222">
        <v>2025</v>
      </c>
    </row>
    <row r="1223" spans="1:57" x14ac:dyDescent="0.35">
      <c r="A1223" s="1" t="s">
        <v>105</v>
      </c>
      <c r="B1223" s="1" t="s">
        <v>1728</v>
      </c>
      <c r="C1223" s="1" t="s">
        <v>1683</v>
      </c>
      <c r="D1223" s="1" t="s">
        <v>146</v>
      </c>
      <c r="E1223" s="1" t="s">
        <v>1729</v>
      </c>
      <c r="F1223" s="1" t="s">
        <v>751</v>
      </c>
      <c r="G1223" s="2">
        <v>45626</v>
      </c>
      <c r="H1223" s="1" t="s">
        <v>146</v>
      </c>
      <c r="I1223" s="1" t="s">
        <v>145</v>
      </c>
      <c r="J1223" s="1" t="s">
        <v>751</v>
      </c>
      <c r="K1223" t="s">
        <v>29</v>
      </c>
      <c r="L1223" t="b">
        <v>1</v>
      </c>
      <c r="N1223">
        <v>1050</v>
      </c>
      <c r="T1223">
        <v>1050</v>
      </c>
      <c r="U1223">
        <v>1050</v>
      </c>
      <c r="V1223">
        <v>1050</v>
      </c>
      <c r="AJ1223">
        <v>0</v>
      </c>
      <c r="AZ1223">
        <v>0</v>
      </c>
      <c r="BB1223">
        <v>11</v>
      </c>
      <c r="BC1223">
        <v>2024</v>
      </c>
      <c r="BD1223" t="s">
        <v>3988</v>
      </c>
      <c r="BE1223">
        <v>2025</v>
      </c>
    </row>
    <row r="1224" spans="1:57" x14ac:dyDescent="0.35">
      <c r="A1224" s="1" t="s">
        <v>105</v>
      </c>
      <c r="B1224" s="1" t="s">
        <v>1742</v>
      </c>
      <c r="C1224" s="1" t="s">
        <v>1705</v>
      </c>
      <c r="D1224" s="1" t="s">
        <v>321</v>
      </c>
      <c r="E1224" s="1" t="s">
        <v>1743</v>
      </c>
      <c r="F1224" s="1" t="s">
        <v>751</v>
      </c>
      <c r="G1224" s="2">
        <v>45626</v>
      </c>
      <c r="H1224" s="1" t="s">
        <v>321</v>
      </c>
      <c r="I1224" s="1" t="s">
        <v>190</v>
      </c>
      <c r="J1224" s="1" t="s">
        <v>751</v>
      </c>
      <c r="K1224" t="s">
        <v>29</v>
      </c>
      <c r="L1224" t="b">
        <v>1</v>
      </c>
      <c r="N1224">
        <v>5800</v>
      </c>
      <c r="T1224">
        <v>5800</v>
      </c>
      <c r="U1224">
        <v>5800</v>
      </c>
      <c r="V1224">
        <v>5800</v>
      </c>
      <c r="AJ1224">
        <v>0</v>
      </c>
      <c r="AZ1224">
        <v>0</v>
      </c>
      <c r="BB1224">
        <v>11</v>
      </c>
      <c r="BC1224">
        <v>2024</v>
      </c>
      <c r="BD1224" t="s">
        <v>3988</v>
      </c>
      <c r="BE1224">
        <v>2025</v>
      </c>
    </row>
    <row r="1225" spans="1:57" x14ac:dyDescent="0.35">
      <c r="A1225" s="1" t="s">
        <v>105</v>
      </c>
      <c r="B1225" s="1" t="s">
        <v>1744</v>
      </c>
      <c r="C1225" s="1" t="s">
        <v>1708</v>
      </c>
      <c r="D1225" s="1" t="s">
        <v>1128</v>
      </c>
      <c r="E1225" s="1" t="s">
        <v>1745</v>
      </c>
      <c r="F1225" s="1" t="s">
        <v>751</v>
      </c>
      <c r="G1225" s="2">
        <v>45626</v>
      </c>
      <c r="H1225" s="1" t="s">
        <v>1128</v>
      </c>
      <c r="I1225" s="1" t="s">
        <v>166</v>
      </c>
      <c r="J1225" s="1" t="s">
        <v>751</v>
      </c>
      <c r="K1225" t="s">
        <v>29</v>
      </c>
      <c r="L1225" t="b">
        <v>1</v>
      </c>
      <c r="N1225">
        <v>11250</v>
      </c>
      <c r="T1225">
        <v>11250</v>
      </c>
      <c r="U1225">
        <v>11250</v>
      </c>
      <c r="V1225">
        <v>11250</v>
      </c>
      <c r="AJ1225">
        <v>0</v>
      </c>
      <c r="AZ1225">
        <v>0</v>
      </c>
      <c r="BB1225">
        <v>11</v>
      </c>
      <c r="BC1225">
        <v>2024</v>
      </c>
      <c r="BD1225" t="s">
        <v>3988</v>
      </c>
      <c r="BE1225">
        <v>2025</v>
      </c>
    </row>
    <row r="1226" spans="1:57" x14ac:dyDescent="0.35">
      <c r="A1226" s="1" t="s">
        <v>105</v>
      </c>
      <c r="B1226" s="1" t="s">
        <v>1746</v>
      </c>
      <c r="C1226" s="1" t="s">
        <v>1711</v>
      </c>
      <c r="D1226" s="1" t="s">
        <v>1712</v>
      </c>
      <c r="E1226" s="1" t="s">
        <v>1747</v>
      </c>
      <c r="F1226" s="1" t="s">
        <v>751</v>
      </c>
      <c r="G1226" s="2">
        <v>45626</v>
      </c>
      <c r="H1226" s="1" t="s">
        <v>43</v>
      </c>
      <c r="I1226" s="1" t="s">
        <v>48</v>
      </c>
      <c r="J1226" s="1" t="s">
        <v>751</v>
      </c>
      <c r="K1226" t="s">
        <v>29</v>
      </c>
      <c r="L1226" t="b">
        <v>1</v>
      </c>
      <c r="M1226">
        <v>5291</v>
      </c>
      <c r="N1226">
        <v>391537</v>
      </c>
      <c r="T1226">
        <v>396828</v>
      </c>
      <c r="U1226">
        <v>396828</v>
      </c>
      <c r="V1226">
        <v>396828</v>
      </c>
      <c r="AJ1226">
        <v>0</v>
      </c>
      <c r="AZ1226">
        <v>0</v>
      </c>
      <c r="BB1226">
        <v>11</v>
      </c>
      <c r="BC1226">
        <v>2024</v>
      </c>
      <c r="BD1226" t="s">
        <v>3988</v>
      </c>
      <c r="BE1226">
        <v>2025</v>
      </c>
    </row>
    <row r="1227" spans="1:57" x14ac:dyDescent="0.35">
      <c r="A1227" s="1" t="s">
        <v>105</v>
      </c>
      <c r="B1227" s="1" t="s">
        <v>1736</v>
      </c>
      <c r="C1227" s="1" t="s">
        <v>1696</v>
      </c>
      <c r="D1227" s="1" t="s">
        <v>1006</v>
      </c>
      <c r="E1227" s="1" t="s">
        <v>1737</v>
      </c>
      <c r="F1227" s="1" t="s">
        <v>751</v>
      </c>
      <c r="G1227" s="2">
        <v>45626</v>
      </c>
      <c r="H1227" s="1" t="s">
        <v>1006</v>
      </c>
      <c r="I1227" s="1" t="s">
        <v>136</v>
      </c>
      <c r="J1227" s="1" t="s">
        <v>751</v>
      </c>
      <c r="K1227" t="s">
        <v>29</v>
      </c>
      <c r="L1227" t="b">
        <v>1</v>
      </c>
      <c r="N1227">
        <v>2080</v>
      </c>
      <c r="T1227">
        <v>2080</v>
      </c>
      <c r="U1227">
        <v>2080</v>
      </c>
      <c r="V1227">
        <v>2080</v>
      </c>
      <c r="AJ1227">
        <v>0</v>
      </c>
      <c r="AZ1227">
        <v>0</v>
      </c>
      <c r="BB1227">
        <v>11</v>
      </c>
      <c r="BC1227">
        <v>2024</v>
      </c>
      <c r="BD1227" t="s">
        <v>3988</v>
      </c>
      <c r="BE1227">
        <v>2025</v>
      </c>
    </row>
    <row r="1228" spans="1:57" x14ac:dyDescent="0.35">
      <c r="A1228" s="1" t="s">
        <v>105</v>
      </c>
      <c r="B1228" s="1" t="s">
        <v>1724</v>
      </c>
      <c r="C1228" s="1" t="s">
        <v>1677</v>
      </c>
      <c r="D1228" s="1" t="s">
        <v>151</v>
      </c>
      <c r="E1228" s="1" t="s">
        <v>1725</v>
      </c>
      <c r="F1228" s="1" t="s">
        <v>751</v>
      </c>
      <c r="G1228" s="2">
        <v>45626</v>
      </c>
      <c r="H1228" s="1" t="s">
        <v>151</v>
      </c>
      <c r="I1228" s="1" t="s">
        <v>145</v>
      </c>
      <c r="J1228" s="1" t="s">
        <v>751</v>
      </c>
      <c r="K1228" t="s">
        <v>29</v>
      </c>
      <c r="L1228" t="b">
        <v>1</v>
      </c>
      <c r="N1228">
        <v>4036</v>
      </c>
      <c r="T1228">
        <v>4036</v>
      </c>
      <c r="U1228">
        <v>4036</v>
      </c>
      <c r="V1228">
        <v>4036</v>
      </c>
      <c r="AJ1228">
        <v>0</v>
      </c>
      <c r="AZ1228">
        <v>0</v>
      </c>
      <c r="BB1228">
        <v>11</v>
      </c>
      <c r="BC1228">
        <v>2024</v>
      </c>
      <c r="BD1228" t="s">
        <v>3988</v>
      </c>
      <c r="BE1228">
        <v>2025</v>
      </c>
    </row>
    <row r="1229" spans="1:57" x14ac:dyDescent="0.35">
      <c r="A1229" s="1" t="s">
        <v>105</v>
      </c>
      <c r="B1229" s="1" t="s">
        <v>1726</v>
      </c>
      <c r="C1229" s="1" t="s">
        <v>1680</v>
      </c>
      <c r="D1229" s="1" t="s">
        <v>125</v>
      </c>
      <c r="E1229" s="1" t="s">
        <v>1727</v>
      </c>
      <c r="F1229" s="1" t="s">
        <v>751</v>
      </c>
      <c r="G1229" s="2">
        <v>45626</v>
      </c>
      <c r="H1229" s="1" t="s">
        <v>125</v>
      </c>
      <c r="I1229" s="1" t="s">
        <v>125</v>
      </c>
      <c r="J1229" s="1" t="s">
        <v>751</v>
      </c>
      <c r="K1229" t="s">
        <v>29</v>
      </c>
      <c r="L1229" t="b">
        <v>1</v>
      </c>
      <c r="M1229">
        <v>17808</v>
      </c>
      <c r="N1229">
        <v>3000</v>
      </c>
      <c r="T1229">
        <v>20808</v>
      </c>
      <c r="U1229">
        <v>20808</v>
      </c>
      <c r="V1229">
        <v>20808</v>
      </c>
      <c r="AJ1229">
        <v>0</v>
      </c>
      <c r="AZ1229">
        <v>0</v>
      </c>
      <c r="BB1229">
        <v>11</v>
      </c>
      <c r="BC1229">
        <v>2024</v>
      </c>
      <c r="BD1229" t="s">
        <v>3988</v>
      </c>
      <c r="BE1229">
        <v>2025</v>
      </c>
    </row>
    <row r="1230" spans="1:57" x14ac:dyDescent="0.35">
      <c r="A1230" s="1" t="s">
        <v>105</v>
      </c>
      <c r="B1230" s="1" t="s">
        <v>1738</v>
      </c>
      <c r="C1230" s="1" t="s">
        <v>1699</v>
      </c>
      <c r="D1230" s="1" t="s">
        <v>1099</v>
      </c>
      <c r="E1230" s="1" t="s">
        <v>1739</v>
      </c>
      <c r="F1230" s="1" t="s">
        <v>751</v>
      </c>
      <c r="G1230" s="2">
        <v>45626</v>
      </c>
      <c r="H1230" s="1" t="s">
        <v>1099</v>
      </c>
      <c r="I1230" s="1" t="s">
        <v>845</v>
      </c>
      <c r="J1230" s="1" t="s">
        <v>751</v>
      </c>
      <c r="K1230" t="s">
        <v>29</v>
      </c>
      <c r="L1230" t="b">
        <v>1</v>
      </c>
      <c r="N1230">
        <v>21300</v>
      </c>
      <c r="T1230">
        <v>21300</v>
      </c>
      <c r="U1230">
        <v>21300</v>
      </c>
      <c r="V1230">
        <v>21300</v>
      </c>
      <c r="AJ1230">
        <v>0</v>
      </c>
      <c r="AZ1230">
        <v>0</v>
      </c>
      <c r="BB1230">
        <v>11</v>
      </c>
      <c r="BC1230">
        <v>2024</v>
      </c>
      <c r="BD1230" t="s">
        <v>3988</v>
      </c>
      <c r="BE1230">
        <v>2025</v>
      </c>
    </row>
    <row r="1231" spans="1:57" x14ac:dyDescent="0.35">
      <c r="A1231" s="1" t="s">
        <v>105</v>
      </c>
      <c r="B1231" s="1" t="s">
        <v>1740</v>
      </c>
      <c r="C1231" s="1" t="s">
        <v>1702</v>
      </c>
      <c r="D1231" s="1" t="s">
        <v>844</v>
      </c>
      <c r="E1231" s="1" t="s">
        <v>1741</v>
      </c>
      <c r="F1231" s="1" t="s">
        <v>751</v>
      </c>
      <c r="G1231" s="2">
        <v>45626</v>
      </c>
      <c r="H1231" s="1" t="s">
        <v>844</v>
      </c>
      <c r="I1231" s="1" t="s">
        <v>845</v>
      </c>
      <c r="J1231" s="1" t="s">
        <v>751</v>
      </c>
      <c r="K1231" t="s">
        <v>29</v>
      </c>
      <c r="L1231" t="b">
        <v>1</v>
      </c>
      <c r="N1231">
        <v>4800</v>
      </c>
      <c r="T1231">
        <v>4800</v>
      </c>
      <c r="U1231">
        <v>4800</v>
      </c>
      <c r="V1231">
        <v>4800</v>
      </c>
      <c r="AJ1231">
        <v>0</v>
      </c>
      <c r="AZ1231">
        <v>0</v>
      </c>
      <c r="BB1231">
        <v>11</v>
      </c>
      <c r="BC1231">
        <v>2024</v>
      </c>
      <c r="BD1231" t="s">
        <v>3988</v>
      </c>
      <c r="BE1231">
        <v>2025</v>
      </c>
    </row>
    <row r="1232" spans="1:57" x14ac:dyDescent="0.35">
      <c r="A1232" s="1" t="s">
        <v>105</v>
      </c>
      <c r="B1232" s="1" t="s">
        <v>1748</v>
      </c>
      <c r="C1232" s="1" t="s">
        <v>1715</v>
      </c>
      <c r="D1232" s="1" t="s">
        <v>177</v>
      </c>
      <c r="E1232" s="1" t="s">
        <v>1749</v>
      </c>
      <c r="F1232" s="1" t="s">
        <v>751</v>
      </c>
      <c r="G1232" s="2">
        <v>45626</v>
      </c>
      <c r="H1232" s="1" t="s">
        <v>177</v>
      </c>
      <c r="I1232" s="1" t="s">
        <v>73</v>
      </c>
      <c r="J1232" s="1" t="s">
        <v>751</v>
      </c>
      <c r="K1232" t="s">
        <v>29</v>
      </c>
      <c r="L1232" t="b">
        <v>1</v>
      </c>
      <c r="M1232">
        <v>5175</v>
      </c>
      <c r="T1232">
        <v>5175</v>
      </c>
      <c r="U1232">
        <v>5175</v>
      </c>
      <c r="V1232">
        <v>5175</v>
      </c>
      <c r="AJ1232">
        <v>0</v>
      </c>
      <c r="AZ1232">
        <v>0</v>
      </c>
      <c r="BB1232">
        <v>11</v>
      </c>
      <c r="BC1232">
        <v>2024</v>
      </c>
      <c r="BD1232" t="s">
        <v>3988</v>
      </c>
      <c r="BE1232">
        <v>2025</v>
      </c>
    </row>
    <row r="1233" spans="1:57" x14ac:dyDescent="0.35">
      <c r="A1233" s="1" t="s">
        <v>105</v>
      </c>
      <c r="B1233" s="1" t="s">
        <v>1750</v>
      </c>
      <c r="C1233" s="1" t="s">
        <v>1718</v>
      </c>
      <c r="D1233" s="1" t="s">
        <v>1719</v>
      </c>
      <c r="E1233" s="1" t="s">
        <v>1751</v>
      </c>
      <c r="F1233" s="1" t="s">
        <v>751</v>
      </c>
      <c r="G1233" s="2">
        <v>45626</v>
      </c>
      <c r="H1233" s="1" t="s">
        <v>1719</v>
      </c>
      <c r="I1233" s="1" t="s">
        <v>73</v>
      </c>
      <c r="J1233" s="1" t="s">
        <v>751</v>
      </c>
      <c r="K1233" t="s">
        <v>29</v>
      </c>
      <c r="L1233" t="b">
        <v>1</v>
      </c>
      <c r="M1233">
        <v>1000</v>
      </c>
      <c r="N1233">
        <v>6000</v>
      </c>
      <c r="T1233">
        <v>7000</v>
      </c>
      <c r="U1233">
        <v>7000</v>
      </c>
      <c r="V1233">
        <v>7000</v>
      </c>
      <c r="AJ1233">
        <v>0</v>
      </c>
      <c r="AZ1233">
        <v>0</v>
      </c>
      <c r="BB1233">
        <v>11</v>
      </c>
      <c r="BC1233">
        <v>2024</v>
      </c>
      <c r="BD1233" t="s">
        <v>3988</v>
      </c>
      <c r="BE1233">
        <v>2025</v>
      </c>
    </row>
    <row r="1234" spans="1:57" x14ac:dyDescent="0.35">
      <c r="A1234" s="1" t="s">
        <v>105</v>
      </c>
      <c r="B1234" s="1" t="s">
        <v>1752</v>
      </c>
      <c r="C1234" s="1" t="s">
        <v>1722</v>
      </c>
      <c r="D1234" s="1" t="s">
        <v>380</v>
      </c>
      <c r="E1234" s="1" t="s">
        <v>1753</v>
      </c>
      <c r="F1234" s="1" t="s">
        <v>751</v>
      </c>
      <c r="G1234" s="2">
        <v>45626</v>
      </c>
      <c r="H1234" s="1" t="s">
        <v>380</v>
      </c>
      <c r="I1234" s="1" t="s">
        <v>380</v>
      </c>
      <c r="J1234" s="1" t="s">
        <v>751</v>
      </c>
      <c r="K1234" t="s">
        <v>29</v>
      </c>
      <c r="L1234" t="b">
        <v>1</v>
      </c>
      <c r="N1234">
        <v>920</v>
      </c>
      <c r="T1234">
        <v>920</v>
      </c>
      <c r="U1234">
        <v>920</v>
      </c>
      <c r="V1234">
        <v>920</v>
      </c>
      <c r="AJ1234">
        <v>0</v>
      </c>
      <c r="AZ1234">
        <v>0</v>
      </c>
      <c r="BB1234">
        <v>11</v>
      </c>
      <c r="BC1234">
        <v>2024</v>
      </c>
      <c r="BD1234" t="s">
        <v>3988</v>
      </c>
      <c r="BE1234">
        <v>2025</v>
      </c>
    </row>
    <row r="1235" spans="1:57" x14ac:dyDescent="0.35">
      <c r="A1235" s="1" t="s">
        <v>86</v>
      </c>
      <c r="B1235" s="1" t="s">
        <v>3155</v>
      </c>
      <c r="C1235" s="1" t="s">
        <v>3156</v>
      </c>
      <c r="D1235" s="1" t="s">
        <v>3157</v>
      </c>
      <c r="E1235" s="1" t="s">
        <v>3158</v>
      </c>
      <c r="F1235" s="1" t="s">
        <v>751</v>
      </c>
      <c r="G1235" s="2">
        <v>43524</v>
      </c>
      <c r="H1235" s="1" t="s">
        <v>177</v>
      </c>
      <c r="I1235" s="1" t="s">
        <v>73</v>
      </c>
      <c r="J1235" s="1" t="s">
        <v>3159</v>
      </c>
      <c r="K1235" t="s">
        <v>3160</v>
      </c>
      <c r="L1235" t="b">
        <v>1</v>
      </c>
      <c r="M1235">
        <v>623</v>
      </c>
      <c r="N1235">
        <v>0</v>
      </c>
      <c r="O1235">
        <v>0</v>
      </c>
      <c r="P1235">
        <v>0</v>
      </c>
      <c r="Q1235">
        <v>371</v>
      </c>
      <c r="R1235">
        <v>252</v>
      </c>
      <c r="S1235">
        <v>0</v>
      </c>
      <c r="T1235">
        <v>0</v>
      </c>
      <c r="U1235">
        <v>623</v>
      </c>
      <c r="V1235">
        <v>623</v>
      </c>
      <c r="W1235">
        <v>623</v>
      </c>
      <c r="X1235">
        <v>0</v>
      </c>
      <c r="Y1235">
        <v>0</v>
      </c>
      <c r="Z1235">
        <v>0</v>
      </c>
      <c r="AA1235">
        <v>371</v>
      </c>
      <c r="AB1235">
        <v>252</v>
      </c>
      <c r="AC1235">
        <v>0</v>
      </c>
      <c r="AD1235">
        <v>0</v>
      </c>
      <c r="AF1235">
        <v>0</v>
      </c>
      <c r="AH1235">
        <v>623</v>
      </c>
      <c r="AJ1235">
        <v>623</v>
      </c>
      <c r="AK1235">
        <v>232</v>
      </c>
      <c r="AL1235">
        <v>0</v>
      </c>
      <c r="AM1235">
        <v>0</v>
      </c>
      <c r="AN1235">
        <v>0</v>
      </c>
      <c r="AO1235">
        <v>128</v>
      </c>
      <c r="AP1235">
        <v>104</v>
      </c>
      <c r="AQ1235">
        <v>0</v>
      </c>
      <c r="AR1235">
        <v>0</v>
      </c>
      <c r="AT1235">
        <v>232</v>
      </c>
      <c r="AZ1235">
        <v>232</v>
      </c>
      <c r="BB1235">
        <v>2</v>
      </c>
      <c r="BC1235">
        <v>2019</v>
      </c>
      <c r="BD1235" t="s">
        <v>3987</v>
      </c>
      <c r="BE1235">
        <v>2019</v>
      </c>
    </row>
    <row r="1236" spans="1:57" x14ac:dyDescent="0.35">
      <c r="A1236" s="1" t="s">
        <v>86</v>
      </c>
      <c r="B1236" s="1" t="s">
        <v>3161</v>
      </c>
      <c r="C1236" s="1" t="s">
        <v>3162</v>
      </c>
      <c r="D1236" s="1" t="s">
        <v>3163</v>
      </c>
      <c r="E1236" s="1" t="s">
        <v>3164</v>
      </c>
      <c r="F1236" s="1" t="s">
        <v>751</v>
      </c>
      <c r="G1236" s="2">
        <v>43524</v>
      </c>
      <c r="H1236" s="1" t="s">
        <v>835</v>
      </c>
      <c r="I1236" s="1" t="s">
        <v>73</v>
      </c>
      <c r="J1236" s="1" t="s">
        <v>3159</v>
      </c>
      <c r="K1236" t="s">
        <v>3160</v>
      </c>
      <c r="L1236" t="b">
        <v>1</v>
      </c>
      <c r="M1236">
        <v>742</v>
      </c>
      <c r="N1236">
        <v>0</v>
      </c>
      <c r="O1236">
        <v>0</v>
      </c>
      <c r="P1236">
        <v>0</v>
      </c>
      <c r="Q1236">
        <v>326</v>
      </c>
      <c r="R1236">
        <v>416</v>
      </c>
      <c r="S1236">
        <v>0</v>
      </c>
      <c r="T1236">
        <v>0</v>
      </c>
      <c r="U1236">
        <v>742</v>
      </c>
      <c r="V1236">
        <v>742</v>
      </c>
      <c r="W1236">
        <v>742</v>
      </c>
      <c r="X1236">
        <v>0</v>
      </c>
      <c r="Y1236">
        <v>0</v>
      </c>
      <c r="Z1236">
        <v>0</v>
      </c>
      <c r="AA1236">
        <v>326</v>
      </c>
      <c r="AB1236">
        <v>416</v>
      </c>
      <c r="AC1236">
        <v>0</v>
      </c>
      <c r="AD1236">
        <v>0</v>
      </c>
      <c r="AF1236">
        <v>0</v>
      </c>
      <c r="AH1236">
        <v>742</v>
      </c>
      <c r="AJ1236">
        <v>742</v>
      </c>
      <c r="AK1236">
        <v>13</v>
      </c>
      <c r="AL1236">
        <v>0</v>
      </c>
      <c r="AM1236">
        <v>0</v>
      </c>
      <c r="AN1236">
        <v>0</v>
      </c>
      <c r="AO1236">
        <v>7</v>
      </c>
      <c r="AP1236">
        <v>6</v>
      </c>
      <c r="AQ1236">
        <v>0</v>
      </c>
      <c r="AR1236">
        <v>0</v>
      </c>
      <c r="AT1236">
        <v>13</v>
      </c>
      <c r="AZ1236">
        <v>13</v>
      </c>
      <c r="BB1236">
        <v>2</v>
      </c>
      <c r="BC1236">
        <v>2019</v>
      </c>
      <c r="BD1236" t="s">
        <v>3987</v>
      </c>
      <c r="BE1236">
        <v>2019</v>
      </c>
    </row>
    <row r="1237" spans="1:57" x14ac:dyDescent="0.35">
      <c r="A1237" s="1" t="s">
        <v>86</v>
      </c>
      <c r="B1237" s="1" t="s">
        <v>3165</v>
      </c>
      <c r="C1237" s="1" t="s">
        <v>3156</v>
      </c>
      <c r="D1237" s="1" t="s">
        <v>3157</v>
      </c>
      <c r="E1237" s="1" t="s">
        <v>3166</v>
      </c>
      <c r="F1237" s="1" t="s">
        <v>751</v>
      </c>
      <c r="G1237" s="2">
        <v>43889</v>
      </c>
      <c r="H1237" s="1" t="s">
        <v>177</v>
      </c>
      <c r="I1237" s="1" t="s">
        <v>73</v>
      </c>
      <c r="J1237" s="1" t="s">
        <v>3159</v>
      </c>
      <c r="K1237" t="s">
        <v>3160</v>
      </c>
      <c r="L1237" t="b">
        <v>1</v>
      </c>
      <c r="M1237">
        <v>1955</v>
      </c>
      <c r="N1237">
        <v>0</v>
      </c>
      <c r="O1237">
        <v>0</v>
      </c>
      <c r="P1237">
        <v>0</v>
      </c>
      <c r="Q1237">
        <v>1319</v>
      </c>
      <c r="R1237">
        <v>636</v>
      </c>
      <c r="S1237">
        <v>0</v>
      </c>
      <c r="T1237">
        <v>0</v>
      </c>
      <c r="U1237">
        <v>1955</v>
      </c>
      <c r="V1237">
        <v>1955</v>
      </c>
      <c r="W1237">
        <v>1955</v>
      </c>
      <c r="X1237">
        <v>0</v>
      </c>
      <c r="Y1237">
        <v>0</v>
      </c>
      <c r="Z1237">
        <v>0</v>
      </c>
      <c r="AA1237">
        <v>1319</v>
      </c>
      <c r="AB1237">
        <v>636</v>
      </c>
      <c r="AC1237">
        <v>0</v>
      </c>
      <c r="AD1237">
        <v>0</v>
      </c>
      <c r="AF1237">
        <v>0</v>
      </c>
      <c r="AH1237">
        <v>1955</v>
      </c>
      <c r="AJ1237">
        <v>1955</v>
      </c>
      <c r="AK1237">
        <v>1206</v>
      </c>
      <c r="AL1237">
        <v>0</v>
      </c>
      <c r="AM1237">
        <v>0</v>
      </c>
      <c r="AN1237">
        <v>0</v>
      </c>
      <c r="AO1237">
        <v>786</v>
      </c>
      <c r="AP1237">
        <v>420</v>
      </c>
      <c r="AQ1237">
        <v>0</v>
      </c>
      <c r="AR1237">
        <v>0</v>
      </c>
      <c r="AT1237">
        <v>1206</v>
      </c>
      <c r="AZ1237">
        <v>1206</v>
      </c>
      <c r="BB1237">
        <v>2</v>
      </c>
      <c r="BC1237">
        <v>2020</v>
      </c>
      <c r="BD1237" t="s">
        <v>3987</v>
      </c>
      <c r="BE1237">
        <v>2020</v>
      </c>
    </row>
    <row r="1238" spans="1:57" x14ac:dyDescent="0.35">
      <c r="A1238" s="1" t="s">
        <v>86</v>
      </c>
      <c r="B1238" s="1" t="s">
        <v>3167</v>
      </c>
      <c r="C1238" s="1" t="s">
        <v>3162</v>
      </c>
      <c r="D1238" s="1" t="s">
        <v>3163</v>
      </c>
      <c r="E1238" s="1" t="s">
        <v>3168</v>
      </c>
      <c r="F1238" s="1" t="s">
        <v>751</v>
      </c>
      <c r="G1238" s="2">
        <v>43889</v>
      </c>
      <c r="H1238" s="1" t="s">
        <v>835</v>
      </c>
      <c r="I1238" s="1" t="s">
        <v>73</v>
      </c>
      <c r="J1238" s="1" t="s">
        <v>3159</v>
      </c>
      <c r="K1238" t="s">
        <v>3160</v>
      </c>
      <c r="L1238" t="b">
        <v>1</v>
      </c>
      <c r="M1238">
        <v>4238</v>
      </c>
      <c r="N1238">
        <v>0</v>
      </c>
      <c r="O1238">
        <v>0</v>
      </c>
      <c r="P1238">
        <v>0</v>
      </c>
      <c r="Q1238">
        <v>1735</v>
      </c>
      <c r="R1238">
        <v>2503</v>
      </c>
      <c r="S1238">
        <v>0</v>
      </c>
      <c r="T1238">
        <v>0</v>
      </c>
      <c r="U1238">
        <v>4238</v>
      </c>
      <c r="V1238">
        <v>4238</v>
      </c>
      <c r="W1238">
        <v>4238</v>
      </c>
      <c r="X1238">
        <v>0</v>
      </c>
      <c r="Y1238">
        <v>0</v>
      </c>
      <c r="Z1238">
        <v>0</v>
      </c>
      <c r="AA1238">
        <v>1735</v>
      </c>
      <c r="AB1238">
        <v>2503</v>
      </c>
      <c r="AC1238">
        <v>0</v>
      </c>
      <c r="AD1238">
        <v>0</v>
      </c>
      <c r="AF1238">
        <v>36</v>
      </c>
      <c r="AH1238">
        <v>4202</v>
      </c>
      <c r="AJ1238">
        <v>4238</v>
      </c>
      <c r="AK1238">
        <v>124</v>
      </c>
      <c r="AL1238">
        <v>0</v>
      </c>
      <c r="AM1238">
        <v>0</v>
      </c>
      <c r="AN1238">
        <v>0</v>
      </c>
      <c r="AO1238">
        <v>79</v>
      </c>
      <c r="AP1238">
        <v>45</v>
      </c>
      <c r="AQ1238">
        <v>0</v>
      </c>
      <c r="AR1238">
        <v>0</v>
      </c>
      <c r="AT1238">
        <v>124</v>
      </c>
      <c r="AZ1238">
        <v>124</v>
      </c>
      <c r="BB1238">
        <v>2</v>
      </c>
      <c r="BC1238">
        <v>2020</v>
      </c>
      <c r="BD1238" t="s">
        <v>3987</v>
      </c>
      <c r="BE1238">
        <v>2020</v>
      </c>
    </row>
    <row r="1239" spans="1:57" x14ac:dyDescent="0.35">
      <c r="A1239" s="1" t="s">
        <v>86</v>
      </c>
      <c r="B1239" s="1" t="s">
        <v>3169</v>
      </c>
      <c r="C1239" s="1" t="s">
        <v>3156</v>
      </c>
      <c r="D1239" s="1" t="s">
        <v>3157</v>
      </c>
      <c r="E1239" s="1" t="s">
        <v>3170</v>
      </c>
      <c r="F1239" s="1" t="s">
        <v>751</v>
      </c>
      <c r="G1239" s="2">
        <v>44286</v>
      </c>
      <c r="H1239" s="1" t="s">
        <v>177</v>
      </c>
      <c r="I1239" s="1" t="s">
        <v>73</v>
      </c>
      <c r="J1239" s="1" t="s">
        <v>3159</v>
      </c>
      <c r="K1239" t="s">
        <v>3160</v>
      </c>
      <c r="L1239" t="b">
        <v>1</v>
      </c>
      <c r="M1239">
        <v>1895</v>
      </c>
      <c r="N1239">
        <v>0</v>
      </c>
      <c r="O1239">
        <v>0</v>
      </c>
      <c r="P1239">
        <v>0</v>
      </c>
      <c r="Q1239">
        <v>962</v>
      </c>
      <c r="R1239">
        <v>933</v>
      </c>
      <c r="S1239">
        <v>0</v>
      </c>
      <c r="T1239">
        <v>0</v>
      </c>
      <c r="U1239">
        <v>1895</v>
      </c>
      <c r="V1239">
        <v>1895</v>
      </c>
      <c r="W1239">
        <v>721</v>
      </c>
      <c r="X1239">
        <v>0</v>
      </c>
      <c r="Y1239">
        <v>0</v>
      </c>
      <c r="Z1239">
        <v>0</v>
      </c>
      <c r="AA1239">
        <v>472</v>
      </c>
      <c r="AB1239">
        <v>249</v>
      </c>
      <c r="AC1239">
        <v>0</v>
      </c>
      <c r="AD1239">
        <v>0</v>
      </c>
      <c r="AF1239">
        <v>0</v>
      </c>
      <c r="AH1239">
        <v>721</v>
      </c>
      <c r="AJ1239">
        <v>721</v>
      </c>
      <c r="AK1239">
        <v>439</v>
      </c>
      <c r="AL1239">
        <v>0</v>
      </c>
      <c r="AM1239">
        <v>0</v>
      </c>
      <c r="AN1239">
        <v>0</v>
      </c>
      <c r="AO1239">
        <v>328</v>
      </c>
      <c r="AP1239">
        <v>111</v>
      </c>
      <c r="AQ1239">
        <v>0</v>
      </c>
      <c r="AR1239">
        <v>0</v>
      </c>
      <c r="AT1239">
        <v>439</v>
      </c>
      <c r="AY1239">
        <v>0</v>
      </c>
      <c r="AZ1239">
        <v>439</v>
      </c>
      <c r="BB1239">
        <v>3</v>
      </c>
      <c r="BC1239">
        <v>2021</v>
      </c>
      <c r="BD1239" t="s">
        <v>3986</v>
      </c>
      <c r="BE1239">
        <v>2021</v>
      </c>
    </row>
    <row r="1240" spans="1:57" x14ac:dyDescent="0.35">
      <c r="A1240" s="1" t="s">
        <v>86</v>
      </c>
      <c r="B1240" s="1" t="s">
        <v>3171</v>
      </c>
      <c r="C1240" s="1" t="s">
        <v>3162</v>
      </c>
      <c r="D1240" s="1" t="s">
        <v>3163</v>
      </c>
      <c r="E1240" s="1" t="s">
        <v>3172</v>
      </c>
      <c r="F1240" s="1" t="s">
        <v>751</v>
      </c>
      <c r="G1240" s="2">
        <v>44286</v>
      </c>
      <c r="H1240" s="1" t="s">
        <v>835</v>
      </c>
      <c r="I1240" s="1" t="s">
        <v>73</v>
      </c>
      <c r="J1240" s="1" t="s">
        <v>3159</v>
      </c>
      <c r="K1240" t="s">
        <v>3160</v>
      </c>
      <c r="L1240" t="b">
        <v>1</v>
      </c>
      <c r="M1240">
        <v>3561</v>
      </c>
      <c r="N1240">
        <v>0</v>
      </c>
      <c r="O1240">
        <v>0</v>
      </c>
      <c r="P1240">
        <v>0</v>
      </c>
      <c r="Q1240">
        <v>1549</v>
      </c>
      <c r="R1240">
        <v>2012</v>
      </c>
      <c r="S1240">
        <v>0</v>
      </c>
      <c r="T1240">
        <v>0</v>
      </c>
      <c r="U1240">
        <v>3561</v>
      </c>
      <c r="V1240">
        <v>3561</v>
      </c>
      <c r="W1240">
        <v>2629</v>
      </c>
      <c r="X1240">
        <v>0</v>
      </c>
      <c r="Y1240">
        <v>0</v>
      </c>
      <c r="Z1240">
        <v>0</v>
      </c>
      <c r="AA1240">
        <v>1381</v>
      </c>
      <c r="AB1240">
        <v>1248</v>
      </c>
      <c r="AC1240">
        <v>0</v>
      </c>
      <c r="AD1240">
        <v>0</v>
      </c>
      <c r="AE1240">
        <v>758</v>
      </c>
      <c r="AF1240">
        <v>0</v>
      </c>
      <c r="AH1240">
        <v>1871</v>
      </c>
      <c r="AJ1240">
        <v>2629</v>
      </c>
      <c r="AK1240">
        <v>1095</v>
      </c>
      <c r="AL1240">
        <v>0</v>
      </c>
      <c r="AM1240">
        <v>0</v>
      </c>
      <c r="AN1240">
        <v>0</v>
      </c>
      <c r="AO1240">
        <v>505</v>
      </c>
      <c r="AP1240">
        <v>590</v>
      </c>
      <c r="AQ1240">
        <v>0</v>
      </c>
      <c r="AR1240">
        <v>0</v>
      </c>
      <c r="AS1240">
        <v>286</v>
      </c>
      <c r="AT1240">
        <v>809</v>
      </c>
      <c r="AZ1240">
        <v>1095</v>
      </c>
      <c r="BB1240">
        <v>3</v>
      </c>
      <c r="BC1240">
        <v>2021</v>
      </c>
      <c r="BD1240" t="s">
        <v>3986</v>
      </c>
      <c r="BE1240">
        <v>2021</v>
      </c>
    </row>
    <row r="1241" spans="1:57" x14ac:dyDescent="0.35">
      <c r="A1241" s="1" t="s">
        <v>595</v>
      </c>
      <c r="B1241" s="1" t="s">
        <v>3173</v>
      </c>
      <c r="C1241" s="1" t="s">
        <v>3174</v>
      </c>
      <c r="D1241" s="1" t="s">
        <v>3175</v>
      </c>
      <c r="E1241" s="1" t="s">
        <v>29</v>
      </c>
      <c r="F1241" s="1" t="s">
        <v>751</v>
      </c>
      <c r="G1241" s="2">
        <v>42978</v>
      </c>
      <c r="H1241" s="1" t="s">
        <v>596</v>
      </c>
      <c r="I1241" s="1" t="s">
        <v>353</v>
      </c>
      <c r="J1241" s="1" t="s">
        <v>1894</v>
      </c>
      <c r="K1241" t="s">
        <v>1895</v>
      </c>
      <c r="L1241" t="b">
        <v>0</v>
      </c>
      <c r="U1241">
        <v>0</v>
      </c>
      <c r="AF1241">
        <v>0</v>
      </c>
      <c r="AJ1241">
        <v>0</v>
      </c>
      <c r="AZ1241">
        <v>0</v>
      </c>
      <c r="BB1241">
        <v>8</v>
      </c>
      <c r="BC1241">
        <v>2017</v>
      </c>
      <c r="BD1241" t="s">
        <v>3985</v>
      </c>
      <c r="BE1241">
        <v>2017</v>
      </c>
    </row>
    <row r="1242" spans="1:57" x14ac:dyDescent="0.35">
      <c r="A1242" s="1" t="s">
        <v>196</v>
      </c>
      <c r="B1242" s="1" t="s">
        <v>3946</v>
      </c>
      <c r="C1242" s="1" t="s">
        <v>3947</v>
      </c>
      <c r="D1242" s="1" t="s">
        <v>3948</v>
      </c>
      <c r="E1242" s="1" t="s">
        <v>3949</v>
      </c>
      <c r="F1242" s="1" t="s">
        <v>751</v>
      </c>
      <c r="G1242" s="2">
        <v>44500</v>
      </c>
      <c r="H1242" s="1" t="s">
        <v>844</v>
      </c>
      <c r="I1242" s="1" t="s">
        <v>845</v>
      </c>
      <c r="J1242" s="1" t="s">
        <v>751</v>
      </c>
      <c r="K1242" t="s">
        <v>3945</v>
      </c>
      <c r="L1242" t="b">
        <v>1</v>
      </c>
      <c r="M1242">
        <v>0</v>
      </c>
      <c r="N1242">
        <v>100</v>
      </c>
      <c r="O1242">
        <v>0</v>
      </c>
      <c r="Q1242">
        <v>50</v>
      </c>
      <c r="R1242">
        <v>50</v>
      </c>
      <c r="T1242">
        <v>0</v>
      </c>
      <c r="U1242">
        <v>100</v>
      </c>
      <c r="V1242">
        <v>100</v>
      </c>
      <c r="W1242">
        <v>0</v>
      </c>
      <c r="X1242">
        <v>0</v>
      </c>
      <c r="Y1242">
        <v>0</v>
      </c>
      <c r="Z1242">
        <v>0</v>
      </c>
      <c r="AA1242">
        <v>0</v>
      </c>
      <c r="AB1242">
        <v>0</v>
      </c>
      <c r="AD1242">
        <v>0</v>
      </c>
      <c r="AF1242">
        <v>0</v>
      </c>
      <c r="AH1242">
        <v>0</v>
      </c>
      <c r="AJ1242">
        <v>0</v>
      </c>
      <c r="AK1242">
        <v>0</v>
      </c>
      <c r="AL1242">
        <v>0</v>
      </c>
      <c r="AM1242">
        <v>0</v>
      </c>
      <c r="AN1242">
        <v>0</v>
      </c>
      <c r="AO1242">
        <v>0</v>
      </c>
      <c r="AP1242">
        <v>0</v>
      </c>
      <c r="AR1242">
        <v>0</v>
      </c>
      <c r="AZ1242">
        <v>0</v>
      </c>
      <c r="BB1242">
        <v>10</v>
      </c>
      <c r="BC1242">
        <v>2021</v>
      </c>
      <c r="BD1242" t="s">
        <v>3988</v>
      </c>
      <c r="BE1242">
        <v>2022</v>
      </c>
    </row>
    <row r="1243" spans="1:57" x14ac:dyDescent="0.35">
      <c r="A1243" s="1" t="s">
        <v>196</v>
      </c>
      <c r="B1243" s="1" t="s">
        <v>3950</v>
      </c>
      <c r="C1243" s="1" t="s">
        <v>3951</v>
      </c>
      <c r="D1243" s="1" t="s">
        <v>3952</v>
      </c>
      <c r="E1243" s="1" t="s">
        <v>3953</v>
      </c>
      <c r="F1243" s="1" t="s">
        <v>751</v>
      </c>
      <c r="G1243" s="2">
        <v>44500</v>
      </c>
      <c r="H1243" s="1" t="s">
        <v>238</v>
      </c>
      <c r="I1243" s="1" t="s">
        <v>239</v>
      </c>
      <c r="J1243" s="1" t="s">
        <v>751</v>
      </c>
      <c r="K1243" t="s">
        <v>3945</v>
      </c>
      <c r="L1243" t="b">
        <v>1</v>
      </c>
      <c r="M1243">
        <v>0</v>
      </c>
      <c r="N1243">
        <v>100</v>
      </c>
      <c r="O1243">
        <v>0</v>
      </c>
      <c r="Q1243">
        <v>50</v>
      </c>
      <c r="R1243">
        <v>50</v>
      </c>
      <c r="T1243">
        <v>0</v>
      </c>
      <c r="U1243">
        <v>100</v>
      </c>
      <c r="V1243">
        <v>100</v>
      </c>
      <c r="W1243">
        <v>0</v>
      </c>
      <c r="X1243">
        <v>0</v>
      </c>
      <c r="Y1243">
        <v>0</v>
      </c>
      <c r="Z1243">
        <v>0</v>
      </c>
      <c r="AA1243">
        <v>0</v>
      </c>
      <c r="AB1243">
        <v>0</v>
      </c>
      <c r="AD1243">
        <v>0</v>
      </c>
      <c r="AF1243">
        <v>0</v>
      </c>
      <c r="AH1243">
        <v>0</v>
      </c>
      <c r="AJ1243">
        <v>0</v>
      </c>
      <c r="AK1243">
        <v>0</v>
      </c>
      <c r="AL1243">
        <v>0</v>
      </c>
      <c r="AM1243">
        <v>0</v>
      </c>
      <c r="AN1243">
        <v>0</v>
      </c>
      <c r="AO1243">
        <v>0</v>
      </c>
      <c r="AP1243">
        <v>0</v>
      </c>
      <c r="AR1243">
        <v>0</v>
      </c>
      <c r="AZ1243">
        <v>0</v>
      </c>
      <c r="BB1243">
        <v>10</v>
      </c>
      <c r="BC1243">
        <v>2021</v>
      </c>
      <c r="BD1243" t="s">
        <v>3988</v>
      </c>
      <c r="BE1243">
        <v>2022</v>
      </c>
    </row>
    <row r="1244" spans="1:57" x14ac:dyDescent="0.35">
      <c r="A1244" s="1" t="s">
        <v>237</v>
      </c>
      <c r="B1244" s="1" t="s">
        <v>3941</v>
      </c>
      <c r="C1244" s="1" t="s">
        <v>3942</v>
      </c>
      <c r="D1244" s="1" t="s">
        <v>3943</v>
      </c>
      <c r="E1244" s="1" t="s">
        <v>3944</v>
      </c>
      <c r="F1244" s="1" t="s">
        <v>751</v>
      </c>
      <c r="G1244" s="2">
        <v>44316</v>
      </c>
      <c r="H1244" s="1" t="s">
        <v>238</v>
      </c>
      <c r="I1244" s="1" t="s">
        <v>239</v>
      </c>
      <c r="J1244" s="1" t="s">
        <v>751</v>
      </c>
      <c r="K1244" t="s">
        <v>3945</v>
      </c>
      <c r="L1244" t="b">
        <v>1</v>
      </c>
      <c r="M1244">
        <v>0</v>
      </c>
      <c r="N1244">
        <v>0</v>
      </c>
      <c r="O1244">
        <v>0</v>
      </c>
      <c r="P1244">
        <v>360</v>
      </c>
      <c r="T1244">
        <v>360</v>
      </c>
      <c r="U1244">
        <v>360</v>
      </c>
      <c r="V1244">
        <v>360</v>
      </c>
      <c r="W1244">
        <v>0</v>
      </c>
      <c r="X1244">
        <v>0</v>
      </c>
      <c r="Y1244">
        <v>0</v>
      </c>
      <c r="Z1244">
        <v>360</v>
      </c>
      <c r="AA1244">
        <v>180</v>
      </c>
      <c r="AB1244">
        <v>180</v>
      </c>
      <c r="AD1244">
        <v>0</v>
      </c>
      <c r="AF1244">
        <v>0</v>
      </c>
      <c r="AH1244">
        <v>360</v>
      </c>
      <c r="AJ1244">
        <v>360</v>
      </c>
      <c r="AK1244">
        <v>0</v>
      </c>
      <c r="AL1244">
        <v>0</v>
      </c>
      <c r="AM1244">
        <v>0</v>
      </c>
      <c r="AN1244">
        <v>0</v>
      </c>
      <c r="AO1244">
        <v>0</v>
      </c>
      <c r="AP1244">
        <v>0</v>
      </c>
      <c r="AR1244">
        <v>0</v>
      </c>
      <c r="AZ1244">
        <v>0</v>
      </c>
      <c r="BB1244">
        <v>4</v>
      </c>
      <c r="BC1244">
        <v>2021</v>
      </c>
      <c r="BD1244" t="s">
        <v>3986</v>
      </c>
      <c r="BE1244">
        <v>2021</v>
      </c>
    </row>
    <row r="1245" spans="1:57" x14ac:dyDescent="0.35">
      <c r="A1245" s="1" t="s">
        <v>614</v>
      </c>
      <c r="B1245" s="1" t="s">
        <v>3978</v>
      </c>
      <c r="C1245" s="1" t="s">
        <v>3979</v>
      </c>
      <c r="D1245" s="1" t="s">
        <v>3980</v>
      </c>
      <c r="E1245" s="1" t="s">
        <v>29</v>
      </c>
      <c r="F1245" s="1" t="s">
        <v>751</v>
      </c>
      <c r="G1245" s="2"/>
      <c r="H1245" s="1" t="s">
        <v>74</v>
      </c>
      <c r="I1245" s="1" t="s">
        <v>82</v>
      </c>
      <c r="J1245" s="1" t="s">
        <v>751</v>
      </c>
      <c r="K1245" t="s">
        <v>2567</v>
      </c>
      <c r="L1245" t="b">
        <v>1</v>
      </c>
      <c r="Q1245">
        <v>0</v>
      </c>
      <c r="R1245">
        <v>0</v>
      </c>
      <c r="U1245">
        <v>0</v>
      </c>
      <c r="Z1245">
        <v>250</v>
      </c>
      <c r="AA1245">
        <v>125</v>
      </c>
      <c r="AB1245">
        <v>125</v>
      </c>
      <c r="AD1245">
        <v>0</v>
      </c>
      <c r="AH1245">
        <v>250</v>
      </c>
      <c r="AJ1245">
        <v>250</v>
      </c>
      <c r="AN1245">
        <v>250</v>
      </c>
      <c r="AO1245">
        <v>126</v>
      </c>
      <c r="AP1245">
        <v>124</v>
      </c>
      <c r="AR1245">
        <v>0</v>
      </c>
      <c r="AX1245">
        <v>125</v>
      </c>
      <c r="AY1245">
        <v>125</v>
      </c>
      <c r="AZ1245">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3984</v>
      </c>
      <c r="E1" t="s">
        <v>4021</v>
      </c>
      <c r="H1" s="3" t="s">
        <v>5254</v>
      </c>
      <c r="I1" s="3" t="s">
        <v>5303</v>
      </c>
    </row>
    <row r="2" spans="1:12" x14ac:dyDescent="0.35">
      <c r="A2" s="1" t="s">
        <v>309</v>
      </c>
      <c r="B2" s="1" t="s">
        <v>1014</v>
      </c>
      <c r="C2" s="2">
        <v>42600</v>
      </c>
      <c r="D2">
        <v>2016</v>
      </c>
      <c r="E2">
        <v>531</v>
      </c>
      <c r="H2" s="3" t="s">
        <v>5302</v>
      </c>
      <c r="I2">
        <v>2016</v>
      </c>
      <c r="J2">
        <v>2017</v>
      </c>
      <c r="K2">
        <v>2018</v>
      </c>
      <c r="L2" t="s">
        <v>690</v>
      </c>
    </row>
    <row r="3" spans="1:12" x14ac:dyDescent="0.35">
      <c r="A3" s="1" t="s">
        <v>309</v>
      </c>
      <c r="B3" s="1" t="s">
        <v>1026</v>
      </c>
      <c r="C3" s="2">
        <v>42600</v>
      </c>
      <c r="D3">
        <v>2016</v>
      </c>
      <c r="E3">
        <v>1507</v>
      </c>
      <c r="H3" s="4" t="s">
        <v>603</v>
      </c>
      <c r="I3" s="1">
        <v>15862</v>
      </c>
      <c r="J3" s="1"/>
      <c r="K3" s="1">
        <v>589</v>
      </c>
      <c r="L3" s="1">
        <v>16451</v>
      </c>
    </row>
    <row r="4" spans="1:12" x14ac:dyDescent="0.35">
      <c r="A4" s="1" t="s">
        <v>309</v>
      </c>
      <c r="B4" s="1" t="s">
        <v>1026</v>
      </c>
      <c r="C4" s="2">
        <v>42946</v>
      </c>
      <c r="D4">
        <v>2017</v>
      </c>
      <c r="E4">
        <v>1573</v>
      </c>
      <c r="H4" s="5" t="s">
        <v>1014</v>
      </c>
      <c r="I4" s="1">
        <v>9978</v>
      </c>
      <c r="J4" s="1"/>
      <c r="K4" s="1">
        <v>589</v>
      </c>
      <c r="L4" s="1">
        <v>10567</v>
      </c>
    </row>
    <row r="5" spans="1:12" x14ac:dyDescent="0.35">
      <c r="A5" s="1" t="s">
        <v>309</v>
      </c>
      <c r="B5" s="1" t="s">
        <v>1067</v>
      </c>
      <c r="C5" s="2">
        <v>42946</v>
      </c>
      <c r="D5">
        <v>2017</v>
      </c>
      <c r="E5">
        <v>552</v>
      </c>
      <c r="H5" s="5" t="s">
        <v>1918</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1014</v>
      </c>
      <c r="C7" s="2">
        <v>42946</v>
      </c>
      <c r="D7">
        <v>2017</v>
      </c>
      <c r="E7">
        <v>918</v>
      </c>
      <c r="H7" s="5" t="s">
        <v>513</v>
      </c>
      <c r="I7" s="1"/>
      <c r="J7" s="1">
        <v>201</v>
      </c>
      <c r="K7" s="1">
        <v>386</v>
      </c>
      <c r="L7" s="1">
        <v>587</v>
      </c>
    </row>
    <row r="8" spans="1:12" x14ac:dyDescent="0.35">
      <c r="A8" s="1" t="s">
        <v>309</v>
      </c>
      <c r="B8" s="1" t="s">
        <v>1067</v>
      </c>
      <c r="C8" s="2">
        <v>43311</v>
      </c>
      <c r="D8">
        <v>2018</v>
      </c>
      <c r="E8">
        <v>540</v>
      </c>
      <c r="H8" s="5" t="s">
        <v>1014</v>
      </c>
      <c r="I8" s="1">
        <v>531</v>
      </c>
      <c r="J8" s="1">
        <v>918</v>
      </c>
      <c r="K8" s="1"/>
      <c r="L8" s="1">
        <v>1449</v>
      </c>
    </row>
    <row r="9" spans="1:12" x14ac:dyDescent="0.35">
      <c r="A9" s="1" t="s">
        <v>309</v>
      </c>
      <c r="B9" s="1" t="s">
        <v>513</v>
      </c>
      <c r="C9" s="2">
        <v>43311</v>
      </c>
      <c r="D9">
        <v>2018</v>
      </c>
      <c r="E9">
        <v>386</v>
      </c>
      <c r="H9" s="5" t="s">
        <v>1067</v>
      </c>
      <c r="I9" s="1"/>
      <c r="J9" s="1">
        <v>552</v>
      </c>
      <c r="K9" s="1">
        <v>540</v>
      </c>
      <c r="L9" s="1">
        <v>1092</v>
      </c>
    </row>
    <row r="10" spans="1:12" x14ac:dyDescent="0.35">
      <c r="A10" s="1" t="s">
        <v>603</v>
      </c>
      <c r="B10" s="1" t="s">
        <v>1014</v>
      </c>
      <c r="C10" s="2">
        <v>42613</v>
      </c>
      <c r="D10">
        <v>2016</v>
      </c>
      <c r="E10">
        <v>9978</v>
      </c>
      <c r="H10" s="5" t="s">
        <v>1026</v>
      </c>
      <c r="I10" s="1">
        <v>1507</v>
      </c>
      <c r="J10" s="1">
        <v>1573</v>
      </c>
      <c r="K10" s="1"/>
      <c r="L10" s="1">
        <v>3080</v>
      </c>
    </row>
    <row r="11" spans="1:12" x14ac:dyDescent="0.35">
      <c r="A11" s="1" t="s">
        <v>603</v>
      </c>
      <c r="B11" s="1" t="s">
        <v>1918</v>
      </c>
      <c r="C11" s="2">
        <v>42613</v>
      </c>
      <c r="D11">
        <v>2016</v>
      </c>
      <c r="E11">
        <v>5884</v>
      </c>
      <c r="H11" s="4" t="s">
        <v>690</v>
      </c>
      <c r="I11" s="1">
        <v>17900</v>
      </c>
      <c r="J11" s="1">
        <v>3244</v>
      </c>
      <c r="K11" s="1">
        <v>1515</v>
      </c>
      <c r="L11" s="1">
        <v>22659</v>
      </c>
    </row>
    <row r="12" spans="1:12" x14ac:dyDescent="0.35">
      <c r="A12" s="1" t="s">
        <v>603</v>
      </c>
      <c r="B12" s="1" t="s">
        <v>1014</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3984</v>
      </c>
      <c r="E1" t="s">
        <v>4016</v>
      </c>
    </row>
    <row r="2" spans="1:14" x14ac:dyDescent="0.35">
      <c r="A2" s="1" t="s">
        <v>411</v>
      </c>
      <c r="B2" s="1" t="s">
        <v>402</v>
      </c>
      <c r="C2" s="2">
        <v>42565</v>
      </c>
      <c r="D2">
        <v>2016</v>
      </c>
      <c r="E2">
        <v>9</v>
      </c>
      <c r="G2" s="3" t="s">
        <v>5301</v>
      </c>
      <c r="H2" s="3" t="s">
        <v>5303</v>
      </c>
    </row>
    <row r="3" spans="1:14" x14ac:dyDescent="0.35">
      <c r="A3" s="1" t="s">
        <v>411</v>
      </c>
      <c r="B3" s="1" t="s">
        <v>2790</v>
      </c>
      <c r="C3" s="2">
        <v>42565</v>
      </c>
      <c r="D3">
        <v>2016</v>
      </c>
      <c r="E3">
        <v>5</v>
      </c>
      <c r="G3" s="3" t="s">
        <v>5304</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2790</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2790</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844</v>
      </c>
      <c r="C10" s="2">
        <v>44255</v>
      </c>
      <c r="D10">
        <v>2021</v>
      </c>
      <c r="E10">
        <v>1</v>
      </c>
      <c r="G10" s="5" t="s">
        <v>998</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998</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844</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tabSelected="1" workbookViewId="0">
      <selection activeCell="B9" sqref="B9"/>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3984</v>
      </c>
      <c r="E1" t="s">
        <v>4000</v>
      </c>
      <c r="F1" t="s">
        <v>4031</v>
      </c>
      <c r="G1" t="s">
        <v>5305</v>
      </c>
      <c r="H1" t="s">
        <v>5306</v>
      </c>
    </row>
    <row r="2" spans="1:14" x14ac:dyDescent="0.35">
      <c r="A2" s="1" t="s">
        <v>174</v>
      </c>
      <c r="B2" s="1" t="s">
        <v>835</v>
      </c>
      <c r="C2" s="2">
        <v>43768</v>
      </c>
      <c r="D2">
        <v>2020</v>
      </c>
      <c r="E2">
        <v>20775</v>
      </c>
      <c r="F2">
        <v>1</v>
      </c>
      <c r="G2">
        <v>0.01</v>
      </c>
      <c r="H2">
        <v>208</v>
      </c>
      <c r="K2" s="3" t="s">
        <v>5307</v>
      </c>
      <c r="L2" s="3" t="s">
        <v>5308</v>
      </c>
    </row>
    <row r="3" spans="1:14" x14ac:dyDescent="0.35">
      <c r="A3" s="1" t="s">
        <v>70</v>
      </c>
      <c r="B3" s="1" t="s">
        <v>513</v>
      </c>
      <c r="C3" s="2">
        <v>44043</v>
      </c>
      <c r="D3">
        <v>2020</v>
      </c>
      <c r="E3">
        <v>882</v>
      </c>
      <c r="F3">
        <v>3</v>
      </c>
      <c r="G3">
        <v>0.03</v>
      </c>
      <c r="H3">
        <v>26</v>
      </c>
      <c r="K3" s="3" t="s">
        <v>5304</v>
      </c>
      <c r="L3">
        <v>2020</v>
      </c>
      <c r="M3">
        <v>2021</v>
      </c>
      <c r="N3" t="s">
        <v>690</v>
      </c>
    </row>
    <row r="4" spans="1:14" x14ac:dyDescent="0.35">
      <c r="A4" s="1" t="s">
        <v>70</v>
      </c>
      <c r="B4" s="1" t="s">
        <v>758</v>
      </c>
      <c r="C4" s="2">
        <v>44043</v>
      </c>
      <c r="D4">
        <v>2020</v>
      </c>
      <c r="E4">
        <v>566</v>
      </c>
      <c r="F4">
        <v>8</v>
      </c>
      <c r="G4">
        <v>0.08</v>
      </c>
      <c r="H4">
        <v>45</v>
      </c>
      <c r="K4" s="4" t="s">
        <v>174</v>
      </c>
      <c r="L4" s="1">
        <v>208</v>
      </c>
      <c r="M4" s="1"/>
      <c r="N4" s="1">
        <v>208</v>
      </c>
    </row>
    <row r="5" spans="1:14" x14ac:dyDescent="0.35">
      <c r="A5" s="1" t="s">
        <v>59</v>
      </c>
      <c r="B5" s="1" t="s">
        <v>1124</v>
      </c>
      <c r="C5" s="2">
        <v>44074</v>
      </c>
      <c r="D5">
        <v>2020</v>
      </c>
      <c r="E5">
        <v>524</v>
      </c>
      <c r="F5">
        <v>1</v>
      </c>
      <c r="G5">
        <v>0.01</v>
      </c>
      <c r="H5">
        <v>5</v>
      </c>
      <c r="K5" s="5" t="s">
        <v>835</v>
      </c>
      <c r="L5" s="1">
        <v>208</v>
      </c>
      <c r="M5" s="1"/>
      <c r="N5" s="1">
        <v>208</v>
      </c>
    </row>
    <row r="6" spans="1:14" x14ac:dyDescent="0.35">
      <c r="A6" s="1" t="s">
        <v>59</v>
      </c>
      <c r="B6" s="1" t="s">
        <v>1079</v>
      </c>
      <c r="C6" s="2">
        <v>44074</v>
      </c>
      <c r="D6">
        <v>2020</v>
      </c>
      <c r="E6">
        <v>3232</v>
      </c>
      <c r="F6">
        <v>1</v>
      </c>
      <c r="G6">
        <v>0.01</v>
      </c>
      <c r="H6">
        <v>32</v>
      </c>
      <c r="K6" s="4" t="s">
        <v>70</v>
      </c>
      <c r="L6" s="1">
        <v>71</v>
      </c>
      <c r="M6" s="1"/>
      <c r="N6" s="1">
        <v>71</v>
      </c>
    </row>
    <row r="7" spans="1:14" x14ac:dyDescent="0.35">
      <c r="A7" s="1" t="s">
        <v>59</v>
      </c>
      <c r="B7" s="1" t="s">
        <v>1138</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758</v>
      </c>
      <c r="L8" s="1">
        <v>45</v>
      </c>
      <c r="M8" s="1"/>
      <c r="N8" s="1">
        <v>45</v>
      </c>
    </row>
    <row r="9" spans="1:14" x14ac:dyDescent="0.35">
      <c r="A9" s="1" t="s">
        <v>59</v>
      </c>
      <c r="B9" s="1" t="s">
        <v>1158</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1158</v>
      </c>
      <c r="L10" s="1">
        <v>1</v>
      </c>
      <c r="M10" s="1"/>
      <c r="N10" s="1">
        <v>1</v>
      </c>
    </row>
    <row r="11" spans="1:14" x14ac:dyDescent="0.35">
      <c r="A11" s="1" t="s">
        <v>59</v>
      </c>
      <c r="B11" s="1" t="s">
        <v>1128</v>
      </c>
      <c r="C11" s="2">
        <v>44074</v>
      </c>
      <c r="D11">
        <v>2020</v>
      </c>
      <c r="E11">
        <v>1132</v>
      </c>
      <c r="F11">
        <v>1</v>
      </c>
      <c r="G11">
        <v>0.01</v>
      </c>
      <c r="H11">
        <v>11</v>
      </c>
      <c r="K11" s="5" t="s">
        <v>1188</v>
      </c>
      <c r="L11" s="1">
        <v>1</v>
      </c>
      <c r="M11" s="1">
        <v>2</v>
      </c>
      <c r="N11" s="1">
        <v>3</v>
      </c>
    </row>
    <row r="12" spans="1:14" x14ac:dyDescent="0.35">
      <c r="A12" s="1" t="s">
        <v>59</v>
      </c>
      <c r="B12" s="1" t="s">
        <v>1188</v>
      </c>
      <c r="C12" s="2">
        <v>44074</v>
      </c>
      <c r="D12">
        <v>2020</v>
      </c>
      <c r="E12">
        <v>94</v>
      </c>
      <c r="F12">
        <v>1</v>
      </c>
      <c r="G12">
        <v>0.01</v>
      </c>
      <c r="H12">
        <v>1</v>
      </c>
      <c r="K12" s="5" t="s">
        <v>854</v>
      </c>
      <c r="L12" s="1"/>
      <c r="M12" s="1">
        <v>4</v>
      </c>
      <c r="N12" s="1">
        <v>4</v>
      </c>
    </row>
    <row r="13" spans="1:14" x14ac:dyDescent="0.35">
      <c r="A13" s="1" t="s">
        <v>59</v>
      </c>
      <c r="B13" s="1" t="s">
        <v>1195</v>
      </c>
      <c r="C13" s="2">
        <v>44074</v>
      </c>
      <c r="D13">
        <v>2020</v>
      </c>
      <c r="E13">
        <v>263</v>
      </c>
      <c r="F13">
        <v>4</v>
      </c>
      <c r="G13">
        <v>0.04</v>
      </c>
      <c r="H13">
        <v>11</v>
      </c>
      <c r="K13" s="5" t="s">
        <v>1128</v>
      </c>
      <c r="L13" s="1">
        <v>11</v>
      </c>
      <c r="M13" s="1"/>
      <c r="N13" s="1">
        <v>11</v>
      </c>
    </row>
    <row r="14" spans="1:14" x14ac:dyDescent="0.35">
      <c r="A14" s="1" t="s">
        <v>59</v>
      </c>
      <c r="B14" s="1" t="s">
        <v>1117</v>
      </c>
      <c r="C14" s="2">
        <v>44074</v>
      </c>
      <c r="D14">
        <v>2020</v>
      </c>
      <c r="E14">
        <v>376</v>
      </c>
      <c r="F14">
        <v>1</v>
      </c>
      <c r="G14">
        <v>0.01</v>
      </c>
      <c r="H14">
        <v>4</v>
      </c>
      <c r="K14" s="5" t="s">
        <v>1124</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1110</v>
      </c>
      <c r="C16" s="2">
        <v>44074</v>
      </c>
      <c r="D16">
        <v>2020</v>
      </c>
      <c r="E16">
        <v>1123</v>
      </c>
      <c r="F16">
        <v>1</v>
      </c>
      <c r="G16">
        <v>0.01</v>
      </c>
      <c r="H16">
        <v>11</v>
      </c>
      <c r="K16" s="5" t="s">
        <v>1195</v>
      </c>
      <c r="L16" s="1">
        <v>11</v>
      </c>
      <c r="M16" s="1"/>
      <c r="N16" s="1">
        <v>11</v>
      </c>
    </row>
    <row r="17" spans="1:14" x14ac:dyDescent="0.35">
      <c r="A17" s="1" t="s">
        <v>59</v>
      </c>
      <c r="B17" s="1" t="s">
        <v>1071</v>
      </c>
      <c r="C17" s="2">
        <v>44074</v>
      </c>
      <c r="D17">
        <v>2020</v>
      </c>
      <c r="E17">
        <v>1072</v>
      </c>
      <c r="F17">
        <v>27</v>
      </c>
      <c r="G17">
        <v>0.27</v>
      </c>
      <c r="H17">
        <v>289</v>
      </c>
      <c r="K17" s="5" t="s">
        <v>165</v>
      </c>
      <c r="L17" s="1">
        <v>38</v>
      </c>
      <c r="M17" s="1">
        <v>9</v>
      </c>
      <c r="N17" s="1">
        <v>47</v>
      </c>
    </row>
    <row r="18" spans="1:14" x14ac:dyDescent="0.35">
      <c r="A18" s="1" t="s">
        <v>59</v>
      </c>
      <c r="B18" s="1" t="s">
        <v>1448</v>
      </c>
      <c r="C18" s="2">
        <v>44074</v>
      </c>
      <c r="D18">
        <v>2020</v>
      </c>
      <c r="E18">
        <v>20</v>
      </c>
      <c r="F18">
        <v>10</v>
      </c>
      <c r="G18">
        <v>0.1</v>
      </c>
      <c r="H18">
        <v>2</v>
      </c>
      <c r="K18" s="5" t="s">
        <v>386</v>
      </c>
      <c r="L18" s="1"/>
      <c r="M18" s="1">
        <v>4</v>
      </c>
      <c r="N18" s="1">
        <v>4</v>
      </c>
    </row>
    <row r="19" spans="1:14" x14ac:dyDescent="0.35">
      <c r="A19" s="1" t="s">
        <v>59</v>
      </c>
      <c r="B19" s="1" t="s">
        <v>1124</v>
      </c>
      <c r="C19" s="2">
        <v>44439</v>
      </c>
      <c r="D19">
        <v>2021</v>
      </c>
      <c r="E19">
        <v>654</v>
      </c>
      <c r="F19">
        <v>1</v>
      </c>
      <c r="G19">
        <v>0.01</v>
      </c>
      <c r="H19">
        <v>7</v>
      </c>
      <c r="K19" s="5" t="s">
        <v>1138</v>
      </c>
      <c r="L19" s="1">
        <v>140</v>
      </c>
      <c r="M19" s="1"/>
      <c r="N19" s="1">
        <v>140</v>
      </c>
    </row>
    <row r="20" spans="1:14" x14ac:dyDescent="0.35">
      <c r="A20" s="1" t="s">
        <v>59</v>
      </c>
      <c r="B20" s="1" t="s">
        <v>854</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1117</v>
      </c>
      <c r="L22" s="1">
        <v>4</v>
      </c>
      <c r="M22" s="1"/>
      <c r="N22" s="1">
        <v>4</v>
      </c>
    </row>
    <row r="23" spans="1:14" x14ac:dyDescent="0.35">
      <c r="A23" s="1" t="s">
        <v>59</v>
      </c>
      <c r="B23" s="1" t="s">
        <v>386</v>
      </c>
      <c r="C23" s="2">
        <v>44439</v>
      </c>
      <c r="D23">
        <v>2021</v>
      </c>
      <c r="E23">
        <v>976</v>
      </c>
      <c r="F23">
        <v>0.42</v>
      </c>
      <c r="G23">
        <v>4.1999999999999997E-3</v>
      </c>
      <c r="H23">
        <v>4</v>
      </c>
      <c r="K23" s="5" t="s">
        <v>1448</v>
      </c>
      <c r="L23" s="1">
        <v>2</v>
      </c>
      <c r="M23" s="1">
        <v>25</v>
      </c>
      <c r="N23" s="1">
        <v>27</v>
      </c>
    </row>
    <row r="24" spans="1:14" x14ac:dyDescent="0.35">
      <c r="A24" s="1" t="s">
        <v>59</v>
      </c>
      <c r="B24" s="1" t="s">
        <v>155</v>
      </c>
      <c r="C24" s="2">
        <v>44439</v>
      </c>
      <c r="D24">
        <v>2021</v>
      </c>
      <c r="E24">
        <v>378</v>
      </c>
      <c r="F24">
        <v>1</v>
      </c>
      <c r="G24">
        <v>0.01</v>
      </c>
      <c r="H24">
        <v>4</v>
      </c>
      <c r="K24" s="5" t="s">
        <v>1110</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1079</v>
      </c>
      <c r="C27" s="2">
        <v>44439</v>
      </c>
      <c r="D27">
        <v>2021</v>
      </c>
      <c r="E27">
        <v>4727</v>
      </c>
      <c r="F27">
        <v>8.3000000000000004E-2</v>
      </c>
      <c r="G27">
        <v>8.3000000000000001E-4</v>
      </c>
      <c r="H27">
        <v>4</v>
      </c>
      <c r="K27" s="5" t="s">
        <v>1071</v>
      </c>
      <c r="L27" s="1">
        <v>289</v>
      </c>
      <c r="M27" s="1"/>
      <c r="N27" s="1">
        <v>289</v>
      </c>
    </row>
    <row r="28" spans="1:14" x14ac:dyDescent="0.35">
      <c r="A28" s="1" t="s">
        <v>59</v>
      </c>
      <c r="B28" s="1" t="s">
        <v>1188</v>
      </c>
      <c r="C28" s="2">
        <v>44439</v>
      </c>
      <c r="D28">
        <v>2021</v>
      </c>
      <c r="E28">
        <v>233</v>
      </c>
      <c r="F28">
        <v>1</v>
      </c>
      <c r="G28">
        <v>0.01</v>
      </c>
      <c r="H28">
        <v>2</v>
      </c>
      <c r="K28" s="5" t="s">
        <v>1079</v>
      </c>
      <c r="L28" s="1">
        <v>32</v>
      </c>
      <c r="M28" s="1">
        <v>4</v>
      </c>
      <c r="N28" s="1">
        <v>36</v>
      </c>
    </row>
    <row r="29" spans="1:14" x14ac:dyDescent="0.35">
      <c r="A29" s="1" t="s">
        <v>59</v>
      </c>
      <c r="B29" s="1" t="s">
        <v>1110</v>
      </c>
      <c r="C29" s="2">
        <v>44439</v>
      </c>
      <c r="D29">
        <v>2021</v>
      </c>
      <c r="E29">
        <v>2765</v>
      </c>
      <c r="F29">
        <v>0.09</v>
      </c>
      <c r="G29">
        <v>8.9999999999999998E-4</v>
      </c>
      <c r="H29">
        <v>2</v>
      </c>
      <c r="K29" s="4" t="s">
        <v>690</v>
      </c>
      <c r="L29" s="1">
        <v>830</v>
      </c>
      <c r="M29" s="1">
        <v>79</v>
      </c>
      <c r="N29" s="1">
        <v>909</v>
      </c>
    </row>
    <row r="30" spans="1:14" x14ac:dyDescent="0.35">
      <c r="A30" s="1" t="s">
        <v>59</v>
      </c>
      <c r="B30" s="1" t="s">
        <v>1448</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45"/>
  <sheetViews>
    <sheetView workbookViewId="0">
      <selection sqref="A1:BE1236"/>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4.54296875" bestFit="1" customWidth="1"/>
    <col min="54" max="54" width="8.81640625" bestFit="1" customWidth="1"/>
    <col min="55" max="55" width="6.81640625" bestFit="1" customWidth="1"/>
    <col min="56" max="56" width="10.7265625" bestFit="1" customWidth="1"/>
    <col min="57" max="57" width="9.36328125" bestFit="1" customWidth="1"/>
  </cols>
  <sheetData>
    <row r="1" spans="1:57" x14ac:dyDescent="0.35">
      <c r="A1" t="s">
        <v>694</v>
      </c>
      <c r="B1" t="s">
        <v>696</v>
      </c>
      <c r="C1" t="s">
        <v>695</v>
      </c>
      <c r="D1" t="s">
        <v>3990</v>
      </c>
      <c r="E1" t="s">
        <v>700</v>
      </c>
      <c r="F1" t="s">
        <v>697</v>
      </c>
      <c r="G1" t="s">
        <v>698</v>
      </c>
      <c r="H1" t="s">
        <v>701</v>
      </c>
      <c r="I1" t="s">
        <v>702</v>
      </c>
      <c r="J1" t="s">
        <v>703</v>
      </c>
      <c r="K1" t="s">
        <v>704</v>
      </c>
      <c r="L1" t="s">
        <v>705</v>
      </c>
      <c r="M1" t="s">
        <v>3991</v>
      </c>
      <c r="N1" t="s">
        <v>3992</v>
      </c>
      <c r="O1" t="s">
        <v>3993</v>
      </c>
      <c r="P1" t="s">
        <v>3995</v>
      </c>
      <c r="Q1" t="s">
        <v>3994</v>
      </c>
      <c r="R1" t="s">
        <v>3996</v>
      </c>
      <c r="S1" t="s">
        <v>3997</v>
      </c>
      <c r="T1" t="s">
        <v>3998</v>
      </c>
      <c r="U1" t="s">
        <v>3999</v>
      </c>
      <c r="V1" t="s">
        <v>4000</v>
      </c>
      <c r="W1" t="s">
        <v>4001</v>
      </c>
      <c r="X1" t="s">
        <v>4002</v>
      </c>
      <c r="Y1" t="s">
        <v>4003</v>
      </c>
      <c r="Z1" t="s">
        <v>4004</v>
      </c>
      <c r="AA1" t="s">
        <v>4005</v>
      </c>
      <c r="AB1" t="s">
        <v>4006</v>
      </c>
      <c r="AC1" t="s">
        <v>4007</v>
      </c>
      <c r="AD1" t="s">
        <v>4008</v>
      </c>
      <c r="AE1" t="s">
        <v>4009</v>
      </c>
      <c r="AF1" t="s">
        <v>4010</v>
      </c>
      <c r="AG1" t="s">
        <v>4011</v>
      </c>
      <c r="AH1" t="s">
        <v>4012</v>
      </c>
      <c r="AI1" t="s">
        <v>4013</v>
      </c>
      <c r="AJ1" t="s">
        <v>4014</v>
      </c>
      <c r="AK1" t="s">
        <v>4015</v>
      </c>
      <c r="AL1" t="s">
        <v>4016</v>
      </c>
      <c r="AM1" t="s">
        <v>4017</v>
      </c>
      <c r="AN1" t="s">
        <v>4018</v>
      </c>
      <c r="AO1" t="s">
        <v>4019</v>
      </c>
      <c r="AP1" t="s">
        <v>4020</v>
      </c>
      <c r="AQ1" t="s">
        <v>4021</v>
      </c>
      <c r="AR1" t="s">
        <v>4022</v>
      </c>
      <c r="AS1" t="s">
        <v>4023</v>
      </c>
      <c r="AT1" t="s">
        <v>4024</v>
      </c>
      <c r="AU1" t="s">
        <v>4025</v>
      </c>
      <c r="AV1" t="s">
        <v>4026</v>
      </c>
      <c r="AW1" t="s">
        <v>4027</v>
      </c>
      <c r="AX1" t="s">
        <v>4028</v>
      </c>
      <c r="AY1" t="s">
        <v>4029</v>
      </c>
      <c r="AZ1" t="s">
        <v>4030</v>
      </c>
      <c r="BA1" t="s">
        <v>4031</v>
      </c>
      <c r="BB1" t="s">
        <v>3981</v>
      </c>
      <c r="BC1" t="s">
        <v>3982</v>
      </c>
      <c r="BD1" t="s">
        <v>4032</v>
      </c>
      <c r="BE1" t="s">
        <v>3984</v>
      </c>
    </row>
    <row r="2" spans="1:57" x14ac:dyDescent="0.35">
      <c r="A2" s="1" t="s">
        <v>570</v>
      </c>
      <c r="B2" s="1" t="s">
        <v>2373</v>
      </c>
      <c r="C2" s="1" t="s">
        <v>2372</v>
      </c>
      <c r="D2" s="1" t="s">
        <v>4033</v>
      </c>
      <c r="E2" s="2">
        <v>42613</v>
      </c>
      <c r="F2" s="1" t="s">
        <v>2374</v>
      </c>
      <c r="G2" s="1" t="s">
        <v>2374</v>
      </c>
      <c r="H2" s="1" t="s">
        <v>998</v>
      </c>
      <c r="I2" s="1" t="s">
        <v>145</v>
      </c>
      <c r="J2" s="1" t="s">
        <v>1775</v>
      </c>
      <c r="K2" t="s">
        <v>1776</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3985</v>
      </c>
      <c r="BE2">
        <v>2016</v>
      </c>
    </row>
    <row r="3" spans="1:57" x14ac:dyDescent="0.35">
      <c r="A3" s="1" t="s">
        <v>570</v>
      </c>
      <c r="B3" s="1" t="s">
        <v>2370</v>
      </c>
      <c r="C3" s="1" t="s">
        <v>2369</v>
      </c>
      <c r="D3" s="1" t="s">
        <v>4033</v>
      </c>
      <c r="E3" s="2">
        <v>42613</v>
      </c>
      <c r="F3" s="1" t="s">
        <v>2371</v>
      </c>
      <c r="G3" s="1" t="s">
        <v>2371</v>
      </c>
      <c r="H3" s="1" t="s">
        <v>402</v>
      </c>
      <c r="I3" s="1" t="s">
        <v>145</v>
      </c>
      <c r="J3" s="1" t="s">
        <v>1775</v>
      </c>
      <c r="K3" t="s">
        <v>1776</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3985</v>
      </c>
      <c r="BE3">
        <v>2016</v>
      </c>
    </row>
    <row r="4" spans="1:57" x14ac:dyDescent="0.35">
      <c r="A4" s="1" t="s">
        <v>570</v>
      </c>
      <c r="B4" s="1" t="s">
        <v>2367</v>
      </c>
      <c r="C4" s="1" t="s">
        <v>2366</v>
      </c>
      <c r="D4" s="1" t="s">
        <v>4033</v>
      </c>
      <c r="E4" s="2">
        <v>42613</v>
      </c>
      <c r="F4" s="1" t="s">
        <v>2368</v>
      </c>
      <c r="G4" s="1" t="s">
        <v>2368</v>
      </c>
      <c r="H4" s="1" t="s">
        <v>1124</v>
      </c>
      <c r="I4" s="1" t="s">
        <v>145</v>
      </c>
      <c r="J4" s="1" t="s">
        <v>1775</v>
      </c>
      <c r="K4" t="s">
        <v>1776</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3985</v>
      </c>
      <c r="BE4">
        <v>2016</v>
      </c>
    </row>
    <row r="5" spans="1:57" x14ac:dyDescent="0.35">
      <c r="A5" s="1" t="s">
        <v>570</v>
      </c>
      <c r="B5" s="1" t="s">
        <v>2364</v>
      </c>
      <c r="C5" s="1" t="s">
        <v>2363</v>
      </c>
      <c r="D5" s="1" t="s">
        <v>4033</v>
      </c>
      <c r="E5" s="2">
        <v>42613</v>
      </c>
      <c r="F5" s="1" t="s">
        <v>2365</v>
      </c>
      <c r="G5" s="1" t="s">
        <v>2365</v>
      </c>
      <c r="H5" s="1" t="s">
        <v>146</v>
      </c>
      <c r="I5" s="1" t="s">
        <v>145</v>
      </c>
      <c r="J5" s="1" t="s">
        <v>1775</v>
      </c>
      <c r="K5" t="s">
        <v>1776</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3985</v>
      </c>
      <c r="BE5">
        <v>2016</v>
      </c>
    </row>
    <row r="6" spans="1:57" x14ac:dyDescent="0.35">
      <c r="A6" s="1" t="s">
        <v>570</v>
      </c>
      <c r="B6" s="1" t="s">
        <v>2426</v>
      </c>
      <c r="C6" s="1" t="s">
        <v>2425</v>
      </c>
      <c r="D6" s="1" t="s">
        <v>4033</v>
      </c>
      <c r="E6" s="2">
        <v>42613</v>
      </c>
      <c r="F6" s="1" t="s">
        <v>2427</v>
      </c>
      <c r="G6" s="1" t="s">
        <v>2427</v>
      </c>
      <c r="H6" s="1" t="s">
        <v>155</v>
      </c>
      <c r="I6" s="1" t="s">
        <v>145</v>
      </c>
      <c r="J6" s="1" t="s">
        <v>1775</v>
      </c>
      <c r="K6" t="s">
        <v>1776</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3985</v>
      </c>
      <c r="BE6">
        <v>2016</v>
      </c>
    </row>
    <row r="7" spans="1:57" x14ac:dyDescent="0.35">
      <c r="A7" s="1" t="s">
        <v>570</v>
      </c>
      <c r="B7" s="1" t="s">
        <v>2423</v>
      </c>
      <c r="C7" s="1" t="s">
        <v>2422</v>
      </c>
      <c r="D7" s="1" t="s">
        <v>4033</v>
      </c>
      <c r="E7" s="2">
        <v>42613</v>
      </c>
      <c r="F7" s="1" t="s">
        <v>2424</v>
      </c>
      <c r="G7" s="1" t="s">
        <v>2424</v>
      </c>
      <c r="H7" s="1" t="s">
        <v>1839</v>
      </c>
      <c r="I7" s="1" t="s">
        <v>145</v>
      </c>
      <c r="J7" s="1" t="s">
        <v>1775</v>
      </c>
      <c r="K7" t="s">
        <v>1776</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3985</v>
      </c>
      <c r="BE7">
        <v>2016</v>
      </c>
    </row>
    <row r="8" spans="1:57" x14ac:dyDescent="0.35">
      <c r="A8" s="1" t="s">
        <v>570</v>
      </c>
      <c r="B8" s="1" t="s">
        <v>2420</v>
      </c>
      <c r="C8" s="1" t="s">
        <v>2419</v>
      </c>
      <c r="D8" s="1" t="s">
        <v>4033</v>
      </c>
      <c r="E8" s="2">
        <v>42613</v>
      </c>
      <c r="F8" s="1" t="s">
        <v>2421</v>
      </c>
      <c r="G8" s="1" t="s">
        <v>2421</v>
      </c>
      <c r="H8" s="1" t="s">
        <v>1110</v>
      </c>
      <c r="I8" s="1" t="s">
        <v>145</v>
      </c>
      <c r="J8" s="1" t="s">
        <v>1775</v>
      </c>
      <c r="K8" t="s">
        <v>1776</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3985</v>
      </c>
      <c r="BE8">
        <v>2016</v>
      </c>
    </row>
    <row r="9" spans="1:57" x14ac:dyDescent="0.35">
      <c r="A9" s="1" t="s">
        <v>570</v>
      </c>
      <c r="B9" s="1" t="s">
        <v>2417</v>
      </c>
      <c r="C9" s="1" t="s">
        <v>2416</v>
      </c>
      <c r="D9" s="1" t="s">
        <v>4033</v>
      </c>
      <c r="E9" s="2">
        <v>42613</v>
      </c>
      <c r="F9" s="1" t="s">
        <v>2418</v>
      </c>
      <c r="G9" s="1" t="s">
        <v>2418</v>
      </c>
      <c r="H9" s="1" t="s">
        <v>1020</v>
      </c>
      <c r="I9" s="1" t="s">
        <v>145</v>
      </c>
      <c r="J9" s="1" t="s">
        <v>1775</v>
      </c>
      <c r="K9" t="s">
        <v>1776</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3985</v>
      </c>
      <c r="BE9">
        <v>2016</v>
      </c>
    </row>
    <row r="10" spans="1:57" x14ac:dyDescent="0.35">
      <c r="A10" s="1" t="s">
        <v>570</v>
      </c>
      <c r="B10" s="1" t="s">
        <v>2414</v>
      </c>
      <c r="C10" s="1" t="s">
        <v>2413</v>
      </c>
      <c r="D10" s="1" t="s">
        <v>4033</v>
      </c>
      <c r="E10" s="2">
        <v>42613</v>
      </c>
      <c r="F10" s="1" t="s">
        <v>2415</v>
      </c>
      <c r="G10" s="1" t="s">
        <v>2415</v>
      </c>
      <c r="H10" s="1" t="s">
        <v>1799</v>
      </c>
      <c r="I10" s="1" t="s">
        <v>145</v>
      </c>
      <c r="J10" s="1" t="s">
        <v>1775</v>
      </c>
      <c r="K10" t="s">
        <v>1776</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3985</v>
      </c>
      <c r="BE10">
        <v>2016</v>
      </c>
    </row>
    <row r="11" spans="1:57" x14ac:dyDescent="0.35">
      <c r="A11" s="1" t="s">
        <v>570</v>
      </c>
      <c r="B11" s="1" t="s">
        <v>2410</v>
      </c>
      <c r="C11" s="1" t="s">
        <v>2409</v>
      </c>
      <c r="D11" s="1" t="s">
        <v>4033</v>
      </c>
      <c r="E11" s="2">
        <v>42613</v>
      </c>
      <c r="F11" s="1" t="s">
        <v>2411</v>
      </c>
      <c r="G11" s="1" t="s">
        <v>2412</v>
      </c>
      <c r="H11" s="1" t="s">
        <v>1795</v>
      </c>
      <c r="I11" s="1" t="s">
        <v>145</v>
      </c>
      <c r="J11" s="1" t="s">
        <v>1775</v>
      </c>
      <c r="K11" t="s">
        <v>1776</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3985</v>
      </c>
      <c r="BE11">
        <v>2016</v>
      </c>
    </row>
    <row r="12" spans="1:57" x14ac:dyDescent="0.35">
      <c r="A12" s="1" t="s">
        <v>570</v>
      </c>
      <c r="B12" s="1" t="s">
        <v>2407</v>
      </c>
      <c r="C12" s="1" t="s">
        <v>2406</v>
      </c>
      <c r="D12" s="1" t="s">
        <v>4033</v>
      </c>
      <c r="E12" s="2">
        <v>42613</v>
      </c>
      <c r="F12" s="1" t="s">
        <v>2408</v>
      </c>
      <c r="G12" s="1" t="s">
        <v>2408</v>
      </c>
      <c r="H12" s="1" t="s">
        <v>1816</v>
      </c>
      <c r="I12" s="1" t="s">
        <v>145</v>
      </c>
      <c r="J12" s="1" t="s">
        <v>1775</v>
      </c>
      <c r="K12" t="s">
        <v>1776</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3985</v>
      </c>
      <c r="BE12">
        <v>2016</v>
      </c>
    </row>
    <row r="13" spans="1:57" x14ac:dyDescent="0.35">
      <c r="A13" s="1" t="s">
        <v>570</v>
      </c>
      <c r="B13" s="1" t="s">
        <v>2404</v>
      </c>
      <c r="C13" s="1" t="s">
        <v>2403</v>
      </c>
      <c r="D13" s="1" t="s">
        <v>4033</v>
      </c>
      <c r="E13" s="2">
        <v>42613</v>
      </c>
      <c r="F13" s="1" t="s">
        <v>2405</v>
      </c>
      <c r="G13" s="1" t="s">
        <v>2405</v>
      </c>
      <c r="H13" s="1" t="s">
        <v>1820</v>
      </c>
      <c r="I13" s="1" t="s">
        <v>145</v>
      </c>
      <c r="J13" s="1" t="s">
        <v>1775</v>
      </c>
      <c r="K13" t="s">
        <v>1776</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3985</v>
      </c>
      <c r="BE13">
        <v>2016</v>
      </c>
    </row>
    <row r="14" spans="1:57" x14ac:dyDescent="0.35">
      <c r="A14" s="1" t="s">
        <v>570</v>
      </c>
      <c r="B14" s="1" t="s">
        <v>2401</v>
      </c>
      <c r="C14" s="1" t="s">
        <v>2400</v>
      </c>
      <c r="D14" s="1" t="s">
        <v>4033</v>
      </c>
      <c r="E14" s="2">
        <v>42613</v>
      </c>
      <c r="F14" s="1" t="s">
        <v>2402</v>
      </c>
      <c r="G14" s="1" t="s">
        <v>2402</v>
      </c>
      <c r="H14" s="1" t="s">
        <v>1828</v>
      </c>
      <c r="I14" s="1" t="s">
        <v>145</v>
      </c>
      <c r="J14" s="1" t="s">
        <v>1775</v>
      </c>
      <c r="K14" t="s">
        <v>1776</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3985</v>
      </c>
      <c r="BE14">
        <v>2016</v>
      </c>
    </row>
    <row r="15" spans="1:57" x14ac:dyDescent="0.35">
      <c r="A15" s="1" t="s">
        <v>570</v>
      </c>
      <c r="B15" s="1" t="s">
        <v>2398</v>
      </c>
      <c r="C15" s="1" t="s">
        <v>2397</v>
      </c>
      <c r="D15" s="1" t="s">
        <v>4033</v>
      </c>
      <c r="E15" s="2">
        <v>42613</v>
      </c>
      <c r="F15" s="1" t="s">
        <v>2399</v>
      </c>
      <c r="G15" s="1" t="s">
        <v>2399</v>
      </c>
      <c r="H15" s="1" t="s">
        <v>1824</v>
      </c>
      <c r="I15" s="1" t="s">
        <v>145</v>
      </c>
      <c r="J15" s="1" t="s">
        <v>1775</v>
      </c>
      <c r="K15" t="s">
        <v>1776</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3985</v>
      </c>
      <c r="BE15">
        <v>2016</v>
      </c>
    </row>
    <row r="16" spans="1:57" x14ac:dyDescent="0.35">
      <c r="A16" s="1" t="s">
        <v>570</v>
      </c>
      <c r="B16" s="1" t="s">
        <v>2395</v>
      </c>
      <c r="C16" s="1" t="s">
        <v>2394</v>
      </c>
      <c r="D16" s="1" t="s">
        <v>4033</v>
      </c>
      <c r="E16" s="2">
        <v>42613</v>
      </c>
      <c r="F16" s="1" t="s">
        <v>2396</v>
      </c>
      <c r="G16" s="1" t="s">
        <v>2396</v>
      </c>
      <c r="H16" s="1" t="s">
        <v>1790</v>
      </c>
      <c r="I16" s="1" t="s">
        <v>145</v>
      </c>
      <c r="J16" s="1" t="s">
        <v>1775</v>
      </c>
      <c r="K16" t="s">
        <v>1776</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3985</v>
      </c>
      <c r="BE16">
        <v>2016</v>
      </c>
    </row>
    <row r="17" spans="1:57" x14ac:dyDescent="0.35">
      <c r="A17" s="1" t="s">
        <v>570</v>
      </c>
      <c r="B17" s="1" t="s">
        <v>2392</v>
      </c>
      <c r="C17" s="1" t="s">
        <v>2391</v>
      </c>
      <c r="D17" s="1" t="s">
        <v>4033</v>
      </c>
      <c r="E17" s="2">
        <v>42613</v>
      </c>
      <c r="F17" s="1" t="s">
        <v>2393</v>
      </c>
      <c r="G17" s="1" t="s">
        <v>2393</v>
      </c>
      <c r="H17" s="1" t="s">
        <v>151</v>
      </c>
      <c r="I17" s="1" t="s">
        <v>145</v>
      </c>
      <c r="J17" s="1" t="s">
        <v>1775</v>
      </c>
      <c r="K17" t="s">
        <v>1776</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3985</v>
      </c>
      <c r="BE17">
        <v>2016</v>
      </c>
    </row>
    <row r="18" spans="1:57" x14ac:dyDescent="0.35">
      <c r="A18" s="1" t="s">
        <v>570</v>
      </c>
      <c r="B18" s="1" t="s">
        <v>2389</v>
      </c>
      <c r="C18" s="1" t="s">
        <v>2388</v>
      </c>
      <c r="D18" s="1" t="s">
        <v>4033</v>
      </c>
      <c r="E18" s="2">
        <v>42613</v>
      </c>
      <c r="F18" s="1" t="s">
        <v>2390</v>
      </c>
      <c r="G18" s="1" t="s">
        <v>2390</v>
      </c>
      <c r="H18" s="1" t="s">
        <v>135</v>
      </c>
      <c r="I18" s="1" t="s">
        <v>136</v>
      </c>
      <c r="J18" s="1" t="s">
        <v>1775</v>
      </c>
      <c r="K18" t="s">
        <v>1776</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3985</v>
      </c>
      <c r="BE18">
        <v>2016</v>
      </c>
    </row>
    <row r="19" spans="1:57" x14ac:dyDescent="0.35">
      <c r="A19" s="1" t="s">
        <v>570</v>
      </c>
      <c r="B19" s="1" t="s">
        <v>2386</v>
      </c>
      <c r="C19" s="1" t="s">
        <v>2385</v>
      </c>
      <c r="D19" s="1" t="s">
        <v>4033</v>
      </c>
      <c r="E19" s="2">
        <v>42613</v>
      </c>
      <c r="F19" s="1" t="s">
        <v>2387</v>
      </c>
      <c r="G19" s="1" t="s">
        <v>2387</v>
      </c>
      <c r="H19" s="1" t="s">
        <v>1079</v>
      </c>
      <c r="I19" s="1" t="s">
        <v>353</v>
      </c>
      <c r="J19" s="1" t="s">
        <v>1775</v>
      </c>
      <c r="K19" t="s">
        <v>1776</v>
      </c>
      <c r="L19" t="b">
        <v>1</v>
      </c>
      <c r="M19">
        <v>0</v>
      </c>
      <c r="N19">
        <v>0</v>
      </c>
      <c r="O19">
        <v>0</v>
      </c>
      <c r="U19">
        <v>0</v>
      </c>
      <c r="V19">
        <v>0</v>
      </c>
      <c r="Y19">
        <v>0</v>
      </c>
      <c r="AI19">
        <v>0</v>
      </c>
      <c r="AK19">
        <v>0</v>
      </c>
      <c r="AZ19">
        <v>0</v>
      </c>
      <c r="BB19">
        <v>8</v>
      </c>
      <c r="BC19">
        <v>2016</v>
      </c>
      <c r="BD19" s="1" t="s">
        <v>3985</v>
      </c>
      <c r="BE19">
        <v>2016</v>
      </c>
    </row>
    <row r="20" spans="1:57" x14ac:dyDescent="0.35">
      <c r="A20" s="1" t="s">
        <v>570</v>
      </c>
      <c r="B20" s="1" t="s">
        <v>2382</v>
      </c>
      <c r="C20" s="1" t="s">
        <v>2381</v>
      </c>
      <c r="D20" s="1" t="s">
        <v>4033</v>
      </c>
      <c r="E20" s="2">
        <v>42613</v>
      </c>
      <c r="F20" s="1" t="s">
        <v>2383</v>
      </c>
      <c r="G20" s="1" t="s">
        <v>2384</v>
      </c>
      <c r="H20" s="1" t="s">
        <v>576</v>
      </c>
      <c r="I20" s="1" t="s">
        <v>353</v>
      </c>
      <c r="J20" s="1" t="s">
        <v>1775</v>
      </c>
      <c r="K20" t="s">
        <v>1776</v>
      </c>
      <c r="L20" t="b">
        <v>1</v>
      </c>
      <c r="M20">
        <v>0</v>
      </c>
      <c r="N20">
        <v>0</v>
      </c>
      <c r="O20">
        <v>0</v>
      </c>
      <c r="U20">
        <v>0</v>
      </c>
      <c r="V20">
        <v>0</v>
      </c>
      <c r="Y20">
        <v>0</v>
      </c>
      <c r="AI20">
        <v>0</v>
      </c>
      <c r="AK20">
        <v>0</v>
      </c>
      <c r="AZ20">
        <v>0</v>
      </c>
      <c r="BB20">
        <v>8</v>
      </c>
      <c r="BC20">
        <v>2016</v>
      </c>
      <c r="BD20" s="1" t="s">
        <v>3985</v>
      </c>
      <c r="BE20">
        <v>2016</v>
      </c>
    </row>
    <row r="21" spans="1:57" x14ac:dyDescent="0.35">
      <c r="A21" s="1" t="s">
        <v>570</v>
      </c>
      <c r="B21" s="1" t="s">
        <v>2379</v>
      </c>
      <c r="C21" s="1" t="s">
        <v>2378</v>
      </c>
      <c r="D21" s="1" t="s">
        <v>4033</v>
      </c>
      <c r="E21" s="2">
        <v>42613</v>
      </c>
      <c r="F21" s="1" t="s">
        <v>2380</v>
      </c>
      <c r="G21" s="1" t="s">
        <v>2380</v>
      </c>
      <c r="H21" s="1" t="s">
        <v>1774</v>
      </c>
      <c r="I21" s="1" t="s">
        <v>353</v>
      </c>
      <c r="J21" s="1" t="s">
        <v>1775</v>
      </c>
      <c r="K21" t="s">
        <v>1776</v>
      </c>
      <c r="L21" t="b">
        <v>1</v>
      </c>
      <c r="M21">
        <v>0</v>
      </c>
      <c r="N21">
        <v>0</v>
      </c>
      <c r="O21">
        <v>0</v>
      </c>
      <c r="U21">
        <v>0</v>
      </c>
      <c r="V21">
        <v>0</v>
      </c>
      <c r="Y21">
        <v>0</v>
      </c>
      <c r="AI21">
        <v>0</v>
      </c>
      <c r="AK21">
        <v>0</v>
      </c>
      <c r="AZ21">
        <v>0</v>
      </c>
      <c r="BB21">
        <v>8</v>
      </c>
      <c r="BC21">
        <v>2016</v>
      </c>
      <c r="BD21" s="1" t="s">
        <v>3985</v>
      </c>
      <c r="BE21">
        <v>2016</v>
      </c>
    </row>
    <row r="22" spans="1:57" x14ac:dyDescent="0.35">
      <c r="A22" s="1" t="s">
        <v>570</v>
      </c>
      <c r="B22" s="1" t="s">
        <v>2376</v>
      </c>
      <c r="C22" s="1" t="s">
        <v>2375</v>
      </c>
      <c r="D22" s="1" t="s">
        <v>4033</v>
      </c>
      <c r="E22" s="2">
        <v>42613</v>
      </c>
      <c r="F22" s="1" t="s">
        <v>2377</v>
      </c>
      <c r="G22" s="1" t="s">
        <v>2377</v>
      </c>
      <c r="H22" s="1" t="s">
        <v>1783</v>
      </c>
      <c r="I22" s="1" t="s">
        <v>145</v>
      </c>
      <c r="J22" s="1" t="s">
        <v>1775</v>
      </c>
      <c r="K22" t="s">
        <v>1776</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3985</v>
      </c>
      <c r="BE22">
        <v>2016</v>
      </c>
    </row>
    <row r="23" spans="1:57" x14ac:dyDescent="0.35">
      <c r="A23" s="1" t="s">
        <v>570</v>
      </c>
      <c r="B23" s="1" t="s">
        <v>2454</v>
      </c>
      <c r="C23" s="1" t="s">
        <v>2453</v>
      </c>
      <c r="D23" s="1" t="s">
        <v>4034</v>
      </c>
      <c r="E23" s="2">
        <v>42978</v>
      </c>
      <c r="F23" s="1" t="s">
        <v>2455</v>
      </c>
      <c r="G23" s="1" t="s">
        <v>2455</v>
      </c>
      <c r="H23" s="1" t="s">
        <v>1828</v>
      </c>
      <c r="I23" s="1" t="s">
        <v>145</v>
      </c>
      <c r="J23" s="1" t="s">
        <v>1775</v>
      </c>
      <c r="K23" t="s">
        <v>1776</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3985</v>
      </c>
      <c r="BE23">
        <v>2017</v>
      </c>
    </row>
    <row r="24" spans="1:57" x14ac:dyDescent="0.35">
      <c r="A24" s="1" t="s">
        <v>570</v>
      </c>
      <c r="B24" s="1" t="s">
        <v>2451</v>
      </c>
      <c r="C24" s="1" t="s">
        <v>2450</v>
      </c>
      <c r="D24" s="1" t="s">
        <v>4034</v>
      </c>
      <c r="E24" s="2">
        <v>42978</v>
      </c>
      <c r="F24" s="1" t="s">
        <v>2452</v>
      </c>
      <c r="G24" s="1" t="s">
        <v>2452</v>
      </c>
      <c r="H24" s="1" t="s">
        <v>151</v>
      </c>
      <c r="I24" s="1" t="s">
        <v>145</v>
      </c>
      <c r="J24" s="1" t="s">
        <v>1775</v>
      </c>
      <c r="K24" t="s">
        <v>1776</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3985</v>
      </c>
      <c r="BE24">
        <v>2017</v>
      </c>
    </row>
    <row r="25" spans="1:57" x14ac:dyDescent="0.35">
      <c r="A25" s="1" t="s">
        <v>570</v>
      </c>
      <c r="B25" s="1" t="s">
        <v>2463</v>
      </c>
      <c r="C25" s="1" t="s">
        <v>2462</v>
      </c>
      <c r="D25" s="1" t="s">
        <v>4034</v>
      </c>
      <c r="E25" s="2">
        <v>42978</v>
      </c>
      <c r="F25" s="1" t="s">
        <v>2464</v>
      </c>
      <c r="G25" s="1" t="s">
        <v>2464</v>
      </c>
      <c r="H25" s="1" t="s">
        <v>135</v>
      </c>
      <c r="I25" s="1" t="s">
        <v>136</v>
      </c>
      <c r="J25" s="1" t="s">
        <v>1775</v>
      </c>
      <c r="K25" t="s">
        <v>1776</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3985</v>
      </c>
      <c r="BE25">
        <v>2017</v>
      </c>
    </row>
    <row r="26" spans="1:57" x14ac:dyDescent="0.35">
      <c r="A26" s="1" t="s">
        <v>570</v>
      </c>
      <c r="B26" s="1" t="s">
        <v>2460</v>
      </c>
      <c r="C26" s="1" t="s">
        <v>2459</v>
      </c>
      <c r="D26" s="1" t="s">
        <v>4034</v>
      </c>
      <c r="E26" s="2">
        <v>42978</v>
      </c>
      <c r="F26" s="1" t="s">
        <v>2461</v>
      </c>
      <c r="G26" s="1" t="s">
        <v>2461</v>
      </c>
      <c r="H26" s="1" t="s">
        <v>1079</v>
      </c>
      <c r="I26" s="1" t="s">
        <v>353</v>
      </c>
      <c r="J26" s="1" t="s">
        <v>1775</v>
      </c>
      <c r="K26" t="s">
        <v>1776</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3985</v>
      </c>
      <c r="BE26">
        <v>2017</v>
      </c>
    </row>
    <row r="27" spans="1:57" x14ac:dyDescent="0.35">
      <c r="A27" s="1" t="s">
        <v>570</v>
      </c>
      <c r="B27" s="1" t="s">
        <v>2457</v>
      </c>
      <c r="C27" s="1" t="s">
        <v>2456</v>
      </c>
      <c r="D27" s="1" t="s">
        <v>4034</v>
      </c>
      <c r="E27" s="2">
        <v>42978</v>
      </c>
      <c r="F27" s="1" t="s">
        <v>2458</v>
      </c>
      <c r="G27" s="1" t="s">
        <v>2458</v>
      </c>
      <c r="H27" s="1" t="s">
        <v>1774</v>
      </c>
      <c r="I27" s="1" t="s">
        <v>353</v>
      </c>
      <c r="J27" s="1" t="s">
        <v>1775</v>
      </c>
      <c r="K27" t="s">
        <v>1776</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3985</v>
      </c>
      <c r="BE27">
        <v>2017</v>
      </c>
    </row>
    <row r="28" spans="1:57" x14ac:dyDescent="0.35">
      <c r="A28" s="1" t="s">
        <v>570</v>
      </c>
      <c r="B28" s="1" t="s">
        <v>2448</v>
      </c>
      <c r="C28" s="1" t="s">
        <v>2447</v>
      </c>
      <c r="D28" s="1" t="s">
        <v>4034</v>
      </c>
      <c r="E28" s="2">
        <v>42978</v>
      </c>
      <c r="F28" s="1" t="s">
        <v>2449</v>
      </c>
      <c r="G28" s="1" t="s">
        <v>2449</v>
      </c>
      <c r="H28" s="1" t="s">
        <v>1824</v>
      </c>
      <c r="I28" s="1" t="s">
        <v>145</v>
      </c>
      <c r="J28" s="1" t="s">
        <v>1775</v>
      </c>
      <c r="K28" t="s">
        <v>1776</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3985</v>
      </c>
      <c r="BE28">
        <v>2017</v>
      </c>
    </row>
    <row r="29" spans="1:57" x14ac:dyDescent="0.35">
      <c r="A29" s="1" t="s">
        <v>570</v>
      </c>
      <c r="B29" s="1" t="s">
        <v>2445</v>
      </c>
      <c r="C29" s="1" t="s">
        <v>2444</v>
      </c>
      <c r="D29" s="1" t="s">
        <v>4034</v>
      </c>
      <c r="E29" s="2">
        <v>42978</v>
      </c>
      <c r="F29" s="1" t="s">
        <v>2446</v>
      </c>
      <c r="G29" s="1" t="s">
        <v>2446</v>
      </c>
      <c r="H29" s="1" t="s">
        <v>1790</v>
      </c>
      <c r="I29" s="1" t="s">
        <v>145</v>
      </c>
      <c r="J29" s="1" t="s">
        <v>1775</v>
      </c>
      <c r="K29" t="s">
        <v>1776</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3985</v>
      </c>
      <c r="BE29">
        <v>2017</v>
      </c>
    </row>
    <row r="30" spans="1:57" x14ac:dyDescent="0.35">
      <c r="A30" s="1" t="s">
        <v>570</v>
      </c>
      <c r="B30" s="1" t="s">
        <v>2441</v>
      </c>
      <c r="C30" s="1" t="s">
        <v>2440</v>
      </c>
      <c r="D30" s="1" t="s">
        <v>4034</v>
      </c>
      <c r="E30" s="2">
        <v>42978</v>
      </c>
      <c r="F30" s="1" t="s">
        <v>2442</v>
      </c>
      <c r="G30" s="1" t="s">
        <v>2443</v>
      </c>
      <c r="H30" s="1" t="s">
        <v>576</v>
      </c>
      <c r="I30" s="1" t="s">
        <v>353</v>
      </c>
      <c r="J30" s="1" t="s">
        <v>1775</v>
      </c>
      <c r="K30" t="s">
        <v>1776</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3985</v>
      </c>
      <c r="BE30">
        <v>2017</v>
      </c>
    </row>
    <row r="31" spans="1:57" x14ac:dyDescent="0.35">
      <c r="A31" s="1" t="s">
        <v>570</v>
      </c>
      <c r="B31" s="1" t="s">
        <v>2438</v>
      </c>
      <c r="C31" s="1" t="s">
        <v>2437</v>
      </c>
      <c r="D31" s="1" t="s">
        <v>4034</v>
      </c>
      <c r="E31" s="2">
        <v>42978</v>
      </c>
      <c r="F31" s="1" t="s">
        <v>2439</v>
      </c>
      <c r="G31" s="1" t="s">
        <v>2439</v>
      </c>
      <c r="H31" s="1" t="s">
        <v>1783</v>
      </c>
      <c r="I31" s="1" t="s">
        <v>145</v>
      </c>
      <c r="J31" s="1" t="s">
        <v>1775</v>
      </c>
      <c r="K31" t="s">
        <v>1776</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3985</v>
      </c>
      <c r="BE31">
        <v>2017</v>
      </c>
    </row>
    <row r="32" spans="1:57" x14ac:dyDescent="0.35">
      <c r="A32" s="1" t="s">
        <v>570</v>
      </c>
      <c r="B32" s="1" t="s">
        <v>2435</v>
      </c>
      <c r="C32" s="1" t="s">
        <v>2434</v>
      </c>
      <c r="D32" s="1" t="s">
        <v>4034</v>
      </c>
      <c r="E32" s="2">
        <v>42978</v>
      </c>
      <c r="F32" s="1" t="s">
        <v>2436</v>
      </c>
      <c r="G32" s="1" t="s">
        <v>2436</v>
      </c>
      <c r="H32" s="1" t="s">
        <v>1816</v>
      </c>
      <c r="I32" s="1" t="s">
        <v>145</v>
      </c>
      <c r="J32" s="1" t="s">
        <v>1775</v>
      </c>
      <c r="K32" t="s">
        <v>1776</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3985</v>
      </c>
      <c r="BE32">
        <v>2017</v>
      </c>
    </row>
    <row r="33" spans="1:57" x14ac:dyDescent="0.35">
      <c r="A33" s="1" t="s">
        <v>570</v>
      </c>
      <c r="B33" s="1" t="s">
        <v>2432</v>
      </c>
      <c r="C33" s="1" t="s">
        <v>2431</v>
      </c>
      <c r="D33" s="1" t="s">
        <v>4034</v>
      </c>
      <c r="E33" s="2">
        <v>42978</v>
      </c>
      <c r="F33" s="1" t="s">
        <v>2433</v>
      </c>
      <c r="G33" s="1" t="s">
        <v>2433</v>
      </c>
      <c r="H33" s="1" t="s">
        <v>1820</v>
      </c>
      <c r="I33" s="1" t="s">
        <v>145</v>
      </c>
      <c r="J33" s="1" t="s">
        <v>1775</v>
      </c>
      <c r="K33" t="s">
        <v>1776</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3985</v>
      </c>
      <c r="BE33">
        <v>2017</v>
      </c>
    </row>
    <row r="34" spans="1:57" x14ac:dyDescent="0.35">
      <c r="A34" s="1" t="s">
        <v>570</v>
      </c>
      <c r="B34" s="1" t="s">
        <v>2429</v>
      </c>
      <c r="C34" s="1" t="s">
        <v>2428</v>
      </c>
      <c r="D34" s="1" t="s">
        <v>4034</v>
      </c>
      <c r="E34" s="2">
        <v>42978</v>
      </c>
      <c r="F34" s="1" t="s">
        <v>2430</v>
      </c>
      <c r="G34" s="1" t="s">
        <v>2430</v>
      </c>
      <c r="H34" s="1" t="s">
        <v>1799</v>
      </c>
      <c r="I34" s="1" t="s">
        <v>145</v>
      </c>
      <c r="J34" s="1" t="s">
        <v>1775</v>
      </c>
      <c r="K34" t="s">
        <v>1776</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3985</v>
      </c>
      <c r="BE34">
        <v>2017</v>
      </c>
    </row>
    <row r="35" spans="1:57" x14ac:dyDescent="0.35">
      <c r="A35" s="1" t="s">
        <v>570</v>
      </c>
      <c r="B35" s="1" t="s">
        <v>2491</v>
      </c>
      <c r="C35" s="1" t="s">
        <v>2490</v>
      </c>
      <c r="D35" s="1" t="s">
        <v>4034</v>
      </c>
      <c r="E35" s="2">
        <v>42978</v>
      </c>
      <c r="F35" s="1" t="s">
        <v>2492</v>
      </c>
      <c r="G35" s="1" t="s">
        <v>2492</v>
      </c>
      <c r="H35" s="1" t="s">
        <v>402</v>
      </c>
      <c r="I35" s="1" t="s">
        <v>145</v>
      </c>
      <c r="J35" s="1" t="s">
        <v>1775</v>
      </c>
      <c r="K35" t="s">
        <v>1776</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3985</v>
      </c>
      <c r="BE35">
        <v>2017</v>
      </c>
    </row>
    <row r="36" spans="1:57" x14ac:dyDescent="0.35">
      <c r="A36" s="1" t="s">
        <v>570</v>
      </c>
      <c r="B36" s="1" t="s">
        <v>2488</v>
      </c>
      <c r="C36" s="1" t="s">
        <v>2487</v>
      </c>
      <c r="D36" s="1" t="s">
        <v>4034</v>
      </c>
      <c r="E36" s="2">
        <v>42978</v>
      </c>
      <c r="F36" s="1" t="s">
        <v>2489</v>
      </c>
      <c r="G36" s="1" t="s">
        <v>2489</v>
      </c>
      <c r="H36" s="1" t="s">
        <v>146</v>
      </c>
      <c r="I36" s="1" t="s">
        <v>145</v>
      </c>
      <c r="J36" s="1" t="s">
        <v>1775</v>
      </c>
      <c r="K36" t="s">
        <v>1776</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3985</v>
      </c>
      <c r="BE36">
        <v>2017</v>
      </c>
    </row>
    <row r="37" spans="1:57" x14ac:dyDescent="0.35">
      <c r="A37" s="1" t="s">
        <v>570</v>
      </c>
      <c r="B37" s="1" t="s">
        <v>2485</v>
      </c>
      <c r="C37" s="1" t="s">
        <v>2484</v>
      </c>
      <c r="D37" s="1" t="s">
        <v>4034</v>
      </c>
      <c r="E37" s="2">
        <v>42978</v>
      </c>
      <c r="F37" s="1" t="s">
        <v>2486</v>
      </c>
      <c r="G37" s="1" t="s">
        <v>2486</v>
      </c>
      <c r="H37" s="1" t="s">
        <v>998</v>
      </c>
      <c r="I37" s="1" t="s">
        <v>145</v>
      </c>
      <c r="J37" s="1" t="s">
        <v>1775</v>
      </c>
      <c r="K37" t="s">
        <v>1776</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3985</v>
      </c>
      <c r="BE37">
        <v>2017</v>
      </c>
    </row>
    <row r="38" spans="1:57" x14ac:dyDescent="0.35">
      <c r="A38" s="1" t="s">
        <v>570</v>
      </c>
      <c r="B38" s="1" t="s">
        <v>2482</v>
      </c>
      <c r="C38" s="1" t="s">
        <v>2481</v>
      </c>
      <c r="D38" s="1" t="s">
        <v>4034</v>
      </c>
      <c r="E38" s="2">
        <v>42978</v>
      </c>
      <c r="F38" s="1" t="s">
        <v>2483</v>
      </c>
      <c r="G38" s="1" t="s">
        <v>2483</v>
      </c>
      <c r="H38" s="1" t="s">
        <v>1124</v>
      </c>
      <c r="I38" s="1" t="s">
        <v>145</v>
      </c>
      <c r="J38" s="1" t="s">
        <v>1775</v>
      </c>
      <c r="K38" t="s">
        <v>1776</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3985</v>
      </c>
      <c r="BE38">
        <v>2017</v>
      </c>
    </row>
    <row r="39" spans="1:57" x14ac:dyDescent="0.35">
      <c r="A39" s="1" t="s">
        <v>570</v>
      </c>
      <c r="B39" s="1" t="s">
        <v>2479</v>
      </c>
      <c r="C39" s="1" t="s">
        <v>2478</v>
      </c>
      <c r="D39" s="1" t="s">
        <v>4034</v>
      </c>
      <c r="E39" s="2">
        <v>42978</v>
      </c>
      <c r="F39" s="1" t="s">
        <v>2480</v>
      </c>
      <c r="G39" s="1" t="s">
        <v>2480</v>
      </c>
      <c r="H39" s="1" t="s">
        <v>155</v>
      </c>
      <c r="I39" s="1" t="s">
        <v>145</v>
      </c>
      <c r="J39" s="1" t="s">
        <v>1775</v>
      </c>
      <c r="K39" t="s">
        <v>1776</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3985</v>
      </c>
      <c r="BE39">
        <v>2017</v>
      </c>
    </row>
    <row r="40" spans="1:57" x14ac:dyDescent="0.35">
      <c r="A40" s="1" t="s">
        <v>570</v>
      </c>
      <c r="B40" s="1" t="s">
        <v>2476</v>
      </c>
      <c r="C40" s="1" t="s">
        <v>2475</v>
      </c>
      <c r="D40" s="1" t="s">
        <v>4034</v>
      </c>
      <c r="E40" s="2">
        <v>42978</v>
      </c>
      <c r="F40" s="1" t="s">
        <v>2477</v>
      </c>
      <c r="G40" s="1" t="s">
        <v>2477</v>
      </c>
      <c r="H40" s="1" t="s">
        <v>1839</v>
      </c>
      <c r="I40" s="1" t="s">
        <v>145</v>
      </c>
      <c r="J40" s="1" t="s">
        <v>1775</v>
      </c>
      <c r="K40" t="s">
        <v>1776</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3985</v>
      </c>
      <c r="BE40">
        <v>2017</v>
      </c>
    </row>
    <row r="41" spans="1:57" x14ac:dyDescent="0.35">
      <c r="A41" s="1" t="s">
        <v>570</v>
      </c>
      <c r="B41" s="1" t="s">
        <v>2473</v>
      </c>
      <c r="C41" s="1" t="s">
        <v>2472</v>
      </c>
      <c r="D41" s="1" t="s">
        <v>4034</v>
      </c>
      <c r="E41" s="2">
        <v>42978</v>
      </c>
      <c r="F41" s="1" t="s">
        <v>2474</v>
      </c>
      <c r="G41" s="1" t="s">
        <v>2474</v>
      </c>
      <c r="H41" s="1" t="s">
        <v>1110</v>
      </c>
      <c r="I41" s="1" t="s">
        <v>145</v>
      </c>
      <c r="J41" s="1" t="s">
        <v>1775</v>
      </c>
      <c r="K41" t="s">
        <v>1776</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3985</v>
      </c>
      <c r="BE41">
        <v>2017</v>
      </c>
    </row>
    <row r="42" spans="1:57" x14ac:dyDescent="0.35">
      <c r="A42" s="1" t="s">
        <v>570</v>
      </c>
      <c r="B42" s="1" t="s">
        <v>2470</v>
      </c>
      <c r="C42" s="1" t="s">
        <v>2469</v>
      </c>
      <c r="D42" s="1" t="s">
        <v>4034</v>
      </c>
      <c r="E42" s="2">
        <v>42978</v>
      </c>
      <c r="F42" s="1" t="s">
        <v>2471</v>
      </c>
      <c r="G42" s="1" t="s">
        <v>2471</v>
      </c>
      <c r="H42" s="1" t="s">
        <v>1020</v>
      </c>
      <c r="I42" s="1" t="s">
        <v>145</v>
      </c>
      <c r="J42" s="1" t="s">
        <v>1775</v>
      </c>
      <c r="K42" t="s">
        <v>1776</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3985</v>
      </c>
      <c r="BE42">
        <v>2017</v>
      </c>
    </row>
    <row r="43" spans="1:57" x14ac:dyDescent="0.35">
      <c r="A43" s="1" t="s">
        <v>570</v>
      </c>
      <c r="B43" s="1" t="s">
        <v>2466</v>
      </c>
      <c r="C43" s="1" t="s">
        <v>2465</v>
      </c>
      <c r="D43" s="1" t="s">
        <v>4034</v>
      </c>
      <c r="E43" s="2">
        <v>42978</v>
      </c>
      <c r="F43" s="1" t="s">
        <v>2467</v>
      </c>
      <c r="G43" s="1" t="s">
        <v>2468</v>
      </c>
      <c r="H43" s="1" t="s">
        <v>1795</v>
      </c>
      <c r="I43" s="1" t="s">
        <v>145</v>
      </c>
      <c r="J43" s="1" t="s">
        <v>1775</v>
      </c>
      <c r="K43" t="s">
        <v>1776</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3985</v>
      </c>
      <c r="BE43">
        <v>2017</v>
      </c>
    </row>
    <row r="44" spans="1:57" x14ac:dyDescent="0.35">
      <c r="A44" s="1" t="s">
        <v>570</v>
      </c>
      <c r="B44" s="1" t="s">
        <v>2541</v>
      </c>
      <c r="C44" s="1" t="s">
        <v>2540</v>
      </c>
      <c r="D44" s="1" t="s">
        <v>4035</v>
      </c>
      <c r="E44" s="2">
        <v>43343</v>
      </c>
      <c r="F44" s="1" t="s">
        <v>2542</v>
      </c>
      <c r="G44" s="1" t="s">
        <v>2542</v>
      </c>
      <c r="H44" s="1" t="s">
        <v>1816</v>
      </c>
      <c r="I44" s="1" t="s">
        <v>145</v>
      </c>
      <c r="J44" s="1" t="s">
        <v>1775</v>
      </c>
      <c r="K44" t="s">
        <v>1776</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3985</v>
      </c>
      <c r="BE44">
        <v>2018</v>
      </c>
    </row>
    <row r="45" spans="1:57" x14ac:dyDescent="0.35">
      <c r="A45" s="1" t="s">
        <v>570</v>
      </c>
      <c r="B45" s="1" t="s">
        <v>2538</v>
      </c>
      <c r="C45" s="1" t="s">
        <v>2537</v>
      </c>
      <c r="D45" s="1" t="s">
        <v>4035</v>
      </c>
      <c r="E45" s="2">
        <v>43343</v>
      </c>
      <c r="F45" s="1" t="s">
        <v>2539</v>
      </c>
      <c r="G45" s="1" t="s">
        <v>2539</v>
      </c>
      <c r="H45" s="1" t="s">
        <v>1820</v>
      </c>
      <c r="I45" s="1" t="s">
        <v>145</v>
      </c>
      <c r="J45" s="1" t="s">
        <v>1775</v>
      </c>
      <c r="K45" t="s">
        <v>1776</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3985</v>
      </c>
      <c r="BE45">
        <v>2018</v>
      </c>
    </row>
    <row r="46" spans="1:57" x14ac:dyDescent="0.35">
      <c r="A46" s="1" t="s">
        <v>570</v>
      </c>
      <c r="B46" s="1" t="s">
        <v>2535</v>
      </c>
      <c r="C46" s="1" t="s">
        <v>2534</v>
      </c>
      <c r="D46" s="1" t="s">
        <v>4035</v>
      </c>
      <c r="E46" s="2">
        <v>43343</v>
      </c>
      <c r="F46" s="1" t="s">
        <v>2536</v>
      </c>
      <c r="G46" s="1" t="s">
        <v>2536</v>
      </c>
      <c r="H46" s="1" t="s">
        <v>1783</v>
      </c>
      <c r="I46" s="1" t="s">
        <v>145</v>
      </c>
      <c r="J46" s="1" t="s">
        <v>1775</v>
      </c>
      <c r="K46" t="s">
        <v>1776</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3985</v>
      </c>
      <c r="BE46">
        <v>2018</v>
      </c>
    </row>
    <row r="47" spans="1:57" x14ac:dyDescent="0.35">
      <c r="A47" s="1" t="s">
        <v>570</v>
      </c>
      <c r="B47" s="1" t="s">
        <v>2532</v>
      </c>
      <c r="C47" s="1" t="s">
        <v>2531</v>
      </c>
      <c r="D47" s="1" t="s">
        <v>4035</v>
      </c>
      <c r="E47" s="2">
        <v>43343</v>
      </c>
      <c r="F47" s="1" t="s">
        <v>2533</v>
      </c>
      <c r="G47" s="1" t="s">
        <v>2533</v>
      </c>
      <c r="H47" s="1" t="s">
        <v>1799</v>
      </c>
      <c r="I47" s="1" t="s">
        <v>145</v>
      </c>
      <c r="J47" s="1" t="s">
        <v>1775</v>
      </c>
      <c r="K47" t="s">
        <v>1776</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3985</v>
      </c>
      <c r="BE47">
        <v>2018</v>
      </c>
    </row>
    <row r="48" spans="1:57" x14ac:dyDescent="0.35">
      <c r="A48" s="1" t="s">
        <v>570</v>
      </c>
      <c r="B48" s="1" t="s">
        <v>2556</v>
      </c>
      <c r="C48" s="1" t="s">
        <v>2555</v>
      </c>
      <c r="D48" s="1" t="s">
        <v>4035</v>
      </c>
      <c r="E48" s="2">
        <v>43343</v>
      </c>
      <c r="F48" s="1" t="s">
        <v>2557</v>
      </c>
      <c r="G48" s="1" t="s">
        <v>2557</v>
      </c>
      <c r="H48" s="1" t="s">
        <v>1824</v>
      </c>
      <c r="I48" s="1" t="s">
        <v>145</v>
      </c>
      <c r="J48" s="1" t="s">
        <v>1775</v>
      </c>
      <c r="K48" t="s">
        <v>1776</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3985</v>
      </c>
      <c r="BE48">
        <v>2018</v>
      </c>
    </row>
    <row r="49" spans="1:57" x14ac:dyDescent="0.35">
      <c r="A49" s="1" t="s">
        <v>570</v>
      </c>
      <c r="B49" s="1" t="s">
        <v>2553</v>
      </c>
      <c r="C49" s="1" t="s">
        <v>2552</v>
      </c>
      <c r="D49" s="1" t="s">
        <v>4035</v>
      </c>
      <c r="E49" s="2">
        <v>43343</v>
      </c>
      <c r="F49" s="1" t="s">
        <v>2554</v>
      </c>
      <c r="G49" s="1" t="s">
        <v>2554</v>
      </c>
      <c r="H49" s="1" t="s">
        <v>146</v>
      </c>
      <c r="I49" s="1" t="s">
        <v>145</v>
      </c>
      <c r="J49" s="1" t="s">
        <v>1775</v>
      </c>
      <c r="K49" t="s">
        <v>1776</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3985</v>
      </c>
      <c r="BE49">
        <v>2018</v>
      </c>
    </row>
    <row r="50" spans="1:57" x14ac:dyDescent="0.35">
      <c r="A50" s="1" t="s">
        <v>570</v>
      </c>
      <c r="B50" s="1" t="s">
        <v>2550</v>
      </c>
      <c r="C50" s="1" t="s">
        <v>2549</v>
      </c>
      <c r="D50" s="1" t="s">
        <v>4035</v>
      </c>
      <c r="E50" s="2">
        <v>43343</v>
      </c>
      <c r="F50" s="1" t="s">
        <v>2551</v>
      </c>
      <c r="G50" s="1" t="s">
        <v>2551</v>
      </c>
      <c r="H50" s="1" t="s">
        <v>402</v>
      </c>
      <c r="I50" s="1" t="s">
        <v>145</v>
      </c>
      <c r="J50" s="1" t="s">
        <v>1775</v>
      </c>
      <c r="K50" t="s">
        <v>1776</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3985</v>
      </c>
      <c r="BE50">
        <v>2018</v>
      </c>
    </row>
    <row r="51" spans="1:57" x14ac:dyDescent="0.35">
      <c r="A51" s="1" t="s">
        <v>570</v>
      </c>
      <c r="B51" s="1" t="s">
        <v>2547</v>
      </c>
      <c r="C51" s="1" t="s">
        <v>2546</v>
      </c>
      <c r="D51" s="1" t="s">
        <v>4035</v>
      </c>
      <c r="E51" s="2">
        <v>43343</v>
      </c>
      <c r="F51" s="1" t="s">
        <v>2548</v>
      </c>
      <c r="G51" s="1" t="s">
        <v>2548</v>
      </c>
      <c r="H51" s="1" t="s">
        <v>1124</v>
      </c>
      <c r="I51" s="1" t="s">
        <v>145</v>
      </c>
      <c r="J51" s="1" t="s">
        <v>1775</v>
      </c>
      <c r="K51" t="s">
        <v>1776</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3985</v>
      </c>
      <c r="BE51">
        <v>2018</v>
      </c>
    </row>
    <row r="52" spans="1:57" x14ac:dyDescent="0.35">
      <c r="A52" s="1" t="s">
        <v>570</v>
      </c>
      <c r="B52" s="1" t="s">
        <v>2544</v>
      </c>
      <c r="C52" s="1" t="s">
        <v>2543</v>
      </c>
      <c r="D52" s="1" t="s">
        <v>4035</v>
      </c>
      <c r="E52" s="2">
        <v>43343</v>
      </c>
      <c r="F52" s="1" t="s">
        <v>2545</v>
      </c>
      <c r="G52" s="1" t="s">
        <v>2545</v>
      </c>
      <c r="H52" s="1" t="s">
        <v>1828</v>
      </c>
      <c r="I52" s="1" t="s">
        <v>145</v>
      </c>
      <c r="J52" s="1" t="s">
        <v>1775</v>
      </c>
      <c r="K52" t="s">
        <v>1776</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3985</v>
      </c>
      <c r="BE52">
        <v>2018</v>
      </c>
    </row>
    <row r="53" spans="1:57" x14ac:dyDescent="0.35">
      <c r="A53" s="1" t="s">
        <v>570</v>
      </c>
      <c r="B53" s="1" t="s">
        <v>2528</v>
      </c>
      <c r="C53" s="1" t="s">
        <v>2527</v>
      </c>
      <c r="D53" s="1" t="s">
        <v>4035</v>
      </c>
      <c r="E53" s="2">
        <v>43343</v>
      </c>
      <c r="F53" s="1" t="s">
        <v>2529</v>
      </c>
      <c r="G53" s="1" t="s">
        <v>2530</v>
      </c>
      <c r="H53" s="1" t="s">
        <v>1795</v>
      </c>
      <c r="I53" s="1" t="s">
        <v>145</v>
      </c>
      <c r="J53" s="1" t="s">
        <v>1775</v>
      </c>
      <c r="K53" t="s">
        <v>1776</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3985</v>
      </c>
      <c r="BE53">
        <v>2018</v>
      </c>
    </row>
    <row r="54" spans="1:57" x14ac:dyDescent="0.35">
      <c r="A54" s="1" t="s">
        <v>570</v>
      </c>
      <c r="B54" s="1" t="s">
        <v>2525</v>
      </c>
      <c r="C54" s="1" t="s">
        <v>2524</v>
      </c>
      <c r="D54" s="1" t="s">
        <v>4035</v>
      </c>
      <c r="E54" s="2">
        <v>43343</v>
      </c>
      <c r="F54" s="1" t="s">
        <v>2526</v>
      </c>
      <c r="G54" s="1" t="s">
        <v>2526</v>
      </c>
      <c r="H54" s="1" t="s">
        <v>1020</v>
      </c>
      <c r="I54" s="1" t="s">
        <v>145</v>
      </c>
      <c r="J54" s="1" t="s">
        <v>1775</v>
      </c>
      <c r="K54" t="s">
        <v>1776</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3985</v>
      </c>
      <c r="BE54">
        <v>2018</v>
      </c>
    </row>
    <row r="55" spans="1:57" x14ac:dyDescent="0.35">
      <c r="A55" s="1" t="s">
        <v>570</v>
      </c>
      <c r="B55" s="1" t="s">
        <v>2522</v>
      </c>
      <c r="C55" s="1" t="s">
        <v>2521</v>
      </c>
      <c r="D55" s="1" t="s">
        <v>4035</v>
      </c>
      <c r="E55" s="2">
        <v>43343</v>
      </c>
      <c r="F55" s="1" t="s">
        <v>2523</v>
      </c>
      <c r="G55" s="1" t="s">
        <v>2523</v>
      </c>
      <c r="H55" s="1" t="s">
        <v>1774</v>
      </c>
      <c r="I55" s="1" t="s">
        <v>353</v>
      </c>
      <c r="J55" s="1" t="s">
        <v>1775</v>
      </c>
      <c r="K55" t="s">
        <v>1776</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3985</v>
      </c>
      <c r="BE55">
        <v>2018</v>
      </c>
    </row>
    <row r="56" spans="1:57" x14ac:dyDescent="0.35">
      <c r="A56" s="1" t="s">
        <v>570</v>
      </c>
      <c r="B56" s="1" t="s">
        <v>2518</v>
      </c>
      <c r="C56" s="1" t="s">
        <v>2517</v>
      </c>
      <c r="D56" s="1" t="s">
        <v>4035</v>
      </c>
      <c r="E56" s="2">
        <v>43343</v>
      </c>
      <c r="F56" s="1" t="s">
        <v>2519</v>
      </c>
      <c r="G56" s="1" t="s">
        <v>2520</v>
      </c>
      <c r="H56" s="1" t="s">
        <v>576</v>
      </c>
      <c r="I56" s="1" t="s">
        <v>353</v>
      </c>
      <c r="J56" s="1" t="s">
        <v>1775</v>
      </c>
      <c r="K56" t="s">
        <v>1776</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3985</v>
      </c>
      <c r="BE56">
        <v>2018</v>
      </c>
    </row>
    <row r="57" spans="1:57" x14ac:dyDescent="0.35">
      <c r="A57" s="1" t="s">
        <v>570</v>
      </c>
      <c r="B57" s="1" t="s">
        <v>2515</v>
      </c>
      <c r="C57" s="1" t="s">
        <v>2514</v>
      </c>
      <c r="D57" s="1" t="s">
        <v>4035</v>
      </c>
      <c r="E57" s="2">
        <v>43343</v>
      </c>
      <c r="F57" s="1" t="s">
        <v>2516</v>
      </c>
      <c r="G57" s="1" t="s">
        <v>2516</v>
      </c>
      <c r="H57" s="1" t="s">
        <v>1079</v>
      </c>
      <c r="I57" s="1" t="s">
        <v>353</v>
      </c>
      <c r="J57" s="1" t="s">
        <v>1775</v>
      </c>
      <c r="K57" t="s">
        <v>1776</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3985</v>
      </c>
      <c r="BE57">
        <v>2018</v>
      </c>
    </row>
    <row r="58" spans="1:57" x14ac:dyDescent="0.35">
      <c r="A58" s="1" t="s">
        <v>570</v>
      </c>
      <c r="B58" s="1" t="s">
        <v>2512</v>
      </c>
      <c r="C58" s="1" t="s">
        <v>2511</v>
      </c>
      <c r="D58" s="1" t="s">
        <v>4035</v>
      </c>
      <c r="E58" s="2">
        <v>43343</v>
      </c>
      <c r="F58" s="1" t="s">
        <v>2513</v>
      </c>
      <c r="G58" s="1" t="s">
        <v>2513</v>
      </c>
      <c r="H58" s="1" t="s">
        <v>1110</v>
      </c>
      <c r="I58" s="1" t="s">
        <v>145</v>
      </c>
      <c r="J58" s="1" t="s">
        <v>1775</v>
      </c>
      <c r="K58" t="s">
        <v>1776</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3985</v>
      </c>
      <c r="BE58">
        <v>2018</v>
      </c>
    </row>
    <row r="59" spans="1:57" x14ac:dyDescent="0.35">
      <c r="A59" s="1" t="s">
        <v>570</v>
      </c>
      <c r="B59" s="1" t="s">
        <v>2509</v>
      </c>
      <c r="C59" s="1" t="s">
        <v>2508</v>
      </c>
      <c r="D59" s="1" t="s">
        <v>4035</v>
      </c>
      <c r="E59" s="2">
        <v>43343</v>
      </c>
      <c r="F59" s="1" t="s">
        <v>2510</v>
      </c>
      <c r="G59" s="1" t="s">
        <v>2510</v>
      </c>
      <c r="H59" s="1" t="s">
        <v>155</v>
      </c>
      <c r="I59" s="1" t="s">
        <v>145</v>
      </c>
      <c r="J59" s="1" t="s">
        <v>1775</v>
      </c>
      <c r="K59" t="s">
        <v>1776</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3985</v>
      </c>
      <c r="BE59">
        <v>2018</v>
      </c>
    </row>
    <row r="60" spans="1:57" x14ac:dyDescent="0.35">
      <c r="A60" s="1" t="s">
        <v>570</v>
      </c>
      <c r="B60" s="1" t="s">
        <v>2506</v>
      </c>
      <c r="C60" s="1" t="s">
        <v>2505</v>
      </c>
      <c r="D60" s="1" t="s">
        <v>4035</v>
      </c>
      <c r="E60" s="2">
        <v>43343</v>
      </c>
      <c r="F60" s="1" t="s">
        <v>2507</v>
      </c>
      <c r="G60" s="1" t="s">
        <v>2507</v>
      </c>
      <c r="H60" s="1" t="s">
        <v>1839</v>
      </c>
      <c r="I60" s="1" t="s">
        <v>145</v>
      </c>
      <c r="J60" s="1" t="s">
        <v>1775</v>
      </c>
      <c r="K60" t="s">
        <v>1776</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3985</v>
      </c>
      <c r="BE60">
        <v>2018</v>
      </c>
    </row>
    <row r="61" spans="1:57" x14ac:dyDescent="0.35">
      <c r="A61" s="1" t="s">
        <v>570</v>
      </c>
      <c r="B61" s="1" t="s">
        <v>2503</v>
      </c>
      <c r="C61" s="1" t="s">
        <v>2502</v>
      </c>
      <c r="D61" s="1" t="s">
        <v>4035</v>
      </c>
      <c r="E61" s="2">
        <v>43343</v>
      </c>
      <c r="F61" s="1" t="s">
        <v>2504</v>
      </c>
      <c r="G61" s="1" t="s">
        <v>2504</v>
      </c>
      <c r="H61" s="1" t="s">
        <v>135</v>
      </c>
      <c r="I61" s="1" t="s">
        <v>136</v>
      </c>
      <c r="J61" s="1" t="s">
        <v>1775</v>
      </c>
      <c r="K61" t="s">
        <v>1776</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3985</v>
      </c>
      <c r="BE61">
        <v>2018</v>
      </c>
    </row>
    <row r="62" spans="1:57" x14ac:dyDescent="0.35">
      <c r="A62" s="1" t="s">
        <v>570</v>
      </c>
      <c r="B62" s="1" t="s">
        <v>2500</v>
      </c>
      <c r="C62" s="1" t="s">
        <v>2499</v>
      </c>
      <c r="D62" s="1" t="s">
        <v>4035</v>
      </c>
      <c r="E62" s="2">
        <v>43343</v>
      </c>
      <c r="F62" s="1" t="s">
        <v>2501</v>
      </c>
      <c r="G62" s="1" t="s">
        <v>2501</v>
      </c>
      <c r="H62" s="1" t="s">
        <v>998</v>
      </c>
      <c r="I62" s="1" t="s">
        <v>145</v>
      </c>
      <c r="J62" s="1" t="s">
        <v>1775</v>
      </c>
      <c r="K62" t="s">
        <v>1776</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3985</v>
      </c>
      <c r="BE62">
        <v>2018</v>
      </c>
    </row>
    <row r="63" spans="1:57" x14ac:dyDescent="0.35">
      <c r="A63" s="1" t="s">
        <v>570</v>
      </c>
      <c r="B63" s="1" t="s">
        <v>2497</v>
      </c>
      <c r="C63" s="1" t="s">
        <v>2496</v>
      </c>
      <c r="D63" s="1" t="s">
        <v>4035</v>
      </c>
      <c r="E63" s="2">
        <v>43343</v>
      </c>
      <c r="F63" s="1" t="s">
        <v>2498</v>
      </c>
      <c r="G63" s="1" t="s">
        <v>2498</v>
      </c>
      <c r="H63" s="1" t="s">
        <v>1790</v>
      </c>
      <c r="I63" s="1" t="s">
        <v>145</v>
      </c>
      <c r="J63" s="1" t="s">
        <v>1775</v>
      </c>
      <c r="K63" t="s">
        <v>1776</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3985</v>
      </c>
      <c r="BE63">
        <v>2018</v>
      </c>
    </row>
    <row r="64" spans="1:57" x14ac:dyDescent="0.35">
      <c r="A64" s="1" t="s">
        <v>570</v>
      </c>
      <c r="B64" s="1" t="s">
        <v>2494</v>
      </c>
      <c r="C64" s="1" t="s">
        <v>2493</v>
      </c>
      <c r="D64" s="1" t="s">
        <v>4035</v>
      </c>
      <c r="E64" s="2">
        <v>43343</v>
      </c>
      <c r="F64" s="1" t="s">
        <v>2495</v>
      </c>
      <c r="G64" s="1" t="s">
        <v>2495</v>
      </c>
      <c r="H64" s="1" t="s">
        <v>151</v>
      </c>
      <c r="I64" s="1" t="s">
        <v>145</v>
      </c>
      <c r="J64" s="1" t="s">
        <v>1775</v>
      </c>
      <c r="K64" t="s">
        <v>1776</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3985</v>
      </c>
      <c r="BE64">
        <v>2018</v>
      </c>
    </row>
    <row r="65" spans="1:57" x14ac:dyDescent="0.35">
      <c r="A65" s="1" t="s">
        <v>405</v>
      </c>
      <c r="B65" s="1" t="s">
        <v>2559</v>
      </c>
      <c r="C65" s="1" t="s">
        <v>2558</v>
      </c>
      <c r="D65" s="1" t="s">
        <v>4036</v>
      </c>
      <c r="E65" s="2">
        <v>42840</v>
      </c>
      <c r="F65" s="1" t="s">
        <v>2560</v>
      </c>
      <c r="G65" s="1" t="s">
        <v>29</v>
      </c>
      <c r="H65" s="1" t="s">
        <v>352</v>
      </c>
      <c r="I65" s="1" t="s">
        <v>353</v>
      </c>
      <c r="J65" s="1" t="s">
        <v>1894</v>
      </c>
      <c r="K65" t="s">
        <v>1895</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3986</v>
      </c>
      <c r="BE65">
        <v>2017</v>
      </c>
    </row>
    <row r="66" spans="1:57" x14ac:dyDescent="0.35">
      <c r="A66" s="1" t="s">
        <v>595</v>
      </c>
      <c r="B66" s="1" t="s">
        <v>2562</v>
      </c>
      <c r="C66" s="1" t="s">
        <v>2561</v>
      </c>
      <c r="D66" s="1" t="s">
        <v>4037</v>
      </c>
      <c r="E66" s="2">
        <v>42613</v>
      </c>
      <c r="F66" s="1" t="s">
        <v>2563</v>
      </c>
      <c r="G66" s="1" t="s">
        <v>29</v>
      </c>
      <c r="H66" s="1" t="s">
        <v>596</v>
      </c>
      <c r="I66" s="1" t="s">
        <v>353</v>
      </c>
      <c r="J66" s="1" t="s">
        <v>1894</v>
      </c>
      <c r="K66" t="s">
        <v>1895</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3985</v>
      </c>
      <c r="BE66">
        <v>2016</v>
      </c>
    </row>
    <row r="67" spans="1:57" x14ac:dyDescent="0.35">
      <c r="A67" s="1" t="s">
        <v>614</v>
      </c>
      <c r="B67" s="1" t="s">
        <v>2565</v>
      </c>
      <c r="C67" s="1" t="s">
        <v>2564</v>
      </c>
      <c r="D67" s="1" t="s">
        <v>4038</v>
      </c>
      <c r="E67" s="2">
        <v>42508</v>
      </c>
      <c r="F67" s="1" t="s">
        <v>2566</v>
      </c>
      <c r="G67" s="1" t="s">
        <v>29</v>
      </c>
      <c r="H67" s="1" t="s">
        <v>74</v>
      </c>
      <c r="I67" s="1" t="s">
        <v>82</v>
      </c>
      <c r="J67" s="1" t="s">
        <v>751</v>
      </c>
      <c r="K67" t="s">
        <v>2567</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3986</v>
      </c>
      <c r="BE67">
        <v>2016</v>
      </c>
    </row>
    <row r="68" spans="1:57" x14ac:dyDescent="0.35">
      <c r="A68" s="1" t="s">
        <v>607</v>
      </c>
      <c r="B68" s="1" t="s">
        <v>2585</v>
      </c>
      <c r="C68" s="1" t="s">
        <v>2584</v>
      </c>
      <c r="D68" s="1" t="s">
        <v>4039</v>
      </c>
      <c r="E68" s="2">
        <v>42581</v>
      </c>
      <c r="F68" s="1" t="s">
        <v>2586</v>
      </c>
      <c r="G68" s="1" t="s">
        <v>29</v>
      </c>
      <c r="H68" s="1" t="s">
        <v>40</v>
      </c>
      <c r="I68" s="1" t="s">
        <v>40</v>
      </c>
      <c r="J68" s="1" t="s">
        <v>1855</v>
      </c>
      <c r="K68" t="s">
        <v>1856</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3985</v>
      </c>
      <c r="BE68">
        <v>2016</v>
      </c>
    </row>
    <row r="69" spans="1:57" x14ac:dyDescent="0.35">
      <c r="A69" s="1" t="s">
        <v>607</v>
      </c>
      <c r="B69" s="1" t="s">
        <v>2581</v>
      </c>
      <c r="C69" s="1" t="s">
        <v>2580</v>
      </c>
      <c r="D69" s="1" t="s">
        <v>4039</v>
      </c>
      <c r="E69" s="2">
        <v>42581</v>
      </c>
      <c r="F69" s="1" t="s">
        <v>2582</v>
      </c>
      <c r="G69" s="1" t="s">
        <v>29</v>
      </c>
      <c r="H69" s="1" t="s">
        <v>2583</v>
      </c>
      <c r="I69" s="1" t="s">
        <v>1146</v>
      </c>
      <c r="J69" s="1" t="s">
        <v>1855</v>
      </c>
      <c r="K69" t="s">
        <v>1856</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3985</v>
      </c>
      <c r="BE69">
        <v>2016</v>
      </c>
    </row>
    <row r="70" spans="1:57" x14ac:dyDescent="0.35">
      <c r="A70" s="1" t="s">
        <v>607</v>
      </c>
      <c r="B70" s="1" t="s">
        <v>2578</v>
      </c>
      <c r="C70" s="1" t="s">
        <v>2577</v>
      </c>
      <c r="D70" s="1" t="s">
        <v>4039</v>
      </c>
      <c r="E70" s="2">
        <v>42581</v>
      </c>
      <c r="F70" s="1" t="s">
        <v>2579</v>
      </c>
      <c r="G70" s="1" t="s">
        <v>29</v>
      </c>
      <c r="H70" s="1" t="s">
        <v>1063</v>
      </c>
      <c r="I70" s="1" t="s">
        <v>40</v>
      </c>
      <c r="J70" s="1" t="s">
        <v>1855</v>
      </c>
      <c r="K70" t="s">
        <v>1856</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3985</v>
      </c>
      <c r="BE70">
        <v>2016</v>
      </c>
    </row>
    <row r="71" spans="1:57" x14ac:dyDescent="0.35">
      <c r="A71" s="1" t="s">
        <v>607</v>
      </c>
      <c r="B71" s="1" t="s">
        <v>2575</v>
      </c>
      <c r="C71" s="1" t="s">
        <v>2574</v>
      </c>
      <c r="D71" s="1" t="s">
        <v>4039</v>
      </c>
      <c r="E71" s="2">
        <v>42581</v>
      </c>
      <c r="F71" s="1" t="s">
        <v>2576</v>
      </c>
      <c r="G71" s="1" t="s">
        <v>29</v>
      </c>
      <c r="H71" s="1" t="s">
        <v>854</v>
      </c>
      <c r="I71" s="1" t="s">
        <v>40</v>
      </c>
      <c r="J71" s="1" t="s">
        <v>1855</v>
      </c>
      <c r="K71" t="s">
        <v>1856</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3985</v>
      </c>
      <c r="BE71">
        <v>2016</v>
      </c>
    </row>
    <row r="72" spans="1:57" x14ac:dyDescent="0.35">
      <c r="A72" s="1" t="s">
        <v>607</v>
      </c>
      <c r="B72" s="1" t="s">
        <v>2572</v>
      </c>
      <c r="C72" s="1" t="s">
        <v>2571</v>
      </c>
      <c r="D72" s="1" t="s">
        <v>4039</v>
      </c>
      <c r="E72" s="2">
        <v>42581</v>
      </c>
      <c r="F72" s="1" t="s">
        <v>2573</v>
      </c>
      <c r="G72" s="1" t="s">
        <v>29</v>
      </c>
      <c r="H72" s="1" t="s">
        <v>177</v>
      </c>
      <c r="I72" s="1" t="s">
        <v>1146</v>
      </c>
      <c r="J72" s="1" t="s">
        <v>1855</v>
      </c>
      <c r="K72" t="s">
        <v>1856</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3985</v>
      </c>
      <c r="BE72">
        <v>2016</v>
      </c>
    </row>
    <row r="73" spans="1:57" x14ac:dyDescent="0.35">
      <c r="A73" s="1" t="s">
        <v>607</v>
      </c>
      <c r="B73" s="1" t="s">
        <v>2569</v>
      </c>
      <c r="C73" s="1" t="s">
        <v>2568</v>
      </c>
      <c r="D73" s="1" t="s">
        <v>4039</v>
      </c>
      <c r="E73" s="2">
        <v>42581</v>
      </c>
      <c r="F73" s="1" t="s">
        <v>2570</v>
      </c>
      <c r="G73" s="1" t="s">
        <v>29</v>
      </c>
      <c r="H73" s="1" t="s">
        <v>576</v>
      </c>
      <c r="I73" s="1" t="s">
        <v>353</v>
      </c>
      <c r="J73" s="1" t="s">
        <v>1855</v>
      </c>
      <c r="K73" t="s">
        <v>1856</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3985</v>
      </c>
      <c r="BE73">
        <v>2016</v>
      </c>
    </row>
    <row r="74" spans="1:57" x14ac:dyDescent="0.35">
      <c r="A74" s="1" t="s">
        <v>607</v>
      </c>
      <c r="B74" s="1" t="s">
        <v>2603</v>
      </c>
      <c r="C74" s="1" t="s">
        <v>2602</v>
      </c>
      <c r="D74" s="1" t="s">
        <v>4040</v>
      </c>
      <c r="E74" s="2">
        <v>42931</v>
      </c>
      <c r="F74" s="1" t="s">
        <v>2604</v>
      </c>
      <c r="G74" s="1" t="s">
        <v>29</v>
      </c>
      <c r="H74" s="1" t="s">
        <v>854</v>
      </c>
      <c r="I74" s="1" t="s">
        <v>40</v>
      </c>
      <c r="J74" s="1" t="s">
        <v>1855</v>
      </c>
      <c r="K74" t="s">
        <v>1856</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3985</v>
      </c>
      <c r="BE74">
        <v>2017</v>
      </c>
    </row>
    <row r="75" spans="1:57" x14ac:dyDescent="0.35">
      <c r="A75" s="1" t="s">
        <v>607</v>
      </c>
      <c r="B75" s="1" t="s">
        <v>2600</v>
      </c>
      <c r="C75" s="1" t="s">
        <v>2599</v>
      </c>
      <c r="D75" s="1" t="s">
        <v>4040</v>
      </c>
      <c r="E75" s="2">
        <v>42931</v>
      </c>
      <c r="F75" s="1" t="s">
        <v>2601</v>
      </c>
      <c r="G75" s="1" t="s">
        <v>29</v>
      </c>
      <c r="H75" s="1" t="s">
        <v>40</v>
      </c>
      <c r="I75" s="1" t="s">
        <v>40</v>
      </c>
      <c r="J75" s="1" t="s">
        <v>1855</v>
      </c>
      <c r="K75" t="s">
        <v>1856</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3985</v>
      </c>
      <c r="BE75">
        <v>2017</v>
      </c>
    </row>
    <row r="76" spans="1:57" x14ac:dyDescent="0.35">
      <c r="A76" s="1" t="s">
        <v>607</v>
      </c>
      <c r="B76" s="1" t="s">
        <v>2597</v>
      </c>
      <c r="C76" s="1" t="s">
        <v>2596</v>
      </c>
      <c r="D76" s="1" t="s">
        <v>4040</v>
      </c>
      <c r="E76" s="2">
        <v>42931</v>
      </c>
      <c r="F76" s="1" t="s">
        <v>2598</v>
      </c>
      <c r="G76" s="1" t="s">
        <v>29</v>
      </c>
      <c r="H76" s="1" t="s">
        <v>2583</v>
      </c>
      <c r="I76" s="1" t="s">
        <v>1146</v>
      </c>
      <c r="J76" s="1" t="s">
        <v>1855</v>
      </c>
      <c r="K76" t="s">
        <v>1856</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3985</v>
      </c>
      <c r="BE76">
        <v>2017</v>
      </c>
    </row>
    <row r="77" spans="1:57" x14ac:dyDescent="0.35">
      <c r="A77" s="1" t="s">
        <v>607</v>
      </c>
      <c r="B77" s="1" t="s">
        <v>2594</v>
      </c>
      <c r="C77" s="1" t="s">
        <v>2593</v>
      </c>
      <c r="D77" s="1" t="s">
        <v>4040</v>
      </c>
      <c r="E77" s="2">
        <v>42931</v>
      </c>
      <c r="F77" s="1" t="s">
        <v>2595</v>
      </c>
      <c r="G77" s="1" t="s">
        <v>29</v>
      </c>
      <c r="H77" s="1" t="s">
        <v>177</v>
      </c>
      <c r="I77" s="1" t="s">
        <v>1146</v>
      </c>
      <c r="J77" s="1" t="s">
        <v>1855</v>
      </c>
      <c r="K77" t="s">
        <v>1856</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3985</v>
      </c>
      <c r="BE77">
        <v>2017</v>
      </c>
    </row>
    <row r="78" spans="1:57" x14ac:dyDescent="0.35">
      <c r="A78" s="1" t="s">
        <v>607</v>
      </c>
      <c r="B78" s="1" t="s">
        <v>2591</v>
      </c>
      <c r="C78" s="1" t="s">
        <v>2590</v>
      </c>
      <c r="D78" s="1" t="s">
        <v>4040</v>
      </c>
      <c r="E78" s="2">
        <v>42931</v>
      </c>
      <c r="F78" s="1" t="s">
        <v>2592</v>
      </c>
      <c r="G78" s="1" t="s">
        <v>29</v>
      </c>
      <c r="H78" s="1" t="s">
        <v>576</v>
      </c>
      <c r="I78" s="1" t="s">
        <v>353</v>
      </c>
      <c r="J78" s="1" t="s">
        <v>1855</v>
      </c>
      <c r="K78" t="s">
        <v>1856</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3985</v>
      </c>
      <c r="BE78">
        <v>2017</v>
      </c>
    </row>
    <row r="79" spans="1:57" x14ac:dyDescent="0.35">
      <c r="A79" s="1" t="s">
        <v>607</v>
      </c>
      <c r="B79" s="1" t="s">
        <v>2588</v>
      </c>
      <c r="C79" s="1" t="s">
        <v>2587</v>
      </c>
      <c r="D79" s="1" t="s">
        <v>4040</v>
      </c>
      <c r="E79" s="2">
        <v>42931</v>
      </c>
      <c r="F79" s="1" t="s">
        <v>2589</v>
      </c>
      <c r="G79" s="1" t="s">
        <v>29</v>
      </c>
      <c r="H79" s="1" t="s">
        <v>1063</v>
      </c>
      <c r="I79" s="1" t="s">
        <v>40</v>
      </c>
      <c r="J79" s="1" t="s">
        <v>1855</v>
      </c>
      <c r="K79" t="s">
        <v>1856</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3985</v>
      </c>
      <c r="BE79">
        <v>2017</v>
      </c>
    </row>
    <row r="80" spans="1:57" x14ac:dyDescent="0.35">
      <c r="A80" s="1" t="s">
        <v>607</v>
      </c>
      <c r="B80" s="1" t="s">
        <v>2621</v>
      </c>
      <c r="C80" s="1" t="s">
        <v>2620</v>
      </c>
      <c r="D80" s="1" t="s">
        <v>4041</v>
      </c>
      <c r="E80" s="2">
        <v>42214</v>
      </c>
      <c r="F80" s="1" t="s">
        <v>2622</v>
      </c>
      <c r="G80" s="1" t="s">
        <v>29</v>
      </c>
      <c r="H80" s="1" t="s">
        <v>40</v>
      </c>
      <c r="I80" s="1" t="s">
        <v>40</v>
      </c>
      <c r="J80" s="1" t="s">
        <v>1855</v>
      </c>
      <c r="K80" t="s">
        <v>1856</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3985</v>
      </c>
      <c r="BE80">
        <v>2015</v>
      </c>
    </row>
    <row r="81" spans="1:57" x14ac:dyDescent="0.35">
      <c r="A81" s="1" t="s">
        <v>607</v>
      </c>
      <c r="B81" s="1" t="s">
        <v>2618</v>
      </c>
      <c r="C81" s="1" t="s">
        <v>2617</v>
      </c>
      <c r="D81" s="1" t="s">
        <v>4041</v>
      </c>
      <c r="E81" s="2">
        <v>42214</v>
      </c>
      <c r="F81" s="1" t="s">
        <v>2619</v>
      </c>
      <c r="G81" s="1" t="s">
        <v>29</v>
      </c>
      <c r="H81" s="1" t="s">
        <v>2583</v>
      </c>
      <c r="I81" s="1" t="s">
        <v>1146</v>
      </c>
      <c r="J81" s="1" t="s">
        <v>1855</v>
      </c>
      <c r="K81" t="s">
        <v>1856</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3985</v>
      </c>
      <c r="BE81">
        <v>2015</v>
      </c>
    </row>
    <row r="82" spans="1:57" x14ac:dyDescent="0.35">
      <c r="A82" s="1" t="s">
        <v>607</v>
      </c>
      <c r="B82" s="1" t="s">
        <v>2615</v>
      </c>
      <c r="C82" s="1" t="s">
        <v>2614</v>
      </c>
      <c r="D82" s="1" t="s">
        <v>4041</v>
      </c>
      <c r="E82" s="2">
        <v>42214</v>
      </c>
      <c r="F82" s="1" t="s">
        <v>2616</v>
      </c>
      <c r="G82" s="1" t="s">
        <v>29</v>
      </c>
      <c r="H82" s="1" t="s">
        <v>1063</v>
      </c>
      <c r="I82" s="1" t="s">
        <v>40</v>
      </c>
      <c r="J82" s="1" t="s">
        <v>1855</v>
      </c>
      <c r="K82" t="s">
        <v>1856</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3985</v>
      </c>
      <c r="BE82">
        <v>2015</v>
      </c>
    </row>
    <row r="83" spans="1:57" x14ac:dyDescent="0.35">
      <c r="A83" s="1" t="s">
        <v>607</v>
      </c>
      <c r="B83" s="1" t="s">
        <v>2612</v>
      </c>
      <c r="C83" s="1" t="s">
        <v>2611</v>
      </c>
      <c r="D83" s="1" t="s">
        <v>4041</v>
      </c>
      <c r="E83" s="2">
        <v>42214</v>
      </c>
      <c r="F83" s="1" t="s">
        <v>2613</v>
      </c>
      <c r="G83" s="1" t="s">
        <v>29</v>
      </c>
      <c r="H83" s="1" t="s">
        <v>854</v>
      </c>
      <c r="I83" s="1" t="s">
        <v>40</v>
      </c>
      <c r="J83" s="1" t="s">
        <v>1855</v>
      </c>
      <c r="K83" t="s">
        <v>1856</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3985</v>
      </c>
      <c r="BE83">
        <v>2015</v>
      </c>
    </row>
    <row r="84" spans="1:57" x14ac:dyDescent="0.35">
      <c r="A84" s="1" t="s">
        <v>607</v>
      </c>
      <c r="B84" s="1" t="s">
        <v>2609</v>
      </c>
      <c r="C84" s="1" t="s">
        <v>2608</v>
      </c>
      <c r="D84" s="1" t="s">
        <v>4041</v>
      </c>
      <c r="E84" s="2">
        <v>42214</v>
      </c>
      <c r="F84" s="1" t="s">
        <v>2610</v>
      </c>
      <c r="G84" s="1" t="s">
        <v>29</v>
      </c>
      <c r="H84" s="1" t="s">
        <v>177</v>
      </c>
      <c r="I84" s="1" t="s">
        <v>1146</v>
      </c>
      <c r="J84" s="1" t="s">
        <v>1855</v>
      </c>
      <c r="K84" t="s">
        <v>1856</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3985</v>
      </c>
      <c r="BE84">
        <v>2015</v>
      </c>
    </row>
    <row r="85" spans="1:57" x14ac:dyDescent="0.35">
      <c r="A85" s="1" t="s">
        <v>607</v>
      </c>
      <c r="B85" s="1" t="s">
        <v>2606</v>
      </c>
      <c r="C85" s="1" t="s">
        <v>2605</v>
      </c>
      <c r="D85" s="1" t="s">
        <v>4041</v>
      </c>
      <c r="E85" s="2">
        <v>42214</v>
      </c>
      <c r="F85" s="1" t="s">
        <v>2607</v>
      </c>
      <c r="G85" s="1" t="s">
        <v>29</v>
      </c>
      <c r="H85" s="1" t="s">
        <v>576</v>
      </c>
      <c r="I85" s="1" t="s">
        <v>353</v>
      </c>
      <c r="J85" s="1" t="s">
        <v>1855</v>
      </c>
      <c r="K85" t="s">
        <v>1856</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3985</v>
      </c>
      <c r="BE85">
        <v>2015</v>
      </c>
    </row>
    <row r="86" spans="1:57" x14ac:dyDescent="0.35">
      <c r="A86" s="1" t="s">
        <v>625</v>
      </c>
      <c r="B86" s="1" t="s">
        <v>2624</v>
      </c>
      <c r="C86" s="1" t="s">
        <v>2623</v>
      </c>
      <c r="D86" s="1" t="s">
        <v>4042</v>
      </c>
      <c r="E86" s="2">
        <v>42247</v>
      </c>
      <c r="F86" s="1" t="s">
        <v>2625</v>
      </c>
      <c r="G86" s="1" t="s">
        <v>29</v>
      </c>
      <c r="H86" s="1" t="s">
        <v>177</v>
      </c>
      <c r="I86" s="1" t="s">
        <v>1146</v>
      </c>
      <c r="J86" s="1" t="s">
        <v>1757</v>
      </c>
      <c r="K86" t="s">
        <v>1758</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3985</v>
      </c>
      <c r="BE86">
        <v>2015</v>
      </c>
    </row>
    <row r="87" spans="1:57" x14ac:dyDescent="0.35">
      <c r="A87" s="1" t="s">
        <v>391</v>
      </c>
      <c r="B87" s="1" t="s">
        <v>2633</v>
      </c>
      <c r="C87" s="1" t="s">
        <v>2632</v>
      </c>
      <c r="D87" s="1" t="s">
        <v>4043</v>
      </c>
      <c r="E87" s="2">
        <v>42430</v>
      </c>
      <c r="F87" s="1" t="s">
        <v>2634</v>
      </c>
      <c r="G87" s="1" t="s">
        <v>29</v>
      </c>
      <c r="H87" s="1" t="s">
        <v>146</v>
      </c>
      <c r="I87" s="1" t="s">
        <v>145</v>
      </c>
      <c r="J87" s="1" t="s">
        <v>1757</v>
      </c>
      <c r="K87" t="s">
        <v>1758</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3986</v>
      </c>
      <c r="BE87">
        <v>2016</v>
      </c>
    </row>
    <row r="88" spans="1:57" x14ac:dyDescent="0.35">
      <c r="A88" s="1" t="s">
        <v>391</v>
      </c>
      <c r="B88" s="1" t="s">
        <v>2630</v>
      </c>
      <c r="C88" s="1" t="s">
        <v>2629</v>
      </c>
      <c r="D88" s="1" t="s">
        <v>4043</v>
      </c>
      <c r="E88" s="2">
        <v>42430</v>
      </c>
      <c r="F88" s="1" t="s">
        <v>2631</v>
      </c>
      <c r="G88" s="1" t="s">
        <v>29</v>
      </c>
      <c r="H88" s="1" t="s">
        <v>155</v>
      </c>
      <c r="I88" s="1" t="s">
        <v>145</v>
      </c>
      <c r="J88" s="1" t="s">
        <v>1757</v>
      </c>
      <c r="K88" t="s">
        <v>1758</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3986</v>
      </c>
      <c r="BE88">
        <v>2016</v>
      </c>
    </row>
    <row r="89" spans="1:57" x14ac:dyDescent="0.35">
      <c r="A89" s="1" t="s">
        <v>391</v>
      </c>
      <c r="B89" s="1" t="s">
        <v>2627</v>
      </c>
      <c r="C89" s="1" t="s">
        <v>2626</v>
      </c>
      <c r="D89" s="1" t="s">
        <v>4043</v>
      </c>
      <c r="E89" s="2">
        <v>42430</v>
      </c>
      <c r="F89" s="1" t="s">
        <v>2628</v>
      </c>
      <c r="G89" s="1" t="s">
        <v>29</v>
      </c>
      <c r="H89" s="1" t="s">
        <v>1783</v>
      </c>
      <c r="I89" s="1" t="s">
        <v>145</v>
      </c>
      <c r="J89" s="1" t="s">
        <v>1757</v>
      </c>
      <c r="K89" t="s">
        <v>1758</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3986</v>
      </c>
      <c r="BE89">
        <v>2016</v>
      </c>
    </row>
    <row r="90" spans="1:57" x14ac:dyDescent="0.35">
      <c r="A90" s="1" t="s">
        <v>391</v>
      </c>
      <c r="B90" s="1" t="s">
        <v>2642</v>
      </c>
      <c r="C90" s="1" t="s">
        <v>2641</v>
      </c>
      <c r="D90" s="1" t="s">
        <v>4044</v>
      </c>
      <c r="E90" s="2">
        <v>42886</v>
      </c>
      <c r="F90" s="1" t="s">
        <v>2643</v>
      </c>
      <c r="G90" s="1" t="s">
        <v>29</v>
      </c>
      <c r="H90" s="1" t="s">
        <v>146</v>
      </c>
      <c r="I90" s="1" t="s">
        <v>145</v>
      </c>
      <c r="J90" s="1" t="s">
        <v>1757</v>
      </c>
      <c r="K90" t="s">
        <v>1758</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3986</v>
      </c>
      <c r="BE90">
        <v>2017</v>
      </c>
    </row>
    <row r="91" spans="1:57" x14ac:dyDescent="0.35">
      <c r="A91" s="1" t="s">
        <v>391</v>
      </c>
      <c r="B91" s="1" t="s">
        <v>2639</v>
      </c>
      <c r="C91" s="1" t="s">
        <v>2638</v>
      </c>
      <c r="D91" s="1" t="s">
        <v>4044</v>
      </c>
      <c r="E91" s="2">
        <v>42886</v>
      </c>
      <c r="F91" s="1" t="s">
        <v>2640</v>
      </c>
      <c r="G91" s="1" t="s">
        <v>29</v>
      </c>
      <c r="H91" s="1" t="s">
        <v>1783</v>
      </c>
      <c r="I91" s="1" t="s">
        <v>145</v>
      </c>
      <c r="J91" s="1" t="s">
        <v>1757</v>
      </c>
      <c r="K91" t="s">
        <v>1758</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3986</v>
      </c>
      <c r="BE91">
        <v>2017</v>
      </c>
    </row>
    <row r="92" spans="1:57" x14ac:dyDescent="0.35">
      <c r="A92" s="1" t="s">
        <v>391</v>
      </c>
      <c r="B92" s="1" t="s">
        <v>2636</v>
      </c>
      <c r="C92" s="1" t="s">
        <v>2635</v>
      </c>
      <c r="D92" s="1" t="s">
        <v>4044</v>
      </c>
      <c r="E92" s="2">
        <v>42886</v>
      </c>
      <c r="F92" s="1" t="s">
        <v>2637</v>
      </c>
      <c r="G92" s="1" t="s">
        <v>29</v>
      </c>
      <c r="H92" s="1" t="s">
        <v>155</v>
      </c>
      <c r="I92" s="1" t="s">
        <v>145</v>
      </c>
      <c r="J92" s="1" t="s">
        <v>1757</v>
      </c>
      <c r="K92" t="s">
        <v>1758</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3986</v>
      </c>
      <c r="BE92">
        <v>2017</v>
      </c>
    </row>
    <row r="93" spans="1:57" x14ac:dyDescent="0.35">
      <c r="A93" s="1" t="s">
        <v>391</v>
      </c>
      <c r="B93" s="1" t="s">
        <v>2651</v>
      </c>
      <c r="C93" s="1" t="s">
        <v>2650</v>
      </c>
      <c r="D93" s="1" t="s">
        <v>4045</v>
      </c>
      <c r="E93" s="2">
        <v>43220</v>
      </c>
      <c r="F93" s="1" t="s">
        <v>2652</v>
      </c>
      <c r="G93" s="1" t="s">
        <v>29</v>
      </c>
      <c r="H93" s="1" t="s">
        <v>1783</v>
      </c>
      <c r="I93" s="1" t="s">
        <v>145</v>
      </c>
      <c r="J93" s="1" t="s">
        <v>1757</v>
      </c>
      <c r="K93" t="s">
        <v>1758</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3986</v>
      </c>
      <c r="BE93">
        <v>2018</v>
      </c>
    </row>
    <row r="94" spans="1:57" x14ac:dyDescent="0.35">
      <c r="A94" s="1" t="s">
        <v>391</v>
      </c>
      <c r="B94" s="1" t="s">
        <v>2648</v>
      </c>
      <c r="C94" s="1" t="s">
        <v>2647</v>
      </c>
      <c r="D94" s="1" t="s">
        <v>4045</v>
      </c>
      <c r="E94" s="2">
        <v>43220</v>
      </c>
      <c r="F94" s="1" t="s">
        <v>2649</v>
      </c>
      <c r="G94" s="1" t="s">
        <v>29</v>
      </c>
      <c r="H94" s="1" t="s">
        <v>146</v>
      </c>
      <c r="I94" s="1" t="s">
        <v>145</v>
      </c>
      <c r="J94" s="1" t="s">
        <v>1757</v>
      </c>
      <c r="K94" t="s">
        <v>1758</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3986</v>
      </c>
      <c r="BE94">
        <v>2018</v>
      </c>
    </row>
    <row r="95" spans="1:57" x14ac:dyDescent="0.35">
      <c r="A95" s="1" t="s">
        <v>391</v>
      </c>
      <c r="B95" s="1" t="s">
        <v>2645</v>
      </c>
      <c r="C95" s="1" t="s">
        <v>2644</v>
      </c>
      <c r="D95" s="1" t="s">
        <v>4045</v>
      </c>
      <c r="E95" s="2">
        <v>43220</v>
      </c>
      <c r="F95" s="1" t="s">
        <v>2646</v>
      </c>
      <c r="G95" s="1" t="s">
        <v>29</v>
      </c>
      <c r="H95" s="1" t="s">
        <v>155</v>
      </c>
      <c r="I95" s="1" t="s">
        <v>145</v>
      </c>
      <c r="J95" s="1" t="s">
        <v>1757</v>
      </c>
      <c r="K95" t="s">
        <v>1758</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3986</v>
      </c>
      <c r="BE95">
        <v>2018</v>
      </c>
    </row>
    <row r="96" spans="1:57" x14ac:dyDescent="0.35">
      <c r="A96" s="1" t="s">
        <v>577</v>
      </c>
      <c r="B96" s="1" t="s">
        <v>2657</v>
      </c>
      <c r="C96" s="1" t="s">
        <v>2656</v>
      </c>
      <c r="D96" s="1" t="s">
        <v>4046</v>
      </c>
      <c r="E96" s="2">
        <v>42600</v>
      </c>
      <c r="F96" s="1" t="s">
        <v>2658</v>
      </c>
      <c r="G96" s="1" t="s">
        <v>2658</v>
      </c>
      <c r="H96" s="1" t="s">
        <v>1079</v>
      </c>
      <c r="I96" s="1" t="s">
        <v>353</v>
      </c>
      <c r="J96" s="1" t="s">
        <v>1757</v>
      </c>
      <c r="K96" t="s">
        <v>1758</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3985</v>
      </c>
      <c r="BE96">
        <v>2016</v>
      </c>
    </row>
    <row r="97" spans="1:57" x14ac:dyDescent="0.35">
      <c r="A97" s="1" t="s">
        <v>577</v>
      </c>
      <c r="B97" s="1" t="s">
        <v>2654</v>
      </c>
      <c r="C97" s="1" t="s">
        <v>2653</v>
      </c>
      <c r="D97" s="1" t="s">
        <v>4046</v>
      </c>
      <c r="E97" s="2">
        <v>42600</v>
      </c>
      <c r="F97" s="1" t="s">
        <v>2655</v>
      </c>
      <c r="G97" s="1" t="s">
        <v>2655</v>
      </c>
      <c r="H97" s="1" t="s">
        <v>576</v>
      </c>
      <c r="I97" s="1" t="s">
        <v>353</v>
      </c>
      <c r="J97" s="1" t="s">
        <v>1757</v>
      </c>
      <c r="K97" t="s">
        <v>1758</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3985</v>
      </c>
      <c r="BE97">
        <v>2016</v>
      </c>
    </row>
    <row r="98" spans="1:57" x14ac:dyDescent="0.35">
      <c r="A98" s="1" t="s">
        <v>309</v>
      </c>
      <c r="B98" s="1" t="s">
        <v>2663</v>
      </c>
      <c r="C98" s="1" t="s">
        <v>2662</v>
      </c>
      <c r="D98" s="1" t="s">
        <v>4047</v>
      </c>
      <c r="E98" s="2">
        <v>42215</v>
      </c>
      <c r="F98" s="1" t="s">
        <v>2664</v>
      </c>
      <c r="G98" s="1" t="s">
        <v>29</v>
      </c>
      <c r="H98" s="1" t="s">
        <v>1067</v>
      </c>
      <c r="I98" s="1" t="s">
        <v>353</v>
      </c>
      <c r="J98" s="1" t="s">
        <v>1894</v>
      </c>
      <c r="K98" t="s">
        <v>1895</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3985</v>
      </c>
      <c r="BE98">
        <v>2015</v>
      </c>
    </row>
    <row r="99" spans="1:57" x14ac:dyDescent="0.35">
      <c r="A99" s="1" t="s">
        <v>309</v>
      </c>
      <c r="B99" s="1" t="s">
        <v>2660</v>
      </c>
      <c r="C99" s="1" t="s">
        <v>2659</v>
      </c>
      <c r="D99" s="1" t="s">
        <v>4047</v>
      </c>
      <c r="E99" s="2">
        <v>42215</v>
      </c>
      <c r="F99" s="1" t="s">
        <v>2661</v>
      </c>
      <c r="G99" s="1" t="s">
        <v>29</v>
      </c>
      <c r="H99" s="1" t="s">
        <v>1026</v>
      </c>
      <c r="I99" s="1" t="s">
        <v>353</v>
      </c>
      <c r="J99" s="1" t="s">
        <v>1894</v>
      </c>
      <c r="K99" t="s">
        <v>1895</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3985</v>
      </c>
      <c r="BE99">
        <v>2015</v>
      </c>
    </row>
    <row r="100" spans="1:57" x14ac:dyDescent="0.35">
      <c r="A100" s="1" t="s">
        <v>309</v>
      </c>
      <c r="B100" s="1" t="s">
        <v>2669</v>
      </c>
      <c r="C100" s="1" t="s">
        <v>2668</v>
      </c>
      <c r="D100" s="1" t="s">
        <v>4047</v>
      </c>
      <c r="E100" s="2">
        <v>42215</v>
      </c>
      <c r="F100" s="1" t="s">
        <v>2670</v>
      </c>
      <c r="G100" s="1" t="s">
        <v>29</v>
      </c>
      <c r="H100" s="1" t="s">
        <v>513</v>
      </c>
      <c r="I100" s="1" t="s">
        <v>1146</v>
      </c>
      <c r="J100" s="1" t="s">
        <v>1894</v>
      </c>
      <c r="K100" t="s">
        <v>1895</v>
      </c>
      <c r="L100" t="b">
        <v>1</v>
      </c>
      <c r="M100">
        <v>0</v>
      </c>
      <c r="N100">
        <v>0</v>
      </c>
      <c r="O100">
        <v>0</v>
      </c>
      <c r="U100">
        <v>0</v>
      </c>
      <c r="V100">
        <v>0</v>
      </c>
      <c r="AI100">
        <v>0</v>
      </c>
      <c r="AZ100">
        <v>0</v>
      </c>
      <c r="BB100">
        <v>7</v>
      </c>
      <c r="BC100">
        <v>2015</v>
      </c>
      <c r="BD100" s="1" t="s">
        <v>3985</v>
      </c>
      <c r="BE100">
        <v>2015</v>
      </c>
    </row>
    <row r="101" spans="1:57" x14ac:dyDescent="0.35">
      <c r="A101" s="1" t="s">
        <v>309</v>
      </c>
      <c r="B101" s="1" t="s">
        <v>2666</v>
      </c>
      <c r="C101" s="1" t="s">
        <v>2665</v>
      </c>
      <c r="D101" s="1" t="s">
        <v>4047</v>
      </c>
      <c r="E101" s="2">
        <v>42215</v>
      </c>
      <c r="F101" s="1" t="s">
        <v>2667</v>
      </c>
      <c r="G101" s="1" t="s">
        <v>29</v>
      </c>
      <c r="H101" s="1" t="s">
        <v>1014</v>
      </c>
      <c r="I101" s="1" t="s">
        <v>353</v>
      </c>
      <c r="J101" s="1" t="s">
        <v>1894</v>
      </c>
      <c r="K101" t="s">
        <v>1895</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3985</v>
      </c>
      <c r="BE101">
        <v>2015</v>
      </c>
    </row>
    <row r="102" spans="1:57" x14ac:dyDescent="0.35">
      <c r="A102" s="1" t="s">
        <v>309</v>
      </c>
      <c r="B102" s="1" t="s">
        <v>2678</v>
      </c>
      <c r="C102" s="1" t="s">
        <v>2677</v>
      </c>
      <c r="D102" s="1" t="s">
        <v>4048</v>
      </c>
      <c r="E102" s="2">
        <v>42600</v>
      </c>
      <c r="F102" s="1" t="s">
        <v>2679</v>
      </c>
      <c r="G102" s="1" t="s">
        <v>29</v>
      </c>
      <c r="H102" s="1" t="s">
        <v>1014</v>
      </c>
      <c r="I102" s="1" t="s">
        <v>353</v>
      </c>
      <c r="J102" s="1" t="s">
        <v>1894</v>
      </c>
      <c r="K102" t="s">
        <v>1895</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3985</v>
      </c>
      <c r="BE102">
        <v>2016</v>
      </c>
    </row>
    <row r="103" spans="1:57" x14ac:dyDescent="0.35">
      <c r="A103" s="1" t="s">
        <v>309</v>
      </c>
      <c r="B103" s="1" t="s">
        <v>2675</v>
      </c>
      <c r="C103" s="1" t="s">
        <v>2674</v>
      </c>
      <c r="D103" s="1" t="s">
        <v>4048</v>
      </c>
      <c r="E103" s="2">
        <v>42600</v>
      </c>
      <c r="F103" s="1" t="s">
        <v>2676</v>
      </c>
      <c r="G103" s="1" t="s">
        <v>29</v>
      </c>
      <c r="H103" s="1" t="s">
        <v>1067</v>
      </c>
      <c r="I103" s="1" t="s">
        <v>353</v>
      </c>
      <c r="J103" s="1" t="s">
        <v>1894</v>
      </c>
      <c r="K103" t="s">
        <v>1895</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3985</v>
      </c>
      <c r="BE103">
        <v>2016</v>
      </c>
    </row>
    <row r="104" spans="1:57" x14ac:dyDescent="0.35">
      <c r="A104" s="1" t="s">
        <v>309</v>
      </c>
      <c r="B104" s="1" t="s">
        <v>2672</v>
      </c>
      <c r="C104" s="1" t="s">
        <v>2671</v>
      </c>
      <c r="D104" s="1" t="s">
        <v>4048</v>
      </c>
      <c r="E104" s="2">
        <v>42600</v>
      </c>
      <c r="F104" s="1" t="s">
        <v>2673</v>
      </c>
      <c r="G104" s="1" t="s">
        <v>29</v>
      </c>
      <c r="H104" s="1" t="s">
        <v>1026</v>
      </c>
      <c r="I104" s="1" t="s">
        <v>353</v>
      </c>
      <c r="J104" s="1" t="s">
        <v>1894</v>
      </c>
      <c r="K104" t="s">
        <v>1895</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3985</v>
      </c>
      <c r="BE104">
        <v>2016</v>
      </c>
    </row>
    <row r="105" spans="1:57" x14ac:dyDescent="0.35">
      <c r="A105" s="1" t="s">
        <v>309</v>
      </c>
      <c r="B105" s="1" t="s">
        <v>2681</v>
      </c>
      <c r="C105" s="1" t="s">
        <v>2680</v>
      </c>
      <c r="D105" s="1" t="s">
        <v>4048</v>
      </c>
      <c r="E105" s="2">
        <v>42600</v>
      </c>
      <c r="F105" s="1" t="s">
        <v>2682</v>
      </c>
      <c r="G105" s="1" t="s">
        <v>29</v>
      </c>
      <c r="H105" s="1" t="s">
        <v>513</v>
      </c>
      <c r="I105" s="1" t="s">
        <v>73</v>
      </c>
      <c r="J105" s="1" t="s">
        <v>1894</v>
      </c>
      <c r="K105" t="s">
        <v>1895</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3985</v>
      </c>
      <c r="BE105">
        <v>2016</v>
      </c>
    </row>
    <row r="106" spans="1:57" x14ac:dyDescent="0.35">
      <c r="A106" s="1" t="s">
        <v>309</v>
      </c>
      <c r="B106" s="1" t="s">
        <v>2693</v>
      </c>
      <c r="C106" s="1" t="s">
        <v>2692</v>
      </c>
      <c r="D106" s="1" t="s">
        <v>4049</v>
      </c>
      <c r="E106" s="2">
        <v>42946</v>
      </c>
      <c r="F106" s="1" t="s">
        <v>2694</v>
      </c>
      <c r="G106" s="1" t="s">
        <v>29</v>
      </c>
      <c r="H106" s="1" t="s">
        <v>1026</v>
      </c>
      <c r="I106" s="1" t="s">
        <v>353</v>
      </c>
      <c r="J106" s="1" t="s">
        <v>1894</v>
      </c>
      <c r="K106" t="s">
        <v>1895</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3985</v>
      </c>
      <c r="BE106">
        <v>2017</v>
      </c>
    </row>
    <row r="107" spans="1:57" x14ac:dyDescent="0.35">
      <c r="A107" s="1" t="s">
        <v>309</v>
      </c>
      <c r="B107" s="1" t="s">
        <v>2690</v>
      </c>
      <c r="C107" s="1" t="s">
        <v>2689</v>
      </c>
      <c r="D107" s="1" t="s">
        <v>4049</v>
      </c>
      <c r="E107" s="2">
        <v>42946</v>
      </c>
      <c r="F107" s="1" t="s">
        <v>2691</v>
      </c>
      <c r="G107" s="1" t="s">
        <v>29</v>
      </c>
      <c r="H107" s="1" t="s">
        <v>1067</v>
      </c>
      <c r="I107" s="1" t="s">
        <v>353</v>
      </c>
      <c r="J107" s="1" t="s">
        <v>1894</v>
      </c>
      <c r="K107" t="s">
        <v>1895</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3985</v>
      </c>
      <c r="BE107">
        <v>2017</v>
      </c>
    </row>
    <row r="108" spans="1:57" x14ac:dyDescent="0.35">
      <c r="A108" s="1" t="s">
        <v>309</v>
      </c>
      <c r="B108" s="1" t="s">
        <v>2687</v>
      </c>
      <c r="C108" s="1" t="s">
        <v>2686</v>
      </c>
      <c r="D108" s="1" t="s">
        <v>4049</v>
      </c>
      <c r="E108" s="2">
        <v>42946</v>
      </c>
      <c r="F108" s="1" t="s">
        <v>2688</v>
      </c>
      <c r="G108" s="1" t="s">
        <v>29</v>
      </c>
      <c r="H108" s="1" t="s">
        <v>513</v>
      </c>
      <c r="I108" s="1" t="s">
        <v>73</v>
      </c>
      <c r="J108" s="1" t="s">
        <v>1894</v>
      </c>
      <c r="K108" t="s">
        <v>1895</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3985</v>
      </c>
      <c r="BE108">
        <v>2017</v>
      </c>
    </row>
    <row r="109" spans="1:57" x14ac:dyDescent="0.35">
      <c r="A109" s="1" t="s">
        <v>309</v>
      </c>
      <c r="B109" s="1" t="s">
        <v>2684</v>
      </c>
      <c r="C109" s="1" t="s">
        <v>2683</v>
      </c>
      <c r="D109" s="1" t="s">
        <v>4049</v>
      </c>
      <c r="E109" s="2">
        <v>42946</v>
      </c>
      <c r="F109" s="1" t="s">
        <v>2685</v>
      </c>
      <c r="G109" s="1" t="s">
        <v>29</v>
      </c>
      <c r="H109" s="1" t="s">
        <v>1014</v>
      </c>
      <c r="I109" s="1" t="s">
        <v>353</v>
      </c>
      <c r="J109" s="1" t="s">
        <v>1894</v>
      </c>
      <c r="K109" t="s">
        <v>1895</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3985</v>
      </c>
      <c r="BE109">
        <v>2017</v>
      </c>
    </row>
    <row r="110" spans="1:57" x14ac:dyDescent="0.35">
      <c r="A110" s="1" t="s">
        <v>309</v>
      </c>
      <c r="B110" s="1" t="s">
        <v>2702</v>
      </c>
      <c r="C110" s="1" t="s">
        <v>2701</v>
      </c>
      <c r="D110" s="1" t="s">
        <v>4050</v>
      </c>
      <c r="E110" s="2">
        <v>43311</v>
      </c>
      <c r="F110" s="1" t="s">
        <v>2703</v>
      </c>
      <c r="G110" s="1" t="s">
        <v>29</v>
      </c>
      <c r="H110" s="1" t="s">
        <v>1067</v>
      </c>
      <c r="I110" s="1" t="s">
        <v>353</v>
      </c>
      <c r="J110" s="1" t="s">
        <v>1894</v>
      </c>
      <c r="K110" t="s">
        <v>1895</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3985</v>
      </c>
      <c r="BE110">
        <v>2018</v>
      </c>
    </row>
    <row r="111" spans="1:57" x14ac:dyDescent="0.35">
      <c r="A111" s="1" t="s">
        <v>309</v>
      </c>
      <c r="B111" s="1" t="s">
        <v>2705</v>
      </c>
      <c r="C111" s="1" t="s">
        <v>2704</v>
      </c>
      <c r="D111" s="1" t="s">
        <v>4050</v>
      </c>
      <c r="E111" s="2">
        <v>43311</v>
      </c>
      <c r="F111" s="1" t="s">
        <v>2706</v>
      </c>
      <c r="G111" s="1" t="s">
        <v>29</v>
      </c>
      <c r="H111" s="1" t="s">
        <v>1026</v>
      </c>
      <c r="I111" s="1" t="s">
        <v>353</v>
      </c>
      <c r="J111" s="1" t="s">
        <v>1894</v>
      </c>
      <c r="K111" t="s">
        <v>1895</v>
      </c>
      <c r="L111" t="b">
        <v>1</v>
      </c>
      <c r="M111">
        <v>0</v>
      </c>
      <c r="N111">
        <v>0</v>
      </c>
      <c r="O111">
        <v>0</v>
      </c>
      <c r="U111">
        <v>0</v>
      </c>
      <c r="V111">
        <v>0</v>
      </c>
      <c r="AI111">
        <v>0</v>
      </c>
      <c r="AZ111">
        <v>0</v>
      </c>
      <c r="BB111">
        <v>7</v>
      </c>
      <c r="BC111">
        <v>2018</v>
      </c>
      <c r="BD111" s="1" t="s">
        <v>3985</v>
      </c>
      <c r="BE111">
        <v>2018</v>
      </c>
    </row>
    <row r="112" spans="1:57" x14ac:dyDescent="0.35">
      <c r="A112" s="1" t="s">
        <v>309</v>
      </c>
      <c r="B112" s="1" t="s">
        <v>2699</v>
      </c>
      <c r="C112" s="1" t="s">
        <v>2698</v>
      </c>
      <c r="D112" s="1" t="s">
        <v>4050</v>
      </c>
      <c r="E112" s="2">
        <v>43311</v>
      </c>
      <c r="F112" s="1" t="s">
        <v>2700</v>
      </c>
      <c r="G112" s="1" t="s">
        <v>29</v>
      </c>
      <c r="H112" s="1" t="s">
        <v>1014</v>
      </c>
      <c r="I112" s="1" t="s">
        <v>353</v>
      </c>
      <c r="J112" s="1" t="s">
        <v>1894</v>
      </c>
      <c r="K112" t="s">
        <v>1895</v>
      </c>
      <c r="L112" t="b">
        <v>1</v>
      </c>
      <c r="M112">
        <v>0</v>
      </c>
      <c r="N112">
        <v>0</v>
      </c>
      <c r="O112">
        <v>0</v>
      </c>
      <c r="U112">
        <v>0</v>
      </c>
      <c r="V112">
        <v>0</v>
      </c>
      <c r="AI112">
        <v>0</v>
      </c>
      <c r="AZ112">
        <v>0</v>
      </c>
      <c r="BB112">
        <v>7</v>
      </c>
      <c r="BC112">
        <v>2018</v>
      </c>
      <c r="BD112" s="1" t="s">
        <v>3985</v>
      </c>
      <c r="BE112">
        <v>2018</v>
      </c>
    </row>
    <row r="113" spans="1:57" x14ac:dyDescent="0.35">
      <c r="A113" s="1" t="s">
        <v>309</v>
      </c>
      <c r="B113" s="1" t="s">
        <v>2696</v>
      </c>
      <c r="C113" s="1" t="s">
        <v>2695</v>
      </c>
      <c r="D113" s="1" t="s">
        <v>4050</v>
      </c>
      <c r="E113" s="2">
        <v>43311</v>
      </c>
      <c r="F113" s="1" t="s">
        <v>2697</v>
      </c>
      <c r="G113" s="1" t="s">
        <v>29</v>
      </c>
      <c r="H113" s="1" t="s">
        <v>513</v>
      </c>
      <c r="I113" s="1" t="s">
        <v>73</v>
      </c>
      <c r="J113" s="1" t="s">
        <v>1894</v>
      </c>
      <c r="K113" t="s">
        <v>1895</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3985</v>
      </c>
      <c r="BE113">
        <v>2018</v>
      </c>
    </row>
    <row r="114" spans="1:57" x14ac:dyDescent="0.35">
      <c r="A114" s="1" t="s">
        <v>678</v>
      </c>
      <c r="B114" s="1" t="s">
        <v>2711</v>
      </c>
      <c r="C114" s="1" t="s">
        <v>2710</v>
      </c>
      <c r="D114" s="1" t="s">
        <v>4051</v>
      </c>
      <c r="E114" s="2">
        <v>42080</v>
      </c>
      <c r="F114" s="1" t="s">
        <v>2712</v>
      </c>
      <c r="G114" s="1" t="s">
        <v>29</v>
      </c>
      <c r="H114" s="1" t="s">
        <v>238</v>
      </c>
      <c r="I114" s="1" t="s">
        <v>239</v>
      </c>
      <c r="J114" s="1" t="s">
        <v>1757</v>
      </c>
      <c r="K114" t="s">
        <v>1758</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3986</v>
      </c>
      <c r="BE114">
        <v>2015</v>
      </c>
    </row>
    <row r="115" spans="1:57" x14ac:dyDescent="0.35">
      <c r="A115" s="1" t="s">
        <v>678</v>
      </c>
      <c r="B115" s="1" t="s">
        <v>2708</v>
      </c>
      <c r="C115" s="1" t="s">
        <v>2707</v>
      </c>
      <c r="D115" s="1" t="s">
        <v>4051</v>
      </c>
      <c r="E115" s="2">
        <v>42080</v>
      </c>
      <c r="F115" s="1" t="s">
        <v>2709</v>
      </c>
      <c r="G115" s="1" t="s">
        <v>29</v>
      </c>
      <c r="H115" s="1" t="s">
        <v>1890</v>
      </c>
      <c r="I115" s="1" t="s">
        <v>1146</v>
      </c>
      <c r="J115" s="1" t="s">
        <v>1757</v>
      </c>
      <c r="K115" t="s">
        <v>1758</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3986</v>
      </c>
      <c r="BE115">
        <v>2015</v>
      </c>
    </row>
    <row r="116" spans="1:57" x14ac:dyDescent="0.35">
      <c r="A116" s="1" t="s">
        <v>678</v>
      </c>
      <c r="B116" s="1" t="s">
        <v>2714</v>
      </c>
      <c r="C116" s="1" t="s">
        <v>2713</v>
      </c>
      <c r="D116" s="1" t="s">
        <v>4051</v>
      </c>
      <c r="E116" s="2">
        <v>42080</v>
      </c>
      <c r="F116" s="1" t="s">
        <v>2715</v>
      </c>
      <c r="G116" s="1" t="s">
        <v>29</v>
      </c>
      <c r="H116" s="1" t="s">
        <v>854</v>
      </c>
      <c r="I116" s="1" t="s">
        <v>40</v>
      </c>
      <c r="J116" s="1" t="s">
        <v>1757</v>
      </c>
      <c r="K116" t="s">
        <v>1758</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3986</v>
      </c>
      <c r="BE116">
        <v>2015</v>
      </c>
    </row>
    <row r="117" spans="1:57" x14ac:dyDescent="0.35">
      <c r="A117" s="1" t="s">
        <v>678</v>
      </c>
      <c r="B117" s="1" t="s">
        <v>2720</v>
      </c>
      <c r="C117" s="1" t="s">
        <v>2719</v>
      </c>
      <c r="D117" s="1" t="s">
        <v>4052</v>
      </c>
      <c r="E117" s="2">
        <v>42499</v>
      </c>
      <c r="F117" s="1" t="s">
        <v>2721</v>
      </c>
      <c r="G117" s="1" t="s">
        <v>29</v>
      </c>
      <c r="H117" s="1" t="s">
        <v>238</v>
      </c>
      <c r="I117" s="1" t="s">
        <v>239</v>
      </c>
      <c r="J117" s="1" t="s">
        <v>1757</v>
      </c>
      <c r="K117" t="s">
        <v>1758</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3986</v>
      </c>
      <c r="BE117">
        <v>2016</v>
      </c>
    </row>
    <row r="118" spans="1:57" x14ac:dyDescent="0.35">
      <c r="A118" s="1" t="s">
        <v>678</v>
      </c>
      <c r="B118" s="1" t="s">
        <v>2717</v>
      </c>
      <c r="C118" s="1" t="s">
        <v>2716</v>
      </c>
      <c r="D118" s="1" t="s">
        <v>4052</v>
      </c>
      <c r="E118" s="2">
        <v>42499</v>
      </c>
      <c r="F118" s="1" t="s">
        <v>2718</v>
      </c>
      <c r="G118" s="1" t="s">
        <v>29</v>
      </c>
      <c r="H118" s="1" t="s">
        <v>1890</v>
      </c>
      <c r="I118" s="1" t="s">
        <v>1146</v>
      </c>
      <c r="J118" s="1" t="s">
        <v>1757</v>
      </c>
      <c r="K118" t="s">
        <v>1758</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3986</v>
      </c>
      <c r="BE118">
        <v>2016</v>
      </c>
    </row>
    <row r="119" spans="1:57" x14ac:dyDescent="0.35">
      <c r="A119" s="1" t="s">
        <v>678</v>
      </c>
      <c r="B119" s="1" t="s">
        <v>2723</v>
      </c>
      <c r="C119" s="1" t="s">
        <v>2722</v>
      </c>
      <c r="D119" s="1" t="s">
        <v>4052</v>
      </c>
      <c r="E119" s="2">
        <v>42499</v>
      </c>
      <c r="F119" s="1" t="s">
        <v>2724</v>
      </c>
      <c r="G119" s="1" t="s">
        <v>29</v>
      </c>
      <c r="H119" s="1" t="s">
        <v>854</v>
      </c>
      <c r="I119" s="1" t="s">
        <v>40</v>
      </c>
      <c r="J119" s="1" t="s">
        <v>1757</v>
      </c>
      <c r="K119" t="s">
        <v>1758</v>
      </c>
      <c r="L119" t="b">
        <v>1</v>
      </c>
      <c r="M119">
        <v>0</v>
      </c>
      <c r="N119">
        <v>0</v>
      </c>
      <c r="O119">
        <v>0</v>
      </c>
      <c r="U119">
        <v>0</v>
      </c>
      <c r="V119">
        <v>0</v>
      </c>
      <c r="Y119">
        <v>0</v>
      </c>
      <c r="AI119">
        <v>0</v>
      </c>
      <c r="AZ119">
        <v>0</v>
      </c>
      <c r="BB119">
        <v>5</v>
      </c>
      <c r="BC119">
        <v>2016</v>
      </c>
      <c r="BD119" s="1" t="s">
        <v>3986</v>
      </c>
      <c r="BE119">
        <v>2016</v>
      </c>
    </row>
    <row r="120" spans="1:57" x14ac:dyDescent="0.35">
      <c r="A120" s="1" t="s">
        <v>628</v>
      </c>
      <c r="B120" s="1" t="s">
        <v>2730</v>
      </c>
      <c r="C120" s="1" t="s">
        <v>2729</v>
      </c>
      <c r="D120" s="1" t="s">
        <v>4053</v>
      </c>
      <c r="E120" s="2">
        <v>42303</v>
      </c>
      <c r="F120" s="1" t="s">
        <v>2731</v>
      </c>
      <c r="G120" s="1" t="s">
        <v>29</v>
      </c>
      <c r="H120" s="1" t="s">
        <v>835</v>
      </c>
      <c r="I120" s="1" t="s">
        <v>73</v>
      </c>
      <c r="J120" s="1" t="s">
        <v>1757</v>
      </c>
      <c r="K120" t="s">
        <v>1758</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3988</v>
      </c>
      <c r="BE120">
        <v>2016</v>
      </c>
    </row>
    <row r="121" spans="1:57" x14ac:dyDescent="0.35">
      <c r="A121" s="1" t="s">
        <v>628</v>
      </c>
      <c r="B121" s="1" t="s">
        <v>2726</v>
      </c>
      <c r="C121" s="1" t="s">
        <v>2728</v>
      </c>
      <c r="D121" s="1" t="s">
        <v>4053</v>
      </c>
      <c r="E121" s="2">
        <v>42303</v>
      </c>
      <c r="F121" s="1" t="s">
        <v>2727</v>
      </c>
      <c r="G121" s="1" t="s">
        <v>29</v>
      </c>
      <c r="H121" s="1" t="s">
        <v>177</v>
      </c>
      <c r="I121" s="1" t="s">
        <v>73</v>
      </c>
      <c r="J121" s="1" t="s">
        <v>1757</v>
      </c>
      <c r="K121" t="s">
        <v>1758</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3988</v>
      </c>
      <c r="BE121">
        <v>2016</v>
      </c>
    </row>
    <row r="122" spans="1:57" x14ac:dyDescent="0.35">
      <c r="A122" s="1" t="s">
        <v>628</v>
      </c>
      <c r="B122" s="1" t="s">
        <v>2726</v>
      </c>
      <c r="C122" s="1" t="s">
        <v>2725</v>
      </c>
      <c r="D122" s="1" t="s">
        <v>4053</v>
      </c>
      <c r="E122" s="2">
        <v>42303</v>
      </c>
      <c r="F122" s="1" t="s">
        <v>2727</v>
      </c>
      <c r="G122" s="1" t="s">
        <v>29</v>
      </c>
      <c r="H122" s="1" t="s">
        <v>177</v>
      </c>
      <c r="I122" s="1" t="s">
        <v>73</v>
      </c>
      <c r="J122" s="1" t="s">
        <v>1757</v>
      </c>
      <c r="K122" t="s">
        <v>1758</v>
      </c>
      <c r="L122" t="b">
        <v>0</v>
      </c>
      <c r="M122">
        <v>0</v>
      </c>
      <c r="N122">
        <v>0</v>
      </c>
      <c r="O122">
        <v>0</v>
      </c>
      <c r="U122">
        <v>0</v>
      </c>
      <c r="V122">
        <v>0</v>
      </c>
      <c r="AI122">
        <v>0</v>
      </c>
      <c r="AZ122">
        <v>0</v>
      </c>
      <c r="BB122">
        <v>10</v>
      </c>
      <c r="BC122">
        <v>2015</v>
      </c>
      <c r="BD122" s="1" t="s">
        <v>3988</v>
      </c>
      <c r="BE122">
        <v>2016</v>
      </c>
    </row>
    <row r="123" spans="1:57" x14ac:dyDescent="0.35">
      <c r="A123" s="1" t="s">
        <v>628</v>
      </c>
      <c r="B123" s="1" t="s">
        <v>2726</v>
      </c>
      <c r="C123" s="1" t="s">
        <v>2741</v>
      </c>
      <c r="D123" s="1" t="s">
        <v>4054</v>
      </c>
      <c r="E123" s="2">
        <v>42674</v>
      </c>
      <c r="F123" s="1" t="s">
        <v>2727</v>
      </c>
      <c r="G123" s="1" t="s">
        <v>29</v>
      </c>
      <c r="H123" s="1" t="s">
        <v>177</v>
      </c>
      <c r="I123" s="1" t="s">
        <v>73</v>
      </c>
      <c r="J123" s="1" t="s">
        <v>1757</v>
      </c>
      <c r="K123" t="s">
        <v>1758</v>
      </c>
      <c r="L123" t="b">
        <v>0</v>
      </c>
      <c r="M123">
        <v>0</v>
      </c>
      <c r="N123">
        <v>0</v>
      </c>
      <c r="O123">
        <v>0</v>
      </c>
      <c r="U123">
        <v>0</v>
      </c>
      <c r="V123">
        <v>0</v>
      </c>
      <c r="AI123">
        <v>0</v>
      </c>
      <c r="AZ123">
        <v>0</v>
      </c>
      <c r="BB123">
        <v>10</v>
      </c>
      <c r="BC123">
        <v>2016</v>
      </c>
      <c r="BD123" s="1" t="s">
        <v>3988</v>
      </c>
      <c r="BE123">
        <v>2017</v>
      </c>
    </row>
    <row r="124" spans="1:57" x14ac:dyDescent="0.35">
      <c r="A124" s="1" t="s">
        <v>628</v>
      </c>
      <c r="B124" s="1" t="s">
        <v>2736</v>
      </c>
      <c r="C124" s="1" t="s">
        <v>2735</v>
      </c>
      <c r="D124" s="1" t="s">
        <v>4054</v>
      </c>
      <c r="E124" s="2">
        <v>42674</v>
      </c>
      <c r="F124" s="1" t="s">
        <v>2737</v>
      </c>
      <c r="G124" s="1" t="s">
        <v>29</v>
      </c>
      <c r="H124" s="1" t="s">
        <v>177</v>
      </c>
      <c r="I124" s="1" t="s">
        <v>73</v>
      </c>
      <c r="J124" s="1" t="s">
        <v>1757</v>
      </c>
      <c r="K124" t="s">
        <v>1758</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3988</v>
      </c>
      <c r="BE124">
        <v>2017</v>
      </c>
    </row>
    <row r="125" spans="1:57" x14ac:dyDescent="0.35">
      <c r="A125" s="1" t="s">
        <v>628</v>
      </c>
      <c r="B125" s="1" t="s">
        <v>2733</v>
      </c>
      <c r="C125" s="1" t="s">
        <v>2732</v>
      </c>
      <c r="D125" s="1" t="s">
        <v>4054</v>
      </c>
      <c r="E125" s="2">
        <v>42674</v>
      </c>
      <c r="F125" s="1" t="s">
        <v>2734</v>
      </c>
      <c r="G125" s="1" t="s">
        <v>29</v>
      </c>
      <c r="H125" s="1" t="s">
        <v>1890</v>
      </c>
      <c r="I125" s="1" t="s">
        <v>73</v>
      </c>
      <c r="J125" s="1" t="s">
        <v>1757</v>
      </c>
      <c r="K125" t="s">
        <v>1758</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3988</v>
      </c>
      <c r="BE125">
        <v>2017</v>
      </c>
    </row>
    <row r="126" spans="1:57" x14ac:dyDescent="0.35">
      <c r="A126" s="1" t="s">
        <v>628</v>
      </c>
      <c r="B126" s="1" t="s">
        <v>2739</v>
      </c>
      <c r="C126" s="1" t="s">
        <v>2738</v>
      </c>
      <c r="D126" s="1" t="s">
        <v>4054</v>
      </c>
      <c r="E126" s="2">
        <v>42674</v>
      </c>
      <c r="F126" s="1" t="s">
        <v>2740</v>
      </c>
      <c r="G126" s="1" t="s">
        <v>29</v>
      </c>
      <c r="H126" s="1" t="s">
        <v>835</v>
      </c>
      <c r="I126" s="1" t="s">
        <v>73</v>
      </c>
      <c r="J126" s="1" t="s">
        <v>1757</v>
      </c>
      <c r="K126" t="s">
        <v>1758</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3988</v>
      </c>
      <c r="BE126">
        <v>2017</v>
      </c>
    </row>
    <row r="127" spans="1:57" x14ac:dyDescent="0.35">
      <c r="A127" s="1" t="s">
        <v>628</v>
      </c>
      <c r="B127" s="1" t="s">
        <v>2746</v>
      </c>
      <c r="C127" s="1" t="s">
        <v>2745</v>
      </c>
      <c r="D127" s="1" t="s">
        <v>4055</v>
      </c>
      <c r="E127" s="2">
        <v>43039</v>
      </c>
      <c r="F127" s="1" t="s">
        <v>2747</v>
      </c>
      <c r="G127" s="1" t="s">
        <v>29</v>
      </c>
      <c r="H127" s="1" t="s">
        <v>1890</v>
      </c>
      <c r="I127" s="1" t="s">
        <v>73</v>
      </c>
      <c r="J127" s="1" t="s">
        <v>1757</v>
      </c>
      <c r="K127" t="s">
        <v>1758</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3988</v>
      </c>
      <c r="BE127">
        <v>2018</v>
      </c>
    </row>
    <row r="128" spans="1:57" x14ac:dyDescent="0.35">
      <c r="A128" s="1" t="s">
        <v>628</v>
      </c>
      <c r="B128" s="1" t="s">
        <v>2752</v>
      </c>
      <c r="C128" s="1" t="s">
        <v>2751</v>
      </c>
      <c r="D128" s="1" t="s">
        <v>4055</v>
      </c>
      <c r="E128" s="2">
        <v>43039</v>
      </c>
      <c r="F128" s="1" t="s">
        <v>2753</v>
      </c>
      <c r="G128" s="1" t="s">
        <v>29</v>
      </c>
      <c r="H128" s="1" t="s">
        <v>835</v>
      </c>
      <c r="I128" s="1" t="s">
        <v>73</v>
      </c>
      <c r="J128" s="1" t="s">
        <v>1757</v>
      </c>
      <c r="K128" t="s">
        <v>1758</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3988</v>
      </c>
      <c r="BE128">
        <v>2018</v>
      </c>
    </row>
    <row r="129" spans="1:57" x14ac:dyDescent="0.35">
      <c r="A129" s="1" t="s">
        <v>628</v>
      </c>
      <c r="B129" s="1" t="s">
        <v>2749</v>
      </c>
      <c r="C129" s="1" t="s">
        <v>2748</v>
      </c>
      <c r="D129" s="1" t="s">
        <v>4055</v>
      </c>
      <c r="E129" s="2">
        <v>43039</v>
      </c>
      <c r="F129" s="1" t="s">
        <v>2750</v>
      </c>
      <c r="G129" s="1" t="s">
        <v>29</v>
      </c>
      <c r="H129" s="1" t="s">
        <v>177</v>
      </c>
      <c r="I129" s="1" t="s">
        <v>73</v>
      </c>
      <c r="J129" s="1" t="s">
        <v>1757</v>
      </c>
      <c r="K129" t="s">
        <v>1758</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3988</v>
      </c>
      <c r="BE129">
        <v>2018</v>
      </c>
    </row>
    <row r="130" spans="1:57" x14ac:dyDescent="0.35">
      <c r="A130" s="1" t="s">
        <v>628</v>
      </c>
      <c r="B130" s="1" t="s">
        <v>2743</v>
      </c>
      <c r="C130" s="1" t="s">
        <v>2742</v>
      </c>
      <c r="D130" s="1" t="s">
        <v>4055</v>
      </c>
      <c r="E130" s="2">
        <v>43039</v>
      </c>
      <c r="F130" s="1" t="s">
        <v>2744</v>
      </c>
      <c r="G130" s="1" t="s">
        <v>29</v>
      </c>
      <c r="H130" s="1" t="s">
        <v>151</v>
      </c>
      <c r="I130" s="1" t="s">
        <v>145</v>
      </c>
      <c r="J130" s="1" t="s">
        <v>1757</v>
      </c>
      <c r="K130" t="s">
        <v>1758</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3988</v>
      </c>
      <c r="BE130">
        <v>2018</v>
      </c>
    </row>
    <row r="131" spans="1:57" x14ac:dyDescent="0.35">
      <c r="A131" s="1" t="s">
        <v>621</v>
      </c>
      <c r="B131" s="1" t="s">
        <v>2758</v>
      </c>
      <c r="C131" s="1" t="s">
        <v>2757</v>
      </c>
      <c r="D131" s="1" t="s">
        <v>4056</v>
      </c>
      <c r="E131" s="2">
        <v>42674</v>
      </c>
      <c r="F131" s="1" t="s">
        <v>2759</v>
      </c>
      <c r="G131" s="1" t="s">
        <v>29</v>
      </c>
      <c r="H131" s="1" t="s">
        <v>835</v>
      </c>
      <c r="I131" s="1" t="s">
        <v>1146</v>
      </c>
      <c r="J131" s="1" t="s">
        <v>1894</v>
      </c>
      <c r="K131" t="s">
        <v>1895</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3988</v>
      </c>
      <c r="BE131">
        <v>2017</v>
      </c>
    </row>
    <row r="132" spans="1:57" x14ac:dyDescent="0.35">
      <c r="A132" s="1" t="s">
        <v>621</v>
      </c>
      <c r="B132" s="1" t="s">
        <v>2755</v>
      </c>
      <c r="C132" s="1" t="s">
        <v>2754</v>
      </c>
      <c r="D132" s="1" t="s">
        <v>4056</v>
      </c>
      <c r="E132" s="2">
        <v>42674</v>
      </c>
      <c r="F132" s="1" t="s">
        <v>2756</v>
      </c>
      <c r="G132" s="1" t="s">
        <v>29</v>
      </c>
      <c r="H132" s="1" t="s">
        <v>758</v>
      </c>
      <c r="I132" s="1" t="s">
        <v>1146</v>
      </c>
      <c r="J132" s="1" t="s">
        <v>1894</v>
      </c>
      <c r="K132" t="s">
        <v>1895</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3988</v>
      </c>
      <c r="BE132">
        <v>2017</v>
      </c>
    </row>
    <row r="133" spans="1:57" x14ac:dyDescent="0.35">
      <c r="A133" s="1" t="s">
        <v>621</v>
      </c>
      <c r="B133" s="1" t="s">
        <v>2761</v>
      </c>
      <c r="C133" s="1" t="s">
        <v>2760</v>
      </c>
      <c r="D133" s="1" t="s">
        <v>4056</v>
      </c>
      <c r="E133" s="2">
        <v>42674</v>
      </c>
      <c r="F133" s="1" t="s">
        <v>2762</v>
      </c>
      <c r="G133" s="1" t="s">
        <v>29</v>
      </c>
      <c r="H133" s="1" t="s">
        <v>513</v>
      </c>
      <c r="I133" s="1" t="s">
        <v>1146</v>
      </c>
      <c r="J133" s="1" t="s">
        <v>1894</v>
      </c>
      <c r="K133" t="s">
        <v>1895</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3988</v>
      </c>
      <c r="BE133">
        <v>2017</v>
      </c>
    </row>
    <row r="134" spans="1:57" x14ac:dyDescent="0.35">
      <c r="A134" s="1" t="s">
        <v>603</v>
      </c>
      <c r="B134" s="1" t="s">
        <v>2767</v>
      </c>
      <c r="C134" s="1" t="s">
        <v>2766</v>
      </c>
      <c r="D134" s="1" t="s">
        <v>4057</v>
      </c>
      <c r="E134" s="2">
        <v>41882</v>
      </c>
      <c r="F134" s="1" t="s">
        <v>2768</v>
      </c>
      <c r="G134" s="1" t="s">
        <v>29</v>
      </c>
      <c r="H134" s="1" t="s">
        <v>1014</v>
      </c>
      <c r="I134" s="1" t="s">
        <v>353</v>
      </c>
      <c r="J134" s="1" t="s">
        <v>751</v>
      </c>
      <c r="K134" t="s">
        <v>1919</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3985</v>
      </c>
      <c r="BE134">
        <v>2014</v>
      </c>
    </row>
    <row r="135" spans="1:57" x14ac:dyDescent="0.35">
      <c r="A135" s="1" t="s">
        <v>603</v>
      </c>
      <c r="B135" s="1" t="s">
        <v>2764</v>
      </c>
      <c r="C135" s="1" t="s">
        <v>2763</v>
      </c>
      <c r="D135" s="1" t="s">
        <v>4057</v>
      </c>
      <c r="E135" s="2">
        <v>41882</v>
      </c>
      <c r="F135" s="1" t="s">
        <v>2765</v>
      </c>
      <c r="G135" s="1" t="s">
        <v>29</v>
      </c>
      <c r="H135" s="1" t="s">
        <v>1918</v>
      </c>
      <c r="I135" s="1" t="s">
        <v>353</v>
      </c>
      <c r="J135" s="1" t="s">
        <v>751</v>
      </c>
      <c r="K135" t="s">
        <v>1919</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3985</v>
      </c>
      <c r="BE135">
        <v>2014</v>
      </c>
    </row>
    <row r="136" spans="1:57" x14ac:dyDescent="0.35">
      <c r="A136" s="1" t="s">
        <v>603</v>
      </c>
      <c r="B136" s="1" t="s">
        <v>2773</v>
      </c>
      <c r="C136" s="1" t="s">
        <v>2772</v>
      </c>
      <c r="D136" s="1" t="s">
        <v>4058</v>
      </c>
      <c r="E136" s="2">
        <v>42613</v>
      </c>
      <c r="F136" s="1" t="s">
        <v>2774</v>
      </c>
      <c r="G136" s="1" t="s">
        <v>29</v>
      </c>
      <c r="H136" s="1" t="s">
        <v>1014</v>
      </c>
      <c r="I136" s="1" t="s">
        <v>353</v>
      </c>
      <c r="J136" s="1" t="s">
        <v>751</v>
      </c>
      <c r="K136" t="s">
        <v>1919</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3985</v>
      </c>
      <c r="BE136">
        <v>2016</v>
      </c>
    </row>
    <row r="137" spans="1:57" x14ac:dyDescent="0.35">
      <c r="A137" s="1" t="s">
        <v>603</v>
      </c>
      <c r="B137" s="1" t="s">
        <v>2770</v>
      </c>
      <c r="C137" s="1" t="s">
        <v>2769</v>
      </c>
      <c r="D137" s="1" t="s">
        <v>4058</v>
      </c>
      <c r="E137" s="2">
        <v>42613</v>
      </c>
      <c r="F137" s="1" t="s">
        <v>2771</v>
      </c>
      <c r="G137" s="1" t="s">
        <v>29</v>
      </c>
      <c r="H137" s="1" t="s">
        <v>1918</v>
      </c>
      <c r="I137" s="1" t="s">
        <v>353</v>
      </c>
      <c r="J137" s="1" t="s">
        <v>751</v>
      </c>
      <c r="K137" t="s">
        <v>1919</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3985</v>
      </c>
      <c r="BE137">
        <v>2016</v>
      </c>
    </row>
    <row r="138" spans="1:57" x14ac:dyDescent="0.35">
      <c r="A138" s="1" t="s">
        <v>397</v>
      </c>
      <c r="B138" s="1" t="s">
        <v>2776</v>
      </c>
      <c r="C138" s="1" t="s">
        <v>2775</v>
      </c>
      <c r="D138" s="1" t="s">
        <v>4059</v>
      </c>
      <c r="E138" s="2">
        <v>41516</v>
      </c>
      <c r="F138" s="1" t="s">
        <v>2777</v>
      </c>
      <c r="G138" s="1" t="s">
        <v>29</v>
      </c>
      <c r="H138" s="1" t="s">
        <v>146</v>
      </c>
      <c r="I138" s="1" t="s">
        <v>145</v>
      </c>
      <c r="J138" s="1" t="s">
        <v>1775</v>
      </c>
      <c r="K138" t="s">
        <v>1776</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3985</v>
      </c>
      <c r="BE138">
        <v>2013</v>
      </c>
    </row>
    <row r="139" spans="1:57" x14ac:dyDescent="0.35">
      <c r="A139" s="1" t="s">
        <v>411</v>
      </c>
      <c r="B139" s="1" t="s">
        <v>2795</v>
      </c>
      <c r="C139" s="1" t="s">
        <v>2794</v>
      </c>
      <c r="D139" s="1" t="s">
        <v>4060</v>
      </c>
      <c r="E139" s="2">
        <v>42565</v>
      </c>
      <c r="F139" s="1" t="s">
        <v>2796</v>
      </c>
      <c r="G139" s="1" t="s">
        <v>29</v>
      </c>
      <c r="H139" s="1" t="s">
        <v>402</v>
      </c>
      <c r="I139" s="1" t="s">
        <v>145</v>
      </c>
      <c r="J139" s="1" t="s">
        <v>1775</v>
      </c>
      <c r="K139" t="s">
        <v>1776</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3985</v>
      </c>
      <c r="BE139">
        <v>2016</v>
      </c>
    </row>
    <row r="140" spans="1:57" x14ac:dyDescent="0.35">
      <c r="A140" s="1" t="s">
        <v>411</v>
      </c>
      <c r="B140" s="1" t="s">
        <v>2792</v>
      </c>
      <c r="C140" s="1" t="s">
        <v>2791</v>
      </c>
      <c r="D140" s="1" t="s">
        <v>4060</v>
      </c>
      <c r="E140" s="2">
        <v>42565</v>
      </c>
      <c r="F140" s="1" t="s">
        <v>2793</v>
      </c>
      <c r="G140" s="1" t="s">
        <v>29</v>
      </c>
      <c r="H140" s="1" t="s">
        <v>146</v>
      </c>
      <c r="I140" s="1" t="s">
        <v>145</v>
      </c>
      <c r="J140" s="1" t="s">
        <v>1775</v>
      </c>
      <c r="K140" t="s">
        <v>1776</v>
      </c>
      <c r="L140" t="b">
        <v>1</v>
      </c>
      <c r="M140">
        <v>0</v>
      </c>
      <c r="N140">
        <v>0</v>
      </c>
      <c r="O140">
        <v>0</v>
      </c>
      <c r="U140">
        <v>0</v>
      </c>
      <c r="V140">
        <v>0</v>
      </c>
      <c r="AI140">
        <v>0</v>
      </c>
      <c r="AZ140">
        <v>0</v>
      </c>
      <c r="BB140">
        <v>7</v>
      </c>
      <c r="BC140">
        <v>2016</v>
      </c>
      <c r="BD140" s="1" t="s">
        <v>3985</v>
      </c>
      <c r="BE140">
        <v>2016</v>
      </c>
    </row>
    <row r="141" spans="1:57" x14ac:dyDescent="0.35">
      <c r="A141" s="1" t="s">
        <v>411</v>
      </c>
      <c r="B141" s="1" t="s">
        <v>2788</v>
      </c>
      <c r="C141" s="1" t="s">
        <v>2787</v>
      </c>
      <c r="D141" s="1" t="s">
        <v>4060</v>
      </c>
      <c r="E141" s="2">
        <v>42565</v>
      </c>
      <c r="F141" s="1" t="s">
        <v>2789</v>
      </c>
      <c r="G141" s="1" t="s">
        <v>29</v>
      </c>
      <c r="H141" s="1" t="s">
        <v>2790</v>
      </c>
      <c r="I141" s="1" t="s">
        <v>166</v>
      </c>
      <c r="J141" s="1" t="s">
        <v>1775</v>
      </c>
      <c r="K141" t="s">
        <v>1776</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3985</v>
      </c>
      <c r="BE141">
        <v>2016</v>
      </c>
    </row>
    <row r="142" spans="1:57" x14ac:dyDescent="0.35">
      <c r="A142" s="1" t="s">
        <v>411</v>
      </c>
      <c r="B142" s="1" t="s">
        <v>2785</v>
      </c>
      <c r="C142" s="1" t="s">
        <v>2784</v>
      </c>
      <c r="D142" s="1" t="s">
        <v>4060</v>
      </c>
      <c r="E142" s="2">
        <v>42565</v>
      </c>
      <c r="F142" s="1" t="s">
        <v>2786</v>
      </c>
      <c r="G142" s="1" t="s">
        <v>29</v>
      </c>
      <c r="H142" s="1" t="s">
        <v>576</v>
      </c>
      <c r="I142" s="1" t="s">
        <v>353</v>
      </c>
      <c r="J142" s="1" t="s">
        <v>1775</v>
      </c>
      <c r="K142" t="s">
        <v>1776</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3985</v>
      </c>
      <c r="BE142">
        <v>2016</v>
      </c>
    </row>
    <row r="143" spans="1:57" x14ac:dyDescent="0.35">
      <c r="A143" s="1" t="s">
        <v>411</v>
      </c>
      <c r="B143" s="1" t="s">
        <v>2782</v>
      </c>
      <c r="C143" s="1" t="s">
        <v>2781</v>
      </c>
      <c r="D143" s="1" t="s">
        <v>4060</v>
      </c>
      <c r="E143" s="2">
        <v>42565</v>
      </c>
      <c r="F143" s="1" t="s">
        <v>2783</v>
      </c>
      <c r="G143" s="1" t="s">
        <v>29</v>
      </c>
      <c r="H143" s="1" t="s">
        <v>135</v>
      </c>
      <c r="I143" s="1" t="s">
        <v>136</v>
      </c>
      <c r="J143" s="1" t="s">
        <v>1775</v>
      </c>
      <c r="K143" t="s">
        <v>1776</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3985</v>
      </c>
      <c r="BE143">
        <v>2016</v>
      </c>
    </row>
    <row r="144" spans="1:57" x14ac:dyDescent="0.35">
      <c r="A144" s="1" t="s">
        <v>411</v>
      </c>
      <c r="B144" s="1" t="s">
        <v>2779</v>
      </c>
      <c r="C144" s="1" t="s">
        <v>2778</v>
      </c>
      <c r="D144" s="1" t="s">
        <v>4060</v>
      </c>
      <c r="E144" s="2">
        <v>42565</v>
      </c>
      <c r="F144" s="1" t="s">
        <v>2780</v>
      </c>
      <c r="G144" s="1" t="s">
        <v>29</v>
      </c>
      <c r="H144" s="1" t="s">
        <v>1075</v>
      </c>
      <c r="I144" s="1" t="s">
        <v>166</v>
      </c>
      <c r="J144" s="1" t="s">
        <v>1775</v>
      </c>
      <c r="K144" t="s">
        <v>1776</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3985</v>
      </c>
      <c r="BE144">
        <v>2016</v>
      </c>
    </row>
    <row r="145" spans="1:57" x14ac:dyDescent="0.35">
      <c r="A145" s="1" t="s">
        <v>411</v>
      </c>
      <c r="B145" s="1" t="s">
        <v>2807</v>
      </c>
      <c r="C145" s="1" t="s">
        <v>2806</v>
      </c>
      <c r="D145" s="1" t="s">
        <v>4061</v>
      </c>
      <c r="E145" s="2">
        <v>43235</v>
      </c>
      <c r="F145" s="1" t="s">
        <v>2808</v>
      </c>
      <c r="G145" s="1" t="s">
        <v>29</v>
      </c>
      <c r="H145" s="1" t="s">
        <v>1075</v>
      </c>
      <c r="I145" s="1" t="s">
        <v>166</v>
      </c>
      <c r="J145" s="1" t="s">
        <v>1775</v>
      </c>
      <c r="K145" t="s">
        <v>1776</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3986</v>
      </c>
      <c r="BE145">
        <v>2018</v>
      </c>
    </row>
    <row r="146" spans="1:57" x14ac:dyDescent="0.35">
      <c r="A146" s="1" t="s">
        <v>411</v>
      </c>
      <c r="B146" s="1" t="s">
        <v>2804</v>
      </c>
      <c r="C146" s="1" t="s">
        <v>2803</v>
      </c>
      <c r="D146" s="1" t="s">
        <v>4061</v>
      </c>
      <c r="E146" s="2">
        <v>43235</v>
      </c>
      <c r="F146" s="1" t="s">
        <v>2805</v>
      </c>
      <c r="G146" s="1" t="s">
        <v>29</v>
      </c>
      <c r="H146" s="1" t="s">
        <v>576</v>
      </c>
      <c r="I146" s="1" t="s">
        <v>353</v>
      </c>
      <c r="J146" s="1" t="s">
        <v>1775</v>
      </c>
      <c r="K146" t="s">
        <v>1776</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3986</v>
      </c>
      <c r="BE146">
        <v>2018</v>
      </c>
    </row>
    <row r="147" spans="1:57" x14ac:dyDescent="0.35">
      <c r="A147" s="1" t="s">
        <v>411</v>
      </c>
      <c r="B147" s="1" t="s">
        <v>2801</v>
      </c>
      <c r="C147" s="1" t="s">
        <v>2800</v>
      </c>
      <c r="D147" s="1" t="s">
        <v>4061</v>
      </c>
      <c r="E147" s="2">
        <v>43235</v>
      </c>
      <c r="F147" s="1" t="s">
        <v>2802</v>
      </c>
      <c r="G147" s="1" t="s">
        <v>29</v>
      </c>
      <c r="H147" s="1" t="s">
        <v>135</v>
      </c>
      <c r="I147" s="1" t="s">
        <v>136</v>
      </c>
      <c r="J147" s="1" t="s">
        <v>1775</v>
      </c>
      <c r="K147" t="s">
        <v>1776</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3986</v>
      </c>
      <c r="BE147">
        <v>2018</v>
      </c>
    </row>
    <row r="148" spans="1:57" x14ac:dyDescent="0.35">
      <c r="A148" s="1" t="s">
        <v>411</v>
      </c>
      <c r="B148" s="1" t="s">
        <v>2798</v>
      </c>
      <c r="C148" s="1" t="s">
        <v>2797</v>
      </c>
      <c r="D148" s="1" t="s">
        <v>4061</v>
      </c>
      <c r="E148" s="2">
        <v>43235</v>
      </c>
      <c r="F148" s="1" t="s">
        <v>2799</v>
      </c>
      <c r="G148" s="1" t="s">
        <v>29</v>
      </c>
      <c r="H148" s="1" t="s">
        <v>2790</v>
      </c>
      <c r="I148" s="1" t="s">
        <v>166</v>
      </c>
      <c r="J148" s="1" t="s">
        <v>1775</v>
      </c>
      <c r="K148" t="s">
        <v>1776</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3986</v>
      </c>
      <c r="BE148">
        <v>2018</v>
      </c>
    </row>
    <row r="149" spans="1:57" x14ac:dyDescent="0.35">
      <c r="A149" s="1" t="s">
        <v>411</v>
      </c>
      <c r="B149" s="1" t="s">
        <v>2813</v>
      </c>
      <c r="C149" s="1" t="s">
        <v>2812</v>
      </c>
      <c r="D149" s="1" t="s">
        <v>4061</v>
      </c>
      <c r="E149" s="2">
        <v>43235</v>
      </c>
      <c r="F149" s="1" t="s">
        <v>2814</v>
      </c>
      <c r="G149" s="1" t="s">
        <v>29</v>
      </c>
      <c r="H149" s="1" t="s">
        <v>146</v>
      </c>
      <c r="I149" s="1" t="s">
        <v>145</v>
      </c>
      <c r="J149" s="1" t="s">
        <v>1775</v>
      </c>
      <c r="K149" t="s">
        <v>1776</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3986</v>
      </c>
      <c r="BE149">
        <v>2018</v>
      </c>
    </row>
    <row r="150" spans="1:57" x14ac:dyDescent="0.35">
      <c r="A150" s="1" t="s">
        <v>411</v>
      </c>
      <c r="B150" s="1" t="s">
        <v>2810</v>
      </c>
      <c r="C150" s="1" t="s">
        <v>2809</v>
      </c>
      <c r="D150" s="1" t="s">
        <v>4061</v>
      </c>
      <c r="E150" s="2">
        <v>43235</v>
      </c>
      <c r="F150" s="1" t="s">
        <v>2811</v>
      </c>
      <c r="G150" s="1" t="s">
        <v>29</v>
      </c>
      <c r="H150" s="1" t="s">
        <v>402</v>
      </c>
      <c r="I150" s="1" t="s">
        <v>145</v>
      </c>
      <c r="J150" s="1" t="s">
        <v>1775</v>
      </c>
      <c r="K150" t="s">
        <v>1776</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3986</v>
      </c>
      <c r="BE150">
        <v>2018</v>
      </c>
    </row>
    <row r="151" spans="1:57" x14ac:dyDescent="0.35">
      <c r="A151" s="1" t="s">
        <v>647</v>
      </c>
      <c r="B151" s="1" t="s">
        <v>2816</v>
      </c>
      <c r="C151" s="1" t="s">
        <v>2815</v>
      </c>
      <c r="D151" s="1" t="s">
        <v>4062</v>
      </c>
      <c r="E151" s="2">
        <v>42613</v>
      </c>
      <c r="F151" s="1" t="s">
        <v>2817</v>
      </c>
      <c r="G151" s="1" t="s">
        <v>29</v>
      </c>
      <c r="H151" s="1" t="s">
        <v>43</v>
      </c>
      <c r="I151" s="1" t="s">
        <v>48</v>
      </c>
      <c r="J151" s="1" t="s">
        <v>1775</v>
      </c>
      <c r="K151" t="s">
        <v>1776</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3985</v>
      </c>
      <c r="BE151">
        <v>2016</v>
      </c>
    </row>
    <row r="152" spans="1:57" x14ac:dyDescent="0.35">
      <c r="A152" s="1" t="s">
        <v>575</v>
      </c>
      <c r="B152" s="1" t="s">
        <v>3801</v>
      </c>
      <c r="C152" s="1" t="s">
        <v>3800</v>
      </c>
      <c r="D152" s="1" t="s">
        <v>4063</v>
      </c>
      <c r="E152" s="2">
        <v>40421</v>
      </c>
      <c r="F152" s="1" t="s">
        <v>3802</v>
      </c>
      <c r="G152" s="1" t="s">
        <v>29</v>
      </c>
      <c r="H152" s="1" t="s">
        <v>352</v>
      </c>
      <c r="I152" s="1" t="s">
        <v>353</v>
      </c>
      <c r="J152" s="1" t="s">
        <v>1775</v>
      </c>
      <c r="K152" t="s">
        <v>1776</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3985</v>
      </c>
      <c r="BE152">
        <v>2010</v>
      </c>
    </row>
    <row r="153" spans="1:57" x14ac:dyDescent="0.35">
      <c r="A153" s="1" t="s">
        <v>351</v>
      </c>
      <c r="B153" s="1" t="s">
        <v>3804</v>
      </c>
      <c r="C153" s="1" t="s">
        <v>3803</v>
      </c>
      <c r="D153" s="1" t="s">
        <v>4064</v>
      </c>
      <c r="E153" s="2">
        <v>41882</v>
      </c>
      <c r="F153" s="1" t="s">
        <v>3805</v>
      </c>
      <c r="G153" s="1" t="s">
        <v>29</v>
      </c>
      <c r="H153" s="1" t="s">
        <v>352</v>
      </c>
      <c r="I153" s="1" t="s">
        <v>353</v>
      </c>
      <c r="J153" s="1" t="s">
        <v>1775</v>
      </c>
      <c r="K153" t="s">
        <v>1776</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3985</v>
      </c>
      <c r="BE153">
        <v>2014</v>
      </c>
    </row>
    <row r="154" spans="1:57" x14ac:dyDescent="0.35">
      <c r="A154" s="1" t="s">
        <v>688</v>
      </c>
      <c r="B154" s="1" t="s">
        <v>3807</v>
      </c>
      <c r="C154" s="1" t="s">
        <v>3806</v>
      </c>
      <c r="D154" s="1" t="s">
        <v>4065</v>
      </c>
      <c r="E154" s="2">
        <v>41151</v>
      </c>
      <c r="F154" s="1" t="s">
        <v>3808</v>
      </c>
      <c r="G154" s="1" t="s">
        <v>29</v>
      </c>
      <c r="H154" s="1" t="s">
        <v>146</v>
      </c>
      <c r="I154" s="1" t="s">
        <v>145</v>
      </c>
      <c r="J154" s="1" t="s">
        <v>1775</v>
      </c>
      <c r="K154" t="s">
        <v>1776</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3985</v>
      </c>
      <c r="BE154">
        <v>2012</v>
      </c>
    </row>
    <row r="155" spans="1:57" x14ac:dyDescent="0.35">
      <c r="A155" s="1" t="s">
        <v>673</v>
      </c>
      <c r="B155" s="1" t="s">
        <v>3817</v>
      </c>
      <c r="C155" s="1" t="s">
        <v>3816</v>
      </c>
      <c r="D155" s="1" t="s">
        <v>4066</v>
      </c>
      <c r="E155" s="2">
        <v>41882</v>
      </c>
      <c r="F155" s="1" t="s">
        <v>3818</v>
      </c>
      <c r="G155" s="1" t="s">
        <v>29</v>
      </c>
      <c r="H155" s="1" t="s">
        <v>209</v>
      </c>
      <c r="I155" s="1" t="s">
        <v>210</v>
      </c>
      <c r="J155" s="1" t="s">
        <v>1775</v>
      </c>
      <c r="K155" t="s">
        <v>1776</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3985</v>
      </c>
      <c r="BE155">
        <v>2014</v>
      </c>
    </row>
    <row r="156" spans="1:57" x14ac:dyDescent="0.35">
      <c r="A156" s="1" t="s">
        <v>673</v>
      </c>
      <c r="B156" s="1" t="s">
        <v>3814</v>
      </c>
      <c r="C156" s="1" t="s">
        <v>3813</v>
      </c>
      <c r="D156" s="1" t="s">
        <v>4066</v>
      </c>
      <c r="E156" s="2">
        <v>41882</v>
      </c>
      <c r="F156" s="1" t="s">
        <v>3815</v>
      </c>
      <c r="G156" s="1" t="s">
        <v>29</v>
      </c>
      <c r="H156" s="1" t="s">
        <v>1099</v>
      </c>
      <c r="I156" s="1" t="s">
        <v>845</v>
      </c>
      <c r="J156" s="1" t="s">
        <v>1775</v>
      </c>
      <c r="K156" t="s">
        <v>1776</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3985</v>
      </c>
      <c r="BE156">
        <v>2014</v>
      </c>
    </row>
    <row r="157" spans="1:57" x14ac:dyDescent="0.35">
      <c r="A157" s="1" t="s">
        <v>673</v>
      </c>
      <c r="B157" s="1" t="s">
        <v>3810</v>
      </c>
      <c r="C157" s="1" t="s">
        <v>3809</v>
      </c>
      <c r="D157" s="1" t="s">
        <v>4066</v>
      </c>
      <c r="E157" s="2">
        <v>41882</v>
      </c>
      <c r="F157" s="1" t="s">
        <v>3811</v>
      </c>
      <c r="G157" s="1" t="s">
        <v>29</v>
      </c>
      <c r="H157" s="1" t="s">
        <v>3812</v>
      </c>
      <c r="I157" s="1" t="s">
        <v>387</v>
      </c>
      <c r="J157" s="1" t="s">
        <v>1775</v>
      </c>
      <c r="K157" t="s">
        <v>1776</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3985</v>
      </c>
      <c r="BE157">
        <v>2014</v>
      </c>
    </row>
    <row r="158" spans="1:57" x14ac:dyDescent="0.35">
      <c r="A158" s="1" t="s">
        <v>673</v>
      </c>
      <c r="B158" s="1" t="s">
        <v>3820</v>
      </c>
      <c r="C158" s="1" t="s">
        <v>3819</v>
      </c>
      <c r="D158" s="1" t="s">
        <v>4066</v>
      </c>
      <c r="E158" s="2">
        <v>41882</v>
      </c>
      <c r="F158" s="1" t="s">
        <v>3821</v>
      </c>
      <c r="G158" s="1" t="s">
        <v>29</v>
      </c>
      <c r="H158" s="1" t="s">
        <v>165</v>
      </c>
      <c r="I158" s="1" t="s">
        <v>166</v>
      </c>
      <c r="J158" s="1" t="s">
        <v>1775</v>
      </c>
      <c r="K158" t="s">
        <v>1776</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3985</v>
      </c>
      <c r="BE158">
        <v>2014</v>
      </c>
    </row>
    <row r="159" spans="1:57" x14ac:dyDescent="0.35">
      <c r="A159" s="1" t="s">
        <v>673</v>
      </c>
      <c r="B159" s="1" t="s">
        <v>3823</v>
      </c>
      <c r="C159" s="1" t="s">
        <v>3822</v>
      </c>
      <c r="D159" s="1" t="s">
        <v>4067</v>
      </c>
      <c r="E159" s="2">
        <v>41517</v>
      </c>
      <c r="F159" s="1" t="s">
        <v>3824</v>
      </c>
      <c r="G159" s="1" t="s">
        <v>29</v>
      </c>
      <c r="H159" s="1" t="s">
        <v>165</v>
      </c>
      <c r="I159" s="1" t="s">
        <v>166</v>
      </c>
      <c r="J159" s="1" t="s">
        <v>1775</v>
      </c>
      <c r="K159" t="s">
        <v>1776</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3985</v>
      </c>
      <c r="BE159">
        <v>2013</v>
      </c>
    </row>
    <row r="160" spans="1:57" x14ac:dyDescent="0.35">
      <c r="A160" s="1" t="s">
        <v>673</v>
      </c>
      <c r="B160" s="1" t="s">
        <v>3835</v>
      </c>
      <c r="C160" s="1" t="s">
        <v>3834</v>
      </c>
      <c r="D160" s="1" t="s">
        <v>4068</v>
      </c>
      <c r="E160" s="2">
        <v>42247</v>
      </c>
      <c r="F160" s="1" t="s">
        <v>3836</v>
      </c>
      <c r="G160" s="1" t="s">
        <v>29</v>
      </c>
      <c r="H160" s="1" t="s">
        <v>209</v>
      </c>
      <c r="I160" s="1" t="s">
        <v>210</v>
      </c>
      <c r="J160" s="1" t="s">
        <v>1775</v>
      </c>
      <c r="K160" t="s">
        <v>1776</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3985</v>
      </c>
      <c r="BE160">
        <v>2015</v>
      </c>
    </row>
    <row r="161" spans="1:57" x14ac:dyDescent="0.35">
      <c r="A161" s="1" t="s">
        <v>673</v>
      </c>
      <c r="B161" s="1" t="s">
        <v>3832</v>
      </c>
      <c r="C161" s="1" t="s">
        <v>3831</v>
      </c>
      <c r="D161" s="1" t="s">
        <v>4068</v>
      </c>
      <c r="E161" s="2">
        <v>42247</v>
      </c>
      <c r="F161" s="1" t="s">
        <v>3833</v>
      </c>
      <c r="G161" s="1" t="s">
        <v>29</v>
      </c>
      <c r="H161" s="1" t="s">
        <v>165</v>
      </c>
      <c r="I161" s="1" t="s">
        <v>166</v>
      </c>
      <c r="J161" s="1" t="s">
        <v>1775</v>
      </c>
      <c r="K161" t="s">
        <v>1776</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3985</v>
      </c>
      <c r="BE161">
        <v>2015</v>
      </c>
    </row>
    <row r="162" spans="1:57" x14ac:dyDescent="0.35">
      <c r="A162" s="1" t="s">
        <v>673</v>
      </c>
      <c r="B162" s="1" t="s">
        <v>3829</v>
      </c>
      <c r="C162" s="1" t="s">
        <v>3828</v>
      </c>
      <c r="D162" s="1" t="s">
        <v>4068</v>
      </c>
      <c r="E162" s="2">
        <v>42247</v>
      </c>
      <c r="F162" s="1" t="s">
        <v>3830</v>
      </c>
      <c r="G162" s="1" t="s">
        <v>29</v>
      </c>
      <c r="H162" s="1" t="s">
        <v>3812</v>
      </c>
      <c r="I162" s="1" t="s">
        <v>387</v>
      </c>
      <c r="J162" s="1" t="s">
        <v>1775</v>
      </c>
      <c r="K162" t="s">
        <v>1776</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3985</v>
      </c>
      <c r="BE162">
        <v>2015</v>
      </c>
    </row>
    <row r="163" spans="1:57" x14ac:dyDescent="0.35">
      <c r="A163" s="1" t="s">
        <v>673</v>
      </c>
      <c r="B163" s="1" t="s">
        <v>3826</v>
      </c>
      <c r="C163" s="1" t="s">
        <v>3825</v>
      </c>
      <c r="D163" s="1" t="s">
        <v>4068</v>
      </c>
      <c r="E163" s="2">
        <v>42247</v>
      </c>
      <c r="F163" s="1" t="s">
        <v>3827</v>
      </c>
      <c r="G163" s="1" t="s">
        <v>29</v>
      </c>
      <c r="H163" s="1" t="s">
        <v>1099</v>
      </c>
      <c r="I163" s="1" t="s">
        <v>845</v>
      </c>
      <c r="J163" s="1" t="s">
        <v>1775</v>
      </c>
      <c r="K163" t="s">
        <v>1776</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3985</v>
      </c>
      <c r="BE163">
        <v>2015</v>
      </c>
    </row>
    <row r="164" spans="1:57" x14ac:dyDescent="0.35">
      <c r="A164" s="1" t="s">
        <v>411</v>
      </c>
      <c r="B164" s="1" t="s">
        <v>3332</v>
      </c>
      <c r="C164" s="1" t="s">
        <v>3331</v>
      </c>
      <c r="D164" s="1" t="s">
        <v>4069</v>
      </c>
      <c r="E164" s="2">
        <v>42870</v>
      </c>
      <c r="F164" s="1" t="s">
        <v>3333</v>
      </c>
      <c r="G164" s="1" t="s">
        <v>29</v>
      </c>
      <c r="H164" s="1" t="s">
        <v>402</v>
      </c>
      <c r="I164" s="1" t="s">
        <v>145</v>
      </c>
      <c r="J164" s="1" t="s">
        <v>1775</v>
      </c>
      <c r="K164" t="s">
        <v>1776</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3986</v>
      </c>
      <c r="BE164">
        <v>2017</v>
      </c>
    </row>
    <row r="165" spans="1:57" x14ac:dyDescent="0.35">
      <c r="A165" s="1" t="s">
        <v>411</v>
      </c>
      <c r="B165" s="1" t="s">
        <v>3329</v>
      </c>
      <c r="C165" s="1" t="s">
        <v>3328</v>
      </c>
      <c r="D165" s="1" t="s">
        <v>4069</v>
      </c>
      <c r="E165" s="2">
        <v>42870</v>
      </c>
      <c r="F165" s="1" t="s">
        <v>3330</v>
      </c>
      <c r="G165" s="1" t="s">
        <v>29</v>
      </c>
      <c r="H165" s="1" t="s">
        <v>2790</v>
      </c>
      <c r="I165" s="1" t="s">
        <v>166</v>
      </c>
      <c r="J165" s="1" t="s">
        <v>1775</v>
      </c>
      <c r="K165" t="s">
        <v>1776</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3986</v>
      </c>
      <c r="BE165">
        <v>2017</v>
      </c>
    </row>
    <row r="166" spans="1:57" x14ac:dyDescent="0.35">
      <c r="A166" s="1" t="s">
        <v>411</v>
      </c>
      <c r="B166" s="1" t="s">
        <v>3326</v>
      </c>
      <c r="C166" s="1" t="s">
        <v>3325</v>
      </c>
      <c r="D166" s="1" t="s">
        <v>4069</v>
      </c>
      <c r="E166" s="2">
        <v>42870</v>
      </c>
      <c r="F166" s="1" t="s">
        <v>3327</v>
      </c>
      <c r="G166" s="1" t="s">
        <v>29</v>
      </c>
      <c r="H166" s="1" t="s">
        <v>576</v>
      </c>
      <c r="I166" s="1" t="s">
        <v>353</v>
      </c>
      <c r="J166" s="1" t="s">
        <v>1775</v>
      </c>
      <c r="K166" t="s">
        <v>1776</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3986</v>
      </c>
      <c r="BE166">
        <v>2017</v>
      </c>
    </row>
    <row r="167" spans="1:57" x14ac:dyDescent="0.35">
      <c r="A167" s="1" t="s">
        <v>411</v>
      </c>
      <c r="B167" s="1" t="s">
        <v>3323</v>
      </c>
      <c r="C167" s="1" t="s">
        <v>3322</v>
      </c>
      <c r="D167" s="1" t="s">
        <v>4069</v>
      </c>
      <c r="E167" s="2">
        <v>42870</v>
      </c>
      <c r="F167" s="1" t="s">
        <v>3324</v>
      </c>
      <c r="G167" s="1" t="s">
        <v>29</v>
      </c>
      <c r="H167" s="1" t="s">
        <v>135</v>
      </c>
      <c r="I167" s="1" t="s">
        <v>136</v>
      </c>
      <c r="J167" s="1" t="s">
        <v>1775</v>
      </c>
      <c r="K167" t="s">
        <v>1776</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3986</v>
      </c>
      <c r="BE167">
        <v>2017</v>
      </c>
    </row>
    <row r="168" spans="1:57" x14ac:dyDescent="0.35">
      <c r="A168" s="1" t="s">
        <v>411</v>
      </c>
      <c r="B168" s="1" t="s">
        <v>3320</v>
      </c>
      <c r="C168" s="1" t="s">
        <v>3319</v>
      </c>
      <c r="D168" s="1" t="s">
        <v>4069</v>
      </c>
      <c r="E168" s="2">
        <v>42870</v>
      </c>
      <c r="F168" s="1" t="s">
        <v>3321</v>
      </c>
      <c r="G168" s="1" t="s">
        <v>29</v>
      </c>
      <c r="H168" s="1" t="s">
        <v>1075</v>
      </c>
      <c r="I168" s="1" t="s">
        <v>166</v>
      </c>
      <c r="J168" s="1" t="s">
        <v>1775</v>
      </c>
      <c r="K168" t="s">
        <v>1776</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3986</v>
      </c>
      <c r="BE168">
        <v>2017</v>
      </c>
    </row>
    <row r="169" spans="1:57" x14ac:dyDescent="0.35">
      <c r="A169" s="1" t="s">
        <v>577</v>
      </c>
      <c r="B169" s="1" t="s">
        <v>3338</v>
      </c>
      <c r="C169" s="1" t="s">
        <v>3337</v>
      </c>
      <c r="D169" s="1" t="s">
        <v>4070</v>
      </c>
      <c r="E169" s="2">
        <v>42978</v>
      </c>
      <c r="F169" s="1" t="s">
        <v>3339</v>
      </c>
      <c r="G169" s="1" t="s">
        <v>3339</v>
      </c>
      <c r="H169" s="1" t="s">
        <v>576</v>
      </c>
      <c r="I169" s="1" t="s">
        <v>353</v>
      </c>
      <c r="J169" s="1" t="s">
        <v>1757</v>
      </c>
      <c r="K169" t="s">
        <v>1758</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3985</v>
      </c>
      <c r="BE169">
        <v>2017</v>
      </c>
    </row>
    <row r="170" spans="1:57" x14ac:dyDescent="0.35">
      <c r="A170" s="1" t="s">
        <v>577</v>
      </c>
      <c r="B170" s="1" t="s">
        <v>3335</v>
      </c>
      <c r="C170" s="1" t="s">
        <v>3334</v>
      </c>
      <c r="D170" s="1" t="s">
        <v>4070</v>
      </c>
      <c r="E170" s="2">
        <v>42978</v>
      </c>
      <c r="F170" s="1" t="s">
        <v>3336</v>
      </c>
      <c r="G170" s="1" t="s">
        <v>3336</v>
      </c>
      <c r="H170" s="1" t="s">
        <v>1079</v>
      </c>
      <c r="I170" s="1" t="s">
        <v>353</v>
      </c>
      <c r="J170" s="1" t="s">
        <v>1757</v>
      </c>
      <c r="K170" t="s">
        <v>1758</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3985</v>
      </c>
      <c r="BE170">
        <v>2017</v>
      </c>
    </row>
    <row r="171" spans="1:57" x14ac:dyDescent="0.35">
      <c r="A171" s="1" t="s">
        <v>589</v>
      </c>
      <c r="B171" s="1" t="s">
        <v>3365</v>
      </c>
      <c r="C171" s="1" t="s">
        <v>3364</v>
      </c>
      <c r="D171" s="1" t="s">
        <v>4071</v>
      </c>
      <c r="E171" s="2">
        <v>42598</v>
      </c>
      <c r="F171" s="1" t="s">
        <v>3366</v>
      </c>
      <c r="G171" s="1" t="s">
        <v>29</v>
      </c>
      <c r="H171" s="1" t="s">
        <v>402</v>
      </c>
      <c r="I171" s="1" t="s">
        <v>145</v>
      </c>
      <c r="J171" s="1" t="s">
        <v>1757</v>
      </c>
      <c r="K171" t="s">
        <v>1758</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3985</v>
      </c>
      <c r="BE171">
        <v>2016</v>
      </c>
    </row>
    <row r="172" spans="1:57" x14ac:dyDescent="0.35">
      <c r="A172" s="1" t="s">
        <v>589</v>
      </c>
      <c r="B172" s="1" t="s">
        <v>3362</v>
      </c>
      <c r="C172" s="1" t="s">
        <v>3361</v>
      </c>
      <c r="D172" s="1" t="s">
        <v>4071</v>
      </c>
      <c r="E172" s="2">
        <v>42598</v>
      </c>
      <c r="F172" s="1" t="s">
        <v>3363</v>
      </c>
      <c r="G172" s="1" t="s">
        <v>29</v>
      </c>
      <c r="H172" s="1" t="s">
        <v>74</v>
      </c>
      <c r="I172" s="1" t="s">
        <v>82</v>
      </c>
      <c r="J172" s="1" t="s">
        <v>1757</v>
      </c>
      <c r="K172" t="s">
        <v>1758</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3985</v>
      </c>
      <c r="BE172">
        <v>2016</v>
      </c>
    </row>
    <row r="173" spans="1:57" x14ac:dyDescent="0.35">
      <c r="A173" s="1" t="s">
        <v>589</v>
      </c>
      <c r="B173" s="1" t="s">
        <v>3359</v>
      </c>
      <c r="C173" s="1" t="s">
        <v>3358</v>
      </c>
      <c r="D173" s="1" t="s">
        <v>4071</v>
      </c>
      <c r="E173" s="2">
        <v>42598</v>
      </c>
      <c r="F173" s="1" t="s">
        <v>3360</v>
      </c>
      <c r="G173" s="1" t="s">
        <v>29</v>
      </c>
      <c r="H173" s="1" t="s">
        <v>1184</v>
      </c>
      <c r="I173" s="1" t="s">
        <v>48</v>
      </c>
      <c r="J173" s="1" t="s">
        <v>1757</v>
      </c>
      <c r="K173" t="s">
        <v>1758</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3985</v>
      </c>
      <c r="BE173">
        <v>2016</v>
      </c>
    </row>
    <row r="174" spans="1:57" x14ac:dyDescent="0.35">
      <c r="A174" s="1" t="s">
        <v>589</v>
      </c>
      <c r="B174" s="1" t="s">
        <v>3356</v>
      </c>
      <c r="C174" s="1" t="s">
        <v>3355</v>
      </c>
      <c r="D174" s="1" t="s">
        <v>4071</v>
      </c>
      <c r="E174" s="2">
        <v>42598</v>
      </c>
      <c r="F174" s="1" t="s">
        <v>3357</v>
      </c>
      <c r="G174" s="1" t="s">
        <v>29</v>
      </c>
      <c r="H174" s="1" t="s">
        <v>1128</v>
      </c>
      <c r="I174" s="1" t="s">
        <v>166</v>
      </c>
      <c r="J174" s="1" t="s">
        <v>1757</v>
      </c>
      <c r="K174" t="s">
        <v>1758</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3985</v>
      </c>
      <c r="BE174">
        <v>2016</v>
      </c>
    </row>
    <row r="175" spans="1:57" x14ac:dyDescent="0.35">
      <c r="A175" s="1" t="s">
        <v>589</v>
      </c>
      <c r="B175" s="1" t="s">
        <v>3353</v>
      </c>
      <c r="C175" s="1" t="s">
        <v>3352</v>
      </c>
      <c r="D175" s="1" t="s">
        <v>4071</v>
      </c>
      <c r="E175" s="2">
        <v>42598</v>
      </c>
      <c r="F175" s="1" t="s">
        <v>3354</v>
      </c>
      <c r="G175" s="1" t="s">
        <v>29</v>
      </c>
      <c r="H175" s="1" t="s">
        <v>1145</v>
      </c>
      <c r="I175" s="1" t="s">
        <v>1146</v>
      </c>
      <c r="J175" s="1" t="s">
        <v>1757</v>
      </c>
      <c r="K175" t="s">
        <v>1758</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3985</v>
      </c>
      <c r="BE175">
        <v>2016</v>
      </c>
    </row>
    <row r="176" spans="1:57" x14ac:dyDescent="0.35">
      <c r="A176" s="1" t="s">
        <v>589</v>
      </c>
      <c r="B176" s="1" t="s">
        <v>3350</v>
      </c>
      <c r="C176" s="1" t="s">
        <v>3349</v>
      </c>
      <c r="D176" s="1" t="s">
        <v>4071</v>
      </c>
      <c r="E176" s="2">
        <v>42598</v>
      </c>
      <c r="F176" s="1" t="s">
        <v>3351</v>
      </c>
      <c r="G176" s="1" t="s">
        <v>29</v>
      </c>
      <c r="H176" s="1" t="s">
        <v>146</v>
      </c>
      <c r="I176" s="1" t="s">
        <v>145</v>
      </c>
      <c r="J176" s="1" t="s">
        <v>1757</v>
      </c>
      <c r="K176" t="s">
        <v>1758</v>
      </c>
      <c r="L176" t="b">
        <v>1</v>
      </c>
      <c r="M176">
        <v>0</v>
      </c>
      <c r="N176">
        <v>0</v>
      </c>
      <c r="O176">
        <v>0</v>
      </c>
      <c r="U176">
        <v>0</v>
      </c>
      <c r="V176">
        <v>0</v>
      </c>
      <c r="AI176">
        <v>0</v>
      </c>
      <c r="AZ176">
        <v>0</v>
      </c>
      <c r="BB176">
        <v>8</v>
      </c>
      <c r="BC176">
        <v>2016</v>
      </c>
      <c r="BD176" s="1" t="s">
        <v>3985</v>
      </c>
      <c r="BE176">
        <v>2016</v>
      </c>
    </row>
    <row r="177" spans="1:57" x14ac:dyDescent="0.35">
      <c r="A177" s="1" t="s">
        <v>589</v>
      </c>
      <c r="B177" s="1" t="s">
        <v>3347</v>
      </c>
      <c r="C177" s="1" t="s">
        <v>3346</v>
      </c>
      <c r="D177" s="1" t="s">
        <v>4071</v>
      </c>
      <c r="E177" s="2">
        <v>42598</v>
      </c>
      <c r="F177" s="1" t="s">
        <v>3348</v>
      </c>
      <c r="G177" s="1" t="s">
        <v>29</v>
      </c>
      <c r="H177" s="1" t="s">
        <v>125</v>
      </c>
      <c r="I177" s="1" t="s">
        <v>125</v>
      </c>
      <c r="J177" s="1" t="s">
        <v>1757</v>
      </c>
      <c r="K177" t="s">
        <v>1758</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3985</v>
      </c>
      <c r="BE177">
        <v>2016</v>
      </c>
    </row>
    <row r="178" spans="1:57" x14ac:dyDescent="0.35">
      <c r="A178" s="1" t="s">
        <v>589</v>
      </c>
      <c r="B178" s="1" t="s">
        <v>3344</v>
      </c>
      <c r="C178" s="1" t="s">
        <v>3343</v>
      </c>
      <c r="D178" s="1" t="s">
        <v>4071</v>
      </c>
      <c r="E178" s="2">
        <v>42598</v>
      </c>
      <c r="F178" s="1" t="s">
        <v>3345</v>
      </c>
      <c r="G178" s="1" t="s">
        <v>29</v>
      </c>
      <c r="H178" s="1" t="s">
        <v>998</v>
      </c>
      <c r="I178" s="1" t="s">
        <v>145</v>
      </c>
      <c r="J178" s="1" t="s">
        <v>1757</v>
      </c>
      <c r="K178" t="s">
        <v>1758</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3985</v>
      </c>
      <c r="BE178">
        <v>2016</v>
      </c>
    </row>
    <row r="179" spans="1:57" x14ac:dyDescent="0.35">
      <c r="A179" s="1" t="s">
        <v>589</v>
      </c>
      <c r="B179" s="1" t="s">
        <v>3341</v>
      </c>
      <c r="C179" s="1" t="s">
        <v>3340</v>
      </c>
      <c r="D179" s="1" t="s">
        <v>4071</v>
      </c>
      <c r="E179" s="2">
        <v>42598</v>
      </c>
      <c r="F179" s="1" t="s">
        <v>3342</v>
      </c>
      <c r="G179" s="1" t="s">
        <v>29</v>
      </c>
      <c r="H179" s="1" t="s">
        <v>155</v>
      </c>
      <c r="I179" s="1" t="s">
        <v>145</v>
      </c>
      <c r="J179" s="1" t="s">
        <v>1757</v>
      </c>
      <c r="K179" t="s">
        <v>1758</v>
      </c>
      <c r="L179" t="b">
        <v>1</v>
      </c>
      <c r="M179">
        <v>0</v>
      </c>
      <c r="N179">
        <v>0</v>
      </c>
      <c r="O179">
        <v>0</v>
      </c>
      <c r="U179">
        <v>0</v>
      </c>
      <c r="V179">
        <v>0</v>
      </c>
      <c r="AI179">
        <v>0</v>
      </c>
      <c r="AZ179">
        <v>0</v>
      </c>
      <c r="BB179">
        <v>8</v>
      </c>
      <c r="BC179">
        <v>2016</v>
      </c>
      <c r="BD179" s="1" t="s">
        <v>3985</v>
      </c>
      <c r="BE179">
        <v>2016</v>
      </c>
    </row>
    <row r="180" spans="1:57" x14ac:dyDescent="0.35">
      <c r="A180" s="1" t="s">
        <v>589</v>
      </c>
      <c r="B180" s="1" t="s">
        <v>3419</v>
      </c>
      <c r="C180" s="1" t="s">
        <v>3418</v>
      </c>
      <c r="D180" s="1" t="s">
        <v>4071</v>
      </c>
      <c r="E180" s="2">
        <v>42598</v>
      </c>
      <c r="F180" s="1" t="s">
        <v>3420</v>
      </c>
      <c r="G180" s="1" t="s">
        <v>29</v>
      </c>
      <c r="H180" s="1" t="s">
        <v>1210</v>
      </c>
      <c r="I180" s="1" t="s">
        <v>387</v>
      </c>
      <c r="J180" s="1" t="s">
        <v>1757</v>
      </c>
      <c r="K180" t="s">
        <v>1758</v>
      </c>
      <c r="L180" t="b">
        <v>1</v>
      </c>
      <c r="M180">
        <v>0</v>
      </c>
      <c r="N180">
        <v>0</v>
      </c>
      <c r="O180">
        <v>0</v>
      </c>
      <c r="U180">
        <v>0</v>
      </c>
      <c r="V180">
        <v>0</v>
      </c>
      <c r="AI180">
        <v>0</v>
      </c>
      <c r="AZ180">
        <v>0</v>
      </c>
      <c r="BB180">
        <v>8</v>
      </c>
      <c r="BC180">
        <v>2016</v>
      </c>
      <c r="BD180" s="1" t="s">
        <v>3985</v>
      </c>
      <c r="BE180">
        <v>2016</v>
      </c>
    </row>
    <row r="181" spans="1:57" x14ac:dyDescent="0.35">
      <c r="A181" s="1" t="s">
        <v>589</v>
      </c>
      <c r="B181" s="1" t="s">
        <v>3416</v>
      </c>
      <c r="C181" s="1" t="s">
        <v>3415</v>
      </c>
      <c r="D181" s="1" t="s">
        <v>4071</v>
      </c>
      <c r="E181" s="2">
        <v>42598</v>
      </c>
      <c r="F181" s="1" t="s">
        <v>3417</v>
      </c>
      <c r="G181" s="1" t="s">
        <v>29</v>
      </c>
      <c r="H181" s="1" t="s">
        <v>352</v>
      </c>
      <c r="I181" s="1" t="s">
        <v>353</v>
      </c>
      <c r="J181" s="1" t="s">
        <v>1757</v>
      </c>
      <c r="K181" t="s">
        <v>1758</v>
      </c>
      <c r="L181" t="b">
        <v>1</v>
      </c>
      <c r="M181">
        <v>0</v>
      </c>
      <c r="N181">
        <v>0</v>
      </c>
      <c r="O181">
        <v>0</v>
      </c>
      <c r="U181">
        <v>0</v>
      </c>
      <c r="V181">
        <v>0</v>
      </c>
      <c r="AI181">
        <v>0</v>
      </c>
      <c r="AZ181">
        <v>0</v>
      </c>
      <c r="BB181">
        <v>8</v>
      </c>
      <c r="BC181">
        <v>2016</v>
      </c>
      <c r="BD181" s="1" t="s">
        <v>3985</v>
      </c>
      <c r="BE181">
        <v>2016</v>
      </c>
    </row>
    <row r="182" spans="1:57" x14ac:dyDescent="0.35">
      <c r="A182" s="1" t="s">
        <v>589</v>
      </c>
      <c r="B182" s="1" t="s">
        <v>3413</v>
      </c>
      <c r="C182" s="1" t="s">
        <v>3412</v>
      </c>
      <c r="D182" s="1" t="s">
        <v>4071</v>
      </c>
      <c r="E182" s="2">
        <v>42598</v>
      </c>
      <c r="F182" s="1" t="s">
        <v>3414</v>
      </c>
      <c r="G182" s="1" t="s">
        <v>29</v>
      </c>
      <c r="H182" s="1" t="s">
        <v>352</v>
      </c>
      <c r="I182" s="1" t="s">
        <v>353</v>
      </c>
      <c r="J182" s="1" t="s">
        <v>1757</v>
      </c>
      <c r="K182" t="s">
        <v>1758</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3985</v>
      </c>
      <c r="BE182">
        <v>2016</v>
      </c>
    </row>
    <row r="183" spans="1:57" x14ac:dyDescent="0.35">
      <c r="A183" s="1" t="s">
        <v>589</v>
      </c>
      <c r="B183" s="1" t="s">
        <v>3407</v>
      </c>
      <c r="C183" s="1" t="s">
        <v>3406</v>
      </c>
      <c r="D183" s="1" t="s">
        <v>4071</v>
      </c>
      <c r="E183" s="2">
        <v>42598</v>
      </c>
      <c r="F183" s="1" t="s">
        <v>3408</v>
      </c>
      <c r="G183" s="1" t="s">
        <v>29</v>
      </c>
      <c r="H183" s="1" t="s">
        <v>670</v>
      </c>
      <c r="I183" s="1" t="s">
        <v>166</v>
      </c>
      <c r="J183" s="1" t="s">
        <v>1757</v>
      </c>
      <c r="K183" t="s">
        <v>1758</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3985</v>
      </c>
      <c r="BE183">
        <v>2016</v>
      </c>
    </row>
    <row r="184" spans="1:57" x14ac:dyDescent="0.35">
      <c r="A184" s="1" t="s">
        <v>589</v>
      </c>
      <c r="B184" s="1" t="s">
        <v>3404</v>
      </c>
      <c r="C184" s="1" t="s">
        <v>3403</v>
      </c>
      <c r="D184" s="1" t="s">
        <v>4071</v>
      </c>
      <c r="E184" s="2">
        <v>42598</v>
      </c>
      <c r="F184" s="1" t="s">
        <v>3405</v>
      </c>
      <c r="G184" s="1" t="s">
        <v>29</v>
      </c>
      <c r="H184" s="1" t="s">
        <v>1020</v>
      </c>
      <c r="I184" s="1" t="s">
        <v>145</v>
      </c>
      <c r="J184" s="1" t="s">
        <v>1757</v>
      </c>
      <c r="K184" t="s">
        <v>1758</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3985</v>
      </c>
      <c r="BE184">
        <v>2016</v>
      </c>
    </row>
    <row r="185" spans="1:57" x14ac:dyDescent="0.35">
      <c r="A185" s="1" t="s">
        <v>589</v>
      </c>
      <c r="B185" s="1" t="s">
        <v>3401</v>
      </c>
      <c r="C185" s="1" t="s">
        <v>3400</v>
      </c>
      <c r="D185" s="1" t="s">
        <v>4071</v>
      </c>
      <c r="E185" s="2">
        <v>42598</v>
      </c>
      <c r="F185" s="1" t="s">
        <v>3402</v>
      </c>
      <c r="G185" s="1" t="s">
        <v>29</v>
      </c>
      <c r="H185" s="1" t="s">
        <v>1099</v>
      </c>
      <c r="I185" s="1" t="s">
        <v>845</v>
      </c>
      <c r="J185" s="1" t="s">
        <v>1757</v>
      </c>
      <c r="K185" t="s">
        <v>1758</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3985</v>
      </c>
      <c r="BE185">
        <v>2016</v>
      </c>
    </row>
    <row r="186" spans="1:57" x14ac:dyDescent="0.35">
      <c r="A186" s="1" t="s">
        <v>589</v>
      </c>
      <c r="B186" s="1" t="s">
        <v>3398</v>
      </c>
      <c r="C186" s="1" t="s">
        <v>3397</v>
      </c>
      <c r="D186" s="1" t="s">
        <v>4071</v>
      </c>
      <c r="E186" s="2">
        <v>42598</v>
      </c>
      <c r="F186" s="1" t="s">
        <v>3399</v>
      </c>
      <c r="G186" s="1" t="s">
        <v>29</v>
      </c>
      <c r="H186" s="1" t="s">
        <v>1036</v>
      </c>
      <c r="I186" s="1" t="s">
        <v>387</v>
      </c>
      <c r="J186" s="1" t="s">
        <v>1757</v>
      </c>
      <c r="K186" t="s">
        <v>1758</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3985</v>
      </c>
      <c r="BE186">
        <v>2016</v>
      </c>
    </row>
    <row r="187" spans="1:57" x14ac:dyDescent="0.35">
      <c r="A187" s="1" t="s">
        <v>589</v>
      </c>
      <c r="B187" s="1" t="s">
        <v>3395</v>
      </c>
      <c r="C187" s="1" t="s">
        <v>3394</v>
      </c>
      <c r="D187" s="1" t="s">
        <v>4071</v>
      </c>
      <c r="E187" s="2">
        <v>42598</v>
      </c>
      <c r="F187" s="1" t="s">
        <v>3396</v>
      </c>
      <c r="G187" s="1" t="s">
        <v>29</v>
      </c>
      <c r="H187" s="1" t="s">
        <v>135</v>
      </c>
      <c r="I187" s="1" t="s">
        <v>136</v>
      </c>
      <c r="J187" s="1" t="s">
        <v>1757</v>
      </c>
      <c r="K187" t="s">
        <v>1758</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3985</v>
      </c>
      <c r="BE187">
        <v>2016</v>
      </c>
    </row>
    <row r="188" spans="1:57" x14ac:dyDescent="0.35">
      <c r="A188" s="1" t="s">
        <v>589</v>
      </c>
      <c r="B188" s="1" t="s">
        <v>3392</v>
      </c>
      <c r="C188" s="1" t="s">
        <v>3391</v>
      </c>
      <c r="D188" s="1" t="s">
        <v>4071</v>
      </c>
      <c r="E188" s="2">
        <v>42598</v>
      </c>
      <c r="F188" s="1" t="s">
        <v>3393</v>
      </c>
      <c r="G188" s="1" t="s">
        <v>29</v>
      </c>
      <c r="H188" s="1" t="s">
        <v>1063</v>
      </c>
      <c r="I188" s="1" t="s">
        <v>40</v>
      </c>
      <c r="J188" s="1" t="s">
        <v>1757</v>
      </c>
      <c r="K188" t="s">
        <v>1758</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3985</v>
      </c>
      <c r="BE188">
        <v>2016</v>
      </c>
    </row>
    <row r="189" spans="1:57" x14ac:dyDescent="0.35">
      <c r="A189" s="1" t="s">
        <v>589</v>
      </c>
      <c r="B189" s="1" t="s">
        <v>3410</v>
      </c>
      <c r="C189" s="1" t="s">
        <v>3409</v>
      </c>
      <c r="D189" s="1" t="s">
        <v>4071</v>
      </c>
      <c r="E189" s="2">
        <v>42598</v>
      </c>
      <c r="F189" s="1" t="s">
        <v>3411</v>
      </c>
      <c r="G189" s="1" t="s">
        <v>29</v>
      </c>
      <c r="H189" s="1" t="s">
        <v>1059</v>
      </c>
      <c r="I189" s="1" t="s">
        <v>1146</v>
      </c>
      <c r="J189" s="1" t="s">
        <v>1757</v>
      </c>
      <c r="K189" t="s">
        <v>1758</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3985</v>
      </c>
      <c r="BE189">
        <v>2016</v>
      </c>
    </row>
    <row r="190" spans="1:57" x14ac:dyDescent="0.35">
      <c r="A190" s="1" t="s">
        <v>589</v>
      </c>
      <c r="B190" s="1" t="s">
        <v>3389</v>
      </c>
      <c r="C190" s="1" t="s">
        <v>3388</v>
      </c>
      <c r="D190" s="1" t="s">
        <v>4071</v>
      </c>
      <c r="E190" s="2">
        <v>42598</v>
      </c>
      <c r="F190" s="1" t="s">
        <v>3390</v>
      </c>
      <c r="G190" s="1" t="s">
        <v>29</v>
      </c>
      <c r="H190" s="1" t="s">
        <v>1071</v>
      </c>
      <c r="I190" s="1" t="s">
        <v>210</v>
      </c>
      <c r="J190" s="1" t="s">
        <v>1757</v>
      </c>
      <c r="K190" t="s">
        <v>1758</v>
      </c>
      <c r="L190" t="b">
        <v>1</v>
      </c>
      <c r="M190">
        <v>0</v>
      </c>
      <c r="N190">
        <v>0</v>
      </c>
      <c r="O190">
        <v>0</v>
      </c>
      <c r="U190">
        <v>0</v>
      </c>
      <c r="V190">
        <v>0</v>
      </c>
      <c r="AI190">
        <v>0</v>
      </c>
      <c r="AZ190">
        <v>0</v>
      </c>
      <c r="BB190">
        <v>8</v>
      </c>
      <c r="BC190">
        <v>2016</v>
      </c>
      <c r="BD190" s="1" t="s">
        <v>3985</v>
      </c>
      <c r="BE190">
        <v>2016</v>
      </c>
    </row>
    <row r="191" spans="1:57" x14ac:dyDescent="0.35">
      <c r="A191" s="1" t="s">
        <v>589</v>
      </c>
      <c r="B191" s="1" t="s">
        <v>3386</v>
      </c>
      <c r="C191" s="1" t="s">
        <v>3385</v>
      </c>
      <c r="D191" s="1" t="s">
        <v>4071</v>
      </c>
      <c r="E191" s="2">
        <v>42598</v>
      </c>
      <c r="F191" s="1" t="s">
        <v>3387</v>
      </c>
      <c r="G191" s="1" t="s">
        <v>29</v>
      </c>
      <c r="H191" s="1" t="s">
        <v>1026</v>
      </c>
      <c r="I191" s="1" t="s">
        <v>353</v>
      </c>
      <c r="J191" s="1" t="s">
        <v>1757</v>
      </c>
      <c r="K191" t="s">
        <v>1758</v>
      </c>
      <c r="L191" t="b">
        <v>1</v>
      </c>
      <c r="M191">
        <v>0</v>
      </c>
      <c r="N191">
        <v>0</v>
      </c>
      <c r="O191">
        <v>0</v>
      </c>
      <c r="U191">
        <v>0</v>
      </c>
      <c r="V191">
        <v>0</v>
      </c>
      <c r="AI191">
        <v>0</v>
      </c>
      <c r="AZ191">
        <v>0</v>
      </c>
      <c r="BB191">
        <v>8</v>
      </c>
      <c r="BC191">
        <v>2016</v>
      </c>
      <c r="BD191" s="1" t="s">
        <v>3985</v>
      </c>
      <c r="BE191">
        <v>2016</v>
      </c>
    </row>
    <row r="192" spans="1:57" x14ac:dyDescent="0.35">
      <c r="A192" s="1" t="s">
        <v>589</v>
      </c>
      <c r="B192" s="1" t="s">
        <v>3383</v>
      </c>
      <c r="C192" s="1" t="s">
        <v>3382</v>
      </c>
      <c r="D192" s="1" t="s">
        <v>4071</v>
      </c>
      <c r="E192" s="2">
        <v>42598</v>
      </c>
      <c r="F192" s="1" t="s">
        <v>3384</v>
      </c>
      <c r="G192" s="1" t="s">
        <v>29</v>
      </c>
      <c r="H192" s="1" t="s">
        <v>1055</v>
      </c>
      <c r="I192" s="1" t="s">
        <v>145</v>
      </c>
      <c r="J192" s="1" t="s">
        <v>1757</v>
      </c>
      <c r="K192" t="s">
        <v>1758</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3985</v>
      </c>
      <c r="BE192">
        <v>2016</v>
      </c>
    </row>
    <row r="193" spans="1:57" x14ac:dyDescent="0.35">
      <c r="A193" s="1" t="s">
        <v>589</v>
      </c>
      <c r="B193" s="1" t="s">
        <v>3380</v>
      </c>
      <c r="C193" s="1" t="s">
        <v>3379</v>
      </c>
      <c r="D193" s="1" t="s">
        <v>4071</v>
      </c>
      <c r="E193" s="2">
        <v>42598</v>
      </c>
      <c r="F193" s="1" t="s">
        <v>3381</v>
      </c>
      <c r="G193" s="1" t="s">
        <v>29</v>
      </c>
      <c r="H193" s="1" t="s">
        <v>1079</v>
      </c>
      <c r="I193" s="1" t="s">
        <v>353</v>
      </c>
      <c r="J193" s="1" t="s">
        <v>1757</v>
      </c>
      <c r="K193" t="s">
        <v>1758</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3985</v>
      </c>
      <c r="BE193">
        <v>2016</v>
      </c>
    </row>
    <row r="194" spans="1:57" x14ac:dyDescent="0.35">
      <c r="A194" s="1" t="s">
        <v>589</v>
      </c>
      <c r="B194" s="1" t="s">
        <v>3377</v>
      </c>
      <c r="C194" s="1" t="s">
        <v>3376</v>
      </c>
      <c r="D194" s="1" t="s">
        <v>4071</v>
      </c>
      <c r="E194" s="2">
        <v>42598</v>
      </c>
      <c r="F194" s="1" t="s">
        <v>3378</v>
      </c>
      <c r="G194" s="1" t="s">
        <v>29</v>
      </c>
      <c r="H194" s="1" t="s">
        <v>54</v>
      </c>
      <c r="I194" s="1" t="s">
        <v>190</v>
      </c>
      <c r="J194" s="1" t="s">
        <v>1757</v>
      </c>
      <c r="K194" t="s">
        <v>1758</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3985</v>
      </c>
      <c r="BE194">
        <v>2016</v>
      </c>
    </row>
    <row r="195" spans="1:57" x14ac:dyDescent="0.35">
      <c r="A195" s="1" t="s">
        <v>589</v>
      </c>
      <c r="B195" s="1" t="s">
        <v>3374</v>
      </c>
      <c r="C195" s="1" t="s">
        <v>3373</v>
      </c>
      <c r="D195" s="1" t="s">
        <v>4071</v>
      </c>
      <c r="E195" s="2">
        <v>42598</v>
      </c>
      <c r="F195" s="1" t="s">
        <v>3375</v>
      </c>
      <c r="G195" s="1" t="s">
        <v>29</v>
      </c>
      <c r="H195" s="1" t="s">
        <v>54</v>
      </c>
      <c r="I195" s="1" t="s">
        <v>190</v>
      </c>
      <c r="J195" s="1" t="s">
        <v>1757</v>
      </c>
      <c r="K195" t="s">
        <v>1758</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3985</v>
      </c>
      <c r="BE195">
        <v>2016</v>
      </c>
    </row>
    <row r="196" spans="1:57" x14ac:dyDescent="0.35">
      <c r="A196" s="1" t="s">
        <v>589</v>
      </c>
      <c r="B196" s="1" t="s">
        <v>3371</v>
      </c>
      <c r="C196" s="1" t="s">
        <v>3370</v>
      </c>
      <c r="D196" s="1" t="s">
        <v>4071</v>
      </c>
      <c r="E196" s="2">
        <v>42598</v>
      </c>
      <c r="F196" s="1" t="s">
        <v>3372</v>
      </c>
      <c r="G196" s="1" t="s">
        <v>29</v>
      </c>
      <c r="H196" s="1" t="s">
        <v>54</v>
      </c>
      <c r="I196" s="1" t="s">
        <v>190</v>
      </c>
      <c r="J196" s="1" t="s">
        <v>1757</v>
      </c>
      <c r="K196" t="s">
        <v>1758</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3985</v>
      </c>
      <c r="BE196">
        <v>2016</v>
      </c>
    </row>
    <row r="197" spans="1:57" x14ac:dyDescent="0.35">
      <c r="A197" s="1" t="s">
        <v>589</v>
      </c>
      <c r="B197" s="1" t="s">
        <v>3368</v>
      </c>
      <c r="C197" s="1" t="s">
        <v>3367</v>
      </c>
      <c r="D197" s="1" t="s">
        <v>4071</v>
      </c>
      <c r="E197" s="2">
        <v>42598</v>
      </c>
      <c r="F197" s="1" t="s">
        <v>3369</v>
      </c>
      <c r="G197" s="1" t="s">
        <v>29</v>
      </c>
      <c r="H197" s="1" t="s">
        <v>43</v>
      </c>
      <c r="I197" s="1" t="s">
        <v>48</v>
      </c>
      <c r="J197" s="1" t="s">
        <v>1757</v>
      </c>
      <c r="K197" t="s">
        <v>1758</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3985</v>
      </c>
      <c r="BE197">
        <v>2016</v>
      </c>
    </row>
    <row r="198" spans="1:57" x14ac:dyDescent="0.35">
      <c r="A198" s="1" t="s">
        <v>589</v>
      </c>
      <c r="B198" s="1" t="s">
        <v>3443</v>
      </c>
      <c r="C198" s="1" t="s">
        <v>3442</v>
      </c>
      <c r="D198" s="1" t="s">
        <v>4071</v>
      </c>
      <c r="E198" s="2">
        <v>42598</v>
      </c>
      <c r="F198" s="1" t="s">
        <v>3444</v>
      </c>
      <c r="G198" s="1" t="s">
        <v>29</v>
      </c>
      <c r="H198" s="1" t="s">
        <v>1195</v>
      </c>
      <c r="I198" s="1" t="s">
        <v>145</v>
      </c>
      <c r="J198" s="1" t="s">
        <v>1757</v>
      </c>
      <c r="K198" t="s">
        <v>1758</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3985</v>
      </c>
      <c r="BE198">
        <v>2016</v>
      </c>
    </row>
    <row r="199" spans="1:57" x14ac:dyDescent="0.35">
      <c r="A199" s="1" t="s">
        <v>589</v>
      </c>
      <c r="B199" s="1" t="s">
        <v>3440</v>
      </c>
      <c r="C199" s="1" t="s">
        <v>3439</v>
      </c>
      <c r="D199" s="1" t="s">
        <v>4071</v>
      </c>
      <c r="E199" s="2">
        <v>42598</v>
      </c>
      <c r="F199" s="1" t="s">
        <v>3441</v>
      </c>
      <c r="G199" s="1" t="s">
        <v>29</v>
      </c>
      <c r="H199" s="1" t="s">
        <v>165</v>
      </c>
      <c r="I199" s="1" t="s">
        <v>166</v>
      </c>
      <c r="J199" s="1" t="s">
        <v>1757</v>
      </c>
      <c r="K199" t="s">
        <v>1758</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3985</v>
      </c>
      <c r="BE199">
        <v>2016</v>
      </c>
    </row>
    <row r="200" spans="1:57" x14ac:dyDescent="0.35">
      <c r="A200" s="1" t="s">
        <v>589</v>
      </c>
      <c r="B200" s="1" t="s">
        <v>3437</v>
      </c>
      <c r="C200" s="1" t="s">
        <v>3436</v>
      </c>
      <c r="D200" s="1" t="s">
        <v>4071</v>
      </c>
      <c r="E200" s="2">
        <v>42598</v>
      </c>
      <c r="F200" s="1" t="s">
        <v>3438</v>
      </c>
      <c r="G200" s="1" t="s">
        <v>29</v>
      </c>
      <c r="H200" s="1" t="s">
        <v>386</v>
      </c>
      <c r="I200" s="1" t="s">
        <v>387</v>
      </c>
      <c r="J200" s="1" t="s">
        <v>1757</v>
      </c>
      <c r="K200" t="s">
        <v>1758</v>
      </c>
      <c r="L200" t="b">
        <v>1</v>
      </c>
      <c r="M200">
        <v>0</v>
      </c>
      <c r="N200">
        <v>0</v>
      </c>
      <c r="O200">
        <v>0</v>
      </c>
      <c r="U200">
        <v>0</v>
      </c>
      <c r="V200">
        <v>0</v>
      </c>
      <c r="AI200">
        <v>0</v>
      </c>
      <c r="AZ200">
        <v>0</v>
      </c>
      <c r="BB200">
        <v>8</v>
      </c>
      <c r="BC200">
        <v>2016</v>
      </c>
      <c r="BD200" s="1" t="s">
        <v>3985</v>
      </c>
      <c r="BE200">
        <v>2016</v>
      </c>
    </row>
    <row r="201" spans="1:57" x14ac:dyDescent="0.35">
      <c r="A201" s="1" t="s">
        <v>589</v>
      </c>
      <c r="B201" s="1" t="s">
        <v>3434</v>
      </c>
      <c r="C201" s="1" t="s">
        <v>3433</v>
      </c>
      <c r="D201" s="1" t="s">
        <v>4071</v>
      </c>
      <c r="E201" s="2">
        <v>42598</v>
      </c>
      <c r="F201" s="1" t="s">
        <v>3435</v>
      </c>
      <c r="G201" s="1" t="s">
        <v>29</v>
      </c>
      <c r="H201" s="1" t="s">
        <v>40</v>
      </c>
      <c r="I201" s="1" t="s">
        <v>40</v>
      </c>
      <c r="J201" s="1" t="s">
        <v>1757</v>
      </c>
      <c r="K201" t="s">
        <v>1758</v>
      </c>
      <c r="L201" t="b">
        <v>1</v>
      </c>
      <c r="M201">
        <v>0</v>
      </c>
      <c r="N201">
        <v>0</v>
      </c>
      <c r="O201">
        <v>0</v>
      </c>
      <c r="U201">
        <v>0</v>
      </c>
      <c r="V201">
        <v>0</v>
      </c>
      <c r="AI201">
        <v>0</v>
      </c>
      <c r="AZ201">
        <v>0</v>
      </c>
      <c r="BB201">
        <v>8</v>
      </c>
      <c r="BC201">
        <v>2016</v>
      </c>
      <c r="BD201" s="1" t="s">
        <v>3985</v>
      </c>
      <c r="BE201">
        <v>2016</v>
      </c>
    </row>
    <row r="202" spans="1:57" x14ac:dyDescent="0.35">
      <c r="A202" s="1" t="s">
        <v>589</v>
      </c>
      <c r="B202" s="1" t="s">
        <v>3431</v>
      </c>
      <c r="C202" s="1" t="s">
        <v>3430</v>
      </c>
      <c r="D202" s="1" t="s">
        <v>4071</v>
      </c>
      <c r="E202" s="2">
        <v>42598</v>
      </c>
      <c r="F202" s="1" t="s">
        <v>3432</v>
      </c>
      <c r="G202" s="1" t="s">
        <v>29</v>
      </c>
      <c r="H202" s="1" t="s">
        <v>1138</v>
      </c>
      <c r="I202" s="1" t="s">
        <v>136</v>
      </c>
      <c r="J202" s="1" t="s">
        <v>1757</v>
      </c>
      <c r="K202" t="s">
        <v>1758</v>
      </c>
      <c r="L202" t="b">
        <v>1</v>
      </c>
      <c r="M202">
        <v>0</v>
      </c>
      <c r="N202">
        <v>0</v>
      </c>
      <c r="O202">
        <v>0</v>
      </c>
      <c r="U202">
        <v>0</v>
      </c>
      <c r="V202">
        <v>0</v>
      </c>
      <c r="AI202">
        <v>0</v>
      </c>
      <c r="AZ202">
        <v>0</v>
      </c>
      <c r="BB202">
        <v>8</v>
      </c>
      <c r="BC202">
        <v>2016</v>
      </c>
      <c r="BD202" s="1" t="s">
        <v>3985</v>
      </c>
      <c r="BE202">
        <v>2016</v>
      </c>
    </row>
    <row r="203" spans="1:57" x14ac:dyDescent="0.35">
      <c r="A203" s="1" t="s">
        <v>589</v>
      </c>
      <c r="B203" s="1" t="s">
        <v>3428</v>
      </c>
      <c r="C203" s="1" t="s">
        <v>3427</v>
      </c>
      <c r="D203" s="1" t="s">
        <v>4071</v>
      </c>
      <c r="E203" s="2">
        <v>42598</v>
      </c>
      <c r="F203" s="1" t="s">
        <v>3429</v>
      </c>
      <c r="G203" s="1" t="s">
        <v>29</v>
      </c>
      <c r="H203" s="1" t="s">
        <v>844</v>
      </c>
      <c r="I203" s="1" t="s">
        <v>845</v>
      </c>
      <c r="J203" s="1" t="s">
        <v>1757</v>
      </c>
      <c r="K203" t="s">
        <v>1758</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3985</v>
      </c>
      <c r="BE203">
        <v>2016</v>
      </c>
    </row>
    <row r="204" spans="1:57" x14ac:dyDescent="0.35">
      <c r="A204" s="1" t="s">
        <v>589</v>
      </c>
      <c r="B204" s="1" t="s">
        <v>3425</v>
      </c>
      <c r="C204" s="1" t="s">
        <v>3424</v>
      </c>
      <c r="D204" s="1" t="s">
        <v>4071</v>
      </c>
      <c r="E204" s="2">
        <v>42598</v>
      </c>
      <c r="F204" s="1" t="s">
        <v>3426</v>
      </c>
      <c r="G204" s="1" t="s">
        <v>29</v>
      </c>
      <c r="H204" s="1" t="s">
        <v>1043</v>
      </c>
      <c r="I204" s="1" t="s">
        <v>145</v>
      </c>
      <c r="J204" s="1" t="s">
        <v>1757</v>
      </c>
      <c r="K204" t="s">
        <v>1758</v>
      </c>
      <c r="L204" t="b">
        <v>1</v>
      </c>
      <c r="M204">
        <v>0</v>
      </c>
      <c r="N204">
        <v>0</v>
      </c>
      <c r="O204">
        <v>0</v>
      </c>
      <c r="U204">
        <v>0</v>
      </c>
      <c r="V204">
        <v>0</v>
      </c>
      <c r="AI204">
        <v>0</v>
      </c>
      <c r="AZ204">
        <v>0</v>
      </c>
      <c r="BB204">
        <v>8</v>
      </c>
      <c r="BC204">
        <v>2016</v>
      </c>
      <c r="BD204" s="1" t="s">
        <v>3985</v>
      </c>
      <c r="BE204">
        <v>2016</v>
      </c>
    </row>
    <row r="205" spans="1:57" x14ac:dyDescent="0.35">
      <c r="A205" s="1" t="s">
        <v>589</v>
      </c>
      <c r="B205" s="1" t="s">
        <v>3422</v>
      </c>
      <c r="C205" s="1" t="s">
        <v>3421</v>
      </c>
      <c r="D205" s="1" t="s">
        <v>4071</v>
      </c>
      <c r="E205" s="2">
        <v>42598</v>
      </c>
      <c r="F205" s="1" t="s">
        <v>3423</v>
      </c>
      <c r="G205" s="1" t="s">
        <v>29</v>
      </c>
      <c r="H205" s="1" t="s">
        <v>1206</v>
      </c>
      <c r="I205" s="1" t="s">
        <v>31</v>
      </c>
      <c r="J205" s="1" t="s">
        <v>1757</v>
      </c>
      <c r="K205" t="s">
        <v>1758</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3985</v>
      </c>
      <c r="BE205">
        <v>2016</v>
      </c>
    </row>
    <row r="206" spans="1:57" x14ac:dyDescent="0.35">
      <c r="A206" s="1" t="s">
        <v>589</v>
      </c>
      <c r="B206" s="1" t="s">
        <v>3545</v>
      </c>
      <c r="C206" s="1" t="s">
        <v>3544</v>
      </c>
      <c r="D206" s="1" t="s">
        <v>4072</v>
      </c>
      <c r="E206" s="2">
        <v>42946</v>
      </c>
      <c r="F206" s="1" t="s">
        <v>3546</v>
      </c>
      <c r="G206" s="1" t="s">
        <v>29</v>
      </c>
      <c r="H206" s="1" t="s">
        <v>1063</v>
      </c>
      <c r="I206" s="1" t="s">
        <v>40</v>
      </c>
      <c r="J206" s="1" t="s">
        <v>1757</v>
      </c>
      <c r="K206" t="s">
        <v>1758</v>
      </c>
      <c r="L206" t="b">
        <v>1</v>
      </c>
      <c r="M206">
        <v>0</v>
      </c>
      <c r="N206">
        <v>0</v>
      </c>
      <c r="O206">
        <v>0</v>
      </c>
      <c r="U206">
        <v>0</v>
      </c>
      <c r="V206">
        <v>0</v>
      </c>
      <c r="Y206">
        <v>0</v>
      </c>
      <c r="AI206">
        <v>0</v>
      </c>
      <c r="AM206">
        <v>0</v>
      </c>
      <c r="AN206">
        <v>0</v>
      </c>
      <c r="AZ206">
        <v>0</v>
      </c>
      <c r="BB206">
        <v>7</v>
      </c>
      <c r="BC206">
        <v>2017</v>
      </c>
      <c r="BD206" s="1" t="s">
        <v>3985</v>
      </c>
      <c r="BE206">
        <v>2017</v>
      </c>
    </row>
    <row r="207" spans="1:57" x14ac:dyDescent="0.35">
      <c r="A207" s="1" t="s">
        <v>589</v>
      </c>
      <c r="B207" s="1" t="s">
        <v>3542</v>
      </c>
      <c r="C207" s="1" t="s">
        <v>3541</v>
      </c>
      <c r="D207" s="1" t="s">
        <v>4072</v>
      </c>
      <c r="E207" s="2">
        <v>42946</v>
      </c>
      <c r="F207" s="1" t="s">
        <v>3543</v>
      </c>
      <c r="G207" s="1" t="s">
        <v>29</v>
      </c>
      <c r="H207" s="1" t="s">
        <v>1071</v>
      </c>
      <c r="I207" s="1" t="s">
        <v>210</v>
      </c>
      <c r="J207" s="1" t="s">
        <v>1757</v>
      </c>
      <c r="K207" t="s">
        <v>1758</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3985</v>
      </c>
      <c r="BE207">
        <v>2017</v>
      </c>
    </row>
    <row r="208" spans="1:57" x14ac:dyDescent="0.35">
      <c r="A208" s="1" t="s">
        <v>589</v>
      </c>
      <c r="B208" s="1" t="s">
        <v>3539</v>
      </c>
      <c r="C208" s="1" t="s">
        <v>3538</v>
      </c>
      <c r="D208" s="1" t="s">
        <v>4072</v>
      </c>
      <c r="E208" s="2">
        <v>42946</v>
      </c>
      <c r="F208" s="1" t="s">
        <v>3540</v>
      </c>
      <c r="G208" s="1" t="s">
        <v>29</v>
      </c>
      <c r="H208" s="1" t="s">
        <v>1026</v>
      </c>
      <c r="I208" s="1" t="s">
        <v>353</v>
      </c>
      <c r="J208" s="1" t="s">
        <v>1757</v>
      </c>
      <c r="K208" t="s">
        <v>1758</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3985</v>
      </c>
      <c r="BE208">
        <v>2017</v>
      </c>
    </row>
    <row r="209" spans="1:57" x14ac:dyDescent="0.35">
      <c r="A209" s="1" t="s">
        <v>589</v>
      </c>
      <c r="B209" s="1" t="s">
        <v>3551</v>
      </c>
      <c r="C209" s="1" t="s">
        <v>3550</v>
      </c>
      <c r="D209" s="1" t="s">
        <v>4072</v>
      </c>
      <c r="E209" s="2">
        <v>42946</v>
      </c>
      <c r="F209" s="1" t="s">
        <v>3552</v>
      </c>
      <c r="G209" s="1" t="s">
        <v>29</v>
      </c>
      <c r="H209" s="1" t="s">
        <v>1036</v>
      </c>
      <c r="I209" s="1" t="s">
        <v>387</v>
      </c>
      <c r="J209" s="1" t="s">
        <v>1757</v>
      </c>
      <c r="K209" t="s">
        <v>1758</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3985</v>
      </c>
      <c r="BE209">
        <v>2017</v>
      </c>
    </row>
    <row r="210" spans="1:57" x14ac:dyDescent="0.35">
      <c r="A210" s="1" t="s">
        <v>589</v>
      </c>
      <c r="B210" s="1" t="s">
        <v>3548</v>
      </c>
      <c r="C210" s="1" t="s">
        <v>3547</v>
      </c>
      <c r="D210" s="1" t="s">
        <v>4072</v>
      </c>
      <c r="E210" s="2">
        <v>42946</v>
      </c>
      <c r="F210" s="1" t="s">
        <v>3549</v>
      </c>
      <c r="G210" s="1" t="s">
        <v>29</v>
      </c>
      <c r="H210" s="1" t="s">
        <v>135</v>
      </c>
      <c r="I210" s="1" t="s">
        <v>136</v>
      </c>
      <c r="J210" s="1" t="s">
        <v>1757</v>
      </c>
      <c r="K210" t="s">
        <v>1758</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3985</v>
      </c>
      <c r="BE210">
        <v>2017</v>
      </c>
    </row>
    <row r="211" spans="1:57" x14ac:dyDescent="0.35">
      <c r="A211" s="1" t="s">
        <v>589</v>
      </c>
      <c r="B211" s="1" t="s">
        <v>3521</v>
      </c>
      <c r="C211" s="1" t="s">
        <v>3520</v>
      </c>
      <c r="D211" s="1" t="s">
        <v>4072</v>
      </c>
      <c r="E211" s="2">
        <v>42946</v>
      </c>
      <c r="F211" s="1" t="s">
        <v>3522</v>
      </c>
      <c r="G211" s="1" t="s">
        <v>29</v>
      </c>
      <c r="H211" s="1" t="s">
        <v>670</v>
      </c>
      <c r="I211" s="1" t="s">
        <v>166</v>
      </c>
      <c r="J211" s="1" t="s">
        <v>1757</v>
      </c>
      <c r="K211" t="s">
        <v>1758</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3985</v>
      </c>
      <c r="BE211">
        <v>2017</v>
      </c>
    </row>
    <row r="212" spans="1:57" x14ac:dyDescent="0.35">
      <c r="A212" s="1" t="s">
        <v>589</v>
      </c>
      <c r="B212" s="1" t="s">
        <v>3518</v>
      </c>
      <c r="C212" s="1" t="s">
        <v>3517</v>
      </c>
      <c r="D212" s="1" t="s">
        <v>4072</v>
      </c>
      <c r="E212" s="2">
        <v>42946</v>
      </c>
      <c r="F212" s="1" t="s">
        <v>3519</v>
      </c>
      <c r="G212" s="1" t="s">
        <v>29</v>
      </c>
      <c r="H212" s="1" t="s">
        <v>1055</v>
      </c>
      <c r="I212" s="1" t="s">
        <v>145</v>
      </c>
      <c r="J212" s="1" t="s">
        <v>1757</v>
      </c>
      <c r="K212" t="s">
        <v>1758</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3985</v>
      </c>
      <c r="BE212">
        <v>2017</v>
      </c>
    </row>
    <row r="213" spans="1:57" x14ac:dyDescent="0.35">
      <c r="A213" s="1" t="s">
        <v>589</v>
      </c>
      <c r="B213" s="1" t="s">
        <v>3515</v>
      </c>
      <c r="C213" s="1" t="s">
        <v>3514</v>
      </c>
      <c r="D213" s="1" t="s">
        <v>4072</v>
      </c>
      <c r="E213" s="2">
        <v>42946</v>
      </c>
      <c r="F213" s="1" t="s">
        <v>3516</v>
      </c>
      <c r="G213" s="1" t="s">
        <v>29</v>
      </c>
      <c r="H213" s="1" t="s">
        <v>1079</v>
      </c>
      <c r="I213" s="1" t="s">
        <v>353</v>
      </c>
      <c r="J213" s="1" t="s">
        <v>1757</v>
      </c>
      <c r="K213" t="s">
        <v>1758</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3985</v>
      </c>
      <c r="BE213">
        <v>2017</v>
      </c>
    </row>
    <row r="214" spans="1:57" x14ac:dyDescent="0.35">
      <c r="A214" s="1" t="s">
        <v>589</v>
      </c>
      <c r="B214" s="1" t="s">
        <v>3512</v>
      </c>
      <c r="C214" s="1" t="s">
        <v>3511</v>
      </c>
      <c r="D214" s="1" t="s">
        <v>4072</v>
      </c>
      <c r="E214" s="2">
        <v>42946</v>
      </c>
      <c r="F214" s="1" t="s">
        <v>3513</v>
      </c>
      <c r="G214" s="1" t="s">
        <v>29</v>
      </c>
      <c r="H214" s="1" t="s">
        <v>54</v>
      </c>
      <c r="I214" s="1" t="s">
        <v>190</v>
      </c>
      <c r="J214" s="1" t="s">
        <v>1757</v>
      </c>
      <c r="K214" t="s">
        <v>1758</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3985</v>
      </c>
      <c r="BE214">
        <v>2017</v>
      </c>
    </row>
    <row r="215" spans="1:57" x14ac:dyDescent="0.35">
      <c r="A215" s="1" t="s">
        <v>589</v>
      </c>
      <c r="B215" s="1" t="s">
        <v>3509</v>
      </c>
      <c r="C215" s="1" t="s">
        <v>3508</v>
      </c>
      <c r="D215" s="1" t="s">
        <v>4072</v>
      </c>
      <c r="E215" s="2">
        <v>42946</v>
      </c>
      <c r="F215" s="1" t="s">
        <v>3510</v>
      </c>
      <c r="G215" s="1" t="s">
        <v>29</v>
      </c>
      <c r="H215" s="1" t="s">
        <v>54</v>
      </c>
      <c r="I215" s="1" t="s">
        <v>190</v>
      </c>
      <c r="J215" s="1" t="s">
        <v>1757</v>
      </c>
      <c r="K215" t="s">
        <v>1758</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3985</v>
      </c>
      <c r="BE215">
        <v>2017</v>
      </c>
    </row>
    <row r="216" spans="1:57" x14ac:dyDescent="0.35">
      <c r="A216" s="1" t="s">
        <v>589</v>
      </c>
      <c r="B216" s="1" t="s">
        <v>3533</v>
      </c>
      <c r="C216" s="1" t="s">
        <v>3532</v>
      </c>
      <c r="D216" s="1" t="s">
        <v>4072</v>
      </c>
      <c r="E216" s="2">
        <v>42946</v>
      </c>
      <c r="F216" s="1" t="s">
        <v>3534</v>
      </c>
      <c r="G216" s="1" t="s">
        <v>29</v>
      </c>
      <c r="H216" s="1" t="s">
        <v>844</v>
      </c>
      <c r="I216" s="1" t="s">
        <v>845</v>
      </c>
      <c r="J216" s="1" t="s">
        <v>1757</v>
      </c>
      <c r="K216" t="s">
        <v>1758</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3985</v>
      </c>
      <c r="BE216">
        <v>2017</v>
      </c>
    </row>
    <row r="217" spans="1:57" x14ac:dyDescent="0.35">
      <c r="A217" s="1" t="s">
        <v>589</v>
      </c>
      <c r="B217" s="1" t="s">
        <v>3530</v>
      </c>
      <c r="C217" s="1" t="s">
        <v>3529</v>
      </c>
      <c r="D217" s="1" t="s">
        <v>4072</v>
      </c>
      <c r="E217" s="2">
        <v>42946</v>
      </c>
      <c r="F217" s="1" t="s">
        <v>3531</v>
      </c>
      <c r="G217" s="1" t="s">
        <v>29</v>
      </c>
      <c r="H217" s="1" t="s">
        <v>1059</v>
      </c>
      <c r="I217" s="1" t="s">
        <v>1146</v>
      </c>
      <c r="J217" s="1" t="s">
        <v>1757</v>
      </c>
      <c r="K217" t="s">
        <v>1758</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3985</v>
      </c>
      <c r="BE217">
        <v>2017</v>
      </c>
    </row>
    <row r="218" spans="1:57" x14ac:dyDescent="0.35">
      <c r="A218" s="1" t="s">
        <v>589</v>
      </c>
      <c r="B218" s="1" t="s">
        <v>3527</v>
      </c>
      <c r="C218" s="1" t="s">
        <v>3526</v>
      </c>
      <c r="D218" s="1" t="s">
        <v>4072</v>
      </c>
      <c r="E218" s="2">
        <v>42946</v>
      </c>
      <c r="F218" s="1" t="s">
        <v>3528</v>
      </c>
      <c r="G218" s="1" t="s">
        <v>29</v>
      </c>
      <c r="H218" s="1" t="s">
        <v>1020</v>
      </c>
      <c r="I218" s="1" t="s">
        <v>145</v>
      </c>
      <c r="J218" s="1" t="s">
        <v>1757</v>
      </c>
      <c r="K218" t="s">
        <v>1758</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3985</v>
      </c>
      <c r="BE218">
        <v>2017</v>
      </c>
    </row>
    <row r="219" spans="1:57" x14ac:dyDescent="0.35">
      <c r="A219" s="1" t="s">
        <v>589</v>
      </c>
      <c r="B219" s="1" t="s">
        <v>3524</v>
      </c>
      <c r="C219" s="1" t="s">
        <v>3523</v>
      </c>
      <c r="D219" s="1" t="s">
        <v>4072</v>
      </c>
      <c r="E219" s="2">
        <v>42946</v>
      </c>
      <c r="F219" s="1" t="s">
        <v>3525</v>
      </c>
      <c r="G219" s="1" t="s">
        <v>29</v>
      </c>
      <c r="H219" s="1" t="s">
        <v>1099</v>
      </c>
      <c r="I219" s="1" t="s">
        <v>845</v>
      </c>
      <c r="J219" s="1" t="s">
        <v>1757</v>
      </c>
      <c r="K219" t="s">
        <v>1758</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3985</v>
      </c>
      <c r="BE219">
        <v>2017</v>
      </c>
    </row>
    <row r="220" spans="1:57" x14ac:dyDescent="0.35">
      <c r="A220" s="1" t="s">
        <v>589</v>
      </c>
      <c r="B220" s="1" t="s">
        <v>3536</v>
      </c>
      <c r="C220" s="1" t="s">
        <v>3535</v>
      </c>
      <c r="D220" s="1" t="s">
        <v>4072</v>
      </c>
      <c r="E220" s="2">
        <v>42946</v>
      </c>
      <c r="F220" s="1" t="s">
        <v>3537</v>
      </c>
      <c r="G220" s="1" t="s">
        <v>29</v>
      </c>
      <c r="H220" s="1" t="s">
        <v>1043</v>
      </c>
      <c r="I220" s="1" t="s">
        <v>145</v>
      </c>
      <c r="J220" s="1" t="s">
        <v>1757</v>
      </c>
      <c r="K220" t="s">
        <v>1758</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3985</v>
      </c>
      <c r="BE220">
        <v>2017</v>
      </c>
    </row>
    <row r="221" spans="1:57" x14ac:dyDescent="0.35">
      <c r="A221" s="1" t="s">
        <v>589</v>
      </c>
      <c r="B221" s="1" t="s">
        <v>3470</v>
      </c>
      <c r="C221" s="1" t="s">
        <v>3469</v>
      </c>
      <c r="D221" s="1" t="s">
        <v>4072</v>
      </c>
      <c r="E221" s="2">
        <v>42946</v>
      </c>
      <c r="F221" s="1" t="s">
        <v>3471</v>
      </c>
      <c r="G221" s="1" t="s">
        <v>29</v>
      </c>
      <c r="H221" s="1" t="s">
        <v>1138</v>
      </c>
      <c r="I221" s="1" t="s">
        <v>136</v>
      </c>
      <c r="J221" s="1" t="s">
        <v>1757</v>
      </c>
      <c r="K221" t="s">
        <v>1758</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3985</v>
      </c>
      <c r="BE221">
        <v>2017</v>
      </c>
    </row>
    <row r="222" spans="1:57" x14ac:dyDescent="0.35">
      <c r="A222" s="1" t="s">
        <v>589</v>
      </c>
      <c r="B222" s="1" t="s">
        <v>3467</v>
      </c>
      <c r="C222" s="1" t="s">
        <v>3466</v>
      </c>
      <c r="D222" s="1" t="s">
        <v>4072</v>
      </c>
      <c r="E222" s="2">
        <v>42946</v>
      </c>
      <c r="F222" s="1" t="s">
        <v>3468</v>
      </c>
      <c r="G222" s="1" t="s">
        <v>29</v>
      </c>
      <c r="H222" s="1" t="s">
        <v>352</v>
      </c>
      <c r="I222" s="1" t="s">
        <v>353</v>
      </c>
      <c r="J222" s="1" t="s">
        <v>1757</v>
      </c>
      <c r="K222" t="s">
        <v>1758</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3985</v>
      </c>
      <c r="BE222">
        <v>2017</v>
      </c>
    </row>
    <row r="223" spans="1:57" x14ac:dyDescent="0.35">
      <c r="A223" s="1" t="s">
        <v>589</v>
      </c>
      <c r="B223" s="1" t="s">
        <v>3464</v>
      </c>
      <c r="C223" s="1" t="s">
        <v>3463</v>
      </c>
      <c r="D223" s="1" t="s">
        <v>4072</v>
      </c>
      <c r="E223" s="2">
        <v>42946</v>
      </c>
      <c r="F223" s="1" t="s">
        <v>3465</v>
      </c>
      <c r="G223" s="1" t="s">
        <v>29</v>
      </c>
      <c r="H223" s="1" t="s">
        <v>352</v>
      </c>
      <c r="I223" s="1" t="s">
        <v>353</v>
      </c>
      <c r="J223" s="1" t="s">
        <v>1757</v>
      </c>
      <c r="K223" t="s">
        <v>1758</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3985</v>
      </c>
      <c r="BE223">
        <v>2017</v>
      </c>
    </row>
    <row r="224" spans="1:57" x14ac:dyDescent="0.35">
      <c r="A224" s="1" t="s">
        <v>589</v>
      </c>
      <c r="B224" s="1" t="s">
        <v>3461</v>
      </c>
      <c r="C224" s="1" t="s">
        <v>3460</v>
      </c>
      <c r="D224" s="1" t="s">
        <v>4072</v>
      </c>
      <c r="E224" s="2">
        <v>42946</v>
      </c>
      <c r="F224" s="1" t="s">
        <v>3462</v>
      </c>
      <c r="G224" s="1" t="s">
        <v>29</v>
      </c>
      <c r="H224" s="1" t="s">
        <v>1210</v>
      </c>
      <c r="I224" s="1" t="s">
        <v>387</v>
      </c>
      <c r="J224" s="1" t="s">
        <v>1757</v>
      </c>
      <c r="K224" t="s">
        <v>1758</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3985</v>
      </c>
      <c r="BE224">
        <v>2017</v>
      </c>
    </row>
    <row r="225" spans="1:57" x14ac:dyDescent="0.35">
      <c r="A225" s="1" t="s">
        <v>589</v>
      </c>
      <c r="B225" s="1" t="s">
        <v>3458</v>
      </c>
      <c r="C225" s="1" t="s">
        <v>3457</v>
      </c>
      <c r="D225" s="1" t="s">
        <v>4072</v>
      </c>
      <c r="E225" s="2">
        <v>42946</v>
      </c>
      <c r="F225" s="1" t="s">
        <v>3459</v>
      </c>
      <c r="G225" s="1" t="s">
        <v>29</v>
      </c>
      <c r="H225" s="1" t="s">
        <v>1206</v>
      </c>
      <c r="I225" s="1" t="s">
        <v>31</v>
      </c>
      <c r="J225" s="1" t="s">
        <v>1757</v>
      </c>
      <c r="K225" t="s">
        <v>1758</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3985</v>
      </c>
      <c r="BE225">
        <v>2017</v>
      </c>
    </row>
    <row r="226" spans="1:57" x14ac:dyDescent="0.35">
      <c r="A226" s="1" t="s">
        <v>589</v>
      </c>
      <c r="B226" s="1" t="s">
        <v>3485</v>
      </c>
      <c r="C226" s="1" t="s">
        <v>3484</v>
      </c>
      <c r="D226" s="1" t="s">
        <v>4072</v>
      </c>
      <c r="E226" s="2">
        <v>42946</v>
      </c>
      <c r="F226" s="1" t="s">
        <v>3486</v>
      </c>
      <c r="G226" s="1" t="s">
        <v>29</v>
      </c>
      <c r="H226" s="1" t="s">
        <v>1195</v>
      </c>
      <c r="I226" s="1" t="s">
        <v>145</v>
      </c>
      <c r="J226" s="1" t="s">
        <v>1757</v>
      </c>
      <c r="K226" t="s">
        <v>1758</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3985</v>
      </c>
      <c r="BE226">
        <v>2017</v>
      </c>
    </row>
    <row r="227" spans="1:57" x14ac:dyDescent="0.35">
      <c r="A227" s="1" t="s">
        <v>589</v>
      </c>
      <c r="B227" s="1" t="s">
        <v>3482</v>
      </c>
      <c r="C227" s="1" t="s">
        <v>3481</v>
      </c>
      <c r="D227" s="1" t="s">
        <v>4072</v>
      </c>
      <c r="E227" s="2">
        <v>42946</v>
      </c>
      <c r="F227" s="1" t="s">
        <v>3483</v>
      </c>
      <c r="G227" s="1" t="s">
        <v>29</v>
      </c>
      <c r="H227" s="1" t="s">
        <v>165</v>
      </c>
      <c r="I227" s="1" t="s">
        <v>166</v>
      </c>
      <c r="J227" s="1" t="s">
        <v>1757</v>
      </c>
      <c r="K227" t="s">
        <v>1758</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3985</v>
      </c>
      <c r="BE227">
        <v>2017</v>
      </c>
    </row>
    <row r="228" spans="1:57" x14ac:dyDescent="0.35">
      <c r="A228" s="1" t="s">
        <v>589</v>
      </c>
      <c r="B228" s="1" t="s">
        <v>3479</v>
      </c>
      <c r="C228" s="1" t="s">
        <v>3478</v>
      </c>
      <c r="D228" s="1" t="s">
        <v>4072</v>
      </c>
      <c r="E228" s="2">
        <v>42946</v>
      </c>
      <c r="F228" s="1" t="s">
        <v>3480</v>
      </c>
      <c r="G228" s="1" t="s">
        <v>29</v>
      </c>
      <c r="H228" s="1" t="s">
        <v>386</v>
      </c>
      <c r="I228" s="1" t="s">
        <v>387</v>
      </c>
      <c r="J228" s="1" t="s">
        <v>1757</v>
      </c>
      <c r="K228" t="s">
        <v>1758</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3985</v>
      </c>
      <c r="BE228">
        <v>2017</v>
      </c>
    </row>
    <row r="229" spans="1:57" x14ac:dyDescent="0.35">
      <c r="A229" s="1" t="s">
        <v>589</v>
      </c>
      <c r="B229" s="1" t="s">
        <v>3476</v>
      </c>
      <c r="C229" s="1" t="s">
        <v>3475</v>
      </c>
      <c r="D229" s="1" t="s">
        <v>4072</v>
      </c>
      <c r="E229" s="2">
        <v>42946</v>
      </c>
      <c r="F229" s="1" t="s">
        <v>3477</v>
      </c>
      <c r="G229" s="1" t="s">
        <v>29</v>
      </c>
      <c r="H229" s="1" t="s">
        <v>40</v>
      </c>
      <c r="I229" s="1" t="s">
        <v>40</v>
      </c>
      <c r="J229" s="1" t="s">
        <v>1757</v>
      </c>
      <c r="K229" t="s">
        <v>1758</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3985</v>
      </c>
      <c r="BE229">
        <v>2017</v>
      </c>
    </row>
    <row r="230" spans="1:57" x14ac:dyDescent="0.35">
      <c r="A230" s="1" t="s">
        <v>589</v>
      </c>
      <c r="B230" s="1" t="s">
        <v>3503</v>
      </c>
      <c r="C230" s="1" t="s">
        <v>3502</v>
      </c>
      <c r="D230" s="1" t="s">
        <v>4072</v>
      </c>
      <c r="E230" s="2">
        <v>42946</v>
      </c>
      <c r="F230" s="1" t="s">
        <v>3504</v>
      </c>
      <c r="G230" s="1" t="s">
        <v>29</v>
      </c>
      <c r="H230" s="1" t="s">
        <v>1128</v>
      </c>
      <c r="I230" s="1" t="s">
        <v>166</v>
      </c>
      <c r="J230" s="1" t="s">
        <v>1757</v>
      </c>
      <c r="K230" t="s">
        <v>1758</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3985</v>
      </c>
      <c r="BE230">
        <v>2017</v>
      </c>
    </row>
    <row r="231" spans="1:57" x14ac:dyDescent="0.35">
      <c r="A231" s="1" t="s">
        <v>589</v>
      </c>
      <c r="B231" s="1" t="s">
        <v>3500</v>
      </c>
      <c r="C231" s="1" t="s">
        <v>3499</v>
      </c>
      <c r="D231" s="1" t="s">
        <v>4072</v>
      </c>
      <c r="E231" s="2">
        <v>42946</v>
      </c>
      <c r="F231" s="1" t="s">
        <v>3501</v>
      </c>
      <c r="G231" s="1" t="s">
        <v>29</v>
      </c>
      <c r="H231" s="1" t="s">
        <v>1145</v>
      </c>
      <c r="I231" s="1" t="s">
        <v>1146</v>
      </c>
      <c r="J231" s="1" t="s">
        <v>1757</v>
      </c>
      <c r="K231" t="s">
        <v>1758</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3985</v>
      </c>
      <c r="BE231">
        <v>2017</v>
      </c>
    </row>
    <row r="232" spans="1:57" x14ac:dyDescent="0.35">
      <c r="A232" s="1" t="s">
        <v>589</v>
      </c>
      <c r="B232" s="1" t="s">
        <v>3497</v>
      </c>
      <c r="C232" s="1" t="s">
        <v>3496</v>
      </c>
      <c r="D232" s="1" t="s">
        <v>4072</v>
      </c>
      <c r="E232" s="2">
        <v>42946</v>
      </c>
      <c r="F232" s="1" t="s">
        <v>3498</v>
      </c>
      <c r="G232" s="1" t="s">
        <v>29</v>
      </c>
      <c r="H232" s="1" t="s">
        <v>146</v>
      </c>
      <c r="I232" s="1" t="s">
        <v>145</v>
      </c>
      <c r="J232" s="1" t="s">
        <v>1757</v>
      </c>
      <c r="K232" t="s">
        <v>1758</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3985</v>
      </c>
      <c r="BE232">
        <v>2017</v>
      </c>
    </row>
    <row r="233" spans="1:57" x14ac:dyDescent="0.35">
      <c r="A233" s="1" t="s">
        <v>589</v>
      </c>
      <c r="B233" s="1" t="s">
        <v>3494</v>
      </c>
      <c r="C233" s="1" t="s">
        <v>3493</v>
      </c>
      <c r="D233" s="1" t="s">
        <v>4072</v>
      </c>
      <c r="E233" s="2">
        <v>42946</v>
      </c>
      <c r="F233" s="1" t="s">
        <v>3495</v>
      </c>
      <c r="G233" s="1" t="s">
        <v>29</v>
      </c>
      <c r="H233" s="1" t="s">
        <v>125</v>
      </c>
      <c r="I233" s="1" t="s">
        <v>125</v>
      </c>
      <c r="J233" s="1" t="s">
        <v>1757</v>
      </c>
      <c r="K233" t="s">
        <v>1758</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3985</v>
      </c>
      <c r="BE233">
        <v>2017</v>
      </c>
    </row>
    <row r="234" spans="1:57" x14ac:dyDescent="0.35">
      <c r="A234" s="1" t="s">
        <v>589</v>
      </c>
      <c r="B234" s="1" t="s">
        <v>3491</v>
      </c>
      <c r="C234" s="1" t="s">
        <v>3490</v>
      </c>
      <c r="D234" s="1" t="s">
        <v>4072</v>
      </c>
      <c r="E234" s="2">
        <v>42946</v>
      </c>
      <c r="F234" s="1" t="s">
        <v>3492</v>
      </c>
      <c r="G234" s="1" t="s">
        <v>29</v>
      </c>
      <c r="H234" s="1" t="s">
        <v>998</v>
      </c>
      <c r="I234" s="1" t="s">
        <v>145</v>
      </c>
      <c r="J234" s="1" t="s">
        <v>1757</v>
      </c>
      <c r="K234" t="s">
        <v>1758</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3985</v>
      </c>
      <c r="BE234">
        <v>2017</v>
      </c>
    </row>
    <row r="235" spans="1:57" x14ac:dyDescent="0.35">
      <c r="A235" s="1" t="s">
        <v>589</v>
      </c>
      <c r="B235" s="1" t="s">
        <v>3488</v>
      </c>
      <c r="C235" s="1" t="s">
        <v>3487</v>
      </c>
      <c r="D235" s="1" t="s">
        <v>4072</v>
      </c>
      <c r="E235" s="2">
        <v>42946</v>
      </c>
      <c r="F235" s="1" t="s">
        <v>3489</v>
      </c>
      <c r="G235" s="1" t="s">
        <v>29</v>
      </c>
      <c r="H235" s="1" t="s">
        <v>155</v>
      </c>
      <c r="I235" s="1" t="s">
        <v>145</v>
      </c>
      <c r="J235" s="1" t="s">
        <v>1757</v>
      </c>
      <c r="K235" t="s">
        <v>1758</v>
      </c>
      <c r="L235" t="b">
        <v>1</v>
      </c>
      <c r="M235">
        <v>0</v>
      </c>
      <c r="N235">
        <v>0</v>
      </c>
      <c r="O235">
        <v>0</v>
      </c>
      <c r="U235">
        <v>0</v>
      </c>
      <c r="V235">
        <v>0</v>
      </c>
      <c r="Y235">
        <v>0</v>
      </c>
      <c r="AI235">
        <v>0</v>
      </c>
      <c r="AM235">
        <v>0</v>
      </c>
      <c r="AN235">
        <v>0</v>
      </c>
      <c r="AZ235">
        <v>0</v>
      </c>
      <c r="BB235">
        <v>7</v>
      </c>
      <c r="BC235">
        <v>2017</v>
      </c>
      <c r="BD235" s="1" t="s">
        <v>3985</v>
      </c>
      <c r="BE235">
        <v>2017</v>
      </c>
    </row>
    <row r="236" spans="1:57" x14ac:dyDescent="0.35">
      <c r="A236" s="1" t="s">
        <v>589</v>
      </c>
      <c r="B236" s="1" t="s">
        <v>3473</v>
      </c>
      <c r="C236" s="1" t="s">
        <v>3472</v>
      </c>
      <c r="D236" s="1" t="s">
        <v>4072</v>
      </c>
      <c r="E236" s="2">
        <v>42946</v>
      </c>
      <c r="F236" s="1" t="s">
        <v>3474</v>
      </c>
      <c r="G236" s="1" t="s">
        <v>29</v>
      </c>
      <c r="H236" s="1" t="s">
        <v>43</v>
      </c>
      <c r="I236" s="1" t="s">
        <v>48</v>
      </c>
      <c r="J236" s="1" t="s">
        <v>1757</v>
      </c>
      <c r="K236" t="s">
        <v>1758</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3985</v>
      </c>
      <c r="BE236">
        <v>2017</v>
      </c>
    </row>
    <row r="237" spans="1:57" x14ac:dyDescent="0.35">
      <c r="A237" s="1" t="s">
        <v>589</v>
      </c>
      <c r="B237" s="1" t="s">
        <v>3455</v>
      </c>
      <c r="C237" s="1" t="s">
        <v>3454</v>
      </c>
      <c r="D237" s="1" t="s">
        <v>4072</v>
      </c>
      <c r="E237" s="2">
        <v>42946</v>
      </c>
      <c r="F237" s="1" t="s">
        <v>3456</v>
      </c>
      <c r="G237" s="1" t="s">
        <v>29</v>
      </c>
      <c r="H237" s="1" t="s">
        <v>1067</v>
      </c>
      <c r="I237" s="1" t="s">
        <v>353</v>
      </c>
      <c r="J237" s="1" t="s">
        <v>1757</v>
      </c>
      <c r="K237" t="s">
        <v>1758</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3985</v>
      </c>
      <c r="BE237">
        <v>2017</v>
      </c>
    </row>
    <row r="238" spans="1:57" x14ac:dyDescent="0.35">
      <c r="A238" s="1" t="s">
        <v>589</v>
      </c>
      <c r="B238" s="1" t="s">
        <v>3452</v>
      </c>
      <c r="C238" s="1" t="s">
        <v>3451</v>
      </c>
      <c r="D238" s="1" t="s">
        <v>4072</v>
      </c>
      <c r="E238" s="2">
        <v>42946</v>
      </c>
      <c r="F238" s="1" t="s">
        <v>3453</v>
      </c>
      <c r="G238" s="1" t="s">
        <v>29</v>
      </c>
      <c r="H238" s="1" t="s">
        <v>1110</v>
      </c>
      <c r="I238" s="1" t="s">
        <v>145</v>
      </c>
      <c r="J238" s="1" t="s">
        <v>1757</v>
      </c>
      <c r="K238" t="s">
        <v>1758</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3985</v>
      </c>
      <c r="BE238">
        <v>2017</v>
      </c>
    </row>
    <row r="239" spans="1:57" x14ac:dyDescent="0.35">
      <c r="A239" s="1" t="s">
        <v>589</v>
      </c>
      <c r="B239" s="1" t="s">
        <v>3449</v>
      </c>
      <c r="C239" s="1" t="s">
        <v>3448</v>
      </c>
      <c r="D239" s="1" t="s">
        <v>4072</v>
      </c>
      <c r="E239" s="2">
        <v>42946</v>
      </c>
      <c r="F239" s="1" t="s">
        <v>3450</v>
      </c>
      <c r="G239" s="1" t="s">
        <v>29</v>
      </c>
      <c r="H239" s="1" t="s">
        <v>1075</v>
      </c>
      <c r="I239" s="1" t="s">
        <v>166</v>
      </c>
      <c r="J239" s="1" t="s">
        <v>1757</v>
      </c>
      <c r="K239" t="s">
        <v>1758</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3985</v>
      </c>
      <c r="BE239">
        <v>2017</v>
      </c>
    </row>
    <row r="240" spans="1:57" x14ac:dyDescent="0.35">
      <c r="A240" s="1" t="s">
        <v>589</v>
      </c>
      <c r="B240" s="1" t="s">
        <v>3446</v>
      </c>
      <c r="C240" s="1" t="s">
        <v>3445</v>
      </c>
      <c r="D240" s="1" t="s">
        <v>4072</v>
      </c>
      <c r="E240" s="2">
        <v>42946</v>
      </c>
      <c r="F240" s="1" t="s">
        <v>3447</v>
      </c>
      <c r="G240" s="1" t="s">
        <v>29</v>
      </c>
      <c r="H240" s="1" t="s">
        <v>576</v>
      </c>
      <c r="I240" s="1" t="s">
        <v>353</v>
      </c>
      <c r="J240" s="1" t="s">
        <v>1757</v>
      </c>
      <c r="K240" t="s">
        <v>1758</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3985</v>
      </c>
      <c r="BE240">
        <v>2017</v>
      </c>
    </row>
    <row r="241" spans="1:57" x14ac:dyDescent="0.35">
      <c r="A241" s="1" t="s">
        <v>589</v>
      </c>
      <c r="B241" s="1" t="s">
        <v>3560</v>
      </c>
      <c r="C241" s="1" t="s">
        <v>3559</v>
      </c>
      <c r="D241" s="1" t="s">
        <v>4072</v>
      </c>
      <c r="E241" s="2">
        <v>42946</v>
      </c>
      <c r="F241" s="1" t="s">
        <v>3561</v>
      </c>
      <c r="G241" s="1" t="s">
        <v>29</v>
      </c>
      <c r="H241" s="1" t="s">
        <v>402</v>
      </c>
      <c r="I241" s="1" t="s">
        <v>145</v>
      </c>
      <c r="J241" s="1" t="s">
        <v>1757</v>
      </c>
      <c r="K241" t="s">
        <v>1758</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3985</v>
      </c>
      <c r="BE241">
        <v>2017</v>
      </c>
    </row>
    <row r="242" spans="1:57" x14ac:dyDescent="0.35">
      <c r="A242" s="1" t="s">
        <v>589</v>
      </c>
      <c r="B242" s="1" t="s">
        <v>3557</v>
      </c>
      <c r="C242" s="1" t="s">
        <v>3556</v>
      </c>
      <c r="D242" s="1" t="s">
        <v>4072</v>
      </c>
      <c r="E242" s="2">
        <v>42946</v>
      </c>
      <c r="F242" s="1" t="s">
        <v>3558</v>
      </c>
      <c r="G242" s="1" t="s">
        <v>29</v>
      </c>
      <c r="H242" s="1" t="s">
        <v>74</v>
      </c>
      <c r="I242" s="1" t="s">
        <v>82</v>
      </c>
      <c r="J242" s="1" t="s">
        <v>1757</v>
      </c>
      <c r="K242" t="s">
        <v>1758</v>
      </c>
      <c r="L242" t="b">
        <v>1</v>
      </c>
      <c r="M242">
        <v>0</v>
      </c>
      <c r="N242">
        <v>0</v>
      </c>
      <c r="O242">
        <v>0</v>
      </c>
      <c r="U242">
        <v>0</v>
      </c>
      <c r="V242">
        <v>0</v>
      </c>
      <c r="Y242">
        <v>0</v>
      </c>
      <c r="AI242">
        <v>0</v>
      </c>
      <c r="AM242">
        <v>0</v>
      </c>
      <c r="AN242">
        <v>0</v>
      </c>
      <c r="AZ242">
        <v>0</v>
      </c>
      <c r="BB242">
        <v>7</v>
      </c>
      <c r="BC242">
        <v>2017</v>
      </c>
      <c r="BD242" s="1" t="s">
        <v>3985</v>
      </c>
      <c r="BE242">
        <v>2017</v>
      </c>
    </row>
    <row r="243" spans="1:57" x14ac:dyDescent="0.35">
      <c r="A243" s="1" t="s">
        <v>589</v>
      </c>
      <c r="B243" s="1" t="s">
        <v>3554</v>
      </c>
      <c r="C243" s="1" t="s">
        <v>3553</v>
      </c>
      <c r="D243" s="1" t="s">
        <v>4072</v>
      </c>
      <c r="E243" s="2">
        <v>42946</v>
      </c>
      <c r="F243" s="1" t="s">
        <v>3555</v>
      </c>
      <c r="G243" s="1" t="s">
        <v>29</v>
      </c>
      <c r="H243" s="1" t="s">
        <v>1184</v>
      </c>
      <c r="I243" s="1" t="s">
        <v>48</v>
      </c>
      <c r="J243" s="1" t="s">
        <v>1757</v>
      </c>
      <c r="K243" t="s">
        <v>1758</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3985</v>
      </c>
      <c r="BE243">
        <v>2017</v>
      </c>
    </row>
    <row r="244" spans="1:57" x14ac:dyDescent="0.35">
      <c r="A244" s="1" t="s">
        <v>589</v>
      </c>
      <c r="B244" s="1" t="s">
        <v>3506</v>
      </c>
      <c r="C244" s="1" t="s">
        <v>3505</v>
      </c>
      <c r="D244" s="1" t="s">
        <v>4072</v>
      </c>
      <c r="E244" s="2">
        <v>42946</v>
      </c>
      <c r="F244" s="1" t="s">
        <v>3507</v>
      </c>
      <c r="G244" s="1" t="s">
        <v>29</v>
      </c>
      <c r="H244" s="1" t="s">
        <v>54</v>
      </c>
      <c r="I244" s="1" t="s">
        <v>190</v>
      </c>
      <c r="J244" s="1" t="s">
        <v>1757</v>
      </c>
      <c r="K244" t="s">
        <v>1758</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3985</v>
      </c>
      <c r="BE244">
        <v>2017</v>
      </c>
    </row>
    <row r="245" spans="1:57" x14ac:dyDescent="0.35">
      <c r="A245" s="1" t="s">
        <v>589</v>
      </c>
      <c r="B245" s="1" t="s">
        <v>3685</v>
      </c>
      <c r="C245" s="1" t="s">
        <v>3684</v>
      </c>
      <c r="D245" s="1" t="s">
        <v>4073</v>
      </c>
      <c r="E245" s="2">
        <v>43311</v>
      </c>
      <c r="F245" s="1" t="s">
        <v>3686</v>
      </c>
      <c r="G245" s="1" t="s">
        <v>29</v>
      </c>
      <c r="H245" s="1" t="s">
        <v>151</v>
      </c>
      <c r="I245" s="1" t="s">
        <v>145</v>
      </c>
      <c r="J245" s="1" t="s">
        <v>1757</v>
      </c>
      <c r="K245" t="s">
        <v>1758</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3985</v>
      </c>
      <c r="BE245">
        <v>2018</v>
      </c>
    </row>
    <row r="246" spans="1:57" x14ac:dyDescent="0.35">
      <c r="A246" s="1" t="s">
        <v>589</v>
      </c>
      <c r="B246" s="1" t="s">
        <v>3688</v>
      </c>
      <c r="C246" s="1" t="s">
        <v>3687</v>
      </c>
      <c r="D246" s="1" t="s">
        <v>4073</v>
      </c>
      <c r="E246" s="2">
        <v>43311</v>
      </c>
      <c r="F246" s="1" t="s">
        <v>3689</v>
      </c>
      <c r="G246" s="1" t="s">
        <v>29</v>
      </c>
      <c r="H246" s="1" t="s">
        <v>1106</v>
      </c>
      <c r="I246" s="1" t="s">
        <v>845</v>
      </c>
      <c r="J246" s="1" t="s">
        <v>1757</v>
      </c>
      <c r="K246" t="s">
        <v>1758</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3985</v>
      </c>
      <c r="BE246">
        <v>2018</v>
      </c>
    </row>
    <row r="247" spans="1:57" x14ac:dyDescent="0.35">
      <c r="A247" s="1" t="s">
        <v>589</v>
      </c>
      <c r="B247" s="1" t="s">
        <v>3619</v>
      </c>
      <c r="C247" s="1" t="s">
        <v>3618</v>
      </c>
      <c r="D247" s="1" t="s">
        <v>4073</v>
      </c>
      <c r="E247" s="2">
        <v>43311</v>
      </c>
      <c r="F247" s="1" t="s">
        <v>3620</v>
      </c>
      <c r="G247" s="1" t="s">
        <v>29</v>
      </c>
      <c r="H247" s="1" t="s">
        <v>43</v>
      </c>
      <c r="I247" s="1" t="s">
        <v>48</v>
      </c>
      <c r="J247" s="1" t="s">
        <v>1757</v>
      </c>
      <c r="K247" t="s">
        <v>1758</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3985</v>
      </c>
      <c r="BE247">
        <v>2018</v>
      </c>
    </row>
    <row r="248" spans="1:57" x14ac:dyDescent="0.35">
      <c r="A248" s="1" t="s">
        <v>589</v>
      </c>
      <c r="B248" s="1" t="s">
        <v>3616</v>
      </c>
      <c r="C248" s="1" t="s">
        <v>3615</v>
      </c>
      <c r="D248" s="1" t="s">
        <v>4073</v>
      </c>
      <c r="E248" s="2">
        <v>43311</v>
      </c>
      <c r="F248" s="1" t="s">
        <v>3617</v>
      </c>
      <c r="G248" s="1" t="s">
        <v>29</v>
      </c>
      <c r="H248" s="1" t="s">
        <v>54</v>
      </c>
      <c r="I248" s="1" t="s">
        <v>190</v>
      </c>
      <c r="J248" s="1" t="s">
        <v>1757</v>
      </c>
      <c r="K248" t="s">
        <v>1758</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3985</v>
      </c>
      <c r="BE248">
        <v>2018</v>
      </c>
    </row>
    <row r="249" spans="1:57" x14ac:dyDescent="0.35">
      <c r="A249" s="1" t="s">
        <v>589</v>
      </c>
      <c r="B249" s="1" t="s">
        <v>3613</v>
      </c>
      <c r="C249" s="1" t="s">
        <v>3612</v>
      </c>
      <c r="D249" s="1" t="s">
        <v>4073</v>
      </c>
      <c r="E249" s="2">
        <v>43311</v>
      </c>
      <c r="F249" s="1" t="s">
        <v>3614</v>
      </c>
      <c r="G249" s="1" t="s">
        <v>29</v>
      </c>
      <c r="H249" s="1" t="s">
        <v>1079</v>
      </c>
      <c r="I249" s="1" t="s">
        <v>353</v>
      </c>
      <c r="J249" s="1" t="s">
        <v>1757</v>
      </c>
      <c r="K249" t="s">
        <v>1758</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3985</v>
      </c>
      <c r="BE249">
        <v>2018</v>
      </c>
    </row>
    <row r="250" spans="1:57" x14ac:dyDescent="0.35">
      <c r="A250" s="1" t="s">
        <v>589</v>
      </c>
      <c r="B250" s="1" t="s">
        <v>3610</v>
      </c>
      <c r="C250" s="1" t="s">
        <v>3609</v>
      </c>
      <c r="D250" s="1" t="s">
        <v>4073</v>
      </c>
      <c r="E250" s="2">
        <v>43311</v>
      </c>
      <c r="F250" s="1" t="s">
        <v>3611</v>
      </c>
      <c r="G250" s="1" t="s">
        <v>29</v>
      </c>
      <c r="H250" s="1" t="s">
        <v>54</v>
      </c>
      <c r="I250" s="1" t="s">
        <v>190</v>
      </c>
      <c r="J250" s="1" t="s">
        <v>1757</v>
      </c>
      <c r="K250" t="s">
        <v>1758</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3985</v>
      </c>
      <c r="BE250">
        <v>2018</v>
      </c>
    </row>
    <row r="251" spans="1:57" x14ac:dyDescent="0.35">
      <c r="A251" s="1" t="s">
        <v>589</v>
      </c>
      <c r="B251" s="1" t="s">
        <v>3607</v>
      </c>
      <c r="C251" s="1" t="s">
        <v>3606</v>
      </c>
      <c r="D251" s="1" t="s">
        <v>4073</v>
      </c>
      <c r="E251" s="2">
        <v>43311</v>
      </c>
      <c r="F251" s="1" t="s">
        <v>3608</v>
      </c>
      <c r="G251" s="1" t="s">
        <v>29</v>
      </c>
      <c r="H251" s="1" t="s">
        <v>54</v>
      </c>
      <c r="I251" s="1" t="s">
        <v>190</v>
      </c>
      <c r="J251" s="1" t="s">
        <v>1757</v>
      </c>
      <c r="K251" t="s">
        <v>1758</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3985</v>
      </c>
      <c r="BE251">
        <v>2018</v>
      </c>
    </row>
    <row r="252" spans="1:57" x14ac:dyDescent="0.35">
      <c r="A252" s="1" t="s">
        <v>589</v>
      </c>
      <c r="B252" s="1" t="s">
        <v>3604</v>
      </c>
      <c r="C252" s="1" t="s">
        <v>3603</v>
      </c>
      <c r="D252" s="1" t="s">
        <v>4073</v>
      </c>
      <c r="E252" s="2">
        <v>43311</v>
      </c>
      <c r="F252" s="1" t="s">
        <v>3605</v>
      </c>
      <c r="G252" s="1" t="s">
        <v>29</v>
      </c>
      <c r="H252" s="1" t="s">
        <v>1026</v>
      </c>
      <c r="I252" s="1" t="s">
        <v>353</v>
      </c>
      <c r="J252" s="1" t="s">
        <v>1757</v>
      </c>
      <c r="K252" t="s">
        <v>1758</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3985</v>
      </c>
      <c r="BE252">
        <v>2018</v>
      </c>
    </row>
    <row r="253" spans="1:57" x14ac:dyDescent="0.35">
      <c r="A253" s="1" t="s">
        <v>589</v>
      </c>
      <c r="B253" s="1" t="s">
        <v>3601</v>
      </c>
      <c r="C253" s="1" t="s">
        <v>3600</v>
      </c>
      <c r="D253" s="1" t="s">
        <v>4073</v>
      </c>
      <c r="E253" s="2">
        <v>43311</v>
      </c>
      <c r="F253" s="1" t="s">
        <v>3602</v>
      </c>
      <c r="G253" s="1" t="s">
        <v>29</v>
      </c>
      <c r="H253" s="1" t="s">
        <v>1071</v>
      </c>
      <c r="I253" s="1" t="s">
        <v>210</v>
      </c>
      <c r="J253" s="1" t="s">
        <v>1757</v>
      </c>
      <c r="K253" t="s">
        <v>1758</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3985</v>
      </c>
      <c r="BE253">
        <v>2018</v>
      </c>
    </row>
    <row r="254" spans="1:57" x14ac:dyDescent="0.35">
      <c r="A254" s="1" t="s">
        <v>589</v>
      </c>
      <c r="B254" s="1" t="s">
        <v>3598</v>
      </c>
      <c r="C254" s="1" t="s">
        <v>3597</v>
      </c>
      <c r="D254" s="1" t="s">
        <v>4073</v>
      </c>
      <c r="E254" s="2">
        <v>43311</v>
      </c>
      <c r="F254" s="1" t="s">
        <v>3599</v>
      </c>
      <c r="G254" s="1" t="s">
        <v>29</v>
      </c>
      <c r="H254" s="1" t="s">
        <v>1055</v>
      </c>
      <c r="I254" s="1" t="s">
        <v>145</v>
      </c>
      <c r="J254" s="1" t="s">
        <v>1757</v>
      </c>
      <c r="K254" t="s">
        <v>1758</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3985</v>
      </c>
      <c r="BE254">
        <v>2018</v>
      </c>
    </row>
    <row r="255" spans="1:57" x14ac:dyDescent="0.35">
      <c r="A255" s="1" t="s">
        <v>589</v>
      </c>
      <c r="B255" s="1" t="s">
        <v>3595</v>
      </c>
      <c r="C255" s="1" t="s">
        <v>3594</v>
      </c>
      <c r="D255" s="1" t="s">
        <v>4073</v>
      </c>
      <c r="E255" s="2">
        <v>43311</v>
      </c>
      <c r="F255" s="1" t="s">
        <v>3596</v>
      </c>
      <c r="G255" s="1" t="s">
        <v>29</v>
      </c>
      <c r="H255" s="1" t="s">
        <v>1036</v>
      </c>
      <c r="I255" s="1" t="s">
        <v>387</v>
      </c>
      <c r="J255" s="1" t="s">
        <v>1757</v>
      </c>
      <c r="K255" t="s">
        <v>1758</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3985</v>
      </c>
      <c r="BE255">
        <v>2018</v>
      </c>
    </row>
    <row r="256" spans="1:57" x14ac:dyDescent="0.35">
      <c r="A256" s="1" t="s">
        <v>589</v>
      </c>
      <c r="B256" s="1" t="s">
        <v>3592</v>
      </c>
      <c r="C256" s="1" t="s">
        <v>3591</v>
      </c>
      <c r="D256" s="1" t="s">
        <v>4073</v>
      </c>
      <c r="E256" s="2">
        <v>43311</v>
      </c>
      <c r="F256" s="1" t="s">
        <v>3593</v>
      </c>
      <c r="G256" s="1" t="s">
        <v>29</v>
      </c>
      <c r="H256" s="1" t="s">
        <v>1099</v>
      </c>
      <c r="I256" s="1" t="s">
        <v>845</v>
      </c>
      <c r="J256" s="1" t="s">
        <v>1757</v>
      </c>
      <c r="K256" t="s">
        <v>1758</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3985</v>
      </c>
      <c r="BE256">
        <v>2018</v>
      </c>
    </row>
    <row r="257" spans="1:57" x14ac:dyDescent="0.35">
      <c r="A257" s="1" t="s">
        <v>589</v>
      </c>
      <c r="B257" s="1" t="s">
        <v>3628</v>
      </c>
      <c r="C257" s="1" t="s">
        <v>3627</v>
      </c>
      <c r="D257" s="1" t="s">
        <v>4073</v>
      </c>
      <c r="E257" s="2">
        <v>43311</v>
      </c>
      <c r="F257" s="1" t="s">
        <v>3629</v>
      </c>
      <c r="G257" s="1" t="s">
        <v>29</v>
      </c>
      <c r="H257" s="1" t="s">
        <v>1184</v>
      </c>
      <c r="I257" s="1" t="s">
        <v>48</v>
      </c>
      <c r="J257" s="1" t="s">
        <v>1757</v>
      </c>
      <c r="K257" t="s">
        <v>1758</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3985</v>
      </c>
      <c r="BE257">
        <v>2018</v>
      </c>
    </row>
    <row r="258" spans="1:57" x14ac:dyDescent="0.35">
      <c r="A258" s="1" t="s">
        <v>589</v>
      </c>
      <c r="B258" s="1" t="s">
        <v>3625</v>
      </c>
      <c r="C258" s="1" t="s">
        <v>3624</v>
      </c>
      <c r="D258" s="1" t="s">
        <v>4073</v>
      </c>
      <c r="E258" s="2">
        <v>43311</v>
      </c>
      <c r="F258" s="1" t="s">
        <v>3626</v>
      </c>
      <c r="G258" s="1" t="s">
        <v>29</v>
      </c>
      <c r="H258" s="1" t="s">
        <v>74</v>
      </c>
      <c r="I258" s="1" t="s">
        <v>82</v>
      </c>
      <c r="J258" s="1" t="s">
        <v>1757</v>
      </c>
      <c r="K258" t="s">
        <v>1758</v>
      </c>
      <c r="L258" t="b">
        <v>1</v>
      </c>
      <c r="M258">
        <v>0</v>
      </c>
      <c r="N258">
        <v>0</v>
      </c>
      <c r="O258">
        <v>0</v>
      </c>
      <c r="U258">
        <v>0</v>
      </c>
      <c r="V258">
        <v>0</v>
      </c>
      <c r="AI258">
        <v>0</v>
      </c>
      <c r="AZ258">
        <v>0</v>
      </c>
      <c r="BB258">
        <v>7</v>
      </c>
      <c r="BC258">
        <v>2018</v>
      </c>
      <c r="BD258" s="1" t="s">
        <v>3985</v>
      </c>
      <c r="BE258">
        <v>2018</v>
      </c>
    </row>
    <row r="259" spans="1:57" x14ac:dyDescent="0.35">
      <c r="A259" s="1" t="s">
        <v>589</v>
      </c>
      <c r="B259" s="1" t="s">
        <v>3622</v>
      </c>
      <c r="C259" s="1" t="s">
        <v>3621</v>
      </c>
      <c r="D259" s="1" t="s">
        <v>4073</v>
      </c>
      <c r="E259" s="2">
        <v>43311</v>
      </c>
      <c r="F259" s="1" t="s">
        <v>3623</v>
      </c>
      <c r="G259" s="1" t="s">
        <v>29</v>
      </c>
      <c r="H259" s="1" t="s">
        <v>402</v>
      </c>
      <c r="I259" s="1" t="s">
        <v>145</v>
      </c>
      <c r="J259" s="1" t="s">
        <v>1757</v>
      </c>
      <c r="K259" t="s">
        <v>1758</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3985</v>
      </c>
      <c r="BE259">
        <v>2018</v>
      </c>
    </row>
    <row r="260" spans="1:57" x14ac:dyDescent="0.35">
      <c r="A260" s="1" t="s">
        <v>589</v>
      </c>
      <c r="B260" s="1" t="s">
        <v>3589</v>
      </c>
      <c r="C260" s="1" t="s">
        <v>3588</v>
      </c>
      <c r="D260" s="1" t="s">
        <v>4073</v>
      </c>
      <c r="E260" s="2">
        <v>43311</v>
      </c>
      <c r="F260" s="1" t="s">
        <v>3590</v>
      </c>
      <c r="G260" s="1" t="s">
        <v>29</v>
      </c>
      <c r="H260" s="1" t="s">
        <v>1063</v>
      </c>
      <c r="I260" s="1" t="s">
        <v>40</v>
      </c>
      <c r="J260" s="1" t="s">
        <v>1757</v>
      </c>
      <c r="K260" t="s">
        <v>1758</v>
      </c>
      <c r="L260" t="b">
        <v>1</v>
      </c>
      <c r="M260">
        <v>0</v>
      </c>
      <c r="N260">
        <v>0</v>
      </c>
      <c r="O260">
        <v>0</v>
      </c>
      <c r="U260">
        <v>0</v>
      </c>
      <c r="V260">
        <v>0</v>
      </c>
      <c r="AI260">
        <v>0</v>
      </c>
      <c r="AZ260">
        <v>0</v>
      </c>
      <c r="BB260">
        <v>7</v>
      </c>
      <c r="BC260">
        <v>2018</v>
      </c>
      <c r="BD260" s="1" t="s">
        <v>3985</v>
      </c>
      <c r="BE260">
        <v>2018</v>
      </c>
    </row>
    <row r="261" spans="1:57" x14ac:dyDescent="0.35">
      <c r="A261" s="1" t="s">
        <v>589</v>
      </c>
      <c r="B261" s="1" t="s">
        <v>3586</v>
      </c>
      <c r="C261" s="1" t="s">
        <v>3585</v>
      </c>
      <c r="D261" s="1" t="s">
        <v>4073</v>
      </c>
      <c r="E261" s="2">
        <v>43311</v>
      </c>
      <c r="F261" s="1" t="s">
        <v>3587</v>
      </c>
      <c r="G261" s="1" t="s">
        <v>29</v>
      </c>
      <c r="H261" s="1" t="s">
        <v>135</v>
      </c>
      <c r="I261" s="1" t="s">
        <v>136</v>
      </c>
      <c r="J261" s="1" t="s">
        <v>1757</v>
      </c>
      <c r="K261" t="s">
        <v>1758</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3985</v>
      </c>
      <c r="BE261">
        <v>2018</v>
      </c>
    </row>
    <row r="262" spans="1:57" x14ac:dyDescent="0.35">
      <c r="A262" s="1" t="s">
        <v>589</v>
      </c>
      <c r="B262" s="1" t="s">
        <v>3583</v>
      </c>
      <c r="C262" s="1" t="s">
        <v>3582</v>
      </c>
      <c r="D262" s="1" t="s">
        <v>4073</v>
      </c>
      <c r="E262" s="2">
        <v>43311</v>
      </c>
      <c r="F262" s="1" t="s">
        <v>3584</v>
      </c>
      <c r="G262" s="1" t="s">
        <v>29</v>
      </c>
      <c r="H262" s="1" t="s">
        <v>1059</v>
      </c>
      <c r="I262" s="1" t="s">
        <v>1146</v>
      </c>
      <c r="J262" s="1" t="s">
        <v>1757</v>
      </c>
      <c r="K262" t="s">
        <v>1758</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3985</v>
      </c>
      <c r="BE262">
        <v>2018</v>
      </c>
    </row>
    <row r="263" spans="1:57" x14ac:dyDescent="0.35">
      <c r="A263" s="1" t="s">
        <v>589</v>
      </c>
      <c r="B263" s="1" t="s">
        <v>3580</v>
      </c>
      <c r="C263" s="1" t="s">
        <v>3579</v>
      </c>
      <c r="D263" s="1" t="s">
        <v>4073</v>
      </c>
      <c r="E263" s="2">
        <v>43311</v>
      </c>
      <c r="F263" s="1" t="s">
        <v>3581</v>
      </c>
      <c r="G263" s="1" t="s">
        <v>29</v>
      </c>
      <c r="H263" s="1" t="s">
        <v>352</v>
      </c>
      <c r="I263" s="1" t="s">
        <v>353</v>
      </c>
      <c r="J263" s="1" t="s">
        <v>1757</v>
      </c>
      <c r="K263" t="s">
        <v>1758</v>
      </c>
      <c r="L263" t="b">
        <v>1</v>
      </c>
      <c r="M263">
        <v>0</v>
      </c>
      <c r="N263">
        <v>0</v>
      </c>
      <c r="O263">
        <v>0</v>
      </c>
      <c r="U263">
        <v>0</v>
      </c>
      <c r="V263">
        <v>0</v>
      </c>
      <c r="AI263">
        <v>0</v>
      </c>
      <c r="AZ263">
        <v>0</v>
      </c>
      <c r="BB263">
        <v>7</v>
      </c>
      <c r="BC263">
        <v>2018</v>
      </c>
      <c r="BD263" s="1" t="s">
        <v>3985</v>
      </c>
      <c r="BE263">
        <v>2018</v>
      </c>
    </row>
    <row r="264" spans="1:57" x14ac:dyDescent="0.35">
      <c r="A264" s="1" t="s">
        <v>589</v>
      </c>
      <c r="B264" s="1" t="s">
        <v>3577</v>
      </c>
      <c r="C264" s="1" t="s">
        <v>3576</v>
      </c>
      <c r="D264" s="1" t="s">
        <v>4073</v>
      </c>
      <c r="E264" s="2">
        <v>43311</v>
      </c>
      <c r="F264" s="1" t="s">
        <v>3578</v>
      </c>
      <c r="G264" s="1" t="s">
        <v>29</v>
      </c>
      <c r="H264" s="1" t="s">
        <v>1020</v>
      </c>
      <c r="I264" s="1" t="s">
        <v>145</v>
      </c>
      <c r="J264" s="1" t="s">
        <v>1757</v>
      </c>
      <c r="K264" t="s">
        <v>1758</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3985</v>
      </c>
      <c r="BE264">
        <v>2018</v>
      </c>
    </row>
    <row r="265" spans="1:57" x14ac:dyDescent="0.35">
      <c r="A265" s="1" t="s">
        <v>589</v>
      </c>
      <c r="B265" s="1" t="s">
        <v>3574</v>
      </c>
      <c r="C265" s="1" t="s">
        <v>3573</v>
      </c>
      <c r="D265" s="1" t="s">
        <v>4073</v>
      </c>
      <c r="E265" s="2">
        <v>43311</v>
      </c>
      <c r="F265" s="1" t="s">
        <v>3575</v>
      </c>
      <c r="G265" s="1" t="s">
        <v>29</v>
      </c>
      <c r="H265" s="1" t="s">
        <v>670</v>
      </c>
      <c r="I265" s="1" t="s">
        <v>166</v>
      </c>
      <c r="J265" s="1" t="s">
        <v>1757</v>
      </c>
      <c r="K265" t="s">
        <v>1758</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3985</v>
      </c>
      <c r="BE265">
        <v>2018</v>
      </c>
    </row>
    <row r="266" spans="1:57" x14ac:dyDescent="0.35">
      <c r="A266" s="1" t="s">
        <v>589</v>
      </c>
      <c r="B266" s="1" t="s">
        <v>3571</v>
      </c>
      <c r="C266" s="1" t="s">
        <v>3570</v>
      </c>
      <c r="D266" s="1" t="s">
        <v>4073</v>
      </c>
      <c r="E266" s="2">
        <v>43311</v>
      </c>
      <c r="F266" s="1" t="s">
        <v>3572</v>
      </c>
      <c r="G266" s="1" t="s">
        <v>29</v>
      </c>
      <c r="H266" s="1" t="s">
        <v>1095</v>
      </c>
      <c r="I266" s="1" t="s">
        <v>387</v>
      </c>
      <c r="J266" s="1" t="s">
        <v>1757</v>
      </c>
      <c r="K266" t="s">
        <v>1758</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3985</v>
      </c>
      <c r="BE266">
        <v>2018</v>
      </c>
    </row>
    <row r="267" spans="1:57" x14ac:dyDescent="0.35">
      <c r="A267" s="1" t="s">
        <v>589</v>
      </c>
      <c r="B267" s="1" t="s">
        <v>3679</v>
      </c>
      <c r="C267" s="1" t="s">
        <v>3678</v>
      </c>
      <c r="D267" s="1" t="s">
        <v>4073</v>
      </c>
      <c r="E267" s="2">
        <v>43311</v>
      </c>
      <c r="F267" s="1" t="s">
        <v>3680</v>
      </c>
      <c r="G267" s="1" t="s">
        <v>29</v>
      </c>
      <c r="H267" s="1" t="s">
        <v>165</v>
      </c>
      <c r="I267" s="1" t="s">
        <v>166</v>
      </c>
      <c r="J267" s="1" t="s">
        <v>1757</v>
      </c>
      <c r="K267" t="s">
        <v>1758</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3985</v>
      </c>
      <c r="BE267">
        <v>2018</v>
      </c>
    </row>
    <row r="268" spans="1:57" x14ac:dyDescent="0.35">
      <c r="A268" s="1" t="s">
        <v>589</v>
      </c>
      <c r="B268" s="1" t="s">
        <v>3676</v>
      </c>
      <c r="C268" s="1" t="s">
        <v>3675</v>
      </c>
      <c r="D268" s="1" t="s">
        <v>4073</v>
      </c>
      <c r="E268" s="2">
        <v>43311</v>
      </c>
      <c r="F268" s="1" t="s">
        <v>3677</v>
      </c>
      <c r="G268" s="1" t="s">
        <v>29</v>
      </c>
      <c r="H268" s="1" t="s">
        <v>1206</v>
      </c>
      <c r="I268" s="1" t="s">
        <v>31</v>
      </c>
      <c r="J268" s="1" t="s">
        <v>1757</v>
      </c>
      <c r="K268" t="s">
        <v>1758</v>
      </c>
      <c r="L268" t="b">
        <v>1</v>
      </c>
      <c r="M268">
        <v>0</v>
      </c>
      <c r="N268">
        <v>0</v>
      </c>
      <c r="O268">
        <v>0</v>
      </c>
      <c r="U268">
        <v>0</v>
      </c>
      <c r="V268">
        <v>0</v>
      </c>
      <c r="AI268">
        <v>0</v>
      </c>
      <c r="AZ268">
        <v>0</v>
      </c>
      <c r="BB268">
        <v>7</v>
      </c>
      <c r="BC268">
        <v>2018</v>
      </c>
      <c r="BD268" s="1" t="s">
        <v>3985</v>
      </c>
      <c r="BE268">
        <v>2018</v>
      </c>
    </row>
    <row r="269" spans="1:57" x14ac:dyDescent="0.35">
      <c r="A269" s="1" t="s">
        <v>589</v>
      </c>
      <c r="B269" s="1" t="s">
        <v>3673</v>
      </c>
      <c r="C269" s="1" t="s">
        <v>3672</v>
      </c>
      <c r="D269" s="1" t="s">
        <v>4073</v>
      </c>
      <c r="E269" s="2">
        <v>43311</v>
      </c>
      <c r="F269" s="1" t="s">
        <v>3674</v>
      </c>
      <c r="G269" s="1" t="s">
        <v>29</v>
      </c>
      <c r="H269" s="1" t="s">
        <v>1195</v>
      </c>
      <c r="I269" s="1" t="s">
        <v>145</v>
      </c>
      <c r="J269" s="1" t="s">
        <v>1757</v>
      </c>
      <c r="K269" t="s">
        <v>1758</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3985</v>
      </c>
      <c r="BE269">
        <v>2018</v>
      </c>
    </row>
    <row r="270" spans="1:57" x14ac:dyDescent="0.35">
      <c r="A270" s="1" t="s">
        <v>589</v>
      </c>
      <c r="B270" s="1" t="s">
        <v>3670</v>
      </c>
      <c r="C270" s="1" t="s">
        <v>3669</v>
      </c>
      <c r="D270" s="1" t="s">
        <v>4073</v>
      </c>
      <c r="E270" s="2">
        <v>43311</v>
      </c>
      <c r="F270" s="1" t="s">
        <v>3671</v>
      </c>
      <c r="G270" s="1" t="s">
        <v>29</v>
      </c>
      <c r="H270" s="1" t="s">
        <v>1145</v>
      </c>
      <c r="I270" s="1" t="s">
        <v>1146</v>
      </c>
      <c r="J270" s="1" t="s">
        <v>1757</v>
      </c>
      <c r="K270" t="s">
        <v>1758</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3985</v>
      </c>
      <c r="BE270">
        <v>2018</v>
      </c>
    </row>
    <row r="271" spans="1:57" x14ac:dyDescent="0.35">
      <c r="A271" s="1" t="s">
        <v>589</v>
      </c>
      <c r="B271" s="1" t="s">
        <v>3667</v>
      </c>
      <c r="C271" s="1" t="s">
        <v>3666</v>
      </c>
      <c r="D271" s="1" t="s">
        <v>4073</v>
      </c>
      <c r="E271" s="2">
        <v>43311</v>
      </c>
      <c r="F271" s="1" t="s">
        <v>3668</v>
      </c>
      <c r="G271" s="1" t="s">
        <v>29</v>
      </c>
      <c r="H271" s="1" t="s">
        <v>1043</v>
      </c>
      <c r="I271" s="1" t="s">
        <v>145</v>
      </c>
      <c r="J271" s="1" t="s">
        <v>1757</v>
      </c>
      <c r="K271" t="s">
        <v>1758</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3985</v>
      </c>
      <c r="BE271">
        <v>2018</v>
      </c>
    </row>
    <row r="272" spans="1:57" x14ac:dyDescent="0.35">
      <c r="A272" s="1" t="s">
        <v>589</v>
      </c>
      <c r="B272" s="1" t="s">
        <v>3664</v>
      </c>
      <c r="C272" s="1" t="s">
        <v>3663</v>
      </c>
      <c r="D272" s="1" t="s">
        <v>4073</v>
      </c>
      <c r="E272" s="2">
        <v>43311</v>
      </c>
      <c r="F272" s="1" t="s">
        <v>3665</v>
      </c>
      <c r="G272" s="1" t="s">
        <v>29</v>
      </c>
      <c r="H272" s="1" t="s">
        <v>125</v>
      </c>
      <c r="I272" s="1" t="s">
        <v>125</v>
      </c>
      <c r="J272" s="1" t="s">
        <v>1757</v>
      </c>
      <c r="K272" t="s">
        <v>1758</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3985</v>
      </c>
      <c r="BE272">
        <v>2018</v>
      </c>
    </row>
    <row r="273" spans="1:57" x14ac:dyDescent="0.35">
      <c r="A273" s="1" t="s">
        <v>589</v>
      </c>
      <c r="B273" s="1" t="s">
        <v>3661</v>
      </c>
      <c r="C273" s="1" t="s">
        <v>3660</v>
      </c>
      <c r="D273" s="1" t="s">
        <v>4073</v>
      </c>
      <c r="E273" s="2">
        <v>43311</v>
      </c>
      <c r="F273" s="1" t="s">
        <v>3662</v>
      </c>
      <c r="G273" s="1" t="s">
        <v>29</v>
      </c>
      <c r="H273" s="1" t="s">
        <v>352</v>
      </c>
      <c r="I273" s="1" t="s">
        <v>353</v>
      </c>
      <c r="J273" s="1" t="s">
        <v>1757</v>
      </c>
      <c r="K273" t="s">
        <v>1758</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3985</v>
      </c>
      <c r="BE273">
        <v>2018</v>
      </c>
    </row>
    <row r="274" spans="1:57" x14ac:dyDescent="0.35">
      <c r="A274" s="1" t="s">
        <v>589</v>
      </c>
      <c r="B274" s="1" t="s">
        <v>3658</v>
      </c>
      <c r="C274" s="1" t="s">
        <v>3657</v>
      </c>
      <c r="D274" s="1" t="s">
        <v>4073</v>
      </c>
      <c r="E274" s="2">
        <v>43311</v>
      </c>
      <c r="F274" s="1" t="s">
        <v>3659</v>
      </c>
      <c r="G274" s="1" t="s">
        <v>29</v>
      </c>
      <c r="H274" s="1" t="s">
        <v>146</v>
      </c>
      <c r="I274" s="1" t="s">
        <v>145</v>
      </c>
      <c r="J274" s="1" t="s">
        <v>1757</v>
      </c>
      <c r="K274" t="s">
        <v>1758</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3985</v>
      </c>
      <c r="BE274">
        <v>2018</v>
      </c>
    </row>
    <row r="275" spans="1:57" x14ac:dyDescent="0.35">
      <c r="A275" s="1" t="s">
        <v>589</v>
      </c>
      <c r="B275" s="1" t="s">
        <v>3655</v>
      </c>
      <c r="C275" s="1" t="s">
        <v>3654</v>
      </c>
      <c r="D275" s="1" t="s">
        <v>4073</v>
      </c>
      <c r="E275" s="2">
        <v>43311</v>
      </c>
      <c r="F275" s="1" t="s">
        <v>3656</v>
      </c>
      <c r="G275" s="1" t="s">
        <v>29</v>
      </c>
      <c r="H275" s="1" t="s">
        <v>1128</v>
      </c>
      <c r="I275" s="1" t="s">
        <v>166</v>
      </c>
      <c r="J275" s="1" t="s">
        <v>1757</v>
      </c>
      <c r="K275" t="s">
        <v>1758</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3985</v>
      </c>
      <c r="BE275">
        <v>2018</v>
      </c>
    </row>
    <row r="276" spans="1:57" x14ac:dyDescent="0.35">
      <c r="A276" s="1" t="s">
        <v>589</v>
      </c>
      <c r="B276" s="1" t="s">
        <v>3652</v>
      </c>
      <c r="C276" s="1" t="s">
        <v>3651</v>
      </c>
      <c r="D276" s="1" t="s">
        <v>4073</v>
      </c>
      <c r="E276" s="2">
        <v>43311</v>
      </c>
      <c r="F276" s="1" t="s">
        <v>3653</v>
      </c>
      <c r="G276" s="1" t="s">
        <v>29</v>
      </c>
      <c r="H276" s="1" t="s">
        <v>1210</v>
      </c>
      <c r="I276" s="1" t="s">
        <v>387</v>
      </c>
      <c r="J276" s="1" t="s">
        <v>1757</v>
      </c>
      <c r="K276" t="s">
        <v>1758</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3985</v>
      </c>
      <c r="BE276">
        <v>2018</v>
      </c>
    </row>
    <row r="277" spans="1:57" x14ac:dyDescent="0.35">
      <c r="A277" s="1" t="s">
        <v>589</v>
      </c>
      <c r="B277" s="1" t="s">
        <v>3649</v>
      </c>
      <c r="C277" s="1" t="s">
        <v>3648</v>
      </c>
      <c r="D277" s="1" t="s">
        <v>4073</v>
      </c>
      <c r="E277" s="2">
        <v>43311</v>
      </c>
      <c r="F277" s="1" t="s">
        <v>3650</v>
      </c>
      <c r="G277" s="1" t="s">
        <v>29</v>
      </c>
      <c r="H277" s="1" t="s">
        <v>40</v>
      </c>
      <c r="I277" s="1" t="s">
        <v>40</v>
      </c>
      <c r="J277" s="1" t="s">
        <v>1757</v>
      </c>
      <c r="K277" t="s">
        <v>1758</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3985</v>
      </c>
      <c r="BE277">
        <v>2018</v>
      </c>
    </row>
    <row r="278" spans="1:57" x14ac:dyDescent="0.35">
      <c r="A278" s="1" t="s">
        <v>589</v>
      </c>
      <c r="B278" s="1" t="s">
        <v>3646</v>
      </c>
      <c r="C278" s="1" t="s">
        <v>3645</v>
      </c>
      <c r="D278" s="1" t="s">
        <v>4073</v>
      </c>
      <c r="E278" s="2">
        <v>43311</v>
      </c>
      <c r="F278" s="1" t="s">
        <v>3647</v>
      </c>
      <c r="G278" s="1" t="s">
        <v>29</v>
      </c>
      <c r="H278" s="1" t="s">
        <v>386</v>
      </c>
      <c r="I278" s="1" t="s">
        <v>387</v>
      </c>
      <c r="J278" s="1" t="s">
        <v>1757</v>
      </c>
      <c r="K278" t="s">
        <v>1758</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3985</v>
      </c>
      <c r="BE278">
        <v>2018</v>
      </c>
    </row>
    <row r="279" spans="1:57" x14ac:dyDescent="0.35">
      <c r="A279" s="1" t="s">
        <v>589</v>
      </c>
      <c r="B279" s="1" t="s">
        <v>3643</v>
      </c>
      <c r="C279" s="1" t="s">
        <v>3642</v>
      </c>
      <c r="D279" s="1" t="s">
        <v>4073</v>
      </c>
      <c r="E279" s="2">
        <v>43311</v>
      </c>
      <c r="F279" s="1" t="s">
        <v>3644</v>
      </c>
      <c r="G279" s="1" t="s">
        <v>29</v>
      </c>
      <c r="H279" s="1" t="s">
        <v>844</v>
      </c>
      <c r="I279" s="1" t="s">
        <v>845</v>
      </c>
      <c r="J279" s="1" t="s">
        <v>1757</v>
      </c>
      <c r="K279" t="s">
        <v>1758</v>
      </c>
      <c r="L279" t="b">
        <v>1</v>
      </c>
      <c r="M279">
        <v>0</v>
      </c>
      <c r="N279">
        <v>0</v>
      </c>
      <c r="O279">
        <v>0</v>
      </c>
      <c r="U279">
        <v>0</v>
      </c>
      <c r="V279">
        <v>0</v>
      </c>
      <c r="AI279">
        <v>0</v>
      </c>
      <c r="AZ279">
        <v>0</v>
      </c>
      <c r="BB279">
        <v>7</v>
      </c>
      <c r="BC279">
        <v>2018</v>
      </c>
      <c r="BD279" s="1" t="s">
        <v>3985</v>
      </c>
      <c r="BE279">
        <v>2018</v>
      </c>
    </row>
    <row r="280" spans="1:57" x14ac:dyDescent="0.35">
      <c r="A280" s="1" t="s">
        <v>589</v>
      </c>
      <c r="B280" s="1" t="s">
        <v>3640</v>
      </c>
      <c r="C280" s="1" t="s">
        <v>3639</v>
      </c>
      <c r="D280" s="1" t="s">
        <v>4073</v>
      </c>
      <c r="E280" s="2">
        <v>43311</v>
      </c>
      <c r="F280" s="1" t="s">
        <v>3641</v>
      </c>
      <c r="G280" s="1" t="s">
        <v>29</v>
      </c>
      <c r="H280" s="1" t="s">
        <v>1138</v>
      </c>
      <c r="I280" s="1" t="s">
        <v>136</v>
      </c>
      <c r="J280" s="1" t="s">
        <v>1757</v>
      </c>
      <c r="K280" t="s">
        <v>1758</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3985</v>
      </c>
      <c r="BE280">
        <v>2018</v>
      </c>
    </row>
    <row r="281" spans="1:57" x14ac:dyDescent="0.35">
      <c r="A281" s="1" t="s">
        <v>589</v>
      </c>
      <c r="B281" s="1" t="s">
        <v>3637</v>
      </c>
      <c r="C281" s="1" t="s">
        <v>3636</v>
      </c>
      <c r="D281" s="1" t="s">
        <v>4073</v>
      </c>
      <c r="E281" s="2">
        <v>43311</v>
      </c>
      <c r="F281" s="1" t="s">
        <v>3638</v>
      </c>
      <c r="G281" s="1" t="s">
        <v>29</v>
      </c>
      <c r="H281" s="1" t="s">
        <v>155</v>
      </c>
      <c r="I281" s="1" t="s">
        <v>145</v>
      </c>
      <c r="J281" s="1" t="s">
        <v>1757</v>
      </c>
      <c r="K281" t="s">
        <v>1758</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3985</v>
      </c>
      <c r="BE281">
        <v>2018</v>
      </c>
    </row>
    <row r="282" spans="1:57" x14ac:dyDescent="0.35">
      <c r="A282" s="1" t="s">
        <v>589</v>
      </c>
      <c r="B282" s="1" t="s">
        <v>3634</v>
      </c>
      <c r="C282" s="1" t="s">
        <v>3633</v>
      </c>
      <c r="D282" s="1" t="s">
        <v>4073</v>
      </c>
      <c r="E282" s="2">
        <v>43311</v>
      </c>
      <c r="F282" s="1" t="s">
        <v>3635</v>
      </c>
      <c r="G282" s="1" t="s">
        <v>29</v>
      </c>
      <c r="H282" s="1" t="s">
        <v>998</v>
      </c>
      <c r="I282" s="1" t="s">
        <v>145</v>
      </c>
      <c r="J282" s="1" t="s">
        <v>1757</v>
      </c>
      <c r="K282" t="s">
        <v>1758</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3985</v>
      </c>
      <c r="BE282">
        <v>2018</v>
      </c>
    </row>
    <row r="283" spans="1:57" x14ac:dyDescent="0.35">
      <c r="A283" s="1" t="s">
        <v>589</v>
      </c>
      <c r="B283" s="1" t="s">
        <v>3691</v>
      </c>
      <c r="C283" s="1" t="s">
        <v>3690</v>
      </c>
      <c r="D283" s="1" t="s">
        <v>4073</v>
      </c>
      <c r="E283" s="2">
        <v>43311</v>
      </c>
      <c r="F283" s="1" t="s">
        <v>3692</v>
      </c>
      <c r="G283" s="1" t="s">
        <v>29</v>
      </c>
      <c r="H283" s="1" t="s">
        <v>854</v>
      </c>
      <c r="I283" s="1" t="s">
        <v>40</v>
      </c>
      <c r="J283" s="1" t="s">
        <v>1757</v>
      </c>
      <c r="K283" t="s">
        <v>1758</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3985</v>
      </c>
      <c r="BE283">
        <v>2018</v>
      </c>
    </row>
    <row r="284" spans="1:57" x14ac:dyDescent="0.35">
      <c r="A284" s="1" t="s">
        <v>589</v>
      </c>
      <c r="B284" s="1" t="s">
        <v>3631</v>
      </c>
      <c r="C284" s="1" t="s">
        <v>3630</v>
      </c>
      <c r="D284" s="1" t="s">
        <v>4073</v>
      </c>
      <c r="E284" s="2">
        <v>43311</v>
      </c>
      <c r="F284" s="1" t="s">
        <v>3632</v>
      </c>
      <c r="G284" s="1" t="s">
        <v>29</v>
      </c>
      <c r="H284" s="1" t="s">
        <v>238</v>
      </c>
      <c r="I284" s="1" t="s">
        <v>239</v>
      </c>
      <c r="J284" s="1" t="s">
        <v>1757</v>
      </c>
      <c r="K284" t="s">
        <v>1758</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3985</v>
      </c>
      <c r="BE284">
        <v>2018</v>
      </c>
    </row>
    <row r="285" spans="1:57" x14ac:dyDescent="0.35">
      <c r="A285" s="1" t="s">
        <v>589</v>
      </c>
      <c r="B285" s="1" t="s">
        <v>3694</v>
      </c>
      <c r="C285" s="1" t="s">
        <v>3693</v>
      </c>
      <c r="D285" s="1" t="s">
        <v>4073</v>
      </c>
      <c r="E285" s="2">
        <v>43311</v>
      </c>
      <c r="F285" s="1" t="s">
        <v>3695</v>
      </c>
      <c r="G285" s="1" t="s">
        <v>3696</v>
      </c>
      <c r="H285" s="1" t="s">
        <v>1075</v>
      </c>
      <c r="I285" s="1" t="s">
        <v>166</v>
      </c>
      <c r="J285" s="1" t="s">
        <v>1757</v>
      </c>
      <c r="K285" t="s">
        <v>1758</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3985</v>
      </c>
      <c r="BE285">
        <v>2018</v>
      </c>
    </row>
    <row r="286" spans="1:57" x14ac:dyDescent="0.35">
      <c r="A286" s="1" t="s">
        <v>589</v>
      </c>
      <c r="B286" s="1" t="s">
        <v>3567</v>
      </c>
      <c r="C286" s="1" t="s">
        <v>3566</v>
      </c>
      <c r="D286" s="1" t="s">
        <v>4073</v>
      </c>
      <c r="E286" s="2">
        <v>43311</v>
      </c>
      <c r="F286" s="1" t="s">
        <v>3568</v>
      </c>
      <c r="G286" s="1" t="s">
        <v>3569</v>
      </c>
      <c r="H286" s="1" t="s">
        <v>1110</v>
      </c>
      <c r="I286" s="1" t="s">
        <v>145</v>
      </c>
      <c r="J286" s="1" t="s">
        <v>1757</v>
      </c>
      <c r="K286" t="s">
        <v>1758</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3985</v>
      </c>
      <c r="BE286">
        <v>2018</v>
      </c>
    </row>
    <row r="287" spans="1:57" x14ac:dyDescent="0.35">
      <c r="A287" s="1" t="s">
        <v>589</v>
      </c>
      <c r="B287" s="1" t="s">
        <v>3563</v>
      </c>
      <c r="C287" s="1" t="s">
        <v>3562</v>
      </c>
      <c r="D287" s="1" t="s">
        <v>4073</v>
      </c>
      <c r="E287" s="2">
        <v>43311</v>
      </c>
      <c r="F287" s="1" t="s">
        <v>3564</v>
      </c>
      <c r="G287" s="1" t="s">
        <v>3565</v>
      </c>
      <c r="H287" s="1" t="s">
        <v>576</v>
      </c>
      <c r="I287" s="1" t="s">
        <v>353</v>
      </c>
      <c r="J287" s="1" t="s">
        <v>1757</v>
      </c>
      <c r="K287" t="s">
        <v>1758</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3985</v>
      </c>
      <c r="BE287">
        <v>2018</v>
      </c>
    </row>
    <row r="288" spans="1:57" x14ac:dyDescent="0.35">
      <c r="A288" s="1" t="s">
        <v>589</v>
      </c>
      <c r="B288" s="1" t="s">
        <v>3698</v>
      </c>
      <c r="C288" s="1" t="s">
        <v>3697</v>
      </c>
      <c r="D288" s="1" t="s">
        <v>4073</v>
      </c>
      <c r="E288" s="2">
        <v>43311</v>
      </c>
      <c r="F288" s="1" t="s">
        <v>3699</v>
      </c>
      <c r="G288" s="1" t="s">
        <v>3700</v>
      </c>
      <c r="H288" s="1" t="s">
        <v>1067</v>
      </c>
      <c r="I288" s="1" t="s">
        <v>353</v>
      </c>
      <c r="J288" s="1" t="s">
        <v>1757</v>
      </c>
      <c r="K288" t="s">
        <v>1758</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3985</v>
      </c>
      <c r="BE288">
        <v>2018</v>
      </c>
    </row>
    <row r="289" spans="1:57" x14ac:dyDescent="0.35">
      <c r="A289" s="1" t="s">
        <v>589</v>
      </c>
      <c r="B289" s="1" t="s">
        <v>3682</v>
      </c>
      <c r="C289" s="1" t="s">
        <v>3681</v>
      </c>
      <c r="D289" s="1" t="s">
        <v>4073</v>
      </c>
      <c r="E289" s="2">
        <v>43311</v>
      </c>
      <c r="F289" s="1" t="s">
        <v>3683</v>
      </c>
      <c r="G289" s="1" t="s">
        <v>29</v>
      </c>
      <c r="H289" s="1" t="s">
        <v>1117</v>
      </c>
      <c r="I289" s="1" t="s">
        <v>353</v>
      </c>
      <c r="J289" s="1" t="s">
        <v>1757</v>
      </c>
      <c r="K289" t="s">
        <v>1758</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3985</v>
      </c>
      <c r="BE289">
        <v>2018</v>
      </c>
    </row>
    <row r="290" spans="1:57" x14ac:dyDescent="0.35">
      <c r="A290" s="1" t="s">
        <v>595</v>
      </c>
      <c r="B290" s="1" t="s">
        <v>3702</v>
      </c>
      <c r="C290" s="1" t="s">
        <v>3701</v>
      </c>
      <c r="D290" s="1" t="s">
        <v>4074</v>
      </c>
      <c r="E290" s="2">
        <v>42145</v>
      </c>
      <c r="F290" s="1" t="s">
        <v>3703</v>
      </c>
      <c r="G290" s="1" t="s">
        <v>29</v>
      </c>
      <c r="H290" s="1" t="s">
        <v>596</v>
      </c>
      <c r="I290" s="1" t="s">
        <v>353</v>
      </c>
      <c r="J290" s="1" t="s">
        <v>1894</v>
      </c>
      <c r="K290" t="s">
        <v>1895</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3986</v>
      </c>
      <c r="BE290">
        <v>2015</v>
      </c>
    </row>
    <row r="291" spans="1:57" x14ac:dyDescent="0.35">
      <c r="A291" s="1" t="s">
        <v>614</v>
      </c>
      <c r="B291" s="1" t="s">
        <v>3705</v>
      </c>
      <c r="C291" s="1" t="s">
        <v>3704</v>
      </c>
      <c r="D291" s="1" t="s">
        <v>4075</v>
      </c>
      <c r="E291" s="2">
        <v>43205</v>
      </c>
      <c r="F291" s="1" t="s">
        <v>3706</v>
      </c>
      <c r="G291" s="1" t="s">
        <v>3706</v>
      </c>
      <c r="H291" s="1" t="s">
        <v>74</v>
      </c>
      <c r="I291" s="1" t="s">
        <v>82</v>
      </c>
      <c r="J291" s="1" t="s">
        <v>751</v>
      </c>
      <c r="K291" t="s">
        <v>2567</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3986</v>
      </c>
      <c r="BE291">
        <v>2018</v>
      </c>
    </row>
    <row r="292" spans="1:57" x14ac:dyDescent="0.35">
      <c r="A292" s="1" t="s">
        <v>625</v>
      </c>
      <c r="B292" s="1" t="s">
        <v>3708</v>
      </c>
      <c r="C292" s="1" t="s">
        <v>3707</v>
      </c>
      <c r="D292" s="1" t="s">
        <v>4076</v>
      </c>
      <c r="E292" s="2">
        <v>42613</v>
      </c>
      <c r="F292" s="1" t="s">
        <v>3709</v>
      </c>
      <c r="G292" s="1" t="s">
        <v>29</v>
      </c>
      <c r="H292" s="1" t="s">
        <v>177</v>
      </c>
      <c r="I292" s="1" t="s">
        <v>1146</v>
      </c>
      <c r="J292" s="1" t="s">
        <v>1757</v>
      </c>
      <c r="K292" t="s">
        <v>1758</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3985</v>
      </c>
      <c r="BE292">
        <v>2016</v>
      </c>
    </row>
    <row r="293" spans="1:57" x14ac:dyDescent="0.35">
      <c r="A293" s="1" t="s">
        <v>309</v>
      </c>
      <c r="B293" s="1" t="s">
        <v>3720</v>
      </c>
      <c r="C293" s="1" t="s">
        <v>3719</v>
      </c>
      <c r="D293" s="1" t="s">
        <v>4077</v>
      </c>
      <c r="E293" s="2">
        <v>43890</v>
      </c>
      <c r="F293" s="1" t="s">
        <v>3721</v>
      </c>
      <c r="G293" s="1" t="s">
        <v>29</v>
      </c>
      <c r="H293" s="1" t="s">
        <v>1026</v>
      </c>
      <c r="I293" s="1" t="s">
        <v>353</v>
      </c>
      <c r="J293" s="1" t="s">
        <v>1894</v>
      </c>
      <c r="K293" t="s">
        <v>1895</v>
      </c>
      <c r="L293" t="b">
        <v>1</v>
      </c>
      <c r="V293">
        <v>0</v>
      </c>
      <c r="AI293">
        <v>0</v>
      </c>
      <c r="AZ293">
        <v>0</v>
      </c>
      <c r="BB293">
        <v>2</v>
      </c>
      <c r="BC293">
        <v>2020</v>
      </c>
      <c r="BD293" s="1" t="s">
        <v>3987</v>
      </c>
      <c r="BE293">
        <v>2020</v>
      </c>
    </row>
    <row r="294" spans="1:57" x14ac:dyDescent="0.35">
      <c r="A294" s="1" t="s">
        <v>309</v>
      </c>
      <c r="B294" s="1" t="s">
        <v>3717</v>
      </c>
      <c r="C294" s="1" t="s">
        <v>3716</v>
      </c>
      <c r="D294" s="1" t="s">
        <v>4077</v>
      </c>
      <c r="E294" s="2">
        <v>43890</v>
      </c>
      <c r="F294" s="1" t="s">
        <v>3718</v>
      </c>
      <c r="G294" s="1" t="s">
        <v>29</v>
      </c>
      <c r="H294" s="1" t="s">
        <v>1067</v>
      </c>
      <c r="I294" s="1" t="s">
        <v>353</v>
      </c>
      <c r="J294" s="1" t="s">
        <v>1894</v>
      </c>
      <c r="K294" t="s">
        <v>1895</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3987</v>
      </c>
      <c r="BE294">
        <v>2020</v>
      </c>
    </row>
    <row r="295" spans="1:57" x14ac:dyDescent="0.35">
      <c r="A295" s="1" t="s">
        <v>309</v>
      </c>
      <c r="B295" s="1" t="s">
        <v>3714</v>
      </c>
      <c r="C295" s="1" t="s">
        <v>3713</v>
      </c>
      <c r="D295" s="1" t="s">
        <v>4077</v>
      </c>
      <c r="E295" s="2">
        <v>43890</v>
      </c>
      <c r="F295" s="1" t="s">
        <v>3715</v>
      </c>
      <c r="G295" s="1" t="s">
        <v>29</v>
      </c>
      <c r="H295" s="1" t="s">
        <v>1014</v>
      </c>
      <c r="I295" s="1" t="s">
        <v>353</v>
      </c>
      <c r="J295" s="1" t="s">
        <v>1894</v>
      </c>
      <c r="K295" t="s">
        <v>1895</v>
      </c>
      <c r="L295" t="b">
        <v>1</v>
      </c>
      <c r="V295">
        <v>0</v>
      </c>
      <c r="AI295">
        <v>0</v>
      </c>
      <c r="AZ295">
        <v>0</v>
      </c>
      <c r="BB295">
        <v>2</v>
      </c>
      <c r="BC295">
        <v>2020</v>
      </c>
      <c r="BD295" s="1" t="s">
        <v>3987</v>
      </c>
      <c r="BE295">
        <v>2020</v>
      </c>
    </row>
    <row r="296" spans="1:57" x14ac:dyDescent="0.35">
      <c r="A296" s="1" t="s">
        <v>309</v>
      </c>
      <c r="B296" s="1" t="s">
        <v>3711</v>
      </c>
      <c r="C296" s="1" t="s">
        <v>3710</v>
      </c>
      <c r="D296" s="1" t="s">
        <v>4077</v>
      </c>
      <c r="E296" s="2">
        <v>43890</v>
      </c>
      <c r="F296" s="1" t="s">
        <v>3712</v>
      </c>
      <c r="G296" s="1" t="s">
        <v>29</v>
      </c>
      <c r="H296" s="1" t="s">
        <v>513</v>
      </c>
      <c r="I296" s="1" t="s">
        <v>73</v>
      </c>
      <c r="J296" s="1" t="s">
        <v>1894</v>
      </c>
      <c r="K296" t="s">
        <v>1895</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3987</v>
      </c>
      <c r="BE296">
        <v>2020</v>
      </c>
    </row>
    <row r="297" spans="1:57" x14ac:dyDescent="0.35">
      <c r="A297" s="1" t="s">
        <v>561</v>
      </c>
      <c r="B297" s="1" t="s">
        <v>3723</v>
      </c>
      <c r="C297" s="1" t="s">
        <v>3722</v>
      </c>
      <c r="D297" s="1" t="s">
        <v>4078</v>
      </c>
      <c r="E297" s="2">
        <v>42749</v>
      </c>
      <c r="F297" s="1" t="s">
        <v>3724</v>
      </c>
      <c r="G297" s="1" t="s">
        <v>3724</v>
      </c>
      <c r="H297" s="1" t="s">
        <v>125</v>
      </c>
      <c r="I297" s="1" t="s">
        <v>125</v>
      </c>
      <c r="J297" s="1" t="s">
        <v>3725</v>
      </c>
      <c r="K297" t="s">
        <v>3726</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3987</v>
      </c>
      <c r="BE297">
        <v>2017</v>
      </c>
    </row>
    <row r="298" spans="1:57" x14ac:dyDescent="0.35">
      <c r="A298" s="1" t="s">
        <v>561</v>
      </c>
      <c r="B298" s="1" t="s">
        <v>3728</v>
      </c>
      <c r="C298" s="1" t="s">
        <v>3727</v>
      </c>
      <c r="D298" s="1" t="s">
        <v>4079</v>
      </c>
      <c r="E298" s="2">
        <v>43114</v>
      </c>
      <c r="F298" s="1" t="s">
        <v>3729</v>
      </c>
      <c r="G298" s="1" t="s">
        <v>3729</v>
      </c>
      <c r="H298" s="1" t="s">
        <v>125</v>
      </c>
      <c r="I298" s="1" t="s">
        <v>125</v>
      </c>
      <c r="J298" s="1" t="s">
        <v>3725</v>
      </c>
      <c r="K298" t="s">
        <v>3726</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3987</v>
      </c>
      <c r="BE298">
        <v>2018</v>
      </c>
    </row>
    <row r="299" spans="1:57" x14ac:dyDescent="0.35">
      <c r="A299" s="1" t="s">
        <v>600</v>
      </c>
      <c r="B299" s="1" t="s">
        <v>3731</v>
      </c>
      <c r="C299" s="1" t="s">
        <v>3730</v>
      </c>
      <c r="D299" s="1" t="s">
        <v>4080</v>
      </c>
      <c r="E299" s="2">
        <v>42247</v>
      </c>
      <c r="F299" s="1" t="s">
        <v>3732</v>
      </c>
      <c r="G299" s="1" t="s">
        <v>29</v>
      </c>
      <c r="H299" s="1" t="s">
        <v>43</v>
      </c>
      <c r="I299" s="1" t="s">
        <v>48</v>
      </c>
      <c r="J299" s="1" t="s">
        <v>1775</v>
      </c>
      <c r="K299" t="s">
        <v>1776</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3985</v>
      </c>
      <c r="BE299">
        <v>2015</v>
      </c>
    </row>
    <row r="300" spans="1:57" x14ac:dyDescent="0.35">
      <c r="A300" s="1" t="s">
        <v>600</v>
      </c>
      <c r="B300" s="1" t="s">
        <v>3734</v>
      </c>
      <c r="C300" s="1" t="s">
        <v>3733</v>
      </c>
      <c r="D300" s="1" t="s">
        <v>4081</v>
      </c>
      <c r="E300" s="2">
        <v>42613</v>
      </c>
      <c r="F300" s="1" t="s">
        <v>3735</v>
      </c>
      <c r="G300" s="1" t="s">
        <v>29</v>
      </c>
      <c r="H300" s="1" t="s">
        <v>43</v>
      </c>
      <c r="I300" s="1" t="s">
        <v>48</v>
      </c>
      <c r="J300" s="1" t="s">
        <v>1775</v>
      </c>
      <c r="K300" t="s">
        <v>1776</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3985</v>
      </c>
      <c r="BE300">
        <v>2016</v>
      </c>
    </row>
    <row r="301" spans="1:57" x14ac:dyDescent="0.35">
      <c r="A301" s="1" t="s">
        <v>405</v>
      </c>
      <c r="B301" s="1" t="s">
        <v>3737</v>
      </c>
      <c r="C301" s="1" t="s">
        <v>3736</v>
      </c>
      <c r="D301" s="1" t="s">
        <v>4082</v>
      </c>
      <c r="E301" s="2">
        <v>42423</v>
      </c>
      <c r="F301" s="1" t="s">
        <v>3738</v>
      </c>
      <c r="G301" s="1" t="s">
        <v>29</v>
      </c>
      <c r="H301" s="1" t="s">
        <v>352</v>
      </c>
      <c r="I301" s="1" t="s">
        <v>353</v>
      </c>
      <c r="J301" s="1" t="s">
        <v>1894</v>
      </c>
      <c r="K301" t="s">
        <v>1895</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3987</v>
      </c>
      <c r="BE301">
        <v>2016</v>
      </c>
    </row>
    <row r="302" spans="1:57" x14ac:dyDescent="0.35">
      <c r="A302" s="1" t="s">
        <v>628</v>
      </c>
      <c r="B302" s="1" t="s">
        <v>3743</v>
      </c>
      <c r="C302" s="1" t="s">
        <v>3742</v>
      </c>
      <c r="D302" s="1" t="s">
        <v>4083</v>
      </c>
      <c r="E302" s="2">
        <v>43404</v>
      </c>
      <c r="F302" s="1" t="s">
        <v>3744</v>
      </c>
      <c r="G302" s="1" t="s">
        <v>29</v>
      </c>
      <c r="H302" s="1" t="s">
        <v>177</v>
      </c>
      <c r="I302" s="1" t="s">
        <v>73</v>
      </c>
      <c r="J302" s="1" t="s">
        <v>1757</v>
      </c>
      <c r="K302" t="s">
        <v>1758</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3988</v>
      </c>
      <c r="BE302">
        <v>2019</v>
      </c>
    </row>
    <row r="303" spans="1:57" x14ac:dyDescent="0.35">
      <c r="A303" s="1" t="s">
        <v>628</v>
      </c>
      <c r="B303" s="1" t="s">
        <v>3746</v>
      </c>
      <c r="C303" s="1" t="s">
        <v>3745</v>
      </c>
      <c r="D303" s="1" t="s">
        <v>4083</v>
      </c>
      <c r="E303" s="2">
        <v>43404</v>
      </c>
      <c r="F303" s="1" t="s">
        <v>3747</v>
      </c>
      <c r="G303" s="1" t="s">
        <v>29</v>
      </c>
      <c r="H303" s="1" t="s">
        <v>835</v>
      </c>
      <c r="I303" s="1" t="s">
        <v>73</v>
      </c>
      <c r="J303" s="1" t="s">
        <v>1757</v>
      </c>
      <c r="K303" t="s">
        <v>1758</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3988</v>
      </c>
      <c r="BE303">
        <v>2019</v>
      </c>
    </row>
    <row r="304" spans="1:57" x14ac:dyDescent="0.35">
      <c r="A304" s="1" t="s">
        <v>628</v>
      </c>
      <c r="B304" s="1" t="s">
        <v>3740</v>
      </c>
      <c r="C304" s="1" t="s">
        <v>3739</v>
      </c>
      <c r="D304" s="1" t="s">
        <v>4083</v>
      </c>
      <c r="E304" s="2">
        <v>43404</v>
      </c>
      <c r="F304" s="1" t="s">
        <v>3741</v>
      </c>
      <c r="G304" s="1" t="s">
        <v>29</v>
      </c>
      <c r="H304" s="1" t="s">
        <v>151</v>
      </c>
      <c r="I304" s="1" t="s">
        <v>145</v>
      </c>
      <c r="J304" s="1" t="s">
        <v>1757</v>
      </c>
      <c r="K304" t="s">
        <v>1758</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3988</v>
      </c>
      <c r="BE304">
        <v>2019</v>
      </c>
    </row>
    <row r="305" spans="1:57" x14ac:dyDescent="0.35">
      <c r="A305" s="1" t="s">
        <v>628</v>
      </c>
      <c r="B305" s="1" t="s">
        <v>3749</v>
      </c>
      <c r="C305" s="1" t="s">
        <v>3748</v>
      </c>
      <c r="D305" s="1" t="s">
        <v>4083</v>
      </c>
      <c r="E305" s="2">
        <v>43404</v>
      </c>
      <c r="F305" s="1" t="s">
        <v>3750</v>
      </c>
      <c r="G305" s="1" t="s">
        <v>29</v>
      </c>
      <c r="H305" s="1" t="s">
        <v>1890</v>
      </c>
      <c r="I305" s="1" t="s">
        <v>1146</v>
      </c>
      <c r="J305" s="1" t="s">
        <v>1757</v>
      </c>
      <c r="K305" t="s">
        <v>1758</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3988</v>
      </c>
      <c r="BE305">
        <v>2019</v>
      </c>
    </row>
    <row r="306" spans="1:57" x14ac:dyDescent="0.35">
      <c r="A306" s="1" t="s">
        <v>397</v>
      </c>
      <c r="B306" s="1" t="s">
        <v>3752</v>
      </c>
      <c r="C306" s="1" t="s">
        <v>3751</v>
      </c>
      <c r="D306" s="1" t="s">
        <v>4084</v>
      </c>
      <c r="E306" s="2">
        <v>41753</v>
      </c>
      <c r="F306" s="1" t="s">
        <v>3753</v>
      </c>
      <c r="G306" s="1" t="s">
        <v>29</v>
      </c>
      <c r="H306" s="1" t="s">
        <v>146</v>
      </c>
      <c r="I306" s="1" t="s">
        <v>145</v>
      </c>
      <c r="J306" s="1" t="s">
        <v>1775</v>
      </c>
      <c r="K306" t="s">
        <v>1776</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3986</v>
      </c>
      <c r="BE306">
        <v>2014</v>
      </c>
    </row>
    <row r="307" spans="1:57" x14ac:dyDescent="0.35">
      <c r="A307" s="1" t="s">
        <v>397</v>
      </c>
      <c r="B307" s="1" t="s">
        <v>3755</v>
      </c>
      <c r="C307" s="1" t="s">
        <v>3754</v>
      </c>
      <c r="D307" s="1" t="s">
        <v>4085</v>
      </c>
      <c r="E307" s="2">
        <v>42096</v>
      </c>
      <c r="F307" s="1" t="s">
        <v>3756</v>
      </c>
      <c r="G307" s="1" t="s">
        <v>29</v>
      </c>
      <c r="H307" s="1" t="s">
        <v>146</v>
      </c>
      <c r="I307" s="1" t="s">
        <v>145</v>
      </c>
      <c r="J307" s="1" t="s">
        <v>1775</v>
      </c>
      <c r="K307" t="s">
        <v>1776</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3986</v>
      </c>
      <c r="BE307">
        <v>2015</v>
      </c>
    </row>
    <row r="308" spans="1:57" x14ac:dyDescent="0.35">
      <c r="A308" s="1" t="s">
        <v>385</v>
      </c>
      <c r="B308" s="1" t="s">
        <v>3758</v>
      </c>
      <c r="C308" s="1" t="s">
        <v>3757</v>
      </c>
      <c r="D308" s="1" t="s">
        <v>4086</v>
      </c>
      <c r="E308" s="2">
        <v>42060</v>
      </c>
      <c r="F308" s="1" t="s">
        <v>3759</v>
      </c>
      <c r="G308" s="1" t="s">
        <v>29</v>
      </c>
      <c r="H308" s="1" t="s">
        <v>386</v>
      </c>
      <c r="I308" s="1" t="s">
        <v>387</v>
      </c>
      <c r="J308" s="1" t="s">
        <v>1894</v>
      </c>
      <c r="K308" t="s">
        <v>1895</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3987</v>
      </c>
      <c r="BE308">
        <v>2015</v>
      </c>
    </row>
    <row r="309" spans="1:57" x14ac:dyDescent="0.35">
      <c r="A309" s="1" t="s">
        <v>385</v>
      </c>
      <c r="B309" s="1" t="s">
        <v>3761</v>
      </c>
      <c r="C309" s="1" t="s">
        <v>3760</v>
      </c>
      <c r="D309" s="1" t="s">
        <v>4087</v>
      </c>
      <c r="E309" s="2">
        <v>42418</v>
      </c>
      <c r="F309" s="1" t="s">
        <v>3762</v>
      </c>
      <c r="G309" s="1" t="s">
        <v>29</v>
      </c>
      <c r="H309" s="1" t="s">
        <v>386</v>
      </c>
      <c r="I309" s="1" t="s">
        <v>387</v>
      </c>
      <c r="J309" s="1" t="s">
        <v>1894</v>
      </c>
      <c r="K309" t="s">
        <v>1895</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3987</v>
      </c>
      <c r="BE309">
        <v>2016</v>
      </c>
    </row>
    <row r="310" spans="1:57" x14ac:dyDescent="0.35">
      <c r="A310" s="1" t="s">
        <v>385</v>
      </c>
      <c r="B310" s="1" t="s">
        <v>3208</v>
      </c>
      <c r="C310" s="1" t="s">
        <v>3207</v>
      </c>
      <c r="D310" s="1" t="s">
        <v>4088</v>
      </c>
      <c r="E310" s="2">
        <v>42766</v>
      </c>
      <c r="F310" s="1" t="s">
        <v>3209</v>
      </c>
      <c r="G310" s="1" t="s">
        <v>29</v>
      </c>
      <c r="H310" s="1" t="s">
        <v>386</v>
      </c>
      <c r="I310" s="1" t="s">
        <v>387</v>
      </c>
      <c r="J310" s="1" t="s">
        <v>1894</v>
      </c>
      <c r="K310" t="s">
        <v>1895</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3987</v>
      </c>
      <c r="BE310">
        <v>2017</v>
      </c>
    </row>
    <row r="311" spans="1:57" x14ac:dyDescent="0.35">
      <c r="A311" s="1" t="s">
        <v>385</v>
      </c>
      <c r="B311" s="1" t="s">
        <v>3211</v>
      </c>
      <c r="C311" s="1" t="s">
        <v>3210</v>
      </c>
      <c r="D311" s="1" t="s">
        <v>4089</v>
      </c>
      <c r="E311" s="2">
        <v>43131</v>
      </c>
      <c r="F311" s="1" t="s">
        <v>3212</v>
      </c>
      <c r="G311" s="1" t="s">
        <v>3212</v>
      </c>
      <c r="H311" s="1" t="s">
        <v>386</v>
      </c>
      <c r="I311" s="1" t="s">
        <v>387</v>
      </c>
      <c r="J311" s="1" t="s">
        <v>1894</v>
      </c>
      <c r="K311" t="s">
        <v>1895</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3987</v>
      </c>
      <c r="BE311">
        <v>2018</v>
      </c>
    </row>
    <row r="312" spans="1:57" x14ac:dyDescent="0.35">
      <c r="A312" s="1" t="s">
        <v>625</v>
      </c>
      <c r="B312" s="1" t="s">
        <v>3214</v>
      </c>
      <c r="C312" s="1" t="s">
        <v>3213</v>
      </c>
      <c r="D312" s="1" t="s">
        <v>4090</v>
      </c>
      <c r="E312" s="2">
        <v>42840</v>
      </c>
      <c r="F312" s="1" t="s">
        <v>3215</v>
      </c>
      <c r="G312" s="1" t="s">
        <v>29</v>
      </c>
      <c r="H312" s="1" t="s">
        <v>177</v>
      </c>
      <c r="I312" s="1" t="s">
        <v>1146</v>
      </c>
      <c r="J312" s="1" t="s">
        <v>1757</v>
      </c>
      <c r="K312" t="s">
        <v>1758</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3986</v>
      </c>
      <c r="BE312">
        <v>2017</v>
      </c>
    </row>
    <row r="313" spans="1:57" x14ac:dyDescent="0.35">
      <c r="A313" s="1" t="s">
        <v>453</v>
      </c>
      <c r="B313" s="1" t="s">
        <v>3217</v>
      </c>
      <c r="C313" s="1" t="s">
        <v>3216</v>
      </c>
      <c r="D313" s="1" t="s">
        <v>4091</v>
      </c>
      <c r="E313" s="2">
        <v>40421</v>
      </c>
      <c r="F313" s="1" t="s">
        <v>3218</v>
      </c>
      <c r="G313" s="1" t="s">
        <v>29</v>
      </c>
      <c r="H313" s="1" t="s">
        <v>29</v>
      </c>
      <c r="I313" s="1" t="s">
        <v>29</v>
      </c>
      <c r="J313" s="1" t="s">
        <v>1775</v>
      </c>
      <c r="K313" t="s">
        <v>1776</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3985</v>
      </c>
      <c r="BE313">
        <v>2010</v>
      </c>
    </row>
    <row r="314" spans="1:57" x14ac:dyDescent="0.35">
      <c r="A314" s="1" t="s">
        <v>379</v>
      </c>
      <c r="B314" s="1" t="s">
        <v>3220</v>
      </c>
      <c r="C314" s="1" t="s">
        <v>3219</v>
      </c>
      <c r="D314" s="1" t="s">
        <v>4092</v>
      </c>
      <c r="E314" s="2">
        <v>41882</v>
      </c>
      <c r="F314" s="1" t="s">
        <v>3221</v>
      </c>
      <c r="G314" s="1" t="s">
        <v>29</v>
      </c>
      <c r="H314" s="1" t="s">
        <v>380</v>
      </c>
      <c r="I314" s="1" t="s">
        <v>380</v>
      </c>
      <c r="J314" s="1" t="s">
        <v>1855</v>
      </c>
      <c r="K314" t="s">
        <v>1856</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3985</v>
      </c>
      <c r="BE314">
        <v>2014</v>
      </c>
    </row>
    <row r="315" spans="1:57" x14ac:dyDescent="0.35">
      <c r="A315" s="1" t="s">
        <v>557</v>
      </c>
      <c r="B315" s="1" t="s">
        <v>3223</v>
      </c>
      <c r="C315" s="1" t="s">
        <v>3222</v>
      </c>
      <c r="D315" s="1" t="s">
        <v>4093</v>
      </c>
      <c r="E315" s="2">
        <v>41152</v>
      </c>
      <c r="F315" s="1" t="s">
        <v>3224</v>
      </c>
      <c r="G315" s="1" t="s">
        <v>29</v>
      </c>
      <c r="H315" s="1" t="s">
        <v>125</v>
      </c>
      <c r="I315" s="1" t="s">
        <v>125</v>
      </c>
      <c r="J315" s="1" t="s">
        <v>1775</v>
      </c>
      <c r="K315" t="s">
        <v>1776</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3985</v>
      </c>
      <c r="BE315">
        <v>2012</v>
      </c>
    </row>
    <row r="316" spans="1:57" x14ac:dyDescent="0.35">
      <c r="A316" s="1" t="s">
        <v>557</v>
      </c>
      <c r="B316" s="1" t="s">
        <v>3226</v>
      </c>
      <c r="C316" s="1" t="s">
        <v>3225</v>
      </c>
      <c r="D316" s="1" t="s">
        <v>4094</v>
      </c>
      <c r="E316" s="2">
        <v>41517</v>
      </c>
      <c r="F316" s="1" t="s">
        <v>3227</v>
      </c>
      <c r="G316" s="1" t="s">
        <v>29</v>
      </c>
      <c r="H316" s="1" t="s">
        <v>125</v>
      </c>
      <c r="I316" s="1" t="s">
        <v>125</v>
      </c>
      <c r="J316" s="1" t="s">
        <v>1775</v>
      </c>
      <c r="K316" t="s">
        <v>1776</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3985</v>
      </c>
      <c r="BE316">
        <v>2013</v>
      </c>
    </row>
    <row r="317" spans="1:57" x14ac:dyDescent="0.35">
      <c r="A317" s="1" t="s">
        <v>541</v>
      </c>
      <c r="B317" s="1" t="s">
        <v>3229</v>
      </c>
      <c r="C317" s="1" t="s">
        <v>3228</v>
      </c>
      <c r="D317" s="1" t="s">
        <v>4095</v>
      </c>
      <c r="E317" s="2">
        <v>41517</v>
      </c>
      <c r="F317" s="1" t="s">
        <v>3230</v>
      </c>
      <c r="G317" s="1" t="s">
        <v>29</v>
      </c>
      <c r="H317" s="1" t="s">
        <v>43</v>
      </c>
      <c r="I317" s="1" t="s">
        <v>48</v>
      </c>
      <c r="J317" s="1" t="s">
        <v>3231</v>
      </c>
      <c r="K317" t="s">
        <v>3232</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3985</v>
      </c>
      <c r="BE317">
        <v>2013</v>
      </c>
    </row>
    <row r="318" spans="1:57" x14ac:dyDescent="0.35">
      <c r="A318" s="1" t="s">
        <v>541</v>
      </c>
      <c r="B318" s="1" t="s">
        <v>3234</v>
      </c>
      <c r="C318" s="1" t="s">
        <v>3233</v>
      </c>
      <c r="D318" s="1" t="s">
        <v>4096</v>
      </c>
      <c r="E318" s="2">
        <v>41882</v>
      </c>
      <c r="F318" s="1" t="s">
        <v>3235</v>
      </c>
      <c r="G318" s="1" t="s">
        <v>29</v>
      </c>
      <c r="H318" s="1" t="s">
        <v>43</v>
      </c>
      <c r="I318" s="1" t="s">
        <v>48</v>
      </c>
      <c r="J318" s="1" t="s">
        <v>3231</v>
      </c>
      <c r="K318" t="s">
        <v>3232</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3985</v>
      </c>
      <c r="BE318">
        <v>2014</v>
      </c>
    </row>
    <row r="319" spans="1:57" x14ac:dyDescent="0.35">
      <c r="A319" s="1" t="s">
        <v>541</v>
      </c>
      <c r="B319" s="1" t="s">
        <v>3251</v>
      </c>
      <c r="C319" s="1" t="s">
        <v>3250</v>
      </c>
      <c r="D319" s="1" t="s">
        <v>4097</v>
      </c>
      <c r="E319" s="2">
        <v>42247</v>
      </c>
      <c r="F319" s="1" t="s">
        <v>3252</v>
      </c>
      <c r="G319" s="1" t="s">
        <v>29</v>
      </c>
      <c r="H319" s="1" t="s">
        <v>43</v>
      </c>
      <c r="I319" s="1" t="s">
        <v>48</v>
      </c>
      <c r="J319" s="1" t="s">
        <v>3231</v>
      </c>
      <c r="K319" t="s">
        <v>3232</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3985</v>
      </c>
      <c r="BE319">
        <v>2015</v>
      </c>
    </row>
    <row r="320" spans="1:57" x14ac:dyDescent="0.35">
      <c r="A320" s="1" t="s">
        <v>586</v>
      </c>
      <c r="B320" s="1" t="s">
        <v>3239</v>
      </c>
      <c r="C320" s="1" t="s">
        <v>3238</v>
      </c>
      <c r="D320" s="1" t="s">
        <v>4098</v>
      </c>
      <c r="E320" s="2">
        <v>40786</v>
      </c>
      <c r="F320" s="1" t="s">
        <v>3240</v>
      </c>
      <c r="G320" s="1" t="s">
        <v>29</v>
      </c>
      <c r="H320" s="1" t="s">
        <v>238</v>
      </c>
      <c r="I320" s="1" t="s">
        <v>239</v>
      </c>
      <c r="J320" s="1" t="s">
        <v>1775</v>
      </c>
      <c r="K320" t="s">
        <v>1776</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3985</v>
      </c>
      <c r="BE320">
        <v>2011</v>
      </c>
    </row>
    <row r="321" spans="1:57" x14ac:dyDescent="0.35">
      <c r="A321" s="1" t="s">
        <v>586</v>
      </c>
      <c r="B321" s="1" t="s">
        <v>3242</v>
      </c>
      <c r="C321" s="1" t="s">
        <v>3241</v>
      </c>
      <c r="D321" s="1" t="s">
        <v>4099</v>
      </c>
      <c r="E321" s="2">
        <v>41152</v>
      </c>
      <c r="F321" s="1" t="s">
        <v>3243</v>
      </c>
      <c r="G321" s="1" t="s">
        <v>29</v>
      </c>
      <c r="H321" s="1" t="s">
        <v>238</v>
      </c>
      <c r="I321" s="1" t="s">
        <v>239</v>
      </c>
      <c r="J321" s="1" t="s">
        <v>1775</v>
      </c>
      <c r="K321" t="s">
        <v>1776</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3985</v>
      </c>
      <c r="BE321">
        <v>2012</v>
      </c>
    </row>
    <row r="322" spans="1:57" x14ac:dyDescent="0.35">
      <c r="A322" s="1" t="s">
        <v>586</v>
      </c>
      <c r="B322" s="1" t="s">
        <v>3245</v>
      </c>
      <c r="C322" s="1" t="s">
        <v>3244</v>
      </c>
      <c r="D322" s="1" t="s">
        <v>4100</v>
      </c>
      <c r="E322" s="2">
        <v>41517</v>
      </c>
      <c r="F322" s="1" t="s">
        <v>3246</v>
      </c>
      <c r="G322" s="1" t="s">
        <v>29</v>
      </c>
      <c r="H322" s="1" t="s">
        <v>238</v>
      </c>
      <c r="I322" s="1" t="s">
        <v>239</v>
      </c>
      <c r="J322" s="1" t="s">
        <v>1775</v>
      </c>
      <c r="K322" t="s">
        <v>1776</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3985</v>
      </c>
      <c r="BE322">
        <v>2013</v>
      </c>
    </row>
    <row r="323" spans="1:57" x14ac:dyDescent="0.35">
      <c r="A323" s="1" t="s">
        <v>472</v>
      </c>
      <c r="B323" s="1" t="s">
        <v>3248</v>
      </c>
      <c r="C323" s="1" t="s">
        <v>3247</v>
      </c>
      <c r="D323" s="1" t="s">
        <v>4101</v>
      </c>
      <c r="E323" s="2">
        <v>41517</v>
      </c>
      <c r="F323" s="1" t="s">
        <v>3249</v>
      </c>
      <c r="G323" s="1" t="s">
        <v>29</v>
      </c>
      <c r="H323" s="1" t="s">
        <v>40</v>
      </c>
      <c r="I323" s="1" t="s">
        <v>40</v>
      </c>
      <c r="J323" s="1" t="s">
        <v>1894</v>
      </c>
      <c r="K323" t="s">
        <v>1895</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3985</v>
      </c>
      <c r="BE323">
        <v>2013</v>
      </c>
    </row>
    <row r="324" spans="1:57" x14ac:dyDescent="0.35">
      <c r="A324" s="1" t="s">
        <v>472</v>
      </c>
      <c r="B324" s="1" t="s">
        <v>3254</v>
      </c>
      <c r="C324" s="1" t="s">
        <v>3253</v>
      </c>
      <c r="D324" s="1" t="s">
        <v>4102</v>
      </c>
      <c r="E324" s="2">
        <v>41882</v>
      </c>
      <c r="F324" s="1" t="s">
        <v>3255</v>
      </c>
      <c r="G324" s="1" t="s">
        <v>29</v>
      </c>
      <c r="H324" s="1" t="s">
        <v>40</v>
      </c>
      <c r="I324" s="1" t="s">
        <v>40</v>
      </c>
      <c r="J324" s="1" t="s">
        <v>1894</v>
      </c>
      <c r="K324" t="s">
        <v>1895</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3985</v>
      </c>
      <c r="BE324">
        <v>2014</v>
      </c>
    </row>
    <row r="325" spans="1:57" x14ac:dyDescent="0.35">
      <c r="A325" s="1" t="s">
        <v>546</v>
      </c>
      <c r="B325" s="1" t="s">
        <v>3257</v>
      </c>
      <c r="C325" s="1" t="s">
        <v>3256</v>
      </c>
      <c r="D325" s="1" t="s">
        <v>4103</v>
      </c>
      <c r="E325" s="2">
        <v>41517</v>
      </c>
      <c r="F325" s="1" t="s">
        <v>3258</v>
      </c>
      <c r="G325" s="1" t="s">
        <v>29</v>
      </c>
      <c r="H325" s="1" t="s">
        <v>43</v>
      </c>
      <c r="I325" s="1" t="s">
        <v>48</v>
      </c>
      <c r="J325" s="1" t="s">
        <v>1894</v>
      </c>
      <c r="K325" t="s">
        <v>1895</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3985</v>
      </c>
      <c r="BE325">
        <v>2013</v>
      </c>
    </row>
    <row r="326" spans="1:57" x14ac:dyDescent="0.35">
      <c r="A326" s="1" t="s">
        <v>546</v>
      </c>
      <c r="B326" s="1" t="s">
        <v>3300</v>
      </c>
      <c r="C326" s="1" t="s">
        <v>3299</v>
      </c>
      <c r="D326" s="1" t="s">
        <v>4104</v>
      </c>
      <c r="E326" s="2">
        <v>41882</v>
      </c>
      <c r="F326" s="1" t="s">
        <v>3301</v>
      </c>
      <c r="G326" s="1" t="s">
        <v>29</v>
      </c>
      <c r="H326" s="1" t="s">
        <v>43</v>
      </c>
      <c r="I326" s="1" t="s">
        <v>48</v>
      </c>
      <c r="J326" s="1" t="s">
        <v>1894</v>
      </c>
      <c r="K326" t="s">
        <v>1895</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3985</v>
      </c>
      <c r="BE326">
        <v>2014</v>
      </c>
    </row>
    <row r="327" spans="1:57" x14ac:dyDescent="0.35">
      <c r="A327" s="1" t="s">
        <v>546</v>
      </c>
      <c r="B327" s="1" t="s">
        <v>3264</v>
      </c>
      <c r="C327" s="1" t="s">
        <v>3263</v>
      </c>
      <c r="D327" s="1" t="s">
        <v>4105</v>
      </c>
      <c r="E327" s="2">
        <v>42247</v>
      </c>
      <c r="F327" s="1" t="s">
        <v>3265</v>
      </c>
      <c r="G327" s="1" t="s">
        <v>29</v>
      </c>
      <c r="H327" s="1" t="s">
        <v>43</v>
      </c>
      <c r="I327" s="1" t="s">
        <v>48</v>
      </c>
      <c r="J327" s="1" t="s">
        <v>1894</v>
      </c>
      <c r="K327" t="s">
        <v>1895</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3985</v>
      </c>
      <c r="BE327">
        <v>2015</v>
      </c>
    </row>
    <row r="328" spans="1:57" x14ac:dyDescent="0.35">
      <c r="A328" s="1" t="s">
        <v>644</v>
      </c>
      <c r="B328" s="1" t="s">
        <v>3267</v>
      </c>
      <c r="C328" s="1" t="s">
        <v>3266</v>
      </c>
      <c r="D328" s="1" t="s">
        <v>4106</v>
      </c>
      <c r="E328" s="2">
        <v>40421</v>
      </c>
      <c r="F328" s="1" t="s">
        <v>3268</v>
      </c>
      <c r="G328" s="1" t="s">
        <v>29</v>
      </c>
      <c r="H328" s="1" t="s">
        <v>177</v>
      </c>
      <c r="I328" s="1" t="s">
        <v>1146</v>
      </c>
      <c r="J328" s="1" t="s">
        <v>1757</v>
      </c>
      <c r="K328" t="s">
        <v>1758</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3985</v>
      </c>
      <c r="BE328">
        <v>2010</v>
      </c>
    </row>
    <row r="329" spans="1:57" x14ac:dyDescent="0.35">
      <c r="A329" s="1" t="s">
        <v>644</v>
      </c>
      <c r="B329" s="1" t="s">
        <v>3270</v>
      </c>
      <c r="C329" s="1" t="s">
        <v>3269</v>
      </c>
      <c r="D329" s="1" t="s">
        <v>4107</v>
      </c>
      <c r="E329" s="2">
        <v>40786</v>
      </c>
      <c r="F329" s="1" t="s">
        <v>3271</v>
      </c>
      <c r="G329" s="1" t="s">
        <v>29</v>
      </c>
      <c r="H329" s="1" t="s">
        <v>177</v>
      </c>
      <c r="I329" s="1" t="s">
        <v>1146</v>
      </c>
      <c r="J329" s="1" t="s">
        <v>1757</v>
      </c>
      <c r="K329" t="s">
        <v>1758</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3985</v>
      </c>
      <c r="BE329">
        <v>2011</v>
      </c>
    </row>
    <row r="330" spans="1:57" x14ac:dyDescent="0.35">
      <c r="A330" s="1" t="s">
        <v>644</v>
      </c>
      <c r="B330" s="1" t="s">
        <v>3273</v>
      </c>
      <c r="C330" s="1" t="s">
        <v>3272</v>
      </c>
      <c r="D330" s="1" t="s">
        <v>4108</v>
      </c>
      <c r="E330" s="2">
        <v>41152</v>
      </c>
      <c r="F330" s="1" t="s">
        <v>3274</v>
      </c>
      <c r="G330" s="1" t="s">
        <v>29</v>
      </c>
      <c r="H330" s="1" t="s">
        <v>177</v>
      </c>
      <c r="I330" s="1" t="s">
        <v>1146</v>
      </c>
      <c r="J330" s="1" t="s">
        <v>1757</v>
      </c>
      <c r="K330" t="s">
        <v>1758</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3985</v>
      </c>
      <c r="BE330">
        <v>2012</v>
      </c>
    </row>
    <row r="331" spans="1:57" x14ac:dyDescent="0.35">
      <c r="A331" s="1" t="s">
        <v>644</v>
      </c>
      <c r="B331" s="1" t="s">
        <v>3276</v>
      </c>
      <c r="C331" s="1" t="s">
        <v>3275</v>
      </c>
      <c r="D331" s="1" t="s">
        <v>4109</v>
      </c>
      <c r="E331" s="2">
        <v>41517</v>
      </c>
      <c r="F331" s="1" t="s">
        <v>3277</v>
      </c>
      <c r="G331" s="1" t="s">
        <v>29</v>
      </c>
      <c r="H331" s="1" t="s">
        <v>177</v>
      </c>
      <c r="I331" s="1" t="s">
        <v>1146</v>
      </c>
      <c r="J331" s="1" t="s">
        <v>1757</v>
      </c>
      <c r="K331" t="s">
        <v>1758</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3985</v>
      </c>
      <c r="BE331">
        <v>2013</v>
      </c>
    </row>
    <row r="332" spans="1:57" x14ac:dyDescent="0.35">
      <c r="A332" s="1" t="s">
        <v>644</v>
      </c>
      <c r="B332" s="1" t="s">
        <v>3279</v>
      </c>
      <c r="C332" s="1" t="s">
        <v>3278</v>
      </c>
      <c r="D332" s="1" t="s">
        <v>4110</v>
      </c>
      <c r="E332" s="2">
        <v>42247</v>
      </c>
      <c r="F332" s="1" t="s">
        <v>3280</v>
      </c>
      <c r="G332" s="1" t="s">
        <v>29</v>
      </c>
      <c r="H332" s="1" t="s">
        <v>177</v>
      </c>
      <c r="I332" s="1" t="s">
        <v>1146</v>
      </c>
      <c r="J332" s="1" t="s">
        <v>1757</v>
      </c>
      <c r="K332" t="s">
        <v>1758</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3985</v>
      </c>
      <c r="BE332">
        <v>2015</v>
      </c>
    </row>
    <row r="333" spans="1:57" x14ac:dyDescent="0.35">
      <c r="A333" s="1" t="s">
        <v>372</v>
      </c>
      <c r="B333" s="1" t="s">
        <v>3282</v>
      </c>
      <c r="C333" s="1" t="s">
        <v>3281</v>
      </c>
      <c r="D333" s="1" t="s">
        <v>4111</v>
      </c>
      <c r="E333" s="2">
        <v>40421</v>
      </c>
      <c r="F333" s="1" t="s">
        <v>3283</v>
      </c>
      <c r="G333" s="1" t="s">
        <v>29</v>
      </c>
      <c r="H333" s="1" t="s">
        <v>29</v>
      </c>
      <c r="I333" s="1" t="s">
        <v>29</v>
      </c>
      <c r="J333" s="1" t="s">
        <v>3231</v>
      </c>
      <c r="K333" t="s">
        <v>3232</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3985</v>
      </c>
      <c r="BE333">
        <v>2010</v>
      </c>
    </row>
    <row r="334" spans="1:57" x14ac:dyDescent="0.35">
      <c r="A334" s="1" t="s">
        <v>372</v>
      </c>
      <c r="B334" s="1" t="s">
        <v>3285</v>
      </c>
      <c r="C334" s="1" t="s">
        <v>3284</v>
      </c>
      <c r="D334" s="1" t="s">
        <v>4112</v>
      </c>
      <c r="E334" s="2">
        <v>40786</v>
      </c>
      <c r="F334" s="1" t="s">
        <v>3286</v>
      </c>
      <c r="G334" s="1" t="s">
        <v>29</v>
      </c>
      <c r="H334" s="1" t="s">
        <v>29</v>
      </c>
      <c r="I334" s="1" t="s">
        <v>29</v>
      </c>
      <c r="J334" s="1" t="s">
        <v>3231</v>
      </c>
      <c r="K334" t="s">
        <v>3232</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3985</v>
      </c>
      <c r="BE334">
        <v>2011</v>
      </c>
    </row>
    <row r="335" spans="1:57" x14ac:dyDescent="0.35">
      <c r="A335" s="1" t="s">
        <v>372</v>
      </c>
      <c r="B335" s="1" t="s">
        <v>3288</v>
      </c>
      <c r="C335" s="1" t="s">
        <v>3287</v>
      </c>
      <c r="D335" s="1" t="s">
        <v>4113</v>
      </c>
      <c r="E335" s="2">
        <v>41152</v>
      </c>
      <c r="F335" s="1" t="s">
        <v>3289</v>
      </c>
      <c r="G335" s="1" t="s">
        <v>29</v>
      </c>
      <c r="H335" s="1" t="s">
        <v>29</v>
      </c>
      <c r="I335" s="1" t="s">
        <v>29</v>
      </c>
      <c r="J335" s="1" t="s">
        <v>3231</v>
      </c>
      <c r="K335" t="s">
        <v>3232</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3985</v>
      </c>
      <c r="BE335">
        <v>2012</v>
      </c>
    </row>
    <row r="336" spans="1:57" x14ac:dyDescent="0.35">
      <c r="A336" s="1" t="s">
        <v>566</v>
      </c>
      <c r="B336" s="1" t="s">
        <v>3291</v>
      </c>
      <c r="C336" s="1" t="s">
        <v>3290</v>
      </c>
      <c r="D336" s="1" t="s">
        <v>4114</v>
      </c>
      <c r="E336" s="2">
        <v>40421</v>
      </c>
      <c r="F336" s="1" t="s">
        <v>3292</v>
      </c>
      <c r="G336" s="1" t="s">
        <v>29</v>
      </c>
      <c r="H336" s="1" t="s">
        <v>352</v>
      </c>
      <c r="I336" s="1" t="s">
        <v>353</v>
      </c>
      <c r="J336" s="1" t="s">
        <v>1894</v>
      </c>
      <c r="K336" t="s">
        <v>1895</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3985</v>
      </c>
      <c r="BE336">
        <v>2010</v>
      </c>
    </row>
    <row r="337" spans="1:57" x14ac:dyDescent="0.35">
      <c r="A337" s="1" t="s">
        <v>401</v>
      </c>
      <c r="B337" s="1" t="s">
        <v>3294</v>
      </c>
      <c r="C337" s="1" t="s">
        <v>3293</v>
      </c>
      <c r="D337" s="1" t="s">
        <v>4115</v>
      </c>
      <c r="E337" s="2">
        <v>40786</v>
      </c>
      <c r="F337" s="1" t="s">
        <v>3295</v>
      </c>
      <c r="G337" s="1" t="s">
        <v>29</v>
      </c>
      <c r="H337" s="1" t="s">
        <v>402</v>
      </c>
      <c r="I337" s="1" t="s">
        <v>145</v>
      </c>
      <c r="J337" s="1" t="s">
        <v>1894</v>
      </c>
      <c r="K337" t="s">
        <v>1895</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3985</v>
      </c>
      <c r="BE337">
        <v>2011</v>
      </c>
    </row>
    <row r="338" spans="1:57" x14ac:dyDescent="0.35">
      <c r="A338" s="1" t="s">
        <v>401</v>
      </c>
      <c r="B338" s="1" t="s">
        <v>3297</v>
      </c>
      <c r="C338" s="1" t="s">
        <v>3296</v>
      </c>
      <c r="D338" s="1" t="s">
        <v>4116</v>
      </c>
      <c r="E338" s="2">
        <v>41152</v>
      </c>
      <c r="F338" s="1" t="s">
        <v>3298</v>
      </c>
      <c r="G338" s="1" t="s">
        <v>29</v>
      </c>
      <c r="H338" s="1" t="s">
        <v>402</v>
      </c>
      <c r="I338" s="1" t="s">
        <v>145</v>
      </c>
      <c r="J338" s="1" t="s">
        <v>1894</v>
      </c>
      <c r="K338" t="s">
        <v>1895</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3985</v>
      </c>
      <c r="BE338">
        <v>2012</v>
      </c>
    </row>
    <row r="339" spans="1:57" x14ac:dyDescent="0.35">
      <c r="A339" s="1" t="s">
        <v>357</v>
      </c>
      <c r="B339" s="1" t="s">
        <v>3189</v>
      </c>
      <c r="C339" s="1" t="s">
        <v>3188</v>
      </c>
      <c r="D339" s="1" t="s">
        <v>4117</v>
      </c>
      <c r="E339" s="2">
        <v>41882</v>
      </c>
      <c r="F339" s="1" t="s">
        <v>3190</v>
      </c>
      <c r="G339" s="1" t="s">
        <v>3191</v>
      </c>
      <c r="H339" s="1" t="s">
        <v>2790</v>
      </c>
      <c r="I339" s="1" t="s">
        <v>166</v>
      </c>
      <c r="J339" s="1" t="s">
        <v>1775</v>
      </c>
      <c r="K339" t="s">
        <v>1776</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3985</v>
      </c>
      <c r="BE339">
        <v>2014</v>
      </c>
    </row>
    <row r="340" spans="1:57" x14ac:dyDescent="0.35">
      <c r="A340" s="1" t="s">
        <v>357</v>
      </c>
      <c r="B340" s="1" t="s">
        <v>3193</v>
      </c>
      <c r="C340" s="1" t="s">
        <v>3192</v>
      </c>
      <c r="D340" s="1" t="s">
        <v>4117</v>
      </c>
      <c r="E340" s="2">
        <v>41882</v>
      </c>
      <c r="F340" s="1" t="s">
        <v>3194</v>
      </c>
      <c r="G340" s="1" t="s">
        <v>3195</v>
      </c>
      <c r="H340" s="1" t="s">
        <v>576</v>
      </c>
      <c r="I340" s="1" t="s">
        <v>353</v>
      </c>
      <c r="J340" s="1" t="s">
        <v>1775</v>
      </c>
      <c r="K340" t="s">
        <v>1776</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3985</v>
      </c>
      <c r="BE340">
        <v>2014</v>
      </c>
    </row>
    <row r="341" spans="1:57" x14ac:dyDescent="0.35">
      <c r="A341" s="1" t="s">
        <v>357</v>
      </c>
      <c r="B341" s="1" t="s">
        <v>3197</v>
      </c>
      <c r="C341" s="1" t="s">
        <v>3196</v>
      </c>
      <c r="D341" s="1" t="s">
        <v>4117</v>
      </c>
      <c r="E341" s="2">
        <v>41882</v>
      </c>
      <c r="F341" s="1" t="s">
        <v>3198</v>
      </c>
      <c r="G341" s="1" t="s">
        <v>3199</v>
      </c>
      <c r="H341" s="1" t="s">
        <v>146</v>
      </c>
      <c r="I341" s="1" t="s">
        <v>145</v>
      </c>
      <c r="J341" s="1" t="s">
        <v>1775</v>
      </c>
      <c r="K341" t="s">
        <v>1776</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3985</v>
      </c>
      <c r="BE341">
        <v>2014</v>
      </c>
    </row>
    <row r="342" spans="1:57" x14ac:dyDescent="0.35">
      <c r="A342" s="1" t="s">
        <v>357</v>
      </c>
      <c r="B342" s="1" t="s">
        <v>3205</v>
      </c>
      <c r="C342" s="1" t="s">
        <v>3204</v>
      </c>
      <c r="D342" s="1" t="s">
        <v>4117</v>
      </c>
      <c r="E342" s="2">
        <v>41882</v>
      </c>
      <c r="F342" s="1" t="s">
        <v>3206</v>
      </c>
      <c r="G342" s="1" t="s">
        <v>29</v>
      </c>
      <c r="H342" s="1" t="s">
        <v>402</v>
      </c>
      <c r="I342" s="1" t="s">
        <v>145</v>
      </c>
      <c r="J342" s="1" t="s">
        <v>1775</v>
      </c>
      <c r="K342" t="s">
        <v>1776</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3985</v>
      </c>
      <c r="BE342">
        <v>2014</v>
      </c>
    </row>
    <row r="343" spans="1:57" x14ac:dyDescent="0.35">
      <c r="A343" s="1" t="s">
        <v>357</v>
      </c>
      <c r="B343" s="1" t="s">
        <v>3201</v>
      </c>
      <c r="C343" s="1" t="s">
        <v>3200</v>
      </c>
      <c r="D343" s="1" t="s">
        <v>4117</v>
      </c>
      <c r="E343" s="2">
        <v>41882</v>
      </c>
      <c r="F343" s="1" t="s">
        <v>3202</v>
      </c>
      <c r="G343" s="1" t="s">
        <v>3203</v>
      </c>
      <c r="H343" s="1" t="s">
        <v>135</v>
      </c>
      <c r="I343" s="1" t="s">
        <v>136</v>
      </c>
      <c r="J343" s="1" t="s">
        <v>1775</v>
      </c>
      <c r="K343" t="s">
        <v>1776</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3985</v>
      </c>
      <c r="BE343">
        <v>2014</v>
      </c>
    </row>
    <row r="344" spans="1:57" x14ac:dyDescent="0.35">
      <c r="A344" s="1" t="s">
        <v>426</v>
      </c>
      <c r="B344" s="1" t="s">
        <v>3177</v>
      </c>
      <c r="C344" s="1" t="s">
        <v>3176</v>
      </c>
      <c r="D344" s="1" t="s">
        <v>4118</v>
      </c>
      <c r="E344" s="2">
        <v>40786</v>
      </c>
      <c r="F344" s="1" t="s">
        <v>3178</v>
      </c>
      <c r="G344" s="1" t="s">
        <v>29</v>
      </c>
      <c r="H344" s="1" t="s">
        <v>29</v>
      </c>
      <c r="I344" s="1" t="s">
        <v>29</v>
      </c>
      <c r="J344" s="1" t="s">
        <v>1015</v>
      </c>
      <c r="K344" t="s">
        <v>1016</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3985</v>
      </c>
      <c r="BE344">
        <v>2011</v>
      </c>
    </row>
    <row r="345" spans="1:57" x14ac:dyDescent="0.35">
      <c r="A345" s="1" t="s">
        <v>426</v>
      </c>
      <c r="B345" s="1" t="s">
        <v>3180</v>
      </c>
      <c r="C345" s="1" t="s">
        <v>3179</v>
      </c>
      <c r="D345" s="1" t="s">
        <v>4119</v>
      </c>
      <c r="E345" s="2">
        <v>41152</v>
      </c>
      <c r="F345" s="1" t="s">
        <v>3181</v>
      </c>
      <c r="G345" s="1" t="s">
        <v>29</v>
      </c>
      <c r="H345" s="1" t="s">
        <v>29</v>
      </c>
      <c r="I345" s="1" t="s">
        <v>29</v>
      </c>
      <c r="J345" s="1" t="s">
        <v>1015</v>
      </c>
      <c r="K345" t="s">
        <v>1016</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3985</v>
      </c>
      <c r="BE345">
        <v>2012</v>
      </c>
    </row>
    <row r="346" spans="1:57" x14ac:dyDescent="0.35">
      <c r="A346" s="1" t="s">
        <v>426</v>
      </c>
      <c r="B346" s="1" t="s">
        <v>3183</v>
      </c>
      <c r="C346" s="1" t="s">
        <v>3182</v>
      </c>
      <c r="D346" s="1" t="s">
        <v>4120</v>
      </c>
      <c r="E346" s="2">
        <v>41517</v>
      </c>
      <c r="F346" s="1" t="s">
        <v>3184</v>
      </c>
      <c r="G346" s="1" t="s">
        <v>29</v>
      </c>
      <c r="H346" s="1" t="s">
        <v>29</v>
      </c>
      <c r="I346" s="1" t="s">
        <v>29</v>
      </c>
      <c r="J346" s="1" t="s">
        <v>1015</v>
      </c>
      <c r="K346" t="s">
        <v>1016</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3985</v>
      </c>
      <c r="BE346">
        <v>2013</v>
      </c>
    </row>
    <row r="347" spans="1:57" x14ac:dyDescent="0.35">
      <c r="A347" s="1" t="s">
        <v>397</v>
      </c>
      <c r="B347" s="1" t="s">
        <v>3186</v>
      </c>
      <c r="C347" s="1" t="s">
        <v>3185</v>
      </c>
      <c r="D347" s="1" t="s">
        <v>4121</v>
      </c>
      <c r="E347" s="2">
        <v>42613</v>
      </c>
      <c r="F347" s="1" t="s">
        <v>3187</v>
      </c>
      <c r="G347" s="1" t="s">
        <v>29</v>
      </c>
      <c r="H347" s="1" t="s">
        <v>146</v>
      </c>
      <c r="I347" s="1" t="s">
        <v>145</v>
      </c>
      <c r="J347" s="1" t="s">
        <v>1775</v>
      </c>
      <c r="K347" t="s">
        <v>1776</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3985</v>
      </c>
      <c r="BE347">
        <v>2016</v>
      </c>
    </row>
    <row r="348" spans="1:57" x14ac:dyDescent="0.35">
      <c r="A348" s="1" t="s">
        <v>421</v>
      </c>
      <c r="B348" s="1" t="s">
        <v>1943</v>
      </c>
      <c r="C348" s="1" t="s">
        <v>1942</v>
      </c>
      <c r="D348" s="1" t="s">
        <v>4122</v>
      </c>
      <c r="E348" s="2">
        <v>41152</v>
      </c>
      <c r="F348" s="1" t="s">
        <v>1944</v>
      </c>
      <c r="G348" s="1" t="s">
        <v>1944</v>
      </c>
      <c r="H348" s="1" t="s">
        <v>1828</v>
      </c>
      <c r="I348" s="1" t="s">
        <v>145</v>
      </c>
      <c r="J348" s="1" t="s">
        <v>1775</v>
      </c>
      <c r="K348" t="s">
        <v>1776</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3985</v>
      </c>
      <c r="BE348">
        <v>2012</v>
      </c>
    </row>
    <row r="349" spans="1:57" x14ac:dyDescent="0.35">
      <c r="A349" s="1" t="s">
        <v>421</v>
      </c>
      <c r="B349" s="1" t="s">
        <v>1940</v>
      </c>
      <c r="C349" s="1" t="s">
        <v>1939</v>
      </c>
      <c r="D349" s="1" t="s">
        <v>4122</v>
      </c>
      <c r="E349" s="2">
        <v>41152</v>
      </c>
      <c r="F349" s="1" t="s">
        <v>1941</v>
      </c>
      <c r="G349" s="1" t="s">
        <v>1941</v>
      </c>
      <c r="H349" s="1" t="s">
        <v>1783</v>
      </c>
      <c r="I349" s="1" t="s">
        <v>145</v>
      </c>
      <c r="J349" s="1" t="s">
        <v>1775</v>
      </c>
      <c r="K349" t="s">
        <v>1776</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3985</v>
      </c>
      <c r="BE349">
        <v>2012</v>
      </c>
    </row>
    <row r="350" spans="1:57" x14ac:dyDescent="0.35">
      <c r="A350" s="1" t="s">
        <v>421</v>
      </c>
      <c r="B350" s="1" t="s">
        <v>1937</v>
      </c>
      <c r="C350" s="1" t="s">
        <v>1936</v>
      </c>
      <c r="D350" s="1" t="s">
        <v>4122</v>
      </c>
      <c r="E350" s="2">
        <v>41152</v>
      </c>
      <c r="F350" s="1" t="s">
        <v>1938</v>
      </c>
      <c r="G350" s="1" t="s">
        <v>1938</v>
      </c>
      <c r="H350" s="1" t="s">
        <v>1799</v>
      </c>
      <c r="I350" s="1" t="s">
        <v>145</v>
      </c>
      <c r="J350" s="1" t="s">
        <v>1775</v>
      </c>
      <c r="K350" t="s">
        <v>1776</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3985</v>
      </c>
      <c r="BE350">
        <v>2012</v>
      </c>
    </row>
    <row r="351" spans="1:57" x14ac:dyDescent="0.35">
      <c r="A351" s="1" t="s">
        <v>421</v>
      </c>
      <c r="B351" s="1" t="s">
        <v>1934</v>
      </c>
      <c r="C351" s="1" t="s">
        <v>1933</v>
      </c>
      <c r="D351" s="1" t="s">
        <v>4122</v>
      </c>
      <c r="E351" s="2">
        <v>41152</v>
      </c>
      <c r="F351" s="1" t="s">
        <v>1935</v>
      </c>
      <c r="G351" s="1" t="s">
        <v>1935</v>
      </c>
      <c r="H351" s="1" t="s">
        <v>1020</v>
      </c>
      <c r="I351" s="1" t="s">
        <v>145</v>
      </c>
      <c r="J351" s="1" t="s">
        <v>1775</v>
      </c>
      <c r="K351" t="s">
        <v>1776</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3985</v>
      </c>
      <c r="BE351">
        <v>2012</v>
      </c>
    </row>
    <row r="352" spans="1:57" x14ac:dyDescent="0.35">
      <c r="A352" s="1" t="s">
        <v>421</v>
      </c>
      <c r="B352" s="1" t="s">
        <v>1927</v>
      </c>
      <c r="C352" s="1" t="s">
        <v>1926</v>
      </c>
      <c r="D352" s="1" t="s">
        <v>4122</v>
      </c>
      <c r="E352" s="2">
        <v>41152</v>
      </c>
      <c r="F352" s="1" t="s">
        <v>1928</v>
      </c>
      <c r="G352" s="1" t="s">
        <v>1929</v>
      </c>
      <c r="H352" s="1" t="s">
        <v>1816</v>
      </c>
      <c r="I352" s="1" t="s">
        <v>145</v>
      </c>
      <c r="J352" s="1" t="s">
        <v>1775</v>
      </c>
      <c r="K352" t="s">
        <v>1776</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3985</v>
      </c>
      <c r="BE352">
        <v>2012</v>
      </c>
    </row>
    <row r="353" spans="1:57" x14ac:dyDescent="0.35">
      <c r="A353" s="1" t="s">
        <v>421</v>
      </c>
      <c r="B353" s="1" t="s">
        <v>1931</v>
      </c>
      <c r="C353" s="1" t="s">
        <v>1930</v>
      </c>
      <c r="D353" s="1" t="s">
        <v>4122</v>
      </c>
      <c r="E353" s="2">
        <v>41152</v>
      </c>
      <c r="F353" s="1" t="s">
        <v>1932</v>
      </c>
      <c r="G353" s="1" t="s">
        <v>1932</v>
      </c>
      <c r="H353" s="1" t="s">
        <v>1824</v>
      </c>
      <c r="I353" s="1" t="s">
        <v>145</v>
      </c>
      <c r="J353" s="1" t="s">
        <v>1775</v>
      </c>
      <c r="K353" t="s">
        <v>1776</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3985</v>
      </c>
      <c r="BE353">
        <v>2012</v>
      </c>
    </row>
    <row r="354" spans="1:57" x14ac:dyDescent="0.35">
      <c r="A354" s="1" t="s">
        <v>421</v>
      </c>
      <c r="B354" s="1" t="s">
        <v>1924</v>
      </c>
      <c r="C354" s="1" t="s">
        <v>1923</v>
      </c>
      <c r="D354" s="1" t="s">
        <v>4122</v>
      </c>
      <c r="E354" s="2">
        <v>41152</v>
      </c>
      <c r="F354" s="1" t="s">
        <v>1925</v>
      </c>
      <c r="G354" s="1" t="s">
        <v>29</v>
      </c>
      <c r="H354" s="1" t="s">
        <v>155</v>
      </c>
      <c r="I354" s="1" t="s">
        <v>145</v>
      </c>
      <c r="J354" s="1" t="s">
        <v>1775</v>
      </c>
      <c r="K354" t="s">
        <v>1776</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3985</v>
      </c>
      <c r="BE354">
        <v>2012</v>
      </c>
    </row>
    <row r="355" spans="1:57" x14ac:dyDescent="0.35">
      <c r="A355" s="1" t="s">
        <v>421</v>
      </c>
      <c r="B355" s="1" t="s">
        <v>1973</v>
      </c>
      <c r="C355" s="1" t="s">
        <v>1972</v>
      </c>
      <c r="D355" s="1" t="s">
        <v>4123</v>
      </c>
      <c r="E355" s="2">
        <v>41517</v>
      </c>
      <c r="F355" s="1" t="s">
        <v>1974</v>
      </c>
      <c r="G355" s="1" t="s">
        <v>1974</v>
      </c>
      <c r="H355" s="1" t="s">
        <v>1799</v>
      </c>
      <c r="I355" s="1" t="s">
        <v>145</v>
      </c>
      <c r="J355" s="1" t="s">
        <v>1775</v>
      </c>
      <c r="K355" t="s">
        <v>1776</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3985</v>
      </c>
      <c r="BE355">
        <v>2013</v>
      </c>
    </row>
    <row r="356" spans="1:57" x14ac:dyDescent="0.35">
      <c r="A356" s="1" t="s">
        <v>421</v>
      </c>
      <c r="B356" s="1" t="s">
        <v>1958</v>
      </c>
      <c r="C356" s="1" t="s">
        <v>1957</v>
      </c>
      <c r="D356" s="1" t="s">
        <v>4123</v>
      </c>
      <c r="E356" s="2">
        <v>41517</v>
      </c>
      <c r="F356" s="1" t="s">
        <v>1959</v>
      </c>
      <c r="G356" s="1" t="s">
        <v>1959</v>
      </c>
      <c r="H356" s="1" t="s">
        <v>1828</v>
      </c>
      <c r="I356" s="1" t="s">
        <v>145</v>
      </c>
      <c r="J356" s="1" t="s">
        <v>1775</v>
      </c>
      <c r="K356" t="s">
        <v>1776</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3985</v>
      </c>
      <c r="BE356">
        <v>2013</v>
      </c>
    </row>
    <row r="357" spans="1:57" x14ac:dyDescent="0.35">
      <c r="A357" s="1" t="s">
        <v>421</v>
      </c>
      <c r="B357" s="1" t="s">
        <v>1964</v>
      </c>
      <c r="C357" s="1" t="s">
        <v>1963</v>
      </c>
      <c r="D357" s="1" t="s">
        <v>4123</v>
      </c>
      <c r="E357" s="2">
        <v>41517</v>
      </c>
      <c r="F357" s="1" t="s">
        <v>1965</v>
      </c>
      <c r="G357" s="1" t="s">
        <v>1965</v>
      </c>
      <c r="H357" s="1" t="s">
        <v>1783</v>
      </c>
      <c r="I357" s="1" t="s">
        <v>145</v>
      </c>
      <c r="J357" s="1" t="s">
        <v>1775</v>
      </c>
      <c r="K357" t="s">
        <v>1776</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3985</v>
      </c>
      <c r="BE357">
        <v>2013</v>
      </c>
    </row>
    <row r="358" spans="1:57" x14ac:dyDescent="0.35">
      <c r="A358" s="1" t="s">
        <v>421</v>
      </c>
      <c r="B358" s="1" t="s">
        <v>1961</v>
      </c>
      <c r="C358" s="1" t="s">
        <v>1960</v>
      </c>
      <c r="D358" s="1" t="s">
        <v>4123</v>
      </c>
      <c r="E358" s="2">
        <v>41517</v>
      </c>
      <c r="F358" s="1" t="s">
        <v>1962</v>
      </c>
      <c r="G358" s="1" t="s">
        <v>1962</v>
      </c>
      <c r="H358" s="1" t="s">
        <v>998</v>
      </c>
      <c r="I358" s="1" t="s">
        <v>145</v>
      </c>
      <c r="J358" s="1" t="s">
        <v>1775</v>
      </c>
      <c r="K358" t="s">
        <v>1776</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3985</v>
      </c>
      <c r="BE358">
        <v>2013</v>
      </c>
    </row>
    <row r="359" spans="1:57" x14ac:dyDescent="0.35">
      <c r="A359" s="1" t="s">
        <v>421</v>
      </c>
      <c r="B359" s="1" t="s">
        <v>1970</v>
      </c>
      <c r="C359" s="1" t="s">
        <v>1969</v>
      </c>
      <c r="D359" s="1" t="s">
        <v>4123</v>
      </c>
      <c r="E359" s="2">
        <v>41517</v>
      </c>
      <c r="F359" s="1" t="s">
        <v>1971</v>
      </c>
      <c r="G359" s="1" t="s">
        <v>1971</v>
      </c>
      <c r="H359" s="1" t="s">
        <v>1020</v>
      </c>
      <c r="I359" s="1" t="s">
        <v>145</v>
      </c>
      <c r="J359" s="1" t="s">
        <v>1775</v>
      </c>
      <c r="K359" t="s">
        <v>1776</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3985</v>
      </c>
      <c r="BE359">
        <v>2013</v>
      </c>
    </row>
    <row r="360" spans="1:57" x14ac:dyDescent="0.35">
      <c r="A360" s="1" t="s">
        <v>421</v>
      </c>
      <c r="B360" s="1" t="s">
        <v>1967</v>
      </c>
      <c r="C360" s="1" t="s">
        <v>1966</v>
      </c>
      <c r="D360" s="1" t="s">
        <v>4123</v>
      </c>
      <c r="E360" s="2">
        <v>41517</v>
      </c>
      <c r="F360" s="1" t="s">
        <v>1968</v>
      </c>
      <c r="G360" s="1" t="s">
        <v>1968</v>
      </c>
      <c r="H360" s="1" t="s">
        <v>1839</v>
      </c>
      <c r="I360" s="1" t="s">
        <v>145</v>
      </c>
      <c r="J360" s="1" t="s">
        <v>1775</v>
      </c>
      <c r="K360" t="s">
        <v>1776</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3985</v>
      </c>
      <c r="BE360">
        <v>2013</v>
      </c>
    </row>
    <row r="361" spans="1:57" x14ac:dyDescent="0.35">
      <c r="A361" s="1" t="s">
        <v>421</v>
      </c>
      <c r="B361" s="1" t="s">
        <v>1949</v>
      </c>
      <c r="C361" s="1" t="s">
        <v>1948</v>
      </c>
      <c r="D361" s="1" t="s">
        <v>4123</v>
      </c>
      <c r="E361" s="2">
        <v>41517</v>
      </c>
      <c r="F361" s="1" t="s">
        <v>1950</v>
      </c>
      <c r="G361" s="1" t="s">
        <v>1950</v>
      </c>
      <c r="H361" s="1" t="s">
        <v>1824</v>
      </c>
      <c r="I361" s="1" t="s">
        <v>145</v>
      </c>
      <c r="J361" s="1" t="s">
        <v>1775</v>
      </c>
      <c r="K361" t="s">
        <v>1776</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3985</v>
      </c>
      <c r="BE361">
        <v>2013</v>
      </c>
    </row>
    <row r="362" spans="1:57" x14ac:dyDescent="0.35">
      <c r="A362" s="1" t="s">
        <v>421</v>
      </c>
      <c r="B362" s="1" t="s">
        <v>1955</v>
      </c>
      <c r="C362" s="1" t="s">
        <v>1954</v>
      </c>
      <c r="D362" s="1" t="s">
        <v>4123</v>
      </c>
      <c r="E362" s="2">
        <v>41517</v>
      </c>
      <c r="F362" s="1" t="s">
        <v>1956</v>
      </c>
      <c r="G362" s="1" t="s">
        <v>1956</v>
      </c>
      <c r="H362" s="1" t="s">
        <v>1816</v>
      </c>
      <c r="I362" s="1" t="s">
        <v>145</v>
      </c>
      <c r="J362" s="1" t="s">
        <v>1775</v>
      </c>
      <c r="K362" t="s">
        <v>1776</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3985</v>
      </c>
      <c r="BE362">
        <v>2013</v>
      </c>
    </row>
    <row r="363" spans="1:57" x14ac:dyDescent="0.35">
      <c r="A363" s="1" t="s">
        <v>421</v>
      </c>
      <c r="B363" s="1" t="s">
        <v>1952</v>
      </c>
      <c r="C363" s="1" t="s">
        <v>1951</v>
      </c>
      <c r="D363" s="1" t="s">
        <v>4123</v>
      </c>
      <c r="E363" s="2">
        <v>41517</v>
      </c>
      <c r="F363" s="1" t="s">
        <v>1953</v>
      </c>
      <c r="G363" s="1" t="s">
        <v>1953</v>
      </c>
      <c r="H363" s="1" t="s">
        <v>155</v>
      </c>
      <c r="I363" s="1" t="s">
        <v>145</v>
      </c>
      <c r="J363" s="1" t="s">
        <v>1775</v>
      </c>
      <c r="K363" t="s">
        <v>1776</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3985</v>
      </c>
      <c r="BE363">
        <v>2013</v>
      </c>
    </row>
    <row r="364" spans="1:57" x14ac:dyDescent="0.35">
      <c r="A364" s="1" t="s">
        <v>421</v>
      </c>
      <c r="B364" s="1" t="s">
        <v>1946</v>
      </c>
      <c r="C364" s="1" t="s">
        <v>1945</v>
      </c>
      <c r="D364" s="1" t="s">
        <v>4123</v>
      </c>
      <c r="E364" s="2">
        <v>41517</v>
      </c>
      <c r="F364" s="1" t="s">
        <v>1947</v>
      </c>
      <c r="G364" s="1" t="s">
        <v>1947</v>
      </c>
      <c r="H364" s="1" t="s">
        <v>1124</v>
      </c>
      <c r="I364" s="1" t="s">
        <v>145</v>
      </c>
      <c r="J364" s="1" t="s">
        <v>1775</v>
      </c>
      <c r="K364" t="s">
        <v>1776</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3985</v>
      </c>
      <c r="BE364">
        <v>2013</v>
      </c>
    </row>
    <row r="365" spans="1:57" x14ac:dyDescent="0.35">
      <c r="A365" s="1" t="s">
        <v>421</v>
      </c>
      <c r="B365" s="1" t="s">
        <v>2001</v>
      </c>
      <c r="C365" s="1" t="s">
        <v>2000</v>
      </c>
      <c r="D365" s="1" t="s">
        <v>1981</v>
      </c>
      <c r="E365" s="2">
        <v>41882</v>
      </c>
      <c r="F365" s="1" t="s">
        <v>2002</v>
      </c>
      <c r="G365" s="1" t="s">
        <v>2002</v>
      </c>
      <c r="H365" s="1" t="s">
        <v>1824</v>
      </c>
      <c r="I365" s="1" t="s">
        <v>145</v>
      </c>
      <c r="J365" s="1" t="s">
        <v>1775</v>
      </c>
      <c r="K365" t="s">
        <v>1776</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3985</v>
      </c>
      <c r="BE365">
        <v>2014</v>
      </c>
    </row>
    <row r="366" spans="1:57" x14ac:dyDescent="0.35">
      <c r="A366" s="1" t="s">
        <v>421</v>
      </c>
      <c r="B366" s="1" t="s">
        <v>1976</v>
      </c>
      <c r="C366" s="1" t="s">
        <v>1975</v>
      </c>
      <c r="D366" s="1" t="s">
        <v>1981</v>
      </c>
      <c r="E366" s="2">
        <v>41882</v>
      </c>
      <c r="F366" s="1" t="s">
        <v>1977</v>
      </c>
      <c r="G366" s="1" t="s">
        <v>29</v>
      </c>
      <c r="H366" s="1" t="s">
        <v>1124</v>
      </c>
      <c r="I366" s="1" t="s">
        <v>145</v>
      </c>
      <c r="J366" s="1" t="s">
        <v>1775</v>
      </c>
      <c r="K366" t="s">
        <v>1776</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3985</v>
      </c>
      <c r="BE366">
        <v>2014</v>
      </c>
    </row>
    <row r="367" spans="1:57" x14ac:dyDescent="0.35">
      <c r="A367" s="1" t="s">
        <v>421</v>
      </c>
      <c r="B367" s="1" t="s">
        <v>1992</v>
      </c>
      <c r="C367" s="1" t="s">
        <v>1991</v>
      </c>
      <c r="D367" s="1" t="s">
        <v>1981</v>
      </c>
      <c r="E367" s="2">
        <v>41882</v>
      </c>
      <c r="F367" s="1" t="s">
        <v>1993</v>
      </c>
      <c r="G367" s="1" t="s">
        <v>1993</v>
      </c>
      <c r="H367" s="1" t="s">
        <v>1783</v>
      </c>
      <c r="I367" s="1" t="s">
        <v>145</v>
      </c>
      <c r="J367" s="1" t="s">
        <v>1775</v>
      </c>
      <c r="K367" t="s">
        <v>1776</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3985</v>
      </c>
      <c r="BE367">
        <v>2014</v>
      </c>
    </row>
    <row r="368" spans="1:57" x14ac:dyDescent="0.35">
      <c r="A368" s="1" t="s">
        <v>421</v>
      </c>
      <c r="B368" s="1" t="s">
        <v>1989</v>
      </c>
      <c r="C368" s="1" t="s">
        <v>1988</v>
      </c>
      <c r="D368" s="1" t="s">
        <v>1981</v>
      </c>
      <c r="E368" s="2">
        <v>41882</v>
      </c>
      <c r="F368" s="1" t="s">
        <v>1990</v>
      </c>
      <c r="G368" s="1" t="s">
        <v>1990</v>
      </c>
      <c r="H368" s="1" t="s">
        <v>1839</v>
      </c>
      <c r="I368" s="1" t="s">
        <v>145</v>
      </c>
      <c r="J368" s="1" t="s">
        <v>1775</v>
      </c>
      <c r="K368" t="s">
        <v>1776</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3985</v>
      </c>
      <c r="BE368">
        <v>2014</v>
      </c>
    </row>
    <row r="369" spans="1:57" x14ac:dyDescent="0.35">
      <c r="A369" s="1" t="s">
        <v>421</v>
      </c>
      <c r="B369" s="1" t="s">
        <v>1998</v>
      </c>
      <c r="C369" s="1" t="s">
        <v>1997</v>
      </c>
      <c r="D369" s="1" t="s">
        <v>1981</v>
      </c>
      <c r="E369" s="2">
        <v>41882</v>
      </c>
      <c r="F369" s="1" t="s">
        <v>1999</v>
      </c>
      <c r="G369" s="1" t="s">
        <v>1999</v>
      </c>
      <c r="H369" s="1" t="s">
        <v>1020</v>
      </c>
      <c r="I369" s="1" t="s">
        <v>145</v>
      </c>
      <c r="J369" s="1" t="s">
        <v>1775</v>
      </c>
      <c r="K369" t="s">
        <v>1776</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3985</v>
      </c>
      <c r="BE369">
        <v>2014</v>
      </c>
    </row>
    <row r="370" spans="1:57" x14ac:dyDescent="0.35">
      <c r="A370" s="1" t="s">
        <v>421</v>
      </c>
      <c r="B370" s="1" t="s">
        <v>1995</v>
      </c>
      <c r="C370" s="1" t="s">
        <v>1994</v>
      </c>
      <c r="D370" s="1" t="s">
        <v>1981</v>
      </c>
      <c r="E370" s="2">
        <v>41882</v>
      </c>
      <c r="F370" s="1" t="s">
        <v>1996</v>
      </c>
      <c r="G370" s="1" t="s">
        <v>1996</v>
      </c>
      <c r="H370" s="1" t="s">
        <v>1828</v>
      </c>
      <c r="I370" s="1" t="s">
        <v>145</v>
      </c>
      <c r="J370" s="1" t="s">
        <v>1775</v>
      </c>
      <c r="K370" t="s">
        <v>1776</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3985</v>
      </c>
      <c r="BE370">
        <v>2014</v>
      </c>
    </row>
    <row r="371" spans="1:57" x14ac:dyDescent="0.35">
      <c r="A371" s="1" t="s">
        <v>421</v>
      </c>
      <c r="B371" s="1" t="s">
        <v>1983</v>
      </c>
      <c r="C371" s="1" t="s">
        <v>1982</v>
      </c>
      <c r="D371" s="1" t="s">
        <v>1981</v>
      </c>
      <c r="E371" s="2">
        <v>41882</v>
      </c>
      <c r="F371" s="1" t="s">
        <v>1984</v>
      </c>
      <c r="G371" s="1" t="s">
        <v>1984</v>
      </c>
      <c r="H371" s="1" t="s">
        <v>155</v>
      </c>
      <c r="I371" s="1" t="s">
        <v>145</v>
      </c>
      <c r="J371" s="1" t="s">
        <v>1775</v>
      </c>
      <c r="K371" t="s">
        <v>1776</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3985</v>
      </c>
      <c r="BE371">
        <v>2014</v>
      </c>
    </row>
    <row r="372" spans="1:57" x14ac:dyDescent="0.35">
      <c r="A372" s="1" t="s">
        <v>421</v>
      </c>
      <c r="B372" s="1" t="s">
        <v>1979</v>
      </c>
      <c r="C372" s="1" t="s">
        <v>1978</v>
      </c>
      <c r="D372" s="1" t="s">
        <v>1981</v>
      </c>
      <c r="E372" s="2">
        <v>41882</v>
      </c>
      <c r="F372" s="1" t="s">
        <v>1980</v>
      </c>
      <c r="G372" s="1" t="s">
        <v>1981</v>
      </c>
      <c r="H372" s="1" t="s">
        <v>1799</v>
      </c>
      <c r="I372" s="1" t="s">
        <v>145</v>
      </c>
      <c r="J372" s="1" t="s">
        <v>1775</v>
      </c>
      <c r="K372" t="s">
        <v>1776</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3985</v>
      </c>
      <c r="BE372">
        <v>2014</v>
      </c>
    </row>
    <row r="373" spans="1:57" x14ac:dyDescent="0.35">
      <c r="A373" s="1" t="s">
        <v>421</v>
      </c>
      <c r="B373" s="1" t="s">
        <v>1986</v>
      </c>
      <c r="C373" s="1" t="s">
        <v>1985</v>
      </c>
      <c r="D373" s="1" t="s">
        <v>1981</v>
      </c>
      <c r="E373" s="2">
        <v>41882</v>
      </c>
      <c r="F373" s="1" t="s">
        <v>1987</v>
      </c>
      <c r="G373" s="1" t="s">
        <v>1987</v>
      </c>
      <c r="H373" s="1" t="s">
        <v>1816</v>
      </c>
      <c r="I373" s="1" t="s">
        <v>145</v>
      </c>
      <c r="J373" s="1" t="s">
        <v>1775</v>
      </c>
      <c r="K373" t="s">
        <v>1776</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3985</v>
      </c>
      <c r="BE373">
        <v>2014</v>
      </c>
    </row>
    <row r="374" spans="1:57" x14ac:dyDescent="0.35">
      <c r="A374" s="1" t="s">
        <v>421</v>
      </c>
      <c r="B374" s="1" t="s">
        <v>2007</v>
      </c>
      <c r="C374" s="1" t="s">
        <v>2006</v>
      </c>
      <c r="D374" s="1" t="s">
        <v>4124</v>
      </c>
      <c r="E374" s="2">
        <v>42247</v>
      </c>
      <c r="F374" s="1" t="s">
        <v>2008</v>
      </c>
      <c r="G374" s="1" t="s">
        <v>2008</v>
      </c>
      <c r="H374" s="1" t="s">
        <v>155</v>
      </c>
      <c r="I374" s="1" t="s">
        <v>145</v>
      </c>
      <c r="J374" s="1" t="s">
        <v>1775</v>
      </c>
      <c r="K374" t="s">
        <v>1776</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3985</v>
      </c>
      <c r="BE374">
        <v>2015</v>
      </c>
    </row>
    <row r="375" spans="1:57" x14ac:dyDescent="0.35">
      <c r="A375" s="1" t="s">
        <v>421</v>
      </c>
      <c r="B375" s="1" t="s">
        <v>2013</v>
      </c>
      <c r="C375" s="1" t="s">
        <v>2012</v>
      </c>
      <c r="D375" s="1" t="s">
        <v>4124</v>
      </c>
      <c r="E375" s="2">
        <v>42247</v>
      </c>
      <c r="F375" s="1" t="s">
        <v>2014</v>
      </c>
      <c r="G375" s="1" t="s">
        <v>2014</v>
      </c>
      <c r="H375" s="1" t="s">
        <v>1799</v>
      </c>
      <c r="I375" s="1" t="s">
        <v>145</v>
      </c>
      <c r="J375" s="1" t="s">
        <v>1775</v>
      </c>
      <c r="K375" t="s">
        <v>1776</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3985</v>
      </c>
      <c r="BE375">
        <v>2015</v>
      </c>
    </row>
    <row r="376" spans="1:57" x14ac:dyDescent="0.35">
      <c r="A376" s="1" t="s">
        <v>421</v>
      </c>
      <c r="B376" s="1" t="s">
        <v>2004</v>
      </c>
      <c r="C376" s="1" t="s">
        <v>2003</v>
      </c>
      <c r="D376" s="1" t="s">
        <v>4124</v>
      </c>
      <c r="E376" s="2">
        <v>42247</v>
      </c>
      <c r="F376" s="1" t="s">
        <v>2005</v>
      </c>
      <c r="G376" s="1" t="s">
        <v>29</v>
      </c>
      <c r="H376" s="1" t="s">
        <v>1124</v>
      </c>
      <c r="I376" s="1" t="s">
        <v>145</v>
      </c>
      <c r="J376" s="1" t="s">
        <v>1775</v>
      </c>
      <c r="K376" t="s">
        <v>1776</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3985</v>
      </c>
      <c r="BE376">
        <v>2015</v>
      </c>
    </row>
    <row r="377" spans="1:57" x14ac:dyDescent="0.35">
      <c r="A377" s="1" t="s">
        <v>421</v>
      </c>
      <c r="B377" s="1" t="s">
        <v>2031</v>
      </c>
      <c r="C377" s="1" t="s">
        <v>2030</v>
      </c>
      <c r="D377" s="1" t="s">
        <v>4124</v>
      </c>
      <c r="E377" s="2">
        <v>42247</v>
      </c>
      <c r="F377" s="1" t="s">
        <v>2032</v>
      </c>
      <c r="G377" s="1" t="s">
        <v>2032</v>
      </c>
      <c r="H377" s="1" t="s">
        <v>1828</v>
      </c>
      <c r="I377" s="1" t="s">
        <v>145</v>
      </c>
      <c r="J377" s="1" t="s">
        <v>1775</v>
      </c>
      <c r="K377" t="s">
        <v>1776</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3985</v>
      </c>
      <c r="BE377">
        <v>2015</v>
      </c>
    </row>
    <row r="378" spans="1:57" x14ac:dyDescent="0.35">
      <c r="A378" s="1" t="s">
        <v>421</v>
      </c>
      <c r="B378" s="1" t="s">
        <v>2025</v>
      </c>
      <c r="C378" s="1" t="s">
        <v>2024</v>
      </c>
      <c r="D378" s="1" t="s">
        <v>4124</v>
      </c>
      <c r="E378" s="2">
        <v>42247</v>
      </c>
      <c r="F378" s="1" t="s">
        <v>2026</v>
      </c>
      <c r="G378" s="1" t="s">
        <v>2026</v>
      </c>
      <c r="H378" s="1" t="s">
        <v>1783</v>
      </c>
      <c r="I378" s="1" t="s">
        <v>145</v>
      </c>
      <c r="J378" s="1" t="s">
        <v>1775</v>
      </c>
      <c r="K378" t="s">
        <v>1776</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3985</v>
      </c>
      <c r="BE378">
        <v>2015</v>
      </c>
    </row>
    <row r="379" spans="1:57" x14ac:dyDescent="0.35">
      <c r="A379" s="1" t="s">
        <v>421</v>
      </c>
      <c r="B379" s="1" t="s">
        <v>2028</v>
      </c>
      <c r="C379" s="1" t="s">
        <v>2027</v>
      </c>
      <c r="D379" s="1" t="s">
        <v>4124</v>
      </c>
      <c r="E379" s="2">
        <v>42247</v>
      </c>
      <c r="F379" s="1" t="s">
        <v>2029</v>
      </c>
      <c r="G379" s="1" t="s">
        <v>2029</v>
      </c>
      <c r="H379" s="1" t="s">
        <v>1020</v>
      </c>
      <c r="I379" s="1" t="s">
        <v>145</v>
      </c>
      <c r="J379" s="1" t="s">
        <v>1775</v>
      </c>
      <c r="K379" t="s">
        <v>1776</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3985</v>
      </c>
      <c r="BE379">
        <v>2015</v>
      </c>
    </row>
    <row r="380" spans="1:57" x14ac:dyDescent="0.35">
      <c r="A380" s="1" t="s">
        <v>421</v>
      </c>
      <c r="B380" s="1" t="s">
        <v>2019</v>
      </c>
      <c r="C380" s="1" t="s">
        <v>2018</v>
      </c>
      <c r="D380" s="1" t="s">
        <v>4124</v>
      </c>
      <c r="E380" s="2">
        <v>42247</v>
      </c>
      <c r="F380" s="1" t="s">
        <v>2020</v>
      </c>
      <c r="G380" s="1" t="s">
        <v>2020</v>
      </c>
      <c r="H380" s="1" t="s">
        <v>1839</v>
      </c>
      <c r="I380" s="1" t="s">
        <v>145</v>
      </c>
      <c r="J380" s="1" t="s">
        <v>1775</v>
      </c>
      <c r="K380" t="s">
        <v>1776</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3985</v>
      </c>
      <c r="BE380">
        <v>2015</v>
      </c>
    </row>
    <row r="381" spans="1:57" x14ac:dyDescent="0.35">
      <c r="A381" s="1" t="s">
        <v>421</v>
      </c>
      <c r="B381" s="1" t="s">
        <v>2016</v>
      </c>
      <c r="C381" s="1" t="s">
        <v>2015</v>
      </c>
      <c r="D381" s="1" t="s">
        <v>4124</v>
      </c>
      <c r="E381" s="2">
        <v>42247</v>
      </c>
      <c r="F381" s="1" t="s">
        <v>2017</v>
      </c>
      <c r="G381" s="1" t="s">
        <v>2017</v>
      </c>
      <c r="H381" s="1" t="s">
        <v>1824</v>
      </c>
      <c r="I381" s="1" t="s">
        <v>145</v>
      </c>
      <c r="J381" s="1" t="s">
        <v>1775</v>
      </c>
      <c r="K381" t="s">
        <v>1776</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3985</v>
      </c>
      <c r="BE381">
        <v>2015</v>
      </c>
    </row>
    <row r="382" spans="1:57" x14ac:dyDescent="0.35">
      <c r="A382" s="1" t="s">
        <v>421</v>
      </c>
      <c r="B382" s="1" t="s">
        <v>2022</v>
      </c>
      <c r="C382" s="1" t="s">
        <v>2021</v>
      </c>
      <c r="D382" s="1" t="s">
        <v>4124</v>
      </c>
      <c r="E382" s="2">
        <v>42247</v>
      </c>
      <c r="F382" s="1" t="s">
        <v>2023</v>
      </c>
      <c r="G382" s="1" t="s">
        <v>2023</v>
      </c>
      <c r="H382" s="1" t="s">
        <v>998</v>
      </c>
      <c r="I382" s="1" t="s">
        <v>145</v>
      </c>
      <c r="J382" s="1" t="s">
        <v>1775</v>
      </c>
      <c r="K382" t="s">
        <v>1776</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3985</v>
      </c>
      <c r="BE382">
        <v>2015</v>
      </c>
    </row>
    <row r="383" spans="1:57" x14ac:dyDescent="0.35">
      <c r="A383" s="1" t="s">
        <v>421</v>
      </c>
      <c r="B383" s="1" t="s">
        <v>2010</v>
      </c>
      <c r="C383" s="1" t="s">
        <v>2009</v>
      </c>
      <c r="D383" s="1" t="s">
        <v>4124</v>
      </c>
      <c r="E383" s="2">
        <v>42247</v>
      </c>
      <c r="F383" s="1" t="s">
        <v>2011</v>
      </c>
      <c r="G383" s="1" t="s">
        <v>2011</v>
      </c>
      <c r="H383" s="1" t="s">
        <v>1816</v>
      </c>
      <c r="I383" s="1" t="s">
        <v>145</v>
      </c>
      <c r="J383" s="1" t="s">
        <v>1775</v>
      </c>
      <c r="K383" t="s">
        <v>1776</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3985</v>
      </c>
      <c r="BE383">
        <v>2015</v>
      </c>
    </row>
    <row r="384" spans="1:57" x14ac:dyDescent="0.35">
      <c r="A384" s="1" t="s">
        <v>659</v>
      </c>
      <c r="B384" s="1" t="s">
        <v>2034</v>
      </c>
      <c r="C384" s="1" t="s">
        <v>2033</v>
      </c>
      <c r="D384" s="1" t="s">
        <v>4125</v>
      </c>
      <c r="E384" s="2">
        <v>40421</v>
      </c>
      <c r="F384" s="1" t="s">
        <v>2035</v>
      </c>
      <c r="G384" s="1" t="s">
        <v>29</v>
      </c>
      <c r="H384" s="1" t="s">
        <v>29</v>
      </c>
      <c r="I384" s="1" t="s">
        <v>29</v>
      </c>
      <c r="J384" s="1" t="s">
        <v>751</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3985</v>
      </c>
      <c r="BE384">
        <v>2010</v>
      </c>
    </row>
    <row r="385" spans="1:57" x14ac:dyDescent="0.35">
      <c r="A385" s="1" t="s">
        <v>659</v>
      </c>
      <c r="B385" s="1" t="s">
        <v>2037</v>
      </c>
      <c r="C385" s="1" t="s">
        <v>2036</v>
      </c>
      <c r="D385" s="1" t="s">
        <v>4126</v>
      </c>
      <c r="E385" s="2">
        <v>40786</v>
      </c>
      <c r="F385" s="1" t="s">
        <v>2038</v>
      </c>
      <c r="G385" s="1" t="s">
        <v>29</v>
      </c>
      <c r="H385" s="1" t="s">
        <v>29</v>
      </c>
      <c r="I385" s="1" t="s">
        <v>29</v>
      </c>
      <c r="J385" s="1" t="s">
        <v>751</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3985</v>
      </c>
      <c r="BE385">
        <v>2011</v>
      </c>
    </row>
    <row r="386" spans="1:57" x14ac:dyDescent="0.35">
      <c r="A386" s="1" t="s">
        <v>659</v>
      </c>
      <c r="B386" s="1" t="s">
        <v>2040</v>
      </c>
      <c r="C386" s="1" t="s">
        <v>2039</v>
      </c>
      <c r="D386" s="1" t="s">
        <v>4127</v>
      </c>
      <c r="E386" s="2">
        <v>41152</v>
      </c>
      <c r="F386" s="1" t="s">
        <v>2041</v>
      </c>
      <c r="G386" s="1" t="s">
        <v>29</v>
      </c>
      <c r="H386" s="1" t="s">
        <v>29</v>
      </c>
      <c r="I386" s="1" t="s">
        <v>29</v>
      </c>
      <c r="J386" s="1" t="s">
        <v>751</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3985</v>
      </c>
      <c r="BE386">
        <v>2012</v>
      </c>
    </row>
    <row r="387" spans="1:57" x14ac:dyDescent="0.35">
      <c r="A387" s="1" t="s">
        <v>662</v>
      </c>
      <c r="B387" s="1" t="s">
        <v>2052</v>
      </c>
      <c r="C387" s="1" t="s">
        <v>2051</v>
      </c>
      <c r="D387" s="1" t="s">
        <v>4128</v>
      </c>
      <c r="E387" s="2">
        <v>41517</v>
      </c>
      <c r="F387" s="1" t="s">
        <v>2053</v>
      </c>
      <c r="G387" s="1" t="s">
        <v>2053</v>
      </c>
      <c r="H387" s="1" t="s">
        <v>1138</v>
      </c>
      <c r="I387" s="1" t="s">
        <v>136</v>
      </c>
      <c r="J387" s="1" t="s">
        <v>1757</v>
      </c>
      <c r="K387" t="s">
        <v>1758</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3985</v>
      </c>
      <c r="BE387">
        <v>2013</v>
      </c>
    </row>
    <row r="388" spans="1:57" x14ac:dyDescent="0.35">
      <c r="A388" s="1" t="s">
        <v>662</v>
      </c>
      <c r="B388" s="1" t="s">
        <v>2046</v>
      </c>
      <c r="C388" s="1" t="s">
        <v>2045</v>
      </c>
      <c r="D388" s="1" t="s">
        <v>4128</v>
      </c>
      <c r="E388" s="2">
        <v>41517</v>
      </c>
      <c r="F388" s="1" t="s">
        <v>2047</v>
      </c>
      <c r="G388" s="1" t="s">
        <v>2047</v>
      </c>
      <c r="H388" s="1" t="s">
        <v>1036</v>
      </c>
      <c r="I388" s="1" t="s">
        <v>387</v>
      </c>
      <c r="J388" s="1" t="s">
        <v>1757</v>
      </c>
      <c r="K388" t="s">
        <v>1758</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3985</v>
      </c>
      <c r="BE388">
        <v>2013</v>
      </c>
    </row>
    <row r="389" spans="1:57" x14ac:dyDescent="0.35">
      <c r="A389" s="1" t="s">
        <v>662</v>
      </c>
      <c r="B389" s="1" t="s">
        <v>2049</v>
      </c>
      <c r="C389" s="1" t="s">
        <v>2048</v>
      </c>
      <c r="D389" s="1" t="s">
        <v>4128</v>
      </c>
      <c r="E389" s="2">
        <v>41517</v>
      </c>
      <c r="F389" s="1" t="s">
        <v>2050</v>
      </c>
      <c r="G389" s="1" t="s">
        <v>2050</v>
      </c>
      <c r="H389" s="1" t="s">
        <v>1067</v>
      </c>
      <c r="I389" s="1" t="s">
        <v>353</v>
      </c>
      <c r="J389" s="1" t="s">
        <v>1757</v>
      </c>
      <c r="K389" t="s">
        <v>1758</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3985</v>
      </c>
      <c r="BE389">
        <v>2013</v>
      </c>
    </row>
    <row r="390" spans="1:57" x14ac:dyDescent="0.35">
      <c r="A390" s="1" t="s">
        <v>662</v>
      </c>
      <c r="B390" s="1" t="s">
        <v>2043</v>
      </c>
      <c r="C390" s="1" t="s">
        <v>2042</v>
      </c>
      <c r="D390" s="1" t="s">
        <v>4128</v>
      </c>
      <c r="E390" s="2">
        <v>41517</v>
      </c>
      <c r="F390" s="1" t="s">
        <v>2044</v>
      </c>
      <c r="G390" s="1" t="s">
        <v>2044</v>
      </c>
      <c r="H390" s="1" t="s">
        <v>1095</v>
      </c>
      <c r="I390" s="1" t="s">
        <v>387</v>
      </c>
      <c r="J390" s="1" t="s">
        <v>1757</v>
      </c>
      <c r="K390" t="s">
        <v>1758</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3985</v>
      </c>
      <c r="BE390">
        <v>2013</v>
      </c>
    </row>
    <row r="391" spans="1:57" x14ac:dyDescent="0.35">
      <c r="A391" s="1" t="s">
        <v>662</v>
      </c>
      <c r="B391" s="1" t="s">
        <v>2059</v>
      </c>
      <c r="C391" s="1" t="s">
        <v>2058</v>
      </c>
      <c r="D391" s="1" t="s">
        <v>4128</v>
      </c>
      <c r="E391" s="2">
        <v>41517</v>
      </c>
      <c r="F391" s="1" t="s">
        <v>2060</v>
      </c>
      <c r="G391" s="1" t="s">
        <v>2061</v>
      </c>
      <c r="H391" s="1" t="s">
        <v>1063</v>
      </c>
      <c r="I391" s="1" t="s">
        <v>40</v>
      </c>
      <c r="J391" s="1" t="s">
        <v>1757</v>
      </c>
      <c r="K391" t="s">
        <v>1758</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3985</v>
      </c>
      <c r="BE391">
        <v>2013</v>
      </c>
    </row>
    <row r="392" spans="1:57" x14ac:dyDescent="0.35">
      <c r="A392" s="1" t="s">
        <v>662</v>
      </c>
      <c r="B392" s="1" t="s">
        <v>2055</v>
      </c>
      <c r="C392" s="1" t="s">
        <v>2054</v>
      </c>
      <c r="D392" s="1" t="s">
        <v>4128</v>
      </c>
      <c r="E392" s="2">
        <v>41517</v>
      </c>
      <c r="F392" s="1" t="s">
        <v>2056</v>
      </c>
      <c r="G392" s="1" t="s">
        <v>2057</v>
      </c>
      <c r="H392" s="1" t="s">
        <v>402</v>
      </c>
      <c r="I392" s="1" t="s">
        <v>145</v>
      </c>
      <c r="J392" s="1" t="s">
        <v>1757</v>
      </c>
      <c r="K392" t="s">
        <v>1758</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3985</v>
      </c>
      <c r="BE392">
        <v>2013</v>
      </c>
    </row>
    <row r="393" spans="1:57" x14ac:dyDescent="0.35">
      <c r="A393" s="1" t="s">
        <v>662</v>
      </c>
      <c r="B393" s="1" t="s">
        <v>2063</v>
      </c>
      <c r="C393" s="1" t="s">
        <v>2062</v>
      </c>
      <c r="D393" s="1" t="s">
        <v>4128</v>
      </c>
      <c r="E393" s="2">
        <v>41517</v>
      </c>
      <c r="F393" s="1" t="s">
        <v>2064</v>
      </c>
      <c r="G393" s="1" t="s">
        <v>2065</v>
      </c>
      <c r="H393" s="1" t="s">
        <v>54</v>
      </c>
      <c r="I393" s="1" t="s">
        <v>190</v>
      </c>
      <c r="J393" s="1" t="s">
        <v>1757</v>
      </c>
      <c r="K393" t="s">
        <v>1758</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3985</v>
      </c>
      <c r="BE393">
        <v>2013</v>
      </c>
    </row>
    <row r="394" spans="1:57" x14ac:dyDescent="0.35">
      <c r="A394" s="1" t="s">
        <v>662</v>
      </c>
      <c r="B394" s="1" t="s">
        <v>2127</v>
      </c>
      <c r="C394" s="1" t="s">
        <v>2126</v>
      </c>
      <c r="D394" s="1" t="s">
        <v>4129</v>
      </c>
      <c r="E394" s="2">
        <v>41882</v>
      </c>
      <c r="F394" s="1" t="s">
        <v>2128</v>
      </c>
      <c r="G394" s="1" t="s">
        <v>2129</v>
      </c>
      <c r="H394" s="1" t="s">
        <v>1055</v>
      </c>
      <c r="I394" s="1" t="s">
        <v>145</v>
      </c>
      <c r="J394" s="1" t="s">
        <v>1757</v>
      </c>
      <c r="K394" t="s">
        <v>1758</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3985</v>
      </c>
      <c r="BE394">
        <v>2014</v>
      </c>
    </row>
    <row r="395" spans="1:57" x14ac:dyDescent="0.35">
      <c r="A395" s="1" t="s">
        <v>662</v>
      </c>
      <c r="B395" s="1" t="s">
        <v>2122</v>
      </c>
      <c r="C395" s="1" t="s">
        <v>2121</v>
      </c>
      <c r="D395" s="1" t="s">
        <v>4129</v>
      </c>
      <c r="E395" s="2">
        <v>41882</v>
      </c>
      <c r="F395" s="1" t="s">
        <v>2123</v>
      </c>
      <c r="G395" s="1" t="s">
        <v>2124</v>
      </c>
      <c r="H395" s="1" t="s">
        <v>2125</v>
      </c>
      <c r="I395" s="1" t="s">
        <v>145</v>
      </c>
      <c r="J395" s="1" t="s">
        <v>1757</v>
      </c>
      <c r="K395" t="s">
        <v>1758</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3985</v>
      </c>
      <c r="BE395">
        <v>2014</v>
      </c>
    </row>
    <row r="396" spans="1:57" x14ac:dyDescent="0.35">
      <c r="A396" s="1" t="s">
        <v>662</v>
      </c>
      <c r="B396" s="1" t="s">
        <v>2119</v>
      </c>
      <c r="C396" s="1" t="s">
        <v>2118</v>
      </c>
      <c r="D396" s="1" t="s">
        <v>4129</v>
      </c>
      <c r="E396" s="2">
        <v>41882</v>
      </c>
      <c r="F396" s="1" t="s">
        <v>2120</v>
      </c>
      <c r="G396" s="1" t="s">
        <v>2120</v>
      </c>
      <c r="H396" s="1" t="s">
        <v>238</v>
      </c>
      <c r="I396" s="1" t="s">
        <v>239</v>
      </c>
      <c r="J396" s="1" t="s">
        <v>1757</v>
      </c>
      <c r="K396" t="s">
        <v>1758</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3985</v>
      </c>
      <c r="BE396">
        <v>2014</v>
      </c>
    </row>
    <row r="397" spans="1:57" x14ac:dyDescent="0.35">
      <c r="A397" s="1" t="s">
        <v>662</v>
      </c>
      <c r="B397" s="1" t="s">
        <v>2101</v>
      </c>
      <c r="C397" s="1" t="s">
        <v>2100</v>
      </c>
      <c r="D397" s="1" t="s">
        <v>4129</v>
      </c>
      <c r="E397" s="2">
        <v>41882</v>
      </c>
      <c r="F397" s="1" t="s">
        <v>2102</v>
      </c>
      <c r="G397" s="1" t="s">
        <v>2102</v>
      </c>
      <c r="H397" s="1" t="s">
        <v>1067</v>
      </c>
      <c r="I397" s="1" t="s">
        <v>353</v>
      </c>
      <c r="J397" s="1" t="s">
        <v>1757</v>
      </c>
      <c r="K397" t="s">
        <v>1758</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3985</v>
      </c>
      <c r="BE397">
        <v>2014</v>
      </c>
    </row>
    <row r="398" spans="1:57" x14ac:dyDescent="0.35">
      <c r="A398" s="1" t="s">
        <v>662</v>
      </c>
      <c r="B398" s="1" t="s">
        <v>2116</v>
      </c>
      <c r="C398" s="1" t="s">
        <v>2115</v>
      </c>
      <c r="D398" s="1" t="s">
        <v>4129</v>
      </c>
      <c r="E398" s="2">
        <v>41882</v>
      </c>
      <c r="F398" s="1" t="s">
        <v>2117</v>
      </c>
      <c r="G398" s="1" t="s">
        <v>2117</v>
      </c>
      <c r="H398" s="1" t="s">
        <v>1071</v>
      </c>
      <c r="I398" s="1" t="s">
        <v>210</v>
      </c>
      <c r="J398" s="1" t="s">
        <v>1757</v>
      </c>
      <c r="K398" t="s">
        <v>1758</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3985</v>
      </c>
      <c r="BE398">
        <v>2014</v>
      </c>
    </row>
    <row r="399" spans="1:57" x14ac:dyDescent="0.35">
      <c r="A399" s="1" t="s">
        <v>662</v>
      </c>
      <c r="B399" s="1" t="s">
        <v>2131</v>
      </c>
      <c r="C399" s="1" t="s">
        <v>2130</v>
      </c>
      <c r="D399" s="1" t="s">
        <v>4129</v>
      </c>
      <c r="E399" s="2">
        <v>41882</v>
      </c>
      <c r="F399" s="1" t="s">
        <v>2132</v>
      </c>
      <c r="G399" s="1" t="s">
        <v>2132</v>
      </c>
      <c r="H399" s="1" t="s">
        <v>1079</v>
      </c>
      <c r="I399" s="1" t="s">
        <v>353</v>
      </c>
      <c r="J399" s="1" t="s">
        <v>1757</v>
      </c>
      <c r="K399" t="s">
        <v>1758</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3985</v>
      </c>
      <c r="BE399">
        <v>2014</v>
      </c>
    </row>
    <row r="400" spans="1:57" x14ac:dyDescent="0.35">
      <c r="A400" s="1" t="s">
        <v>662</v>
      </c>
      <c r="B400" s="1" t="s">
        <v>2110</v>
      </c>
      <c r="C400" s="1" t="s">
        <v>2109</v>
      </c>
      <c r="D400" s="1" t="s">
        <v>4129</v>
      </c>
      <c r="E400" s="2">
        <v>41882</v>
      </c>
      <c r="F400" s="1" t="s">
        <v>2111</v>
      </c>
      <c r="G400" s="1" t="s">
        <v>2111</v>
      </c>
      <c r="H400" s="1" t="s">
        <v>165</v>
      </c>
      <c r="I400" s="1" t="s">
        <v>166</v>
      </c>
      <c r="J400" s="1" t="s">
        <v>1757</v>
      </c>
      <c r="K400" t="s">
        <v>1758</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3985</v>
      </c>
      <c r="BE400">
        <v>2014</v>
      </c>
    </row>
    <row r="401" spans="1:57" x14ac:dyDescent="0.35">
      <c r="A401" s="1" t="s">
        <v>662</v>
      </c>
      <c r="B401" s="1" t="s">
        <v>2107</v>
      </c>
      <c r="C401" s="1" t="s">
        <v>2106</v>
      </c>
      <c r="D401" s="1" t="s">
        <v>4129</v>
      </c>
      <c r="E401" s="2">
        <v>41882</v>
      </c>
      <c r="F401" s="1" t="s">
        <v>2108</v>
      </c>
      <c r="G401" s="1" t="s">
        <v>2108</v>
      </c>
      <c r="H401" s="1" t="s">
        <v>1110</v>
      </c>
      <c r="I401" s="1" t="s">
        <v>145</v>
      </c>
      <c r="J401" s="1" t="s">
        <v>1757</v>
      </c>
      <c r="K401" t="s">
        <v>1758</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3985</v>
      </c>
      <c r="BE401">
        <v>2014</v>
      </c>
    </row>
    <row r="402" spans="1:57" x14ac:dyDescent="0.35">
      <c r="A402" s="1" t="s">
        <v>662</v>
      </c>
      <c r="B402" s="1" t="s">
        <v>2113</v>
      </c>
      <c r="C402" s="1" t="s">
        <v>2112</v>
      </c>
      <c r="D402" s="1" t="s">
        <v>4129</v>
      </c>
      <c r="E402" s="2">
        <v>41882</v>
      </c>
      <c r="F402" s="1" t="s">
        <v>2114</v>
      </c>
      <c r="G402" s="1" t="s">
        <v>2114</v>
      </c>
      <c r="H402" s="1" t="s">
        <v>1138</v>
      </c>
      <c r="I402" s="1" t="s">
        <v>136</v>
      </c>
      <c r="J402" s="1" t="s">
        <v>1757</v>
      </c>
      <c r="K402" t="s">
        <v>1758</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3985</v>
      </c>
      <c r="BE402">
        <v>2014</v>
      </c>
    </row>
    <row r="403" spans="1:57" x14ac:dyDescent="0.35">
      <c r="A403" s="1" t="s">
        <v>662</v>
      </c>
      <c r="B403" s="1" t="s">
        <v>2104</v>
      </c>
      <c r="C403" s="1" t="s">
        <v>2103</v>
      </c>
      <c r="D403" s="1" t="s">
        <v>4129</v>
      </c>
      <c r="E403" s="2">
        <v>41882</v>
      </c>
      <c r="F403" s="1" t="s">
        <v>2105</v>
      </c>
      <c r="G403" s="1" t="s">
        <v>2105</v>
      </c>
      <c r="H403" s="1" t="s">
        <v>998</v>
      </c>
      <c r="I403" s="1" t="s">
        <v>145</v>
      </c>
      <c r="J403" s="1" t="s">
        <v>1757</v>
      </c>
      <c r="K403" t="s">
        <v>1758</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3985</v>
      </c>
      <c r="BE403">
        <v>2014</v>
      </c>
    </row>
    <row r="404" spans="1:57" x14ac:dyDescent="0.35">
      <c r="A404" s="1" t="s">
        <v>662</v>
      </c>
      <c r="B404" s="1" t="s">
        <v>2134</v>
      </c>
      <c r="C404" s="1" t="s">
        <v>2133</v>
      </c>
      <c r="D404" s="1" t="s">
        <v>4129</v>
      </c>
      <c r="E404" s="2">
        <v>41882</v>
      </c>
      <c r="F404" s="1" t="s">
        <v>2135</v>
      </c>
      <c r="G404" s="1" t="s">
        <v>2135</v>
      </c>
      <c r="H404" s="1" t="s">
        <v>1020</v>
      </c>
      <c r="I404" s="1" t="s">
        <v>145</v>
      </c>
      <c r="J404" s="1" t="s">
        <v>1757</v>
      </c>
      <c r="K404" t="s">
        <v>1758</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3985</v>
      </c>
      <c r="BE404">
        <v>2014</v>
      </c>
    </row>
    <row r="405" spans="1:57" x14ac:dyDescent="0.35">
      <c r="A405" s="1" t="s">
        <v>662</v>
      </c>
      <c r="B405" s="1" t="s">
        <v>2086</v>
      </c>
      <c r="C405" s="1" t="s">
        <v>2085</v>
      </c>
      <c r="D405" s="1" t="s">
        <v>4129</v>
      </c>
      <c r="E405" s="2">
        <v>41882</v>
      </c>
      <c r="F405" s="1" t="s">
        <v>2087</v>
      </c>
      <c r="G405" s="1" t="s">
        <v>2087</v>
      </c>
      <c r="H405" s="1" t="s">
        <v>1195</v>
      </c>
      <c r="I405" s="1" t="s">
        <v>145</v>
      </c>
      <c r="J405" s="1" t="s">
        <v>1757</v>
      </c>
      <c r="K405" t="s">
        <v>1758</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3985</v>
      </c>
      <c r="BE405">
        <v>2014</v>
      </c>
    </row>
    <row r="406" spans="1:57" x14ac:dyDescent="0.35">
      <c r="A406" s="1" t="s">
        <v>662</v>
      </c>
      <c r="B406" s="1" t="s">
        <v>2083</v>
      </c>
      <c r="C406" s="1" t="s">
        <v>2082</v>
      </c>
      <c r="D406" s="1" t="s">
        <v>4129</v>
      </c>
      <c r="E406" s="2">
        <v>41882</v>
      </c>
      <c r="F406" s="1" t="s">
        <v>2084</v>
      </c>
      <c r="G406" s="1" t="s">
        <v>2084</v>
      </c>
      <c r="H406" s="1" t="s">
        <v>352</v>
      </c>
      <c r="I406" s="1" t="s">
        <v>353</v>
      </c>
      <c r="J406" s="1" t="s">
        <v>1757</v>
      </c>
      <c r="K406" t="s">
        <v>1758</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3985</v>
      </c>
      <c r="BE406">
        <v>2014</v>
      </c>
    </row>
    <row r="407" spans="1:57" x14ac:dyDescent="0.35">
      <c r="A407" s="1" t="s">
        <v>662</v>
      </c>
      <c r="B407" s="1" t="s">
        <v>2092</v>
      </c>
      <c r="C407" s="1" t="s">
        <v>2091</v>
      </c>
      <c r="D407" s="1" t="s">
        <v>4129</v>
      </c>
      <c r="E407" s="2">
        <v>41882</v>
      </c>
      <c r="F407" s="1" t="s">
        <v>2093</v>
      </c>
      <c r="G407" s="1" t="s">
        <v>2093</v>
      </c>
      <c r="H407" s="1" t="s">
        <v>1063</v>
      </c>
      <c r="I407" s="1" t="s">
        <v>40</v>
      </c>
      <c r="J407" s="1" t="s">
        <v>1757</v>
      </c>
      <c r="K407" t="s">
        <v>1758</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3985</v>
      </c>
      <c r="BE407">
        <v>2014</v>
      </c>
    </row>
    <row r="408" spans="1:57" x14ac:dyDescent="0.35">
      <c r="A408" s="1" t="s">
        <v>662</v>
      </c>
      <c r="B408" s="1" t="s">
        <v>2080</v>
      </c>
      <c r="C408" s="1" t="s">
        <v>2079</v>
      </c>
      <c r="D408" s="1" t="s">
        <v>4129</v>
      </c>
      <c r="E408" s="2">
        <v>41882</v>
      </c>
      <c r="F408" s="1" t="s">
        <v>2081</v>
      </c>
      <c r="G408" s="1" t="s">
        <v>2081</v>
      </c>
      <c r="H408" s="1" t="s">
        <v>1145</v>
      </c>
      <c r="I408" s="1" t="s">
        <v>1146</v>
      </c>
      <c r="J408" s="1" t="s">
        <v>1757</v>
      </c>
      <c r="K408" t="s">
        <v>1758</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3985</v>
      </c>
      <c r="BE408">
        <v>2014</v>
      </c>
    </row>
    <row r="409" spans="1:57" x14ac:dyDescent="0.35">
      <c r="A409" s="1" t="s">
        <v>662</v>
      </c>
      <c r="B409" s="1" t="s">
        <v>2077</v>
      </c>
      <c r="C409" s="1" t="s">
        <v>2076</v>
      </c>
      <c r="D409" s="1" t="s">
        <v>4129</v>
      </c>
      <c r="E409" s="2">
        <v>41882</v>
      </c>
      <c r="F409" s="1" t="s">
        <v>2078</v>
      </c>
      <c r="G409" s="1" t="s">
        <v>2078</v>
      </c>
      <c r="H409" s="1" t="s">
        <v>1059</v>
      </c>
      <c r="I409" s="1" t="s">
        <v>1146</v>
      </c>
      <c r="J409" s="1" t="s">
        <v>1757</v>
      </c>
      <c r="K409" t="s">
        <v>1758</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3985</v>
      </c>
      <c r="BE409">
        <v>2014</v>
      </c>
    </row>
    <row r="410" spans="1:57" x14ac:dyDescent="0.35">
      <c r="A410" s="1" t="s">
        <v>662</v>
      </c>
      <c r="B410" s="1" t="s">
        <v>2098</v>
      </c>
      <c r="C410" s="1" t="s">
        <v>2097</v>
      </c>
      <c r="D410" s="1" t="s">
        <v>4129</v>
      </c>
      <c r="E410" s="2">
        <v>41882</v>
      </c>
      <c r="F410" s="1" t="s">
        <v>2099</v>
      </c>
      <c r="G410" s="1" t="s">
        <v>2099</v>
      </c>
      <c r="H410" s="1" t="s">
        <v>1036</v>
      </c>
      <c r="I410" s="1" t="s">
        <v>387</v>
      </c>
      <c r="J410" s="1" t="s">
        <v>1757</v>
      </c>
      <c r="K410" t="s">
        <v>1758</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3985</v>
      </c>
      <c r="BE410">
        <v>2014</v>
      </c>
    </row>
    <row r="411" spans="1:57" x14ac:dyDescent="0.35">
      <c r="A411" s="1" t="s">
        <v>662</v>
      </c>
      <c r="B411" s="1" t="s">
        <v>2095</v>
      </c>
      <c r="C411" s="1" t="s">
        <v>2094</v>
      </c>
      <c r="D411" s="1" t="s">
        <v>4129</v>
      </c>
      <c r="E411" s="2">
        <v>41882</v>
      </c>
      <c r="F411" s="1" t="s">
        <v>2096</v>
      </c>
      <c r="G411" s="1" t="s">
        <v>2096</v>
      </c>
      <c r="H411" s="1" t="s">
        <v>1095</v>
      </c>
      <c r="I411" s="1" t="s">
        <v>387</v>
      </c>
      <c r="J411" s="1" t="s">
        <v>1757</v>
      </c>
      <c r="K411" t="s">
        <v>1758</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3985</v>
      </c>
      <c r="BE411">
        <v>2014</v>
      </c>
    </row>
    <row r="412" spans="1:57" x14ac:dyDescent="0.35">
      <c r="A412" s="1" t="s">
        <v>662</v>
      </c>
      <c r="B412" s="1" t="s">
        <v>2073</v>
      </c>
      <c r="C412" s="1" t="s">
        <v>2072</v>
      </c>
      <c r="D412" s="1" t="s">
        <v>4129</v>
      </c>
      <c r="E412" s="2">
        <v>41882</v>
      </c>
      <c r="F412" s="1" t="s">
        <v>2074</v>
      </c>
      <c r="G412" s="1" t="s">
        <v>2075</v>
      </c>
      <c r="H412" s="1" t="s">
        <v>402</v>
      </c>
      <c r="I412" s="1" t="s">
        <v>145</v>
      </c>
      <c r="J412" s="1" t="s">
        <v>1757</v>
      </c>
      <c r="K412" t="s">
        <v>1758</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3985</v>
      </c>
      <c r="BE412">
        <v>2014</v>
      </c>
    </row>
    <row r="413" spans="1:57" x14ac:dyDescent="0.35">
      <c r="A413" s="1" t="s">
        <v>662</v>
      </c>
      <c r="B413" s="1" t="s">
        <v>2070</v>
      </c>
      <c r="C413" s="1" t="s">
        <v>2069</v>
      </c>
      <c r="D413" s="1" t="s">
        <v>4129</v>
      </c>
      <c r="E413" s="2">
        <v>41882</v>
      </c>
      <c r="F413" s="1" t="s">
        <v>2071</v>
      </c>
      <c r="G413" s="1" t="s">
        <v>2071</v>
      </c>
      <c r="H413" s="1" t="s">
        <v>146</v>
      </c>
      <c r="I413" s="1" t="s">
        <v>145</v>
      </c>
      <c r="J413" s="1" t="s">
        <v>1757</v>
      </c>
      <c r="K413" t="s">
        <v>1758</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3985</v>
      </c>
      <c r="BE413">
        <v>2014</v>
      </c>
    </row>
    <row r="414" spans="1:57" x14ac:dyDescent="0.35">
      <c r="A414" s="1" t="s">
        <v>662</v>
      </c>
      <c r="B414" s="1" t="s">
        <v>2089</v>
      </c>
      <c r="C414" s="1" t="s">
        <v>2088</v>
      </c>
      <c r="D414" s="1" t="s">
        <v>4129</v>
      </c>
      <c r="E414" s="2">
        <v>41882</v>
      </c>
      <c r="F414" s="1" t="s">
        <v>2090</v>
      </c>
      <c r="G414" s="1" t="s">
        <v>2090</v>
      </c>
      <c r="H414" s="1" t="s">
        <v>54</v>
      </c>
      <c r="I414" s="1" t="s">
        <v>190</v>
      </c>
      <c r="J414" s="1" t="s">
        <v>1757</v>
      </c>
      <c r="K414" t="s">
        <v>1758</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3985</v>
      </c>
      <c r="BE414">
        <v>2014</v>
      </c>
    </row>
    <row r="415" spans="1:57" x14ac:dyDescent="0.35">
      <c r="A415" s="1" t="s">
        <v>662</v>
      </c>
      <c r="B415" s="1" t="s">
        <v>2067</v>
      </c>
      <c r="C415" s="1" t="s">
        <v>2066</v>
      </c>
      <c r="D415" s="1" t="s">
        <v>4129</v>
      </c>
      <c r="E415" s="2">
        <v>41882</v>
      </c>
      <c r="F415" s="1" t="s">
        <v>2068</v>
      </c>
      <c r="G415" s="1" t="s">
        <v>29</v>
      </c>
      <c r="H415" s="1" t="s">
        <v>1184</v>
      </c>
      <c r="I415" s="1" t="s">
        <v>48</v>
      </c>
      <c r="J415" s="1" t="s">
        <v>1757</v>
      </c>
      <c r="K415" t="s">
        <v>1758</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3985</v>
      </c>
      <c r="BE415">
        <v>2014</v>
      </c>
    </row>
    <row r="416" spans="1:57" x14ac:dyDescent="0.35">
      <c r="A416" s="1" t="s">
        <v>662</v>
      </c>
      <c r="B416" s="1" t="s">
        <v>2140</v>
      </c>
      <c r="C416" s="1" t="s">
        <v>2139</v>
      </c>
      <c r="D416" s="1" t="s">
        <v>4129</v>
      </c>
      <c r="E416" s="2">
        <v>41882</v>
      </c>
      <c r="F416" s="1" t="s">
        <v>2141</v>
      </c>
      <c r="G416" s="1" t="s">
        <v>2141</v>
      </c>
      <c r="H416" s="1" t="s">
        <v>125</v>
      </c>
      <c r="I416" s="1" t="s">
        <v>125</v>
      </c>
      <c r="J416" s="1" t="s">
        <v>1757</v>
      </c>
      <c r="K416" t="s">
        <v>1758</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3985</v>
      </c>
      <c r="BE416">
        <v>2014</v>
      </c>
    </row>
    <row r="417" spans="1:57" x14ac:dyDescent="0.35">
      <c r="A417" s="1" t="s">
        <v>662</v>
      </c>
      <c r="B417" s="1" t="s">
        <v>2137</v>
      </c>
      <c r="C417" s="1" t="s">
        <v>2136</v>
      </c>
      <c r="D417" s="1" t="s">
        <v>4129</v>
      </c>
      <c r="E417" s="2">
        <v>41882</v>
      </c>
      <c r="F417" s="1" t="s">
        <v>2138</v>
      </c>
      <c r="G417" s="1" t="s">
        <v>2138</v>
      </c>
      <c r="H417" s="1" t="s">
        <v>1099</v>
      </c>
      <c r="I417" s="1" t="s">
        <v>845</v>
      </c>
      <c r="J417" s="1" t="s">
        <v>1757</v>
      </c>
      <c r="K417" t="s">
        <v>1758</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3985</v>
      </c>
      <c r="BE417">
        <v>2014</v>
      </c>
    </row>
    <row r="418" spans="1:57" x14ac:dyDescent="0.35">
      <c r="A418" s="1" t="s">
        <v>662</v>
      </c>
      <c r="B418" s="1" t="s">
        <v>2143</v>
      </c>
      <c r="C418" s="1" t="s">
        <v>2142</v>
      </c>
      <c r="D418" s="1" t="s">
        <v>4129</v>
      </c>
      <c r="E418" s="2">
        <v>41882</v>
      </c>
      <c r="F418" s="1" t="s">
        <v>2144</v>
      </c>
      <c r="G418" s="1" t="s">
        <v>2144</v>
      </c>
      <c r="H418" s="1" t="s">
        <v>844</v>
      </c>
      <c r="I418" s="1" t="s">
        <v>845</v>
      </c>
      <c r="J418" s="1" t="s">
        <v>1757</v>
      </c>
      <c r="K418" t="s">
        <v>1758</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3985</v>
      </c>
      <c r="BE418">
        <v>2014</v>
      </c>
    </row>
    <row r="419" spans="1:57" x14ac:dyDescent="0.35">
      <c r="A419" s="1" t="s">
        <v>662</v>
      </c>
      <c r="B419" s="1" t="s">
        <v>2198</v>
      </c>
      <c r="C419" s="1" t="s">
        <v>2197</v>
      </c>
      <c r="D419" s="1" t="s">
        <v>4130</v>
      </c>
      <c r="E419" s="2">
        <v>42247</v>
      </c>
      <c r="F419" s="1" t="s">
        <v>2199</v>
      </c>
      <c r="G419" s="1" t="s">
        <v>2199</v>
      </c>
      <c r="H419" s="1" t="s">
        <v>1071</v>
      </c>
      <c r="I419" s="1" t="s">
        <v>210</v>
      </c>
      <c r="J419" s="1" t="s">
        <v>1757</v>
      </c>
      <c r="K419" t="s">
        <v>1758</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3985</v>
      </c>
      <c r="BE419">
        <v>2015</v>
      </c>
    </row>
    <row r="420" spans="1:57" x14ac:dyDescent="0.35">
      <c r="A420" s="1" t="s">
        <v>662</v>
      </c>
      <c r="B420" s="1" t="s">
        <v>2195</v>
      </c>
      <c r="C420" s="1" t="s">
        <v>2194</v>
      </c>
      <c r="D420" s="1" t="s">
        <v>4130</v>
      </c>
      <c r="E420" s="2">
        <v>42247</v>
      </c>
      <c r="F420" s="1" t="s">
        <v>2196</v>
      </c>
      <c r="G420" s="1" t="s">
        <v>2196</v>
      </c>
      <c r="H420" s="1" t="s">
        <v>146</v>
      </c>
      <c r="I420" s="1" t="s">
        <v>145</v>
      </c>
      <c r="J420" s="1" t="s">
        <v>1757</v>
      </c>
      <c r="K420" t="s">
        <v>1758</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3985</v>
      </c>
      <c r="BE420">
        <v>2015</v>
      </c>
    </row>
    <row r="421" spans="1:57" x14ac:dyDescent="0.35">
      <c r="A421" s="1" t="s">
        <v>662</v>
      </c>
      <c r="B421" s="1" t="s">
        <v>2176</v>
      </c>
      <c r="C421" s="1" t="s">
        <v>2175</v>
      </c>
      <c r="D421" s="1" t="s">
        <v>4130</v>
      </c>
      <c r="E421" s="2">
        <v>42247</v>
      </c>
      <c r="F421" s="1" t="s">
        <v>2177</v>
      </c>
      <c r="G421" s="1" t="s">
        <v>2177</v>
      </c>
      <c r="H421" s="1" t="s">
        <v>1043</v>
      </c>
      <c r="I421" s="1" t="s">
        <v>145</v>
      </c>
      <c r="J421" s="1" t="s">
        <v>1757</v>
      </c>
      <c r="K421" t="s">
        <v>1758</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3985</v>
      </c>
      <c r="BE421">
        <v>2015</v>
      </c>
    </row>
    <row r="422" spans="1:57" x14ac:dyDescent="0.35">
      <c r="A422" s="1" t="s">
        <v>662</v>
      </c>
      <c r="B422" s="1" t="s">
        <v>2192</v>
      </c>
      <c r="C422" s="1" t="s">
        <v>2191</v>
      </c>
      <c r="D422" s="1" t="s">
        <v>4130</v>
      </c>
      <c r="E422" s="2">
        <v>42247</v>
      </c>
      <c r="F422" s="1" t="s">
        <v>2193</v>
      </c>
      <c r="G422" s="1" t="s">
        <v>2193</v>
      </c>
      <c r="H422" s="1" t="s">
        <v>1145</v>
      </c>
      <c r="I422" s="1" t="s">
        <v>1146</v>
      </c>
      <c r="J422" s="1" t="s">
        <v>1757</v>
      </c>
      <c r="K422" t="s">
        <v>1758</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3985</v>
      </c>
      <c r="BE422">
        <v>2015</v>
      </c>
    </row>
    <row r="423" spans="1:57" x14ac:dyDescent="0.35">
      <c r="A423" s="1" t="s">
        <v>662</v>
      </c>
      <c r="B423" s="1" t="s">
        <v>2186</v>
      </c>
      <c r="C423" s="1" t="s">
        <v>2185</v>
      </c>
      <c r="D423" s="1" t="s">
        <v>4130</v>
      </c>
      <c r="E423" s="2">
        <v>42247</v>
      </c>
      <c r="F423" s="1" t="s">
        <v>2187</v>
      </c>
      <c r="G423" s="1" t="s">
        <v>2187</v>
      </c>
      <c r="H423" s="1" t="s">
        <v>135</v>
      </c>
      <c r="I423" s="1" t="s">
        <v>136</v>
      </c>
      <c r="J423" s="1" t="s">
        <v>1757</v>
      </c>
      <c r="K423" t="s">
        <v>1758</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3985</v>
      </c>
      <c r="BE423">
        <v>2015</v>
      </c>
    </row>
    <row r="424" spans="1:57" x14ac:dyDescent="0.35">
      <c r="A424" s="1" t="s">
        <v>662</v>
      </c>
      <c r="B424" s="1" t="s">
        <v>2189</v>
      </c>
      <c r="C424" s="1" t="s">
        <v>2188</v>
      </c>
      <c r="D424" s="1" t="s">
        <v>4130</v>
      </c>
      <c r="E424" s="2">
        <v>42247</v>
      </c>
      <c r="F424" s="1" t="s">
        <v>2190</v>
      </c>
      <c r="G424" s="1" t="s">
        <v>2190</v>
      </c>
      <c r="H424" s="1" t="s">
        <v>844</v>
      </c>
      <c r="I424" s="1" t="s">
        <v>845</v>
      </c>
      <c r="J424" s="1" t="s">
        <v>1757</v>
      </c>
      <c r="K424" t="s">
        <v>1758</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3985</v>
      </c>
      <c r="BE424">
        <v>2015</v>
      </c>
    </row>
    <row r="425" spans="1:57" x14ac:dyDescent="0.35">
      <c r="A425" s="1" t="s">
        <v>662</v>
      </c>
      <c r="B425" s="1" t="s">
        <v>2183</v>
      </c>
      <c r="C425" s="1" t="s">
        <v>2182</v>
      </c>
      <c r="D425" s="1" t="s">
        <v>4130</v>
      </c>
      <c r="E425" s="2">
        <v>42247</v>
      </c>
      <c r="F425" s="1" t="s">
        <v>2184</v>
      </c>
      <c r="G425" s="1" t="s">
        <v>2184</v>
      </c>
      <c r="H425" s="1" t="s">
        <v>1110</v>
      </c>
      <c r="I425" s="1" t="s">
        <v>145</v>
      </c>
      <c r="J425" s="1" t="s">
        <v>1757</v>
      </c>
      <c r="K425" t="s">
        <v>1758</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3985</v>
      </c>
      <c r="BE425">
        <v>2015</v>
      </c>
    </row>
    <row r="426" spans="1:57" x14ac:dyDescent="0.35">
      <c r="A426" s="1" t="s">
        <v>662</v>
      </c>
      <c r="B426" s="1" t="s">
        <v>2179</v>
      </c>
      <c r="C426" s="1" t="s">
        <v>2178</v>
      </c>
      <c r="D426" s="1" t="s">
        <v>4130</v>
      </c>
      <c r="E426" s="2">
        <v>42247</v>
      </c>
      <c r="F426" s="1" t="s">
        <v>2180</v>
      </c>
      <c r="G426" s="1" t="s">
        <v>2181</v>
      </c>
      <c r="H426" s="1" t="s">
        <v>1055</v>
      </c>
      <c r="I426" s="1" t="s">
        <v>145</v>
      </c>
      <c r="J426" s="1" t="s">
        <v>1757</v>
      </c>
      <c r="K426" t="s">
        <v>1758</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3985</v>
      </c>
      <c r="BE426">
        <v>2015</v>
      </c>
    </row>
    <row r="427" spans="1:57" x14ac:dyDescent="0.35">
      <c r="A427" s="1" t="s">
        <v>662</v>
      </c>
      <c r="B427" s="1" t="s">
        <v>2201</v>
      </c>
      <c r="C427" s="1" t="s">
        <v>2200</v>
      </c>
      <c r="D427" s="1" t="s">
        <v>4130</v>
      </c>
      <c r="E427" s="2">
        <v>42247</v>
      </c>
      <c r="F427" s="1" t="s">
        <v>2202</v>
      </c>
      <c r="G427" s="1" t="s">
        <v>2202</v>
      </c>
      <c r="H427" s="1" t="s">
        <v>238</v>
      </c>
      <c r="I427" s="1" t="s">
        <v>239</v>
      </c>
      <c r="J427" s="1" t="s">
        <v>1757</v>
      </c>
      <c r="K427" t="s">
        <v>1758</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3985</v>
      </c>
      <c r="BE427">
        <v>2015</v>
      </c>
    </row>
    <row r="428" spans="1:57" x14ac:dyDescent="0.35">
      <c r="A428" s="1" t="s">
        <v>662</v>
      </c>
      <c r="B428" s="1" t="s">
        <v>2149</v>
      </c>
      <c r="C428" s="1" t="s">
        <v>2148</v>
      </c>
      <c r="D428" s="1" t="s">
        <v>4130</v>
      </c>
      <c r="E428" s="2">
        <v>42247</v>
      </c>
      <c r="F428" s="1" t="s">
        <v>2150</v>
      </c>
      <c r="G428" s="1" t="s">
        <v>2150</v>
      </c>
      <c r="H428" s="1" t="s">
        <v>54</v>
      </c>
      <c r="I428" s="1" t="s">
        <v>190</v>
      </c>
      <c r="J428" s="1" t="s">
        <v>1757</v>
      </c>
      <c r="K428" t="s">
        <v>1758</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3985</v>
      </c>
      <c r="BE428">
        <v>2015</v>
      </c>
    </row>
    <row r="429" spans="1:57" x14ac:dyDescent="0.35">
      <c r="A429" s="1" t="s">
        <v>662</v>
      </c>
      <c r="B429" s="1" t="s">
        <v>2164</v>
      </c>
      <c r="C429" s="1" t="s">
        <v>2163</v>
      </c>
      <c r="D429" s="1" t="s">
        <v>4130</v>
      </c>
      <c r="E429" s="2">
        <v>42247</v>
      </c>
      <c r="F429" s="1" t="s">
        <v>2165</v>
      </c>
      <c r="G429" s="1" t="s">
        <v>2165</v>
      </c>
      <c r="H429" s="1" t="s">
        <v>1099</v>
      </c>
      <c r="I429" s="1" t="s">
        <v>845</v>
      </c>
      <c r="J429" s="1" t="s">
        <v>1757</v>
      </c>
      <c r="K429" t="s">
        <v>1758</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3985</v>
      </c>
      <c r="BE429">
        <v>2015</v>
      </c>
    </row>
    <row r="430" spans="1:57" x14ac:dyDescent="0.35">
      <c r="A430" s="1" t="s">
        <v>662</v>
      </c>
      <c r="B430" s="1" t="s">
        <v>2161</v>
      </c>
      <c r="C430" s="1" t="s">
        <v>2160</v>
      </c>
      <c r="D430" s="1" t="s">
        <v>4130</v>
      </c>
      <c r="E430" s="2">
        <v>42247</v>
      </c>
      <c r="F430" s="1" t="s">
        <v>2162</v>
      </c>
      <c r="G430" s="1" t="s">
        <v>2162</v>
      </c>
      <c r="H430" s="1" t="s">
        <v>1184</v>
      </c>
      <c r="I430" s="1" t="s">
        <v>48</v>
      </c>
      <c r="J430" s="1" t="s">
        <v>1757</v>
      </c>
      <c r="K430" t="s">
        <v>1758</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3985</v>
      </c>
      <c r="BE430">
        <v>2015</v>
      </c>
    </row>
    <row r="431" spans="1:57" x14ac:dyDescent="0.35">
      <c r="A431" s="1" t="s">
        <v>662</v>
      </c>
      <c r="B431" s="1" t="s">
        <v>2173</v>
      </c>
      <c r="C431" s="1" t="s">
        <v>2172</v>
      </c>
      <c r="D431" s="1" t="s">
        <v>4130</v>
      </c>
      <c r="E431" s="2">
        <v>42247</v>
      </c>
      <c r="F431" s="1" t="s">
        <v>2174</v>
      </c>
      <c r="G431" s="1" t="s">
        <v>2174</v>
      </c>
      <c r="H431" s="1" t="s">
        <v>998</v>
      </c>
      <c r="I431" s="1" t="s">
        <v>145</v>
      </c>
      <c r="J431" s="1" t="s">
        <v>1757</v>
      </c>
      <c r="K431" t="s">
        <v>1758</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3985</v>
      </c>
      <c r="BE431">
        <v>2015</v>
      </c>
    </row>
    <row r="432" spans="1:57" x14ac:dyDescent="0.35">
      <c r="A432" s="1" t="s">
        <v>662</v>
      </c>
      <c r="B432" s="1" t="s">
        <v>2170</v>
      </c>
      <c r="C432" s="1" t="s">
        <v>2169</v>
      </c>
      <c r="D432" s="1" t="s">
        <v>4130</v>
      </c>
      <c r="E432" s="2">
        <v>42247</v>
      </c>
      <c r="F432" s="1" t="s">
        <v>2171</v>
      </c>
      <c r="G432" s="1" t="s">
        <v>2171</v>
      </c>
      <c r="H432" s="1" t="s">
        <v>1138</v>
      </c>
      <c r="I432" s="1" t="s">
        <v>136</v>
      </c>
      <c r="J432" s="1" t="s">
        <v>1757</v>
      </c>
      <c r="K432" t="s">
        <v>1758</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3985</v>
      </c>
      <c r="BE432">
        <v>2015</v>
      </c>
    </row>
    <row r="433" spans="1:57" x14ac:dyDescent="0.35">
      <c r="A433" s="1" t="s">
        <v>662</v>
      </c>
      <c r="B433" s="1" t="s">
        <v>2167</v>
      </c>
      <c r="C433" s="1" t="s">
        <v>2166</v>
      </c>
      <c r="D433" s="1" t="s">
        <v>4130</v>
      </c>
      <c r="E433" s="2">
        <v>42247</v>
      </c>
      <c r="F433" s="1" t="s">
        <v>2168</v>
      </c>
      <c r="G433" s="1" t="s">
        <v>2168</v>
      </c>
      <c r="H433" s="1" t="s">
        <v>1079</v>
      </c>
      <c r="I433" s="1" t="s">
        <v>353</v>
      </c>
      <c r="J433" s="1" t="s">
        <v>1757</v>
      </c>
      <c r="K433" t="s">
        <v>1758</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3985</v>
      </c>
      <c r="BE433">
        <v>2015</v>
      </c>
    </row>
    <row r="434" spans="1:57" x14ac:dyDescent="0.35">
      <c r="A434" s="1" t="s">
        <v>662</v>
      </c>
      <c r="B434" s="1" t="s">
        <v>2158</v>
      </c>
      <c r="C434" s="1" t="s">
        <v>2157</v>
      </c>
      <c r="D434" s="1" t="s">
        <v>4130</v>
      </c>
      <c r="E434" s="2">
        <v>42247</v>
      </c>
      <c r="F434" s="1" t="s">
        <v>2159</v>
      </c>
      <c r="G434" s="1" t="s">
        <v>2159</v>
      </c>
      <c r="H434" s="1" t="s">
        <v>1020</v>
      </c>
      <c r="I434" s="1" t="s">
        <v>145</v>
      </c>
      <c r="J434" s="1" t="s">
        <v>1757</v>
      </c>
      <c r="K434" t="s">
        <v>1758</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3985</v>
      </c>
      <c r="BE434">
        <v>2015</v>
      </c>
    </row>
    <row r="435" spans="1:57" x14ac:dyDescent="0.35">
      <c r="A435" s="1" t="s">
        <v>662</v>
      </c>
      <c r="B435" s="1" t="s">
        <v>2155</v>
      </c>
      <c r="C435" s="1" t="s">
        <v>2154</v>
      </c>
      <c r="D435" s="1" t="s">
        <v>4130</v>
      </c>
      <c r="E435" s="2">
        <v>42247</v>
      </c>
      <c r="F435" s="1" t="s">
        <v>2156</v>
      </c>
      <c r="G435" s="1" t="s">
        <v>2156</v>
      </c>
      <c r="H435" s="1" t="s">
        <v>1063</v>
      </c>
      <c r="I435" s="1" t="s">
        <v>40</v>
      </c>
      <c r="J435" s="1" t="s">
        <v>1757</v>
      </c>
      <c r="K435" t="s">
        <v>1758</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3985</v>
      </c>
      <c r="BE435">
        <v>2015</v>
      </c>
    </row>
    <row r="436" spans="1:57" x14ac:dyDescent="0.35">
      <c r="A436" s="1" t="s">
        <v>662</v>
      </c>
      <c r="B436" s="1" t="s">
        <v>2152</v>
      </c>
      <c r="C436" s="1" t="s">
        <v>2151</v>
      </c>
      <c r="D436" s="1" t="s">
        <v>4130</v>
      </c>
      <c r="E436" s="2">
        <v>42247</v>
      </c>
      <c r="F436" s="1" t="s">
        <v>2153</v>
      </c>
      <c r="G436" s="1" t="s">
        <v>2153</v>
      </c>
      <c r="H436" s="1" t="s">
        <v>125</v>
      </c>
      <c r="I436" s="1" t="s">
        <v>125</v>
      </c>
      <c r="J436" s="1" t="s">
        <v>1757</v>
      </c>
      <c r="K436" t="s">
        <v>1758</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3985</v>
      </c>
      <c r="BE436">
        <v>2015</v>
      </c>
    </row>
    <row r="437" spans="1:57" x14ac:dyDescent="0.35">
      <c r="A437" s="1" t="s">
        <v>662</v>
      </c>
      <c r="B437" s="1" t="s">
        <v>2146</v>
      </c>
      <c r="C437" s="1" t="s">
        <v>2145</v>
      </c>
      <c r="D437" s="1" t="s">
        <v>4130</v>
      </c>
      <c r="E437" s="2">
        <v>42247</v>
      </c>
      <c r="F437" s="1" t="s">
        <v>2147</v>
      </c>
      <c r="G437" s="1" t="s">
        <v>2147</v>
      </c>
      <c r="H437" s="1" t="s">
        <v>402</v>
      </c>
      <c r="I437" s="1" t="s">
        <v>145</v>
      </c>
      <c r="J437" s="1" t="s">
        <v>1757</v>
      </c>
      <c r="K437" t="s">
        <v>1758</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3985</v>
      </c>
      <c r="BE437">
        <v>2015</v>
      </c>
    </row>
    <row r="438" spans="1:57" x14ac:dyDescent="0.35">
      <c r="A438" s="1" t="s">
        <v>662</v>
      </c>
      <c r="B438" s="1" t="s">
        <v>2204</v>
      </c>
      <c r="C438" s="1" t="s">
        <v>2203</v>
      </c>
      <c r="D438" s="1" t="s">
        <v>4130</v>
      </c>
      <c r="E438" s="2">
        <v>42247</v>
      </c>
      <c r="F438" s="1" t="s">
        <v>2205</v>
      </c>
      <c r="G438" s="1" t="s">
        <v>2205</v>
      </c>
      <c r="H438" s="1" t="s">
        <v>1206</v>
      </c>
      <c r="I438" s="1" t="s">
        <v>31</v>
      </c>
      <c r="J438" s="1" t="s">
        <v>1757</v>
      </c>
      <c r="K438" t="s">
        <v>1758</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3985</v>
      </c>
      <c r="BE438">
        <v>2015</v>
      </c>
    </row>
    <row r="439" spans="1:57" x14ac:dyDescent="0.35">
      <c r="A439" s="1" t="s">
        <v>458</v>
      </c>
      <c r="B439" s="1" t="s">
        <v>2207</v>
      </c>
      <c r="C439" s="1" t="s">
        <v>2206</v>
      </c>
      <c r="D439" s="1" t="s">
        <v>4131</v>
      </c>
      <c r="E439" s="2">
        <v>40786</v>
      </c>
      <c r="F439" s="1" t="s">
        <v>2208</v>
      </c>
      <c r="G439" s="1" t="s">
        <v>29</v>
      </c>
      <c r="H439" s="1" t="s">
        <v>29</v>
      </c>
      <c r="I439" s="1" t="s">
        <v>29</v>
      </c>
      <c r="J439" s="1" t="s">
        <v>1775</v>
      </c>
      <c r="K439" t="s">
        <v>1776</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3985</v>
      </c>
      <c r="BE439">
        <v>2011</v>
      </c>
    </row>
    <row r="440" spans="1:57" x14ac:dyDescent="0.35">
      <c r="A440" s="1" t="s">
        <v>458</v>
      </c>
      <c r="B440" s="1" t="s">
        <v>2210</v>
      </c>
      <c r="C440" s="1" t="s">
        <v>2209</v>
      </c>
      <c r="D440" s="1" t="s">
        <v>4132</v>
      </c>
      <c r="E440" s="2">
        <v>41152</v>
      </c>
      <c r="F440" s="1" t="s">
        <v>2211</v>
      </c>
      <c r="G440" s="1" t="s">
        <v>29</v>
      </c>
      <c r="H440" s="1" t="s">
        <v>29</v>
      </c>
      <c r="I440" s="1" t="s">
        <v>29</v>
      </c>
      <c r="J440" s="1" t="s">
        <v>1775</v>
      </c>
      <c r="K440" t="s">
        <v>1776</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3985</v>
      </c>
      <c r="BE440">
        <v>2012</v>
      </c>
    </row>
    <row r="441" spans="1:57" x14ac:dyDescent="0.35">
      <c r="A441" s="1" t="s">
        <v>458</v>
      </c>
      <c r="B441" s="1" t="s">
        <v>2213</v>
      </c>
      <c r="C441" s="1" t="s">
        <v>2212</v>
      </c>
      <c r="D441" s="1" t="s">
        <v>4133</v>
      </c>
      <c r="E441" s="2">
        <v>41517</v>
      </c>
      <c r="F441" s="1" t="s">
        <v>2214</v>
      </c>
      <c r="G441" s="1" t="s">
        <v>29</v>
      </c>
      <c r="H441" s="1" t="s">
        <v>29</v>
      </c>
      <c r="I441" s="1" t="s">
        <v>29</v>
      </c>
      <c r="J441" s="1" t="s">
        <v>1775</v>
      </c>
      <c r="K441" t="s">
        <v>1776</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3985</v>
      </c>
      <c r="BE441">
        <v>2013</v>
      </c>
    </row>
    <row r="442" spans="1:57" x14ac:dyDescent="0.35">
      <c r="A442" s="1" t="s">
        <v>458</v>
      </c>
      <c r="B442" s="1" t="s">
        <v>2216</v>
      </c>
      <c r="C442" s="1" t="s">
        <v>2215</v>
      </c>
      <c r="D442" s="1" t="s">
        <v>4134</v>
      </c>
      <c r="E442" s="2">
        <v>41882</v>
      </c>
      <c r="F442" s="1" t="s">
        <v>2217</v>
      </c>
      <c r="G442" s="1" t="s">
        <v>29</v>
      </c>
      <c r="H442" s="1" t="s">
        <v>29</v>
      </c>
      <c r="I442" s="1" t="s">
        <v>29</v>
      </c>
      <c r="J442" s="1" t="s">
        <v>1775</v>
      </c>
      <c r="K442" t="s">
        <v>1776</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3985</v>
      </c>
      <c r="BE442">
        <v>2014</v>
      </c>
    </row>
    <row r="443" spans="1:57" x14ac:dyDescent="0.35">
      <c r="A443" s="1" t="s">
        <v>458</v>
      </c>
      <c r="B443" s="1" t="s">
        <v>2219</v>
      </c>
      <c r="C443" s="1" t="s">
        <v>2218</v>
      </c>
      <c r="D443" s="1" t="s">
        <v>4135</v>
      </c>
      <c r="E443" s="2">
        <v>42247</v>
      </c>
      <c r="F443" s="1" t="s">
        <v>2220</v>
      </c>
      <c r="G443" s="1" t="s">
        <v>29</v>
      </c>
      <c r="H443" s="1" t="s">
        <v>29</v>
      </c>
      <c r="I443" s="1" t="s">
        <v>29</v>
      </c>
      <c r="J443" s="1" t="s">
        <v>1775</v>
      </c>
      <c r="K443" t="s">
        <v>1776</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3985</v>
      </c>
      <c r="BE443">
        <v>2015</v>
      </c>
    </row>
    <row r="444" spans="1:57" x14ac:dyDescent="0.35">
      <c r="A444" s="1" t="s">
        <v>683</v>
      </c>
      <c r="B444" s="1" t="s">
        <v>2230</v>
      </c>
      <c r="C444" s="1" t="s">
        <v>2229</v>
      </c>
      <c r="D444" s="1" t="s">
        <v>4136</v>
      </c>
      <c r="E444" s="2">
        <v>41152</v>
      </c>
      <c r="F444" s="1" t="s">
        <v>2231</v>
      </c>
      <c r="G444" s="1" t="s">
        <v>29</v>
      </c>
      <c r="H444" s="1" t="s">
        <v>1820</v>
      </c>
      <c r="I444" s="1" t="s">
        <v>145</v>
      </c>
      <c r="J444" s="1" t="s">
        <v>1775</v>
      </c>
      <c r="K444" t="s">
        <v>1776</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3985</v>
      </c>
      <c r="BE444">
        <v>2012</v>
      </c>
    </row>
    <row r="445" spans="1:57" x14ac:dyDescent="0.35">
      <c r="A445" s="1" t="s">
        <v>683</v>
      </c>
      <c r="B445" s="1" t="s">
        <v>2222</v>
      </c>
      <c r="C445" s="1" t="s">
        <v>2221</v>
      </c>
      <c r="D445" s="1" t="s">
        <v>4136</v>
      </c>
      <c r="E445" s="2">
        <v>41152</v>
      </c>
      <c r="F445" s="1" t="s">
        <v>2223</v>
      </c>
      <c r="G445" s="1" t="s">
        <v>2224</v>
      </c>
      <c r="H445" s="1" t="s">
        <v>352</v>
      </c>
      <c r="I445" s="1" t="s">
        <v>353</v>
      </c>
      <c r="J445" s="1" t="s">
        <v>1775</v>
      </c>
      <c r="K445" t="s">
        <v>1776</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3985</v>
      </c>
      <c r="BE445">
        <v>2012</v>
      </c>
    </row>
    <row r="446" spans="1:57" x14ac:dyDescent="0.35">
      <c r="A446" s="1" t="s">
        <v>683</v>
      </c>
      <c r="B446" s="1" t="s">
        <v>2226</v>
      </c>
      <c r="C446" s="1" t="s">
        <v>2225</v>
      </c>
      <c r="D446" s="1" t="s">
        <v>4136</v>
      </c>
      <c r="E446" s="2">
        <v>41152</v>
      </c>
      <c r="F446" s="1" t="s">
        <v>2227</v>
      </c>
      <c r="G446" s="1" t="s">
        <v>2228</v>
      </c>
      <c r="H446" s="1" t="s">
        <v>352</v>
      </c>
      <c r="I446" s="1" t="s">
        <v>353</v>
      </c>
      <c r="J446" s="1" t="s">
        <v>1775</v>
      </c>
      <c r="K446" t="s">
        <v>1776</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3985</v>
      </c>
      <c r="BE446">
        <v>2012</v>
      </c>
    </row>
    <row r="447" spans="1:57" x14ac:dyDescent="0.35">
      <c r="A447" s="1" t="s">
        <v>683</v>
      </c>
      <c r="B447" s="1" t="s">
        <v>2233</v>
      </c>
      <c r="C447" s="1" t="s">
        <v>2232</v>
      </c>
      <c r="D447" s="1" t="s">
        <v>4137</v>
      </c>
      <c r="E447" s="2">
        <v>41517</v>
      </c>
      <c r="F447" s="1" t="s">
        <v>2234</v>
      </c>
      <c r="G447" s="1" t="s">
        <v>29</v>
      </c>
      <c r="H447" s="1" t="s">
        <v>1820</v>
      </c>
      <c r="I447" s="1" t="s">
        <v>145</v>
      </c>
      <c r="J447" s="1" t="s">
        <v>1775</v>
      </c>
      <c r="K447" t="s">
        <v>1776</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3985</v>
      </c>
      <c r="BE447">
        <v>2013</v>
      </c>
    </row>
    <row r="448" spans="1:57" x14ac:dyDescent="0.35">
      <c r="A448" s="1" t="s">
        <v>652</v>
      </c>
      <c r="B448" s="1" t="s">
        <v>2242</v>
      </c>
      <c r="C448" s="1" t="s">
        <v>2241</v>
      </c>
      <c r="D448" s="1" t="s">
        <v>4138</v>
      </c>
      <c r="E448" s="2">
        <v>41517</v>
      </c>
      <c r="F448" s="1" t="s">
        <v>2243</v>
      </c>
      <c r="G448" s="1" t="s">
        <v>29</v>
      </c>
      <c r="H448" s="1" t="s">
        <v>1820</v>
      </c>
      <c r="I448" s="1" t="s">
        <v>145</v>
      </c>
      <c r="J448" s="1" t="s">
        <v>1775</v>
      </c>
      <c r="K448" t="s">
        <v>1776</v>
      </c>
      <c r="L448" t="b">
        <v>1</v>
      </c>
      <c r="M448">
        <v>0</v>
      </c>
      <c r="N448">
        <v>0</v>
      </c>
      <c r="O448">
        <v>0</v>
      </c>
      <c r="U448">
        <v>0</v>
      </c>
      <c r="V448">
        <v>0</v>
      </c>
      <c r="Y448">
        <v>0</v>
      </c>
      <c r="AI448">
        <v>0</v>
      </c>
      <c r="AK448">
        <v>0</v>
      </c>
      <c r="AZ448">
        <v>0</v>
      </c>
      <c r="BB448">
        <v>8</v>
      </c>
      <c r="BC448">
        <v>2013</v>
      </c>
      <c r="BD448" s="1" t="s">
        <v>3985</v>
      </c>
      <c r="BE448">
        <v>2013</v>
      </c>
    </row>
    <row r="449" spans="1:57" x14ac:dyDescent="0.35">
      <c r="A449" s="1" t="s">
        <v>652</v>
      </c>
      <c r="B449" s="1" t="s">
        <v>2239</v>
      </c>
      <c r="C449" s="1" t="s">
        <v>2238</v>
      </c>
      <c r="D449" s="1" t="s">
        <v>4138</v>
      </c>
      <c r="E449" s="2">
        <v>41517</v>
      </c>
      <c r="F449" s="1" t="s">
        <v>2240</v>
      </c>
      <c r="G449" s="1" t="s">
        <v>29</v>
      </c>
      <c r="H449" s="1" t="s">
        <v>352</v>
      </c>
      <c r="I449" s="1" t="s">
        <v>353</v>
      </c>
      <c r="J449" s="1" t="s">
        <v>1775</v>
      </c>
      <c r="K449" t="s">
        <v>1776</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3985</v>
      </c>
      <c r="BE449">
        <v>2013</v>
      </c>
    </row>
    <row r="450" spans="1:57" x14ac:dyDescent="0.35">
      <c r="A450" s="1" t="s">
        <v>652</v>
      </c>
      <c r="B450" s="1" t="s">
        <v>2236</v>
      </c>
      <c r="C450" s="1" t="s">
        <v>2235</v>
      </c>
      <c r="D450" s="1" t="s">
        <v>4138</v>
      </c>
      <c r="E450" s="2">
        <v>41517</v>
      </c>
      <c r="F450" s="1" t="s">
        <v>2237</v>
      </c>
      <c r="G450" s="1" t="s">
        <v>29</v>
      </c>
      <c r="H450" s="1" t="s">
        <v>596</v>
      </c>
      <c r="I450" s="1" t="s">
        <v>353</v>
      </c>
      <c r="J450" s="1" t="s">
        <v>1775</v>
      </c>
      <c r="K450" t="s">
        <v>1776</v>
      </c>
      <c r="L450" t="b">
        <v>1</v>
      </c>
      <c r="M450">
        <v>0</v>
      </c>
      <c r="N450">
        <v>0</v>
      </c>
      <c r="O450">
        <v>0</v>
      </c>
      <c r="U450">
        <v>0</v>
      </c>
      <c r="V450">
        <v>0</v>
      </c>
      <c r="AI450">
        <v>0</v>
      </c>
      <c r="AZ450">
        <v>0</v>
      </c>
      <c r="BB450">
        <v>8</v>
      </c>
      <c r="BC450">
        <v>2013</v>
      </c>
      <c r="BD450" s="1" t="s">
        <v>3985</v>
      </c>
      <c r="BE450">
        <v>2013</v>
      </c>
    </row>
    <row r="451" spans="1:57" x14ac:dyDescent="0.35">
      <c r="A451" s="1" t="s">
        <v>652</v>
      </c>
      <c r="B451" s="1" t="s">
        <v>2248</v>
      </c>
      <c r="C451" s="1" t="s">
        <v>2247</v>
      </c>
      <c r="D451" s="1" t="s">
        <v>4138</v>
      </c>
      <c r="E451" s="2">
        <v>41517</v>
      </c>
      <c r="F451" s="1" t="s">
        <v>2249</v>
      </c>
      <c r="G451" s="1" t="s">
        <v>29</v>
      </c>
      <c r="H451" s="1" t="s">
        <v>576</v>
      </c>
      <c r="I451" s="1" t="s">
        <v>353</v>
      </c>
      <c r="J451" s="1" t="s">
        <v>1775</v>
      </c>
      <c r="K451" t="s">
        <v>1776</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3985</v>
      </c>
      <c r="BE451">
        <v>2013</v>
      </c>
    </row>
    <row r="452" spans="1:57" x14ac:dyDescent="0.35">
      <c r="A452" s="1" t="s">
        <v>379</v>
      </c>
      <c r="B452" s="1" t="s">
        <v>2245</v>
      </c>
      <c r="C452" s="1" t="s">
        <v>2244</v>
      </c>
      <c r="D452" s="1" t="s">
        <v>4138</v>
      </c>
      <c r="E452" s="2">
        <v>41517</v>
      </c>
      <c r="F452" s="1" t="s">
        <v>2246</v>
      </c>
      <c r="G452" s="1" t="s">
        <v>29</v>
      </c>
      <c r="H452" s="1" t="s">
        <v>380</v>
      </c>
      <c r="I452" s="1" t="s">
        <v>380</v>
      </c>
      <c r="J452" s="1" t="s">
        <v>1855</v>
      </c>
      <c r="K452" t="s">
        <v>1856</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3985</v>
      </c>
      <c r="BE452">
        <v>2013</v>
      </c>
    </row>
    <row r="453" spans="1:57" x14ac:dyDescent="0.35">
      <c r="A453" s="1" t="s">
        <v>652</v>
      </c>
      <c r="B453" s="1" t="s">
        <v>2257</v>
      </c>
      <c r="C453" s="1" t="s">
        <v>2256</v>
      </c>
      <c r="D453" s="1" t="s">
        <v>4139</v>
      </c>
      <c r="E453" s="2">
        <v>41882</v>
      </c>
      <c r="F453" s="1" t="s">
        <v>2258</v>
      </c>
      <c r="G453" s="1" t="s">
        <v>29</v>
      </c>
      <c r="H453" s="1" t="s">
        <v>1820</v>
      </c>
      <c r="I453" s="1" t="s">
        <v>145</v>
      </c>
      <c r="J453" s="1" t="s">
        <v>1775</v>
      </c>
      <c r="K453" t="s">
        <v>1776</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3985</v>
      </c>
      <c r="BE453">
        <v>2014</v>
      </c>
    </row>
    <row r="454" spans="1:57" x14ac:dyDescent="0.35">
      <c r="A454" s="1" t="s">
        <v>652</v>
      </c>
      <c r="B454" s="1" t="s">
        <v>2254</v>
      </c>
      <c r="C454" s="1" t="s">
        <v>2253</v>
      </c>
      <c r="D454" s="1" t="s">
        <v>4139</v>
      </c>
      <c r="E454" s="2">
        <v>41882</v>
      </c>
      <c r="F454" s="1" t="s">
        <v>2255</v>
      </c>
      <c r="G454" s="1" t="s">
        <v>29</v>
      </c>
      <c r="H454" s="1" t="s">
        <v>352</v>
      </c>
      <c r="I454" s="1" t="s">
        <v>353</v>
      </c>
      <c r="J454" s="1" t="s">
        <v>1775</v>
      </c>
      <c r="K454" t="s">
        <v>1776</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3985</v>
      </c>
      <c r="BE454">
        <v>2014</v>
      </c>
    </row>
    <row r="455" spans="1:57" x14ac:dyDescent="0.35">
      <c r="A455" s="1" t="s">
        <v>652</v>
      </c>
      <c r="B455" s="1" t="s">
        <v>2251</v>
      </c>
      <c r="C455" s="1" t="s">
        <v>2250</v>
      </c>
      <c r="D455" s="1" t="s">
        <v>4139</v>
      </c>
      <c r="E455" s="2">
        <v>41882</v>
      </c>
      <c r="F455" s="1" t="s">
        <v>2252</v>
      </c>
      <c r="G455" s="1" t="s">
        <v>29</v>
      </c>
      <c r="H455" s="1" t="s">
        <v>596</v>
      </c>
      <c r="I455" s="1" t="s">
        <v>353</v>
      </c>
      <c r="J455" s="1" t="s">
        <v>1775</v>
      </c>
      <c r="K455" t="s">
        <v>1776</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3985</v>
      </c>
      <c r="BE455">
        <v>2014</v>
      </c>
    </row>
    <row r="456" spans="1:57" x14ac:dyDescent="0.35">
      <c r="A456" s="1" t="s">
        <v>652</v>
      </c>
      <c r="B456" s="1" t="s">
        <v>2264</v>
      </c>
      <c r="C456" s="1" t="s">
        <v>2263</v>
      </c>
      <c r="D456" s="1" t="s">
        <v>4139</v>
      </c>
      <c r="E456" s="2">
        <v>41882</v>
      </c>
      <c r="F456" s="1" t="s">
        <v>2265</v>
      </c>
      <c r="G456" s="1" t="s">
        <v>29</v>
      </c>
      <c r="H456" s="1" t="s">
        <v>576</v>
      </c>
      <c r="I456" s="1" t="s">
        <v>353</v>
      </c>
      <c r="J456" s="1" t="s">
        <v>1775</v>
      </c>
      <c r="K456" t="s">
        <v>1776</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3985</v>
      </c>
      <c r="BE456">
        <v>2014</v>
      </c>
    </row>
    <row r="457" spans="1:57" x14ac:dyDescent="0.35">
      <c r="A457" s="1" t="s">
        <v>652</v>
      </c>
      <c r="B457" s="1" t="s">
        <v>2260</v>
      </c>
      <c r="C457" s="1" t="s">
        <v>2259</v>
      </c>
      <c r="D457" s="1" t="s">
        <v>4139</v>
      </c>
      <c r="E457" s="2">
        <v>41882</v>
      </c>
      <c r="F457" s="1" t="s">
        <v>2261</v>
      </c>
      <c r="G457" s="1" t="s">
        <v>29</v>
      </c>
      <c r="H457" s="1" t="s">
        <v>2262</v>
      </c>
      <c r="I457" s="1" t="s">
        <v>353</v>
      </c>
      <c r="J457" s="1" t="s">
        <v>1775</v>
      </c>
      <c r="K457" t="s">
        <v>1776</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3985</v>
      </c>
      <c r="BE457">
        <v>2014</v>
      </c>
    </row>
    <row r="458" spans="1:57" x14ac:dyDescent="0.35">
      <c r="A458" s="1" t="s">
        <v>652</v>
      </c>
      <c r="B458" s="1" t="s">
        <v>2273</v>
      </c>
      <c r="C458" s="1" t="s">
        <v>2272</v>
      </c>
      <c r="D458" s="1" t="s">
        <v>4140</v>
      </c>
      <c r="E458" s="2">
        <v>42613</v>
      </c>
      <c r="F458" s="1" t="s">
        <v>2274</v>
      </c>
      <c r="G458" s="1" t="s">
        <v>29</v>
      </c>
      <c r="H458" s="1" t="s">
        <v>1820</v>
      </c>
      <c r="I458" s="1" t="s">
        <v>145</v>
      </c>
      <c r="J458" s="1" t="s">
        <v>1775</v>
      </c>
      <c r="K458" t="s">
        <v>1776</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3985</v>
      </c>
      <c r="BE458">
        <v>2016</v>
      </c>
    </row>
    <row r="459" spans="1:57" x14ac:dyDescent="0.35">
      <c r="A459" s="1" t="s">
        <v>652</v>
      </c>
      <c r="B459" s="1" t="s">
        <v>2270</v>
      </c>
      <c r="C459" s="1" t="s">
        <v>2269</v>
      </c>
      <c r="D459" s="1" t="s">
        <v>4140</v>
      </c>
      <c r="E459" s="2">
        <v>42613</v>
      </c>
      <c r="F459" s="1" t="s">
        <v>2271</v>
      </c>
      <c r="G459" s="1" t="s">
        <v>29</v>
      </c>
      <c r="H459" s="1" t="s">
        <v>352</v>
      </c>
      <c r="I459" s="1" t="s">
        <v>353</v>
      </c>
      <c r="J459" s="1" t="s">
        <v>1775</v>
      </c>
      <c r="K459" t="s">
        <v>1776</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3985</v>
      </c>
      <c r="BE459">
        <v>2016</v>
      </c>
    </row>
    <row r="460" spans="1:57" x14ac:dyDescent="0.35">
      <c r="A460" s="1" t="s">
        <v>652</v>
      </c>
      <c r="B460" s="1" t="s">
        <v>2267</v>
      </c>
      <c r="C460" s="1" t="s">
        <v>2266</v>
      </c>
      <c r="D460" s="1" t="s">
        <v>4140</v>
      </c>
      <c r="E460" s="2">
        <v>42613</v>
      </c>
      <c r="F460" s="1" t="s">
        <v>2268</v>
      </c>
      <c r="G460" s="1" t="s">
        <v>29</v>
      </c>
      <c r="H460" s="1" t="s">
        <v>596</v>
      </c>
      <c r="I460" s="1" t="s">
        <v>353</v>
      </c>
      <c r="J460" s="1" t="s">
        <v>1775</v>
      </c>
      <c r="K460" t="s">
        <v>1776</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3985</v>
      </c>
      <c r="BE460">
        <v>2016</v>
      </c>
    </row>
    <row r="461" spans="1:57" x14ac:dyDescent="0.35">
      <c r="A461" s="1" t="s">
        <v>652</v>
      </c>
      <c r="B461" s="1" t="s">
        <v>2280</v>
      </c>
      <c r="C461" s="1" t="s">
        <v>2279</v>
      </c>
      <c r="D461" s="1" t="s">
        <v>4140</v>
      </c>
      <c r="E461" s="2">
        <v>42613</v>
      </c>
      <c r="F461" s="1" t="s">
        <v>2281</v>
      </c>
      <c r="G461" s="1" t="s">
        <v>29</v>
      </c>
      <c r="H461" s="1" t="s">
        <v>576</v>
      </c>
      <c r="I461" s="1" t="s">
        <v>353</v>
      </c>
      <c r="J461" s="1" t="s">
        <v>1775</v>
      </c>
      <c r="K461" t="s">
        <v>1776</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3985</v>
      </c>
      <c r="BE461">
        <v>2016</v>
      </c>
    </row>
    <row r="462" spans="1:57" x14ac:dyDescent="0.35">
      <c r="A462" s="1" t="s">
        <v>652</v>
      </c>
      <c r="B462" s="1" t="s">
        <v>2276</v>
      </c>
      <c r="C462" s="1" t="s">
        <v>2275</v>
      </c>
      <c r="D462" s="1" t="s">
        <v>4140</v>
      </c>
      <c r="E462" s="2">
        <v>42613</v>
      </c>
      <c r="F462" s="1" t="s">
        <v>2277</v>
      </c>
      <c r="G462" s="1" t="s">
        <v>29</v>
      </c>
      <c r="H462" s="1" t="s">
        <v>2278</v>
      </c>
      <c r="I462" s="1" t="s">
        <v>31</v>
      </c>
      <c r="J462" s="1" t="s">
        <v>1775</v>
      </c>
      <c r="K462" t="s">
        <v>1776</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3985</v>
      </c>
      <c r="BE462">
        <v>2016</v>
      </c>
    </row>
    <row r="463" spans="1:57" x14ac:dyDescent="0.35">
      <c r="A463" s="1" t="s">
        <v>476</v>
      </c>
      <c r="B463" s="1" t="s">
        <v>2283</v>
      </c>
      <c r="C463" s="1" t="s">
        <v>2282</v>
      </c>
      <c r="D463" s="1" t="s">
        <v>4141</v>
      </c>
      <c r="E463" s="2">
        <v>40421</v>
      </c>
      <c r="F463" s="1" t="s">
        <v>2284</v>
      </c>
      <c r="G463" s="1" t="s">
        <v>29</v>
      </c>
      <c r="H463" s="1" t="s">
        <v>29</v>
      </c>
      <c r="I463" s="1" t="s">
        <v>29</v>
      </c>
      <c r="J463" s="1" t="s">
        <v>751</v>
      </c>
      <c r="K463" t="s">
        <v>1919</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3985</v>
      </c>
      <c r="BE463">
        <v>2010</v>
      </c>
    </row>
    <row r="464" spans="1:57" x14ac:dyDescent="0.35">
      <c r="A464" s="1" t="s">
        <v>476</v>
      </c>
      <c r="B464" s="1" t="s">
        <v>2286</v>
      </c>
      <c r="C464" s="1" t="s">
        <v>2285</v>
      </c>
      <c r="D464" s="1" t="s">
        <v>4142</v>
      </c>
      <c r="E464" s="2">
        <v>40786</v>
      </c>
      <c r="F464" s="1" t="s">
        <v>2287</v>
      </c>
      <c r="G464" s="1" t="s">
        <v>29</v>
      </c>
      <c r="H464" s="1" t="s">
        <v>29</v>
      </c>
      <c r="I464" s="1" t="s">
        <v>29</v>
      </c>
      <c r="J464" s="1" t="s">
        <v>751</v>
      </c>
      <c r="K464" t="s">
        <v>1919</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3985</v>
      </c>
      <c r="BE464">
        <v>2011</v>
      </c>
    </row>
    <row r="465" spans="1:57" x14ac:dyDescent="0.35">
      <c r="A465" s="1" t="s">
        <v>476</v>
      </c>
      <c r="B465" s="1" t="s">
        <v>2289</v>
      </c>
      <c r="C465" s="1" t="s">
        <v>2288</v>
      </c>
      <c r="D465" s="1" t="s">
        <v>4143</v>
      </c>
      <c r="E465" s="2">
        <v>41152</v>
      </c>
      <c r="F465" s="1" t="s">
        <v>2290</v>
      </c>
      <c r="G465" s="1" t="s">
        <v>29</v>
      </c>
      <c r="H465" s="1" t="s">
        <v>29</v>
      </c>
      <c r="I465" s="1" t="s">
        <v>29</v>
      </c>
      <c r="J465" s="1" t="s">
        <v>751</v>
      </c>
      <c r="K465" t="s">
        <v>1919</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3985</v>
      </c>
      <c r="BE465">
        <v>2012</v>
      </c>
    </row>
    <row r="466" spans="1:57" x14ac:dyDescent="0.35">
      <c r="A466" s="1" t="s">
        <v>470</v>
      </c>
      <c r="B466" s="1" t="s">
        <v>2292</v>
      </c>
      <c r="C466" s="1" t="s">
        <v>2291</v>
      </c>
      <c r="D466" s="1" t="s">
        <v>4144</v>
      </c>
      <c r="E466" s="2">
        <v>40786</v>
      </c>
      <c r="F466" s="1" t="s">
        <v>2293</v>
      </c>
      <c r="G466" s="1" t="s">
        <v>29</v>
      </c>
      <c r="H466" s="1" t="s">
        <v>29</v>
      </c>
      <c r="I466" s="1" t="s">
        <v>29</v>
      </c>
      <c r="J466" s="1" t="s">
        <v>1775</v>
      </c>
      <c r="K466" t="s">
        <v>1776</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3985</v>
      </c>
      <c r="BE466">
        <v>2011</v>
      </c>
    </row>
    <row r="467" spans="1:57" x14ac:dyDescent="0.35">
      <c r="A467" s="1" t="s">
        <v>470</v>
      </c>
      <c r="B467" s="1" t="s">
        <v>2295</v>
      </c>
      <c r="C467" s="1" t="s">
        <v>2294</v>
      </c>
      <c r="D467" s="1" t="s">
        <v>4145</v>
      </c>
      <c r="E467" s="2">
        <v>41152</v>
      </c>
      <c r="F467" s="1" t="s">
        <v>2296</v>
      </c>
      <c r="G467" s="1" t="s">
        <v>29</v>
      </c>
      <c r="H467" s="1" t="s">
        <v>29</v>
      </c>
      <c r="I467" s="1" t="s">
        <v>29</v>
      </c>
      <c r="J467" s="1" t="s">
        <v>1775</v>
      </c>
      <c r="K467" t="s">
        <v>1776</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3985</v>
      </c>
      <c r="BE467">
        <v>2012</v>
      </c>
    </row>
    <row r="468" spans="1:57" x14ac:dyDescent="0.35">
      <c r="A468" s="1" t="s">
        <v>470</v>
      </c>
      <c r="B468" s="1" t="s">
        <v>2298</v>
      </c>
      <c r="C468" s="1" t="s">
        <v>2297</v>
      </c>
      <c r="D468" s="1" t="s">
        <v>4146</v>
      </c>
      <c r="E468" s="2">
        <v>41517</v>
      </c>
      <c r="F468" s="1" t="s">
        <v>2299</v>
      </c>
      <c r="G468" s="1" t="s">
        <v>29</v>
      </c>
      <c r="H468" s="1" t="s">
        <v>29</v>
      </c>
      <c r="I468" s="1" t="s">
        <v>29</v>
      </c>
      <c r="J468" s="1" t="s">
        <v>1775</v>
      </c>
      <c r="K468" t="s">
        <v>1776</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3985</v>
      </c>
      <c r="BE468">
        <v>2013</v>
      </c>
    </row>
    <row r="469" spans="1:57" x14ac:dyDescent="0.35">
      <c r="A469" s="1" t="s">
        <v>470</v>
      </c>
      <c r="B469" s="1" t="s">
        <v>2301</v>
      </c>
      <c r="C469" s="1" t="s">
        <v>2300</v>
      </c>
      <c r="D469" s="1" t="s">
        <v>4147</v>
      </c>
      <c r="E469" s="2">
        <v>41882</v>
      </c>
      <c r="F469" s="1" t="s">
        <v>2302</v>
      </c>
      <c r="G469" s="1" t="s">
        <v>29</v>
      </c>
      <c r="H469" s="1" t="s">
        <v>29</v>
      </c>
      <c r="I469" s="1" t="s">
        <v>29</v>
      </c>
      <c r="J469" s="1" t="s">
        <v>1775</v>
      </c>
      <c r="K469" t="s">
        <v>1776</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3985</v>
      </c>
      <c r="BE469">
        <v>2014</v>
      </c>
    </row>
    <row r="470" spans="1:57" x14ac:dyDescent="0.35">
      <c r="A470" s="1" t="s">
        <v>640</v>
      </c>
      <c r="B470" s="1" t="s">
        <v>2304</v>
      </c>
      <c r="C470" s="1" t="s">
        <v>2303</v>
      </c>
      <c r="D470" s="1" t="s">
        <v>4148</v>
      </c>
      <c r="E470" s="2">
        <v>41517</v>
      </c>
      <c r="F470" s="1" t="s">
        <v>2305</v>
      </c>
      <c r="G470" s="1" t="s">
        <v>29</v>
      </c>
      <c r="H470" s="1" t="s">
        <v>29</v>
      </c>
      <c r="I470" s="1" t="s">
        <v>29</v>
      </c>
      <c r="J470" s="1" t="s">
        <v>1775</v>
      </c>
      <c r="K470" t="s">
        <v>1776</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3985</v>
      </c>
      <c r="BE470">
        <v>2013</v>
      </c>
    </row>
    <row r="471" spans="1:57" x14ac:dyDescent="0.35">
      <c r="A471" s="1" t="s">
        <v>640</v>
      </c>
      <c r="B471" s="1" t="s">
        <v>2307</v>
      </c>
      <c r="C471" s="1" t="s">
        <v>2306</v>
      </c>
      <c r="D471" s="1" t="s">
        <v>4149</v>
      </c>
      <c r="E471" s="2">
        <v>41882</v>
      </c>
      <c r="F471" s="1" t="s">
        <v>2308</v>
      </c>
      <c r="G471" s="1" t="s">
        <v>29</v>
      </c>
      <c r="H471" s="1" t="s">
        <v>29</v>
      </c>
      <c r="I471" s="1" t="s">
        <v>29</v>
      </c>
      <c r="J471" s="1" t="s">
        <v>1775</v>
      </c>
      <c r="K471" t="s">
        <v>1776</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3985</v>
      </c>
      <c r="BE471">
        <v>2014</v>
      </c>
    </row>
    <row r="472" spans="1:57" x14ac:dyDescent="0.35">
      <c r="A472" s="1" t="s">
        <v>640</v>
      </c>
      <c r="B472" s="1" t="s">
        <v>2310</v>
      </c>
      <c r="C472" s="1" t="s">
        <v>2309</v>
      </c>
      <c r="D472" s="1" t="s">
        <v>4150</v>
      </c>
      <c r="E472" s="2">
        <v>42247</v>
      </c>
      <c r="F472" s="1" t="s">
        <v>2311</v>
      </c>
      <c r="G472" s="1" t="s">
        <v>29</v>
      </c>
      <c r="H472" s="1" t="s">
        <v>29</v>
      </c>
      <c r="I472" s="1" t="s">
        <v>29</v>
      </c>
      <c r="J472" s="1" t="s">
        <v>1775</v>
      </c>
      <c r="K472" t="s">
        <v>1776</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3985</v>
      </c>
      <c r="BE472">
        <v>2015</v>
      </c>
    </row>
    <row r="473" spans="1:57" x14ac:dyDescent="0.35">
      <c r="A473" s="1" t="s">
        <v>633</v>
      </c>
      <c r="B473" s="1" t="s">
        <v>2313</v>
      </c>
      <c r="C473" s="1" t="s">
        <v>2312</v>
      </c>
      <c r="D473" s="1" t="s">
        <v>4151</v>
      </c>
      <c r="E473" s="2">
        <v>41517</v>
      </c>
      <c r="F473" s="1" t="s">
        <v>2314</v>
      </c>
      <c r="G473" s="1" t="s">
        <v>29</v>
      </c>
      <c r="H473" s="1" t="s">
        <v>29</v>
      </c>
      <c r="I473" s="1" t="s">
        <v>29</v>
      </c>
      <c r="J473" s="1" t="s">
        <v>1775</v>
      </c>
      <c r="K473" t="s">
        <v>1776</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3985</v>
      </c>
      <c r="BE473">
        <v>2013</v>
      </c>
    </row>
    <row r="474" spans="1:57" x14ac:dyDescent="0.35">
      <c r="A474" s="1" t="s">
        <v>633</v>
      </c>
      <c r="B474" s="1" t="s">
        <v>2316</v>
      </c>
      <c r="C474" s="1" t="s">
        <v>2315</v>
      </c>
      <c r="D474" s="1" t="s">
        <v>4152</v>
      </c>
      <c r="E474" s="2">
        <v>41882</v>
      </c>
      <c r="F474" s="1" t="s">
        <v>2317</v>
      </c>
      <c r="G474" s="1" t="s">
        <v>29</v>
      </c>
      <c r="H474" s="1" t="s">
        <v>29</v>
      </c>
      <c r="I474" s="1" t="s">
        <v>29</v>
      </c>
      <c r="J474" s="1" t="s">
        <v>1775</v>
      </c>
      <c r="K474" t="s">
        <v>1776</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3985</v>
      </c>
      <c r="BE474">
        <v>2014</v>
      </c>
    </row>
    <row r="475" spans="1:57" x14ac:dyDescent="0.35">
      <c r="A475" s="1" t="s">
        <v>633</v>
      </c>
      <c r="B475" s="1" t="s">
        <v>2319</v>
      </c>
      <c r="C475" s="1" t="s">
        <v>2318</v>
      </c>
      <c r="D475" s="1" t="s">
        <v>4153</v>
      </c>
      <c r="E475" s="2">
        <v>42247</v>
      </c>
      <c r="F475" s="1" t="s">
        <v>2320</v>
      </c>
      <c r="G475" s="1" t="s">
        <v>29</v>
      </c>
      <c r="H475" s="1" t="s">
        <v>29</v>
      </c>
      <c r="I475" s="1" t="s">
        <v>29</v>
      </c>
      <c r="J475" s="1" t="s">
        <v>1775</v>
      </c>
      <c r="K475" t="s">
        <v>1776</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3985</v>
      </c>
      <c r="BE475">
        <v>2015</v>
      </c>
    </row>
    <row r="476" spans="1:57" x14ac:dyDescent="0.35">
      <c r="A476" s="1" t="s">
        <v>497</v>
      </c>
      <c r="B476" s="1" t="s">
        <v>2322</v>
      </c>
      <c r="C476" s="1" t="s">
        <v>2321</v>
      </c>
      <c r="D476" s="1" t="s">
        <v>4154</v>
      </c>
      <c r="E476" s="2">
        <v>41152</v>
      </c>
      <c r="F476" s="1" t="s">
        <v>2323</v>
      </c>
      <c r="G476" s="1" t="s">
        <v>29</v>
      </c>
      <c r="H476" s="1" t="s">
        <v>29</v>
      </c>
      <c r="I476" s="1" t="s">
        <v>29</v>
      </c>
      <c r="J476" s="1" t="s">
        <v>751</v>
      </c>
      <c r="K476" t="s">
        <v>1919</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3985</v>
      </c>
      <c r="BE476">
        <v>2012</v>
      </c>
    </row>
    <row r="477" spans="1:57" x14ac:dyDescent="0.35">
      <c r="A477" s="1" t="s">
        <v>497</v>
      </c>
      <c r="B477" s="1" t="s">
        <v>2325</v>
      </c>
      <c r="C477" s="1" t="s">
        <v>2324</v>
      </c>
      <c r="D477" s="1" t="s">
        <v>4155</v>
      </c>
      <c r="E477" s="2">
        <v>41517</v>
      </c>
      <c r="F477" s="1" t="s">
        <v>2326</v>
      </c>
      <c r="G477" s="1" t="s">
        <v>29</v>
      </c>
      <c r="H477" s="1" t="s">
        <v>29</v>
      </c>
      <c r="I477" s="1" t="s">
        <v>29</v>
      </c>
      <c r="J477" s="1" t="s">
        <v>751</v>
      </c>
      <c r="K477" t="s">
        <v>1919</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3985</v>
      </c>
      <c r="BE477">
        <v>2013</v>
      </c>
    </row>
    <row r="478" spans="1:57" x14ac:dyDescent="0.35">
      <c r="A478" s="1" t="s">
        <v>497</v>
      </c>
      <c r="B478" s="1" t="s">
        <v>2328</v>
      </c>
      <c r="C478" s="1" t="s">
        <v>2327</v>
      </c>
      <c r="D478" s="1" t="s">
        <v>4156</v>
      </c>
      <c r="E478" s="2">
        <v>42247</v>
      </c>
      <c r="F478" s="1" t="s">
        <v>2329</v>
      </c>
      <c r="G478" s="1" t="s">
        <v>29</v>
      </c>
      <c r="H478" s="1" t="s">
        <v>29</v>
      </c>
      <c r="I478" s="1" t="s">
        <v>29</v>
      </c>
      <c r="J478" s="1" t="s">
        <v>751</v>
      </c>
      <c r="K478" t="s">
        <v>1919</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3985</v>
      </c>
      <c r="BE478">
        <v>2015</v>
      </c>
    </row>
    <row r="479" spans="1:57" x14ac:dyDescent="0.35">
      <c r="A479" s="1" t="s">
        <v>431</v>
      </c>
      <c r="B479" s="1" t="s">
        <v>2331</v>
      </c>
      <c r="C479" s="1" t="s">
        <v>2330</v>
      </c>
      <c r="D479" s="1" t="s">
        <v>4157</v>
      </c>
      <c r="E479" s="2">
        <v>40421</v>
      </c>
      <c r="F479" s="1" t="s">
        <v>2332</v>
      </c>
      <c r="G479" s="1" t="s">
        <v>29</v>
      </c>
      <c r="H479" s="1" t="s">
        <v>29</v>
      </c>
      <c r="I479" s="1" t="s">
        <v>29</v>
      </c>
      <c r="J479" s="1" t="s">
        <v>751</v>
      </c>
      <c r="K479" t="s">
        <v>1919</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3985</v>
      </c>
      <c r="BE479">
        <v>2010</v>
      </c>
    </row>
    <row r="480" spans="1:57" x14ac:dyDescent="0.35">
      <c r="A480" s="1" t="s">
        <v>431</v>
      </c>
      <c r="B480" s="1" t="s">
        <v>2334</v>
      </c>
      <c r="C480" s="1" t="s">
        <v>2333</v>
      </c>
      <c r="D480" s="1" t="s">
        <v>4158</v>
      </c>
      <c r="E480" s="2">
        <v>40786</v>
      </c>
      <c r="F480" s="1" t="s">
        <v>2335</v>
      </c>
      <c r="G480" s="1" t="s">
        <v>29</v>
      </c>
      <c r="H480" s="1" t="s">
        <v>29</v>
      </c>
      <c r="I480" s="1" t="s">
        <v>29</v>
      </c>
      <c r="J480" s="1" t="s">
        <v>751</v>
      </c>
      <c r="K480" t="s">
        <v>1919</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3985</v>
      </c>
      <c r="BE480">
        <v>2011</v>
      </c>
    </row>
    <row r="481" spans="1:57" x14ac:dyDescent="0.35">
      <c r="A481" s="1" t="s">
        <v>431</v>
      </c>
      <c r="B481" s="1" t="s">
        <v>2337</v>
      </c>
      <c r="C481" s="1" t="s">
        <v>2336</v>
      </c>
      <c r="D481" s="1" t="s">
        <v>4159</v>
      </c>
      <c r="E481" s="2">
        <v>41152</v>
      </c>
      <c r="F481" s="1" t="s">
        <v>2338</v>
      </c>
      <c r="G481" s="1" t="s">
        <v>29</v>
      </c>
      <c r="H481" s="1" t="s">
        <v>29</v>
      </c>
      <c r="I481" s="1" t="s">
        <v>29</v>
      </c>
      <c r="J481" s="1" t="s">
        <v>751</v>
      </c>
      <c r="K481" t="s">
        <v>1919</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3985</v>
      </c>
      <c r="BE481">
        <v>2012</v>
      </c>
    </row>
    <row r="482" spans="1:57" x14ac:dyDescent="0.35">
      <c r="A482" s="1" t="s">
        <v>431</v>
      </c>
      <c r="B482" s="1" t="s">
        <v>2340</v>
      </c>
      <c r="C482" s="1" t="s">
        <v>2339</v>
      </c>
      <c r="D482" s="1" t="s">
        <v>4160</v>
      </c>
      <c r="E482" s="2">
        <v>41517</v>
      </c>
      <c r="F482" s="1" t="s">
        <v>2341</v>
      </c>
      <c r="G482" s="1" t="s">
        <v>29</v>
      </c>
      <c r="H482" s="1" t="s">
        <v>29</v>
      </c>
      <c r="I482" s="1" t="s">
        <v>29</v>
      </c>
      <c r="J482" s="1" t="s">
        <v>751</v>
      </c>
      <c r="K482" t="s">
        <v>1919</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3985</v>
      </c>
      <c r="BE482">
        <v>2013</v>
      </c>
    </row>
    <row r="483" spans="1:57" x14ac:dyDescent="0.35">
      <c r="A483" s="1" t="s">
        <v>448</v>
      </c>
      <c r="B483" s="1" t="s">
        <v>2343</v>
      </c>
      <c r="C483" s="1" t="s">
        <v>2342</v>
      </c>
      <c r="D483" s="1" t="s">
        <v>4161</v>
      </c>
      <c r="E483" s="2">
        <v>40786</v>
      </c>
      <c r="F483" s="1" t="s">
        <v>2344</v>
      </c>
      <c r="G483" s="1" t="s">
        <v>29</v>
      </c>
      <c r="H483" s="1" t="s">
        <v>29</v>
      </c>
      <c r="I483" s="1" t="s">
        <v>29</v>
      </c>
      <c r="J483" s="1" t="s">
        <v>751</v>
      </c>
      <c r="K483" t="s">
        <v>1919</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3985</v>
      </c>
      <c r="BE483">
        <v>2011</v>
      </c>
    </row>
    <row r="484" spans="1:57" x14ac:dyDescent="0.35">
      <c r="A484" s="1" t="s">
        <v>448</v>
      </c>
      <c r="B484" s="1" t="s">
        <v>2346</v>
      </c>
      <c r="C484" s="1" t="s">
        <v>2345</v>
      </c>
      <c r="D484" s="1" t="s">
        <v>4162</v>
      </c>
      <c r="E484" s="2">
        <v>41152</v>
      </c>
      <c r="F484" s="1" t="s">
        <v>2347</v>
      </c>
      <c r="G484" s="1" t="s">
        <v>29</v>
      </c>
      <c r="H484" s="1" t="s">
        <v>29</v>
      </c>
      <c r="I484" s="1" t="s">
        <v>29</v>
      </c>
      <c r="J484" s="1" t="s">
        <v>751</v>
      </c>
      <c r="K484" t="s">
        <v>1919</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3985</v>
      </c>
      <c r="BE484">
        <v>2012</v>
      </c>
    </row>
    <row r="485" spans="1:57" x14ac:dyDescent="0.35">
      <c r="A485" s="1" t="s">
        <v>448</v>
      </c>
      <c r="B485" s="1" t="s">
        <v>2349</v>
      </c>
      <c r="C485" s="1" t="s">
        <v>2348</v>
      </c>
      <c r="D485" s="1" t="s">
        <v>4163</v>
      </c>
      <c r="E485" s="2">
        <v>41517</v>
      </c>
      <c r="F485" s="1" t="s">
        <v>2350</v>
      </c>
      <c r="G485" s="1" t="s">
        <v>29</v>
      </c>
      <c r="H485" s="1" t="s">
        <v>29</v>
      </c>
      <c r="I485" s="1" t="s">
        <v>29</v>
      </c>
      <c r="J485" s="1" t="s">
        <v>751</v>
      </c>
      <c r="K485" t="s">
        <v>1919</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3985</v>
      </c>
      <c r="BE485">
        <v>2013</v>
      </c>
    </row>
    <row r="486" spans="1:57" x14ac:dyDescent="0.35">
      <c r="A486" s="1" t="s">
        <v>440</v>
      </c>
      <c r="B486" s="1" t="s">
        <v>2352</v>
      </c>
      <c r="C486" s="1" t="s">
        <v>2351</v>
      </c>
      <c r="D486" s="1" t="s">
        <v>4164</v>
      </c>
      <c r="E486" s="2">
        <v>41882</v>
      </c>
      <c r="F486" s="1" t="s">
        <v>2353</v>
      </c>
      <c r="G486" s="1" t="s">
        <v>29</v>
      </c>
      <c r="H486" s="1" t="s">
        <v>29</v>
      </c>
      <c r="I486" s="1" t="s">
        <v>29</v>
      </c>
      <c r="J486" s="1" t="s">
        <v>751</v>
      </c>
      <c r="K486" t="s">
        <v>1919</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3985</v>
      </c>
      <c r="BE486">
        <v>2014</v>
      </c>
    </row>
    <row r="487" spans="1:57" x14ac:dyDescent="0.35">
      <c r="A487" s="1" t="s">
        <v>445</v>
      </c>
      <c r="B487" s="1" t="s">
        <v>2358</v>
      </c>
      <c r="C487" s="1" t="s">
        <v>2357</v>
      </c>
      <c r="D487" s="1" t="s">
        <v>4165</v>
      </c>
      <c r="E487" s="2">
        <v>42247</v>
      </c>
      <c r="F487" s="1" t="s">
        <v>2359</v>
      </c>
      <c r="G487" s="1" t="s">
        <v>2359</v>
      </c>
      <c r="H487" s="1" t="s">
        <v>74</v>
      </c>
      <c r="I487" s="1" t="s">
        <v>82</v>
      </c>
      <c r="J487" s="1" t="s">
        <v>751</v>
      </c>
      <c r="K487" t="s">
        <v>1919</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3985</v>
      </c>
      <c r="BE487">
        <v>2015</v>
      </c>
    </row>
    <row r="488" spans="1:57" x14ac:dyDescent="0.35">
      <c r="A488" s="1" t="s">
        <v>445</v>
      </c>
      <c r="B488" s="1" t="s">
        <v>2355</v>
      </c>
      <c r="C488" s="1" t="s">
        <v>2354</v>
      </c>
      <c r="D488" s="1" t="s">
        <v>4165</v>
      </c>
      <c r="E488" s="2">
        <v>42247</v>
      </c>
      <c r="F488" s="1" t="s">
        <v>2356</v>
      </c>
      <c r="G488" s="1" t="s">
        <v>29</v>
      </c>
      <c r="H488" s="1" t="s">
        <v>74</v>
      </c>
      <c r="I488" s="1" t="s">
        <v>82</v>
      </c>
      <c r="J488" s="1" t="s">
        <v>751</v>
      </c>
      <c r="K488" t="s">
        <v>1919</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3985</v>
      </c>
      <c r="BE488">
        <v>2015</v>
      </c>
    </row>
    <row r="489" spans="1:57" x14ac:dyDescent="0.35">
      <c r="A489" s="1" t="s">
        <v>445</v>
      </c>
      <c r="B489" s="1" t="s">
        <v>2361</v>
      </c>
      <c r="C489" s="1" t="s">
        <v>2360</v>
      </c>
      <c r="D489" s="1" t="s">
        <v>4166</v>
      </c>
      <c r="E489" s="2">
        <v>42613</v>
      </c>
      <c r="F489" s="1" t="s">
        <v>2362</v>
      </c>
      <c r="G489" s="1" t="s">
        <v>29</v>
      </c>
      <c r="H489" s="1" t="s">
        <v>74</v>
      </c>
      <c r="I489" s="1" t="s">
        <v>82</v>
      </c>
      <c r="J489" s="1" t="s">
        <v>751</v>
      </c>
      <c r="K489" t="s">
        <v>1919</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3985</v>
      </c>
      <c r="BE489">
        <v>2016</v>
      </c>
    </row>
    <row r="490" spans="1:57" x14ac:dyDescent="0.35">
      <c r="A490" s="1" t="s">
        <v>628</v>
      </c>
      <c r="B490" s="1" t="s">
        <v>1877</v>
      </c>
      <c r="C490" s="1" t="s">
        <v>1876</v>
      </c>
      <c r="D490" s="1" t="s">
        <v>4167</v>
      </c>
      <c r="E490" s="2">
        <v>43830</v>
      </c>
      <c r="F490" s="1" t="s">
        <v>1878</v>
      </c>
      <c r="G490" s="1" t="s">
        <v>29</v>
      </c>
      <c r="H490" s="1" t="s">
        <v>835</v>
      </c>
      <c r="I490" s="1" t="s">
        <v>73</v>
      </c>
      <c r="J490" s="1" t="s">
        <v>1757</v>
      </c>
      <c r="K490" t="s">
        <v>1758</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3987</v>
      </c>
      <c r="BE490">
        <v>2020</v>
      </c>
    </row>
    <row r="491" spans="1:57" x14ac:dyDescent="0.35">
      <c r="A491" s="1" t="s">
        <v>628</v>
      </c>
      <c r="B491" s="1" t="s">
        <v>1880</v>
      </c>
      <c r="C491" s="1" t="s">
        <v>1879</v>
      </c>
      <c r="D491" s="1" t="s">
        <v>4167</v>
      </c>
      <c r="E491" s="2">
        <v>43830</v>
      </c>
      <c r="F491" s="1" t="s">
        <v>1881</v>
      </c>
      <c r="G491" s="1" t="s">
        <v>29</v>
      </c>
      <c r="H491" s="1" t="s">
        <v>151</v>
      </c>
      <c r="I491" s="1" t="s">
        <v>145</v>
      </c>
      <c r="J491" s="1" t="s">
        <v>1757</v>
      </c>
      <c r="K491" t="s">
        <v>1758</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3987</v>
      </c>
      <c r="BE491">
        <v>2020</v>
      </c>
    </row>
    <row r="492" spans="1:57" x14ac:dyDescent="0.35">
      <c r="A492" s="1" t="s">
        <v>628</v>
      </c>
      <c r="B492" s="1" t="s">
        <v>1883</v>
      </c>
      <c r="C492" s="1" t="s">
        <v>1882</v>
      </c>
      <c r="D492" s="1" t="s">
        <v>4167</v>
      </c>
      <c r="E492" s="2">
        <v>43830</v>
      </c>
      <c r="F492" s="1" t="s">
        <v>1884</v>
      </c>
      <c r="G492" s="1" t="s">
        <v>1885</v>
      </c>
      <c r="H492" s="1" t="s">
        <v>177</v>
      </c>
      <c r="I492" s="1" t="s">
        <v>73</v>
      </c>
      <c r="J492" s="1" t="s">
        <v>1757</v>
      </c>
      <c r="K492" t="s">
        <v>1758</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3987</v>
      </c>
      <c r="BE492">
        <v>2020</v>
      </c>
    </row>
    <row r="493" spans="1:57" x14ac:dyDescent="0.35">
      <c r="A493" s="1" t="s">
        <v>628</v>
      </c>
      <c r="B493" s="1" t="s">
        <v>1887</v>
      </c>
      <c r="C493" s="1" t="s">
        <v>1886</v>
      </c>
      <c r="D493" s="1" t="s">
        <v>4167</v>
      </c>
      <c r="E493" s="2">
        <v>43830</v>
      </c>
      <c r="F493" s="1" t="s">
        <v>1888</v>
      </c>
      <c r="G493" s="1" t="s">
        <v>1889</v>
      </c>
      <c r="H493" s="1" t="s">
        <v>1890</v>
      </c>
      <c r="I493" s="1" t="s">
        <v>73</v>
      </c>
      <c r="J493" s="1" t="s">
        <v>751</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3987</v>
      </c>
      <c r="BE493">
        <v>2020</v>
      </c>
    </row>
    <row r="494" spans="1:57" x14ac:dyDescent="0.35">
      <c r="A494" s="1" t="s">
        <v>249</v>
      </c>
      <c r="B494" s="1" t="s">
        <v>1897</v>
      </c>
      <c r="C494" s="1" t="s">
        <v>1896</v>
      </c>
      <c r="D494" s="1" t="s">
        <v>4168</v>
      </c>
      <c r="E494" s="2">
        <v>43039</v>
      </c>
      <c r="F494" s="1" t="s">
        <v>1898</v>
      </c>
      <c r="G494" s="1" t="s">
        <v>1898</v>
      </c>
      <c r="H494" s="1" t="s">
        <v>513</v>
      </c>
      <c r="I494" s="1" t="s">
        <v>1146</v>
      </c>
      <c r="J494" s="1" t="s">
        <v>1894</v>
      </c>
      <c r="K494" t="s">
        <v>1895</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3988</v>
      </c>
      <c r="BE494">
        <v>2018</v>
      </c>
    </row>
    <row r="495" spans="1:57" x14ac:dyDescent="0.35">
      <c r="A495" s="1" t="s">
        <v>249</v>
      </c>
      <c r="B495" s="1" t="s">
        <v>1892</v>
      </c>
      <c r="C495" s="1" t="s">
        <v>1891</v>
      </c>
      <c r="D495" s="1" t="s">
        <v>4168</v>
      </c>
      <c r="E495" s="2">
        <v>43039</v>
      </c>
      <c r="F495" s="1" t="s">
        <v>1893</v>
      </c>
      <c r="G495" s="1" t="s">
        <v>1893</v>
      </c>
      <c r="H495" s="1" t="s">
        <v>758</v>
      </c>
      <c r="I495" s="1" t="s">
        <v>1146</v>
      </c>
      <c r="J495" s="1" t="s">
        <v>1894</v>
      </c>
      <c r="K495" t="s">
        <v>1895</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3988</v>
      </c>
      <c r="BE495">
        <v>2018</v>
      </c>
    </row>
    <row r="496" spans="1:57" x14ac:dyDescent="0.35">
      <c r="A496" s="1" t="s">
        <v>328</v>
      </c>
      <c r="B496" s="1" t="s">
        <v>1900</v>
      </c>
      <c r="C496" s="1" t="s">
        <v>1899</v>
      </c>
      <c r="D496" s="1" t="s">
        <v>4169</v>
      </c>
      <c r="E496" s="2">
        <v>43131</v>
      </c>
      <c r="F496" s="1" t="s">
        <v>1901</v>
      </c>
      <c r="G496" s="1" t="s">
        <v>29</v>
      </c>
      <c r="H496" s="1" t="s">
        <v>43</v>
      </c>
      <c r="I496" s="1" t="s">
        <v>48</v>
      </c>
      <c r="J496" s="1" t="s">
        <v>1902</v>
      </c>
      <c r="K496" t="s">
        <v>1903</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3987</v>
      </c>
      <c r="BE496">
        <v>2018</v>
      </c>
    </row>
    <row r="497" spans="1:57" x14ac:dyDescent="0.35">
      <c r="A497" s="1" t="s">
        <v>328</v>
      </c>
      <c r="B497" s="1" t="s">
        <v>1905</v>
      </c>
      <c r="C497" s="1" t="s">
        <v>1904</v>
      </c>
      <c r="D497" s="1" t="s">
        <v>4170</v>
      </c>
      <c r="E497" s="2">
        <v>43496</v>
      </c>
      <c r="F497" s="1" t="s">
        <v>1906</v>
      </c>
      <c r="G497" s="1" t="s">
        <v>29</v>
      </c>
      <c r="H497" s="1" t="s">
        <v>43</v>
      </c>
      <c r="I497" s="1" t="s">
        <v>48</v>
      </c>
      <c r="J497" s="1" t="s">
        <v>1902</v>
      </c>
      <c r="K497" t="s">
        <v>1903</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3987</v>
      </c>
      <c r="BE497">
        <v>2019</v>
      </c>
    </row>
    <row r="498" spans="1:57" x14ac:dyDescent="0.35">
      <c r="A498" s="1" t="s">
        <v>328</v>
      </c>
      <c r="B498" s="1" t="s">
        <v>1908</v>
      </c>
      <c r="C498" s="1" t="s">
        <v>1907</v>
      </c>
      <c r="D498" s="1" t="s">
        <v>4171</v>
      </c>
      <c r="E498" s="2">
        <v>43861</v>
      </c>
      <c r="F498" s="1" t="s">
        <v>1909</v>
      </c>
      <c r="G498" s="1" t="s">
        <v>1910</v>
      </c>
      <c r="H498" s="1" t="s">
        <v>43</v>
      </c>
      <c r="I498" s="1" t="s">
        <v>48</v>
      </c>
      <c r="J498" s="1" t="s">
        <v>1902</v>
      </c>
      <c r="K498" t="s">
        <v>1903</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3987</v>
      </c>
      <c r="BE498">
        <v>2020</v>
      </c>
    </row>
    <row r="499" spans="1:57" x14ac:dyDescent="0.35">
      <c r="A499" s="1" t="s">
        <v>328</v>
      </c>
      <c r="B499" s="1" t="s">
        <v>1912</v>
      </c>
      <c r="C499" s="1" t="s">
        <v>1911</v>
      </c>
      <c r="D499" s="1" t="s">
        <v>4172</v>
      </c>
      <c r="E499" s="2">
        <v>44227</v>
      </c>
      <c r="F499" s="1" t="s">
        <v>1913</v>
      </c>
      <c r="G499" s="1" t="s">
        <v>1914</v>
      </c>
      <c r="H499" s="1" t="s">
        <v>43</v>
      </c>
      <c r="I499" s="1" t="s">
        <v>48</v>
      </c>
      <c r="J499" s="1" t="s">
        <v>1902</v>
      </c>
      <c r="K499" t="s">
        <v>1903</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3987</v>
      </c>
      <c r="BE499">
        <v>2021</v>
      </c>
    </row>
    <row r="500" spans="1:57" x14ac:dyDescent="0.35">
      <c r="A500" s="1" t="s">
        <v>603</v>
      </c>
      <c r="B500" s="1" t="s">
        <v>1921</v>
      </c>
      <c r="C500" s="1" t="s">
        <v>1920</v>
      </c>
      <c r="D500" s="1" t="s">
        <v>4173</v>
      </c>
      <c r="E500" s="2">
        <v>42247</v>
      </c>
      <c r="F500" s="1" t="s">
        <v>1922</v>
      </c>
      <c r="G500" s="1" t="s">
        <v>29</v>
      </c>
      <c r="H500" s="1" t="s">
        <v>1014</v>
      </c>
      <c r="I500" s="1" t="s">
        <v>353</v>
      </c>
      <c r="J500" s="1" t="s">
        <v>751</v>
      </c>
      <c r="K500" t="s">
        <v>1919</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3985</v>
      </c>
      <c r="BE500">
        <v>2015</v>
      </c>
    </row>
    <row r="501" spans="1:57" x14ac:dyDescent="0.35">
      <c r="A501" s="1" t="s">
        <v>603</v>
      </c>
      <c r="B501" s="1" t="s">
        <v>1916</v>
      </c>
      <c r="C501" s="1" t="s">
        <v>1915</v>
      </c>
      <c r="D501" s="1" t="s">
        <v>4173</v>
      </c>
      <c r="E501" s="2">
        <v>42247</v>
      </c>
      <c r="F501" s="1" t="s">
        <v>1917</v>
      </c>
      <c r="G501" s="1" t="s">
        <v>29</v>
      </c>
      <c r="H501" s="1" t="s">
        <v>1918</v>
      </c>
      <c r="I501" s="1" t="s">
        <v>353</v>
      </c>
      <c r="J501" s="1" t="s">
        <v>751</v>
      </c>
      <c r="K501" t="s">
        <v>1919</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3985</v>
      </c>
      <c r="BE501">
        <v>2015</v>
      </c>
    </row>
    <row r="502" spans="1:57" x14ac:dyDescent="0.35">
      <c r="A502" s="1" t="s">
        <v>271</v>
      </c>
      <c r="B502" s="1" t="s">
        <v>2865</v>
      </c>
      <c r="C502" s="1" t="s">
        <v>3775</v>
      </c>
      <c r="D502" s="1" t="s">
        <v>4174</v>
      </c>
      <c r="E502" s="2">
        <v>43251</v>
      </c>
      <c r="F502" s="1" t="s">
        <v>2866</v>
      </c>
      <c r="G502" s="1" t="s">
        <v>3260</v>
      </c>
      <c r="H502" s="1" t="s">
        <v>43</v>
      </c>
      <c r="I502" s="1" t="s">
        <v>48</v>
      </c>
      <c r="J502" s="1" t="s">
        <v>2867</v>
      </c>
      <c r="K502" t="s">
        <v>2868</v>
      </c>
      <c r="L502" t="b">
        <v>0</v>
      </c>
      <c r="M502">
        <v>0</v>
      </c>
      <c r="N502">
        <v>0</v>
      </c>
      <c r="O502">
        <v>0</v>
      </c>
      <c r="U502">
        <v>0</v>
      </c>
      <c r="V502">
        <v>0</v>
      </c>
      <c r="AI502">
        <v>0</v>
      </c>
      <c r="AK502">
        <v>0</v>
      </c>
      <c r="AZ502">
        <v>0</v>
      </c>
      <c r="BB502">
        <v>5</v>
      </c>
      <c r="BC502">
        <v>2018</v>
      </c>
      <c r="BD502" s="1" t="s">
        <v>3986</v>
      </c>
      <c r="BE502">
        <v>2018</v>
      </c>
    </row>
    <row r="503" spans="1:57" x14ac:dyDescent="0.35">
      <c r="A503" s="1" t="s">
        <v>174</v>
      </c>
      <c r="B503" s="1" t="s">
        <v>2819</v>
      </c>
      <c r="C503" s="1" t="s">
        <v>3782</v>
      </c>
      <c r="D503" s="1" t="s">
        <v>4175</v>
      </c>
      <c r="E503" s="2">
        <v>43403</v>
      </c>
      <c r="F503" s="1" t="s">
        <v>2820</v>
      </c>
      <c r="G503" s="1" t="s">
        <v>3783</v>
      </c>
      <c r="H503" s="1" t="s">
        <v>854</v>
      </c>
      <c r="I503" s="1" t="s">
        <v>40</v>
      </c>
      <c r="J503" s="1" t="s">
        <v>751</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3988</v>
      </c>
      <c r="BE503">
        <v>2019</v>
      </c>
    </row>
    <row r="504" spans="1:57" x14ac:dyDescent="0.35">
      <c r="A504" s="1" t="s">
        <v>174</v>
      </c>
      <c r="B504" s="1" t="s">
        <v>3779</v>
      </c>
      <c r="C504" s="1" t="s">
        <v>3778</v>
      </c>
      <c r="D504" s="1" t="s">
        <v>4175</v>
      </c>
      <c r="E504" s="2">
        <v>43403</v>
      </c>
      <c r="F504" s="1" t="s">
        <v>3780</v>
      </c>
      <c r="G504" s="1" t="s">
        <v>3781</v>
      </c>
      <c r="H504" s="1" t="s">
        <v>835</v>
      </c>
      <c r="I504" s="1" t="s">
        <v>73</v>
      </c>
      <c r="J504" s="1" t="s">
        <v>751</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3988</v>
      </c>
      <c r="BE504">
        <v>2019</v>
      </c>
    </row>
    <row r="505" spans="1:57" x14ac:dyDescent="0.35">
      <c r="A505" s="1" t="s">
        <v>174</v>
      </c>
      <c r="B505" s="1" t="s">
        <v>2823</v>
      </c>
      <c r="C505" s="1" t="s">
        <v>3776</v>
      </c>
      <c r="D505" s="1" t="s">
        <v>4175</v>
      </c>
      <c r="E505" s="2">
        <v>43403</v>
      </c>
      <c r="F505" s="1" t="s">
        <v>2824</v>
      </c>
      <c r="G505" s="1" t="s">
        <v>3777</v>
      </c>
      <c r="H505" s="1" t="s">
        <v>1890</v>
      </c>
      <c r="I505" s="1" t="s">
        <v>73</v>
      </c>
      <c r="J505" s="1" t="s">
        <v>751</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3988</v>
      </c>
      <c r="BE505">
        <v>2019</v>
      </c>
    </row>
    <row r="506" spans="1:57" x14ac:dyDescent="0.35">
      <c r="A506" s="1" t="s">
        <v>174</v>
      </c>
      <c r="B506" s="1" t="s">
        <v>2819</v>
      </c>
      <c r="C506" s="1" t="s">
        <v>3788</v>
      </c>
      <c r="D506" s="1" t="s">
        <v>4176</v>
      </c>
      <c r="E506" s="2">
        <v>43768</v>
      </c>
      <c r="F506" s="1" t="s">
        <v>2820</v>
      </c>
      <c r="G506" s="1" t="s">
        <v>3789</v>
      </c>
      <c r="H506" s="1" t="s">
        <v>854</v>
      </c>
      <c r="I506" s="1" t="s">
        <v>40</v>
      </c>
      <c r="J506" s="1" t="s">
        <v>751</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3988</v>
      </c>
      <c r="BE506">
        <v>2020</v>
      </c>
    </row>
    <row r="507" spans="1:57" x14ac:dyDescent="0.35">
      <c r="A507" s="1" t="s">
        <v>174</v>
      </c>
      <c r="B507" s="1" t="s">
        <v>3779</v>
      </c>
      <c r="C507" s="1" t="s">
        <v>3786</v>
      </c>
      <c r="D507" s="1" t="s">
        <v>4176</v>
      </c>
      <c r="E507" s="2">
        <v>43768</v>
      </c>
      <c r="F507" s="1" t="s">
        <v>3780</v>
      </c>
      <c r="G507" s="1" t="s">
        <v>3787</v>
      </c>
      <c r="H507" s="1" t="s">
        <v>835</v>
      </c>
      <c r="I507" s="1" t="s">
        <v>73</v>
      </c>
      <c r="J507" s="1" t="s">
        <v>751</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3988</v>
      </c>
      <c r="BE507">
        <v>2020</v>
      </c>
    </row>
    <row r="508" spans="1:57" x14ac:dyDescent="0.35">
      <c r="A508" s="1" t="s">
        <v>174</v>
      </c>
      <c r="B508" s="1" t="s">
        <v>2823</v>
      </c>
      <c r="C508" s="1" t="s">
        <v>3784</v>
      </c>
      <c r="D508" s="1" t="s">
        <v>4176</v>
      </c>
      <c r="E508" s="2">
        <v>43768</v>
      </c>
      <c r="F508" s="1" t="s">
        <v>2824</v>
      </c>
      <c r="G508" s="1" t="s">
        <v>3785</v>
      </c>
      <c r="H508" s="1" t="s">
        <v>1890</v>
      </c>
      <c r="I508" s="1" t="s">
        <v>73</v>
      </c>
      <c r="J508" s="1" t="s">
        <v>751</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3988</v>
      </c>
      <c r="BE508">
        <v>2020</v>
      </c>
    </row>
    <row r="509" spans="1:57" x14ac:dyDescent="0.35">
      <c r="A509" s="1" t="s">
        <v>174</v>
      </c>
      <c r="B509" s="1" t="s">
        <v>2827</v>
      </c>
      <c r="C509" s="1" t="s">
        <v>3798</v>
      </c>
      <c r="D509" s="1" t="s">
        <v>4177</v>
      </c>
      <c r="E509" s="2">
        <v>44255</v>
      </c>
      <c r="F509" s="1" t="s">
        <v>2828</v>
      </c>
      <c r="G509" s="1" t="s">
        <v>3799</v>
      </c>
      <c r="H509" s="1" t="s">
        <v>844</v>
      </c>
      <c r="I509" s="1" t="s">
        <v>845</v>
      </c>
      <c r="J509" s="1" t="s">
        <v>751</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3987</v>
      </c>
      <c r="BE509">
        <v>2021</v>
      </c>
    </row>
    <row r="510" spans="1:57" x14ac:dyDescent="0.35">
      <c r="A510" s="1" t="s">
        <v>174</v>
      </c>
      <c r="B510" s="1" t="s">
        <v>2819</v>
      </c>
      <c r="C510" s="1" t="s">
        <v>3796</v>
      </c>
      <c r="D510" s="1" t="s">
        <v>4177</v>
      </c>
      <c r="E510" s="2">
        <v>44255</v>
      </c>
      <c r="F510" s="1" t="s">
        <v>2820</v>
      </c>
      <c r="G510" s="1" t="s">
        <v>3797</v>
      </c>
      <c r="H510" s="1" t="s">
        <v>854</v>
      </c>
      <c r="I510" s="1" t="s">
        <v>40</v>
      </c>
      <c r="J510" s="1" t="s">
        <v>751</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3987</v>
      </c>
      <c r="BE510">
        <v>2021</v>
      </c>
    </row>
    <row r="511" spans="1:57" x14ac:dyDescent="0.35">
      <c r="A511" s="1" t="s">
        <v>174</v>
      </c>
      <c r="B511" s="1" t="s">
        <v>3779</v>
      </c>
      <c r="C511" s="1" t="s">
        <v>3794</v>
      </c>
      <c r="D511" s="1" t="s">
        <v>4177</v>
      </c>
      <c r="E511" s="2">
        <v>44255</v>
      </c>
      <c r="F511" s="1" t="s">
        <v>3780</v>
      </c>
      <c r="G511" s="1" t="s">
        <v>3795</v>
      </c>
      <c r="H511" s="1" t="s">
        <v>835</v>
      </c>
      <c r="I511" s="1" t="s">
        <v>73</v>
      </c>
      <c r="J511" s="1" t="s">
        <v>751</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3987</v>
      </c>
      <c r="BE511">
        <v>2021</v>
      </c>
    </row>
    <row r="512" spans="1:57" x14ac:dyDescent="0.35">
      <c r="A512" s="1" t="s">
        <v>174</v>
      </c>
      <c r="B512" s="1" t="s">
        <v>2823</v>
      </c>
      <c r="C512" s="1" t="s">
        <v>3792</v>
      </c>
      <c r="D512" s="1" t="s">
        <v>4177</v>
      </c>
      <c r="E512" s="2">
        <v>44255</v>
      </c>
      <c r="F512" s="1" t="s">
        <v>2824</v>
      </c>
      <c r="G512" s="1" t="s">
        <v>3793</v>
      </c>
      <c r="H512" s="1" t="s">
        <v>1890</v>
      </c>
      <c r="I512" s="1" t="s">
        <v>73</v>
      </c>
      <c r="J512" s="1" t="s">
        <v>751</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3987</v>
      </c>
      <c r="BE512">
        <v>2021</v>
      </c>
    </row>
    <row r="513" spans="1:57" x14ac:dyDescent="0.35">
      <c r="A513" s="1" t="s">
        <v>174</v>
      </c>
      <c r="B513" s="1" t="s">
        <v>2831</v>
      </c>
      <c r="C513" s="1" t="s">
        <v>3790</v>
      </c>
      <c r="D513" s="1" t="s">
        <v>4177</v>
      </c>
      <c r="E513" s="2">
        <v>44255</v>
      </c>
      <c r="F513" s="1" t="s">
        <v>2832</v>
      </c>
      <c r="G513" s="1" t="s">
        <v>3791</v>
      </c>
      <c r="H513" s="1" t="s">
        <v>151</v>
      </c>
      <c r="I513" s="1" t="s">
        <v>145</v>
      </c>
      <c r="J513" s="1" t="s">
        <v>751</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3987</v>
      </c>
      <c r="BE513">
        <v>2021</v>
      </c>
    </row>
    <row r="514" spans="1:57" x14ac:dyDescent="0.35">
      <c r="A514" s="1" t="s">
        <v>271</v>
      </c>
      <c r="B514" s="1" t="s">
        <v>2865</v>
      </c>
      <c r="C514" s="1" t="s">
        <v>3236</v>
      </c>
      <c r="D514" s="1" t="s">
        <v>4178</v>
      </c>
      <c r="E514" s="2">
        <v>43480</v>
      </c>
      <c r="F514" s="1" t="s">
        <v>2866</v>
      </c>
      <c r="G514" s="1" t="s">
        <v>3237</v>
      </c>
      <c r="H514" s="1" t="s">
        <v>43</v>
      </c>
      <c r="I514" s="1" t="s">
        <v>48</v>
      </c>
      <c r="J514" s="1" t="s">
        <v>2867</v>
      </c>
      <c r="K514" t="s">
        <v>2868</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3987</v>
      </c>
      <c r="BE514">
        <v>2019</v>
      </c>
    </row>
    <row r="515" spans="1:57" x14ac:dyDescent="0.35">
      <c r="A515" s="1" t="s">
        <v>271</v>
      </c>
      <c r="B515" s="1" t="s">
        <v>2865</v>
      </c>
      <c r="C515" s="1" t="s">
        <v>3259</v>
      </c>
      <c r="D515" s="1" t="s">
        <v>4179</v>
      </c>
      <c r="E515" s="2">
        <v>43646</v>
      </c>
      <c r="F515" s="1" t="s">
        <v>2866</v>
      </c>
      <c r="G515" s="1" t="s">
        <v>3260</v>
      </c>
      <c r="H515" s="1" t="s">
        <v>43</v>
      </c>
      <c r="I515" s="1" t="s">
        <v>48</v>
      </c>
      <c r="J515" s="1" t="s">
        <v>2867</v>
      </c>
      <c r="K515" t="s">
        <v>2868</v>
      </c>
      <c r="L515" t="b">
        <v>1</v>
      </c>
      <c r="M515">
        <v>0</v>
      </c>
      <c r="N515">
        <v>0</v>
      </c>
      <c r="O515">
        <v>0</v>
      </c>
      <c r="U515">
        <v>0</v>
      </c>
      <c r="V515">
        <v>0</v>
      </c>
      <c r="AI515">
        <v>0</v>
      </c>
      <c r="AZ515">
        <v>0</v>
      </c>
      <c r="BB515">
        <v>6</v>
      </c>
      <c r="BC515">
        <v>2019</v>
      </c>
      <c r="BD515" s="1" t="s">
        <v>3985</v>
      </c>
      <c r="BE515">
        <v>2019</v>
      </c>
    </row>
    <row r="516" spans="1:57" x14ac:dyDescent="0.35">
      <c r="A516" s="1" t="s">
        <v>271</v>
      </c>
      <c r="B516" s="1" t="s">
        <v>2865</v>
      </c>
      <c r="C516" s="1" t="s">
        <v>3261</v>
      </c>
      <c r="D516" s="1" t="s">
        <v>4180</v>
      </c>
      <c r="E516" s="2">
        <v>43845</v>
      </c>
      <c r="F516" s="1" t="s">
        <v>2866</v>
      </c>
      <c r="G516" s="1" t="s">
        <v>3262</v>
      </c>
      <c r="H516" s="1" t="s">
        <v>43</v>
      </c>
      <c r="I516" s="1" t="s">
        <v>48</v>
      </c>
      <c r="J516" s="1" t="s">
        <v>2867</v>
      </c>
      <c r="K516" t="s">
        <v>2868</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3987</v>
      </c>
      <c r="BE516">
        <v>2020</v>
      </c>
    </row>
    <row r="517" spans="1:57" x14ac:dyDescent="0.35">
      <c r="A517" s="1" t="s">
        <v>86</v>
      </c>
      <c r="B517" s="1" t="s">
        <v>3162</v>
      </c>
      <c r="C517" s="1" t="s">
        <v>3161</v>
      </c>
      <c r="D517" s="1" t="s">
        <v>4181</v>
      </c>
      <c r="E517" s="2">
        <v>43524</v>
      </c>
      <c r="F517" s="1" t="s">
        <v>3163</v>
      </c>
      <c r="G517" s="1" t="s">
        <v>3164</v>
      </c>
      <c r="H517" s="1" t="s">
        <v>835</v>
      </c>
      <c r="I517" s="1" t="s">
        <v>73</v>
      </c>
      <c r="J517" s="1" t="s">
        <v>3159</v>
      </c>
      <c r="K517" t="s">
        <v>3160</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3987</v>
      </c>
      <c r="BE517">
        <v>2019</v>
      </c>
    </row>
    <row r="518" spans="1:57" x14ac:dyDescent="0.35">
      <c r="A518" s="1" t="s">
        <v>86</v>
      </c>
      <c r="B518" s="1" t="s">
        <v>3156</v>
      </c>
      <c r="C518" s="1" t="s">
        <v>3155</v>
      </c>
      <c r="D518" s="1" t="s">
        <v>4181</v>
      </c>
      <c r="E518" s="2">
        <v>43524</v>
      </c>
      <c r="F518" s="1" t="s">
        <v>3157</v>
      </c>
      <c r="G518" s="1" t="s">
        <v>3158</v>
      </c>
      <c r="H518" s="1" t="s">
        <v>177</v>
      </c>
      <c r="I518" s="1" t="s">
        <v>73</v>
      </c>
      <c r="J518" s="1" t="s">
        <v>3159</v>
      </c>
      <c r="K518" t="s">
        <v>3160</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3987</v>
      </c>
      <c r="BE518">
        <v>2019</v>
      </c>
    </row>
    <row r="519" spans="1:57" x14ac:dyDescent="0.35">
      <c r="A519" s="1" t="s">
        <v>86</v>
      </c>
      <c r="B519" s="1" t="s">
        <v>3162</v>
      </c>
      <c r="C519" s="1" t="s">
        <v>3167</v>
      </c>
      <c r="D519" s="1" t="s">
        <v>4182</v>
      </c>
      <c r="E519" s="2">
        <v>43889</v>
      </c>
      <c r="F519" s="1" t="s">
        <v>3163</v>
      </c>
      <c r="G519" s="1" t="s">
        <v>3168</v>
      </c>
      <c r="H519" s="1" t="s">
        <v>835</v>
      </c>
      <c r="I519" s="1" t="s">
        <v>73</v>
      </c>
      <c r="J519" s="1" t="s">
        <v>3159</v>
      </c>
      <c r="K519" t="s">
        <v>3160</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3987</v>
      </c>
      <c r="BE519">
        <v>2020</v>
      </c>
    </row>
    <row r="520" spans="1:57" x14ac:dyDescent="0.35">
      <c r="A520" s="1" t="s">
        <v>86</v>
      </c>
      <c r="B520" s="1" t="s">
        <v>3156</v>
      </c>
      <c r="C520" s="1" t="s">
        <v>3165</v>
      </c>
      <c r="D520" s="1" t="s">
        <v>4182</v>
      </c>
      <c r="E520" s="2">
        <v>43889</v>
      </c>
      <c r="F520" s="1" t="s">
        <v>3157</v>
      </c>
      <c r="G520" s="1" t="s">
        <v>3166</v>
      </c>
      <c r="H520" s="1" t="s">
        <v>177</v>
      </c>
      <c r="I520" s="1" t="s">
        <v>73</v>
      </c>
      <c r="J520" s="1" t="s">
        <v>3159</v>
      </c>
      <c r="K520" t="s">
        <v>3160</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3987</v>
      </c>
      <c r="BE520">
        <v>2020</v>
      </c>
    </row>
    <row r="521" spans="1:57" x14ac:dyDescent="0.35">
      <c r="A521" s="1" t="s">
        <v>86</v>
      </c>
      <c r="B521" s="1" t="s">
        <v>3162</v>
      </c>
      <c r="C521" s="1" t="s">
        <v>3171</v>
      </c>
      <c r="D521" s="1" t="s">
        <v>4183</v>
      </c>
      <c r="E521" s="2">
        <v>44286</v>
      </c>
      <c r="F521" s="1" t="s">
        <v>3163</v>
      </c>
      <c r="G521" s="1" t="s">
        <v>3172</v>
      </c>
      <c r="H521" s="1" t="s">
        <v>835</v>
      </c>
      <c r="I521" s="1" t="s">
        <v>73</v>
      </c>
      <c r="J521" s="1" t="s">
        <v>3159</v>
      </c>
      <c r="K521" t="s">
        <v>3160</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3986</v>
      </c>
      <c r="BE521">
        <v>2021</v>
      </c>
    </row>
    <row r="522" spans="1:57" x14ac:dyDescent="0.35">
      <c r="A522" s="1" t="s">
        <v>86</v>
      </c>
      <c r="B522" s="1" t="s">
        <v>3156</v>
      </c>
      <c r="C522" s="1" t="s">
        <v>3169</v>
      </c>
      <c r="D522" s="1" t="s">
        <v>4183</v>
      </c>
      <c r="E522" s="2">
        <v>44286</v>
      </c>
      <c r="F522" s="1" t="s">
        <v>3157</v>
      </c>
      <c r="G522" s="1" t="s">
        <v>3170</v>
      </c>
      <c r="H522" s="1" t="s">
        <v>177</v>
      </c>
      <c r="I522" s="1" t="s">
        <v>73</v>
      </c>
      <c r="J522" s="1" t="s">
        <v>3159</v>
      </c>
      <c r="K522" t="s">
        <v>3160</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3986</v>
      </c>
      <c r="BE522">
        <v>2021</v>
      </c>
    </row>
    <row r="523" spans="1:57" x14ac:dyDescent="0.35">
      <c r="A523" s="1" t="s">
        <v>595</v>
      </c>
      <c r="B523" s="1" t="s">
        <v>3174</v>
      </c>
      <c r="C523" s="1" t="s">
        <v>3173</v>
      </c>
      <c r="D523" s="1" t="s">
        <v>4184</v>
      </c>
      <c r="E523" s="2">
        <v>42978</v>
      </c>
      <c r="F523" s="1" t="s">
        <v>3175</v>
      </c>
      <c r="G523" s="1" t="s">
        <v>29</v>
      </c>
      <c r="H523" s="1" t="s">
        <v>596</v>
      </c>
      <c r="I523" s="1" t="s">
        <v>353</v>
      </c>
      <c r="J523" s="1" t="s">
        <v>1894</v>
      </c>
      <c r="K523" t="s">
        <v>1895</v>
      </c>
      <c r="L523" t="b">
        <v>0</v>
      </c>
      <c r="M523">
        <v>0</v>
      </c>
      <c r="N523">
        <v>0</v>
      </c>
      <c r="O523">
        <v>0</v>
      </c>
      <c r="U523">
        <v>0</v>
      </c>
      <c r="V523">
        <v>0</v>
      </c>
      <c r="AI523">
        <v>0</v>
      </c>
      <c r="AZ523">
        <v>0</v>
      </c>
      <c r="BB523">
        <v>8</v>
      </c>
      <c r="BC523">
        <v>2017</v>
      </c>
      <c r="BD523" s="1" t="s">
        <v>3985</v>
      </c>
      <c r="BE523">
        <v>2017</v>
      </c>
    </row>
    <row r="524" spans="1:57" x14ac:dyDescent="0.35">
      <c r="A524" s="1" t="s">
        <v>603</v>
      </c>
      <c r="B524" s="1" t="s">
        <v>1012</v>
      </c>
      <c r="C524" s="1" t="s">
        <v>1011</v>
      </c>
      <c r="D524" s="1" t="s">
        <v>4185</v>
      </c>
      <c r="E524" s="2">
        <v>43159</v>
      </c>
      <c r="F524" s="1" t="s">
        <v>1013</v>
      </c>
      <c r="G524" s="1" t="s">
        <v>1013</v>
      </c>
      <c r="H524" s="1" t="s">
        <v>1014</v>
      </c>
      <c r="I524" s="1" t="s">
        <v>353</v>
      </c>
      <c r="J524" s="1" t="s">
        <v>1015</v>
      </c>
      <c r="K524" t="s">
        <v>1016</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3987</v>
      </c>
      <c r="BE524">
        <v>2018</v>
      </c>
    </row>
    <row r="525" spans="1:57" x14ac:dyDescent="0.35">
      <c r="A525" s="1" t="s">
        <v>70</v>
      </c>
      <c r="B525" s="1" t="s">
        <v>760</v>
      </c>
      <c r="C525" s="1" t="s">
        <v>790</v>
      </c>
      <c r="D525" s="1" t="s">
        <v>4186</v>
      </c>
      <c r="E525" s="2">
        <v>43677</v>
      </c>
      <c r="F525" s="1" t="s">
        <v>761</v>
      </c>
      <c r="G525" s="1" t="s">
        <v>791</v>
      </c>
      <c r="H525" s="1" t="s">
        <v>513</v>
      </c>
      <c r="I525" s="1" t="s">
        <v>73</v>
      </c>
      <c r="J525" s="1" t="s">
        <v>752</v>
      </c>
      <c r="K525" t="s">
        <v>753</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3985</v>
      </c>
      <c r="BE525">
        <v>2019</v>
      </c>
    </row>
    <row r="526" spans="1:57" x14ac:dyDescent="0.35">
      <c r="A526" s="1" t="s">
        <v>70</v>
      </c>
      <c r="B526" s="1" t="s">
        <v>755</v>
      </c>
      <c r="C526" s="1" t="s">
        <v>788</v>
      </c>
      <c r="D526" s="1" t="s">
        <v>4186</v>
      </c>
      <c r="E526" s="2">
        <v>43677</v>
      </c>
      <c r="F526" s="1" t="s">
        <v>756</v>
      </c>
      <c r="G526" s="1" t="s">
        <v>789</v>
      </c>
      <c r="H526" s="1" t="s">
        <v>758</v>
      </c>
      <c r="I526" s="1" t="s">
        <v>73</v>
      </c>
      <c r="J526" s="1" t="s">
        <v>752</v>
      </c>
      <c r="K526" t="s">
        <v>753</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3985</v>
      </c>
      <c r="BE526">
        <v>2019</v>
      </c>
    </row>
    <row r="527" spans="1:57" x14ac:dyDescent="0.35">
      <c r="A527" s="1" t="s">
        <v>70</v>
      </c>
      <c r="B527" s="1" t="s">
        <v>748</v>
      </c>
      <c r="C527" s="1" t="s">
        <v>786</v>
      </c>
      <c r="D527" s="1" t="s">
        <v>4186</v>
      </c>
      <c r="E527" s="2">
        <v>43677</v>
      </c>
      <c r="F527" s="1" t="s">
        <v>749</v>
      </c>
      <c r="G527" s="1" t="s">
        <v>787</v>
      </c>
      <c r="H527" s="1" t="s">
        <v>177</v>
      </c>
      <c r="I527" s="1" t="s">
        <v>73</v>
      </c>
      <c r="J527" s="1" t="s">
        <v>752</v>
      </c>
      <c r="K527" t="s">
        <v>753</v>
      </c>
      <c r="L527" t="b">
        <v>1</v>
      </c>
      <c r="M527">
        <v>0</v>
      </c>
      <c r="N527">
        <v>0</v>
      </c>
      <c r="O527">
        <v>0</v>
      </c>
      <c r="U527">
        <v>0</v>
      </c>
      <c r="V527">
        <v>0</v>
      </c>
      <c r="Z527">
        <v>0</v>
      </c>
      <c r="AI527">
        <v>0</v>
      </c>
      <c r="AZ527">
        <v>0</v>
      </c>
      <c r="BB527">
        <v>7</v>
      </c>
      <c r="BC527">
        <v>2019</v>
      </c>
      <c r="BD527" s="1" t="s">
        <v>3985</v>
      </c>
      <c r="BE527">
        <v>2019</v>
      </c>
    </row>
    <row r="528" spans="1:57" x14ac:dyDescent="0.35">
      <c r="A528" s="1" t="s">
        <v>70</v>
      </c>
      <c r="B528" s="1" t="s">
        <v>760</v>
      </c>
      <c r="C528" s="1" t="s">
        <v>779</v>
      </c>
      <c r="D528" s="1" t="s">
        <v>4187</v>
      </c>
      <c r="E528" s="2">
        <v>44043</v>
      </c>
      <c r="F528" s="1" t="s">
        <v>761</v>
      </c>
      <c r="G528" s="1" t="s">
        <v>780</v>
      </c>
      <c r="H528" s="1" t="s">
        <v>513</v>
      </c>
      <c r="I528" s="1" t="s">
        <v>73</v>
      </c>
      <c r="J528" s="1" t="s">
        <v>752</v>
      </c>
      <c r="K528" t="s">
        <v>753</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3985</v>
      </c>
      <c r="BE528">
        <v>2020</v>
      </c>
    </row>
    <row r="529" spans="1:57" x14ac:dyDescent="0.35">
      <c r="A529" s="1" t="s">
        <v>70</v>
      </c>
      <c r="B529" s="1" t="s">
        <v>755</v>
      </c>
      <c r="C529" s="1" t="s">
        <v>777</v>
      </c>
      <c r="D529" s="1" t="s">
        <v>4187</v>
      </c>
      <c r="E529" s="2">
        <v>44043</v>
      </c>
      <c r="F529" s="1" t="s">
        <v>756</v>
      </c>
      <c r="G529" s="1" t="s">
        <v>778</v>
      </c>
      <c r="H529" s="1" t="s">
        <v>758</v>
      </c>
      <c r="I529" s="1" t="s">
        <v>73</v>
      </c>
      <c r="J529" s="1" t="s">
        <v>752</v>
      </c>
      <c r="K529" t="s">
        <v>753</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3985</v>
      </c>
      <c r="BE529">
        <v>2020</v>
      </c>
    </row>
    <row r="530" spans="1:57" x14ac:dyDescent="0.35">
      <c r="A530" s="1" t="s">
        <v>70</v>
      </c>
      <c r="B530" s="1" t="s">
        <v>748</v>
      </c>
      <c r="C530" s="1" t="s">
        <v>775</v>
      </c>
      <c r="D530" s="1" t="s">
        <v>4187</v>
      </c>
      <c r="E530" s="2">
        <v>44043</v>
      </c>
      <c r="F530" s="1" t="s">
        <v>749</v>
      </c>
      <c r="G530" s="1" t="s">
        <v>776</v>
      </c>
      <c r="H530" s="1" t="s">
        <v>177</v>
      </c>
      <c r="I530" s="1" t="s">
        <v>73</v>
      </c>
      <c r="J530" s="1" t="s">
        <v>752</v>
      </c>
      <c r="K530" t="s">
        <v>753</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3985</v>
      </c>
      <c r="BE530">
        <v>2020</v>
      </c>
    </row>
    <row r="531" spans="1:57" x14ac:dyDescent="0.35">
      <c r="A531" s="1" t="s">
        <v>70</v>
      </c>
      <c r="B531" s="1" t="s">
        <v>760</v>
      </c>
      <c r="C531" s="1" t="s">
        <v>3847</v>
      </c>
      <c r="D531" s="1" t="s">
        <v>4188</v>
      </c>
      <c r="E531" s="2">
        <v>44408</v>
      </c>
      <c r="F531" s="1" t="s">
        <v>761</v>
      </c>
      <c r="G531" s="1" t="s">
        <v>3848</v>
      </c>
      <c r="H531" s="1" t="s">
        <v>513</v>
      </c>
      <c r="I531" s="1" t="s">
        <v>73</v>
      </c>
      <c r="J531" s="1" t="s">
        <v>752</v>
      </c>
      <c r="K531" t="s">
        <v>753</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3985</v>
      </c>
      <c r="BE531">
        <v>2021</v>
      </c>
    </row>
    <row r="532" spans="1:57" x14ac:dyDescent="0.35">
      <c r="A532" s="1" t="s">
        <v>70</v>
      </c>
      <c r="B532" s="1" t="s">
        <v>755</v>
      </c>
      <c r="C532" s="1" t="s">
        <v>3845</v>
      </c>
      <c r="D532" s="1" t="s">
        <v>4188</v>
      </c>
      <c r="E532" s="2">
        <v>44408</v>
      </c>
      <c r="F532" s="1" t="s">
        <v>756</v>
      </c>
      <c r="G532" s="1" t="s">
        <v>3846</v>
      </c>
      <c r="H532" s="1" t="s">
        <v>758</v>
      </c>
      <c r="I532" s="1" t="s">
        <v>73</v>
      </c>
      <c r="J532" s="1" t="s">
        <v>752</v>
      </c>
      <c r="K532" t="s">
        <v>753</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3985</v>
      </c>
      <c r="BE532">
        <v>2021</v>
      </c>
    </row>
    <row r="533" spans="1:57" x14ac:dyDescent="0.35">
      <c r="A533" s="1" t="s">
        <v>70</v>
      </c>
      <c r="B533" s="1" t="s">
        <v>748</v>
      </c>
      <c r="C533" s="1" t="s">
        <v>3843</v>
      </c>
      <c r="D533" s="1" t="s">
        <v>4188</v>
      </c>
      <c r="E533" s="2">
        <v>44408</v>
      </c>
      <c r="F533" s="1" t="s">
        <v>749</v>
      </c>
      <c r="G533" s="1" t="s">
        <v>3844</v>
      </c>
      <c r="H533" s="1" t="s">
        <v>177</v>
      </c>
      <c r="I533" s="1" t="s">
        <v>73</v>
      </c>
      <c r="J533" s="1" t="s">
        <v>752</v>
      </c>
      <c r="K533" t="s">
        <v>753</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3985</v>
      </c>
      <c r="BE533">
        <v>2021</v>
      </c>
    </row>
    <row r="534" spans="1:57" x14ac:dyDescent="0.35">
      <c r="A534" s="1" t="s">
        <v>70</v>
      </c>
      <c r="B534" s="1" t="s">
        <v>760</v>
      </c>
      <c r="C534" s="1" t="s">
        <v>3841</v>
      </c>
      <c r="D534" s="1" t="s">
        <v>4189</v>
      </c>
      <c r="E534" s="2">
        <v>44742</v>
      </c>
      <c r="F534" s="1" t="s">
        <v>761</v>
      </c>
      <c r="G534" s="1" t="s">
        <v>3842</v>
      </c>
      <c r="H534" s="1" t="s">
        <v>513</v>
      </c>
      <c r="I534" s="1" t="s">
        <v>73</v>
      </c>
      <c r="J534" s="1" t="s">
        <v>752</v>
      </c>
      <c r="K534" t="s">
        <v>753</v>
      </c>
      <c r="L534" t="b">
        <v>1</v>
      </c>
      <c r="V534">
        <v>0</v>
      </c>
      <c r="AI534">
        <v>0</v>
      </c>
      <c r="AZ534">
        <v>0</v>
      </c>
      <c r="BB534">
        <v>6</v>
      </c>
      <c r="BC534">
        <v>2022</v>
      </c>
      <c r="BD534" s="1" t="s">
        <v>3985</v>
      </c>
      <c r="BE534">
        <v>2022</v>
      </c>
    </row>
    <row r="535" spans="1:57" x14ac:dyDescent="0.35">
      <c r="A535" s="1" t="s">
        <v>70</v>
      </c>
      <c r="B535" s="1" t="s">
        <v>755</v>
      </c>
      <c r="C535" s="1" t="s">
        <v>3839</v>
      </c>
      <c r="D535" s="1" t="s">
        <v>4189</v>
      </c>
      <c r="E535" s="2">
        <v>44742</v>
      </c>
      <c r="F535" s="1" t="s">
        <v>756</v>
      </c>
      <c r="G535" s="1" t="s">
        <v>3840</v>
      </c>
      <c r="H535" s="1" t="s">
        <v>758</v>
      </c>
      <c r="I535" s="1" t="s">
        <v>73</v>
      </c>
      <c r="J535" s="1" t="s">
        <v>752</v>
      </c>
      <c r="K535" t="s">
        <v>753</v>
      </c>
      <c r="L535" t="b">
        <v>1</v>
      </c>
      <c r="V535">
        <v>0</v>
      </c>
      <c r="AI535">
        <v>0</v>
      </c>
      <c r="AZ535">
        <v>0</v>
      </c>
      <c r="BB535">
        <v>6</v>
      </c>
      <c r="BC535">
        <v>2022</v>
      </c>
      <c r="BD535" s="1" t="s">
        <v>3985</v>
      </c>
      <c r="BE535">
        <v>2022</v>
      </c>
    </row>
    <row r="536" spans="1:57" x14ac:dyDescent="0.35">
      <c r="A536" s="1" t="s">
        <v>70</v>
      </c>
      <c r="B536" s="1" t="s">
        <v>748</v>
      </c>
      <c r="C536" s="1" t="s">
        <v>3837</v>
      </c>
      <c r="D536" s="1" t="s">
        <v>4189</v>
      </c>
      <c r="E536" s="2">
        <v>44742</v>
      </c>
      <c r="F536" s="1" t="s">
        <v>749</v>
      </c>
      <c r="G536" s="1" t="s">
        <v>3838</v>
      </c>
      <c r="H536" s="1" t="s">
        <v>177</v>
      </c>
      <c r="I536" s="1" t="s">
        <v>73</v>
      </c>
      <c r="J536" s="1" t="s">
        <v>752</v>
      </c>
      <c r="K536" t="s">
        <v>753</v>
      </c>
      <c r="L536" t="b">
        <v>1</v>
      </c>
      <c r="V536">
        <v>0</v>
      </c>
      <c r="AI536">
        <v>0</v>
      </c>
      <c r="AZ536">
        <v>0</v>
      </c>
      <c r="BB536">
        <v>6</v>
      </c>
      <c r="BC536">
        <v>2022</v>
      </c>
      <c r="BD536" s="1" t="s">
        <v>3985</v>
      </c>
      <c r="BE536">
        <v>2022</v>
      </c>
    </row>
    <row r="537" spans="1:57" x14ac:dyDescent="0.35">
      <c r="A537" s="1" t="s">
        <v>302</v>
      </c>
      <c r="B537" s="1" t="s">
        <v>782</v>
      </c>
      <c r="C537" s="1" t="s">
        <v>781</v>
      </c>
      <c r="D537" s="1" t="s">
        <v>4190</v>
      </c>
      <c r="E537" s="2">
        <v>43708</v>
      </c>
      <c r="F537" s="1" t="s">
        <v>783</v>
      </c>
      <c r="G537" s="1" t="s">
        <v>784</v>
      </c>
      <c r="H537" s="1" t="s">
        <v>43</v>
      </c>
      <c r="I537" s="1" t="s">
        <v>48</v>
      </c>
      <c r="J537" s="1" t="s">
        <v>751</v>
      </c>
      <c r="K537" t="s">
        <v>785</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3985</v>
      </c>
      <c r="BE537">
        <v>2019</v>
      </c>
    </row>
    <row r="538" spans="1:57" x14ac:dyDescent="0.35">
      <c r="A538" s="1" t="s">
        <v>59</v>
      </c>
      <c r="B538" s="1" t="s">
        <v>1151</v>
      </c>
      <c r="C538" s="1" t="s">
        <v>1150</v>
      </c>
      <c r="D538" s="1" t="s">
        <v>4191</v>
      </c>
      <c r="E538" s="2">
        <v>43524</v>
      </c>
      <c r="F538" s="1" t="s">
        <v>1152</v>
      </c>
      <c r="G538" s="1" t="s">
        <v>29</v>
      </c>
      <c r="H538" s="1" t="s">
        <v>1153</v>
      </c>
      <c r="I538" s="1" t="s">
        <v>31</v>
      </c>
      <c r="J538" s="1" t="s">
        <v>1021</v>
      </c>
      <c r="K538" t="s">
        <v>1022</v>
      </c>
      <c r="L538" t="b">
        <v>1</v>
      </c>
      <c r="M538">
        <v>0</v>
      </c>
      <c r="N538">
        <v>0</v>
      </c>
      <c r="O538">
        <v>0</v>
      </c>
      <c r="U538">
        <v>0</v>
      </c>
      <c r="V538">
        <v>0</v>
      </c>
      <c r="AI538">
        <v>0</v>
      </c>
      <c r="AZ538">
        <v>0</v>
      </c>
      <c r="BB538">
        <v>2</v>
      </c>
      <c r="BC538">
        <v>2019</v>
      </c>
      <c r="BD538" s="1" t="s">
        <v>3987</v>
      </c>
      <c r="BE538">
        <v>2019</v>
      </c>
    </row>
    <row r="539" spans="1:57" x14ac:dyDescent="0.35">
      <c r="A539" s="1" t="s">
        <v>59</v>
      </c>
      <c r="B539" s="1" t="s">
        <v>1122</v>
      </c>
      <c r="C539" s="1" t="s">
        <v>1121</v>
      </c>
      <c r="D539" s="1" t="s">
        <v>4191</v>
      </c>
      <c r="E539" s="2">
        <v>43524</v>
      </c>
      <c r="F539" s="1" t="s">
        <v>1123</v>
      </c>
      <c r="G539" s="1" t="s">
        <v>29</v>
      </c>
      <c r="H539" s="1" t="s">
        <v>1124</v>
      </c>
      <c r="I539" s="1" t="s">
        <v>145</v>
      </c>
      <c r="J539" s="1" t="s">
        <v>1021</v>
      </c>
      <c r="K539" t="s">
        <v>1022</v>
      </c>
      <c r="L539" t="b">
        <v>1</v>
      </c>
      <c r="M539">
        <v>0</v>
      </c>
      <c r="N539">
        <v>0</v>
      </c>
      <c r="O539">
        <v>0</v>
      </c>
      <c r="U539">
        <v>0</v>
      </c>
      <c r="V539">
        <v>0</v>
      </c>
      <c r="AI539">
        <v>0</v>
      </c>
      <c r="AZ539">
        <v>0</v>
      </c>
      <c r="BB539">
        <v>2</v>
      </c>
      <c r="BC539">
        <v>2019</v>
      </c>
      <c r="BD539" s="1" t="s">
        <v>3987</v>
      </c>
      <c r="BE539">
        <v>2019</v>
      </c>
    </row>
    <row r="540" spans="1:57" x14ac:dyDescent="0.35">
      <c r="A540" s="1" t="s">
        <v>59</v>
      </c>
      <c r="B540" s="1" t="s">
        <v>1069</v>
      </c>
      <c r="C540" s="1" t="s">
        <v>1068</v>
      </c>
      <c r="D540" s="1" t="s">
        <v>4191</v>
      </c>
      <c r="E540" s="2">
        <v>43524</v>
      </c>
      <c r="F540" s="1" t="s">
        <v>1070</v>
      </c>
      <c r="G540" s="1" t="s">
        <v>29</v>
      </c>
      <c r="H540" s="1" t="s">
        <v>1071</v>
      </c>
      <c r="I540" s="1" t="s">
        <v>210</v>
      </c>
      <c r="J540" s="1" t="s">
        <v>1021</v>
      </c>
      <c r="K540" t="s">
        <v>1022</v>
      </c>
      <c r="L540" t="b">
        <v>1</v>
      </c>
      <c r="M540">
        <v>0</v>
      </c>
      <c r="N540">
        <v>0</v>
      </c>
      <c r="O540">
        <v>0</v>
      </c>
      <c r="U540">
        <v>0</v>
      </c>
      <c r="V540">
        <v>0</v>
      </c>
      <c r="AI540">
        <v>0</v>
      </c>
      <c r="AZ540">
        <v>0</v>
      </c>
      <c r="BB540">
        <v>2</v>
      </c>
      <c r="BC540">
        <v>2019</v>
      </c>
      <c r="BD540" s="1" t="s">
        <v>3987</v>
      </c>
      <c r="BE540">
        <v>2019</v>
      </c>
    </row>
    <row r="541" spans="1:57" x14ac:dyDescent="0.35">
      <c r="A541" s="1" t="s">
        <v>59</v>
      </c>
      <c r="B541" s="1" t="s">
        <v>1061</v>
      </c>
      <c r="C541" s="1" t="s">
        <v>1060</v>
      </c>
      <c r="D541" s="1" t="s">
        <v>4191</v>
      </c>
      <c r="E541" s="2">
        <v>43524</v>
      </c>
      <c r="F541" s="1" t="s">
        <v>1062</v>
      </c>
      <c r="G541" s="1" t="s">
        <v>29</v>
      </c>
      <c r="H541" s="1" t="s">
        <v>1063</v>
      </c>
      <c r="I541" s="1" t="s">
        <v>40</v>
      </c>
      <c r="J541" s="1" t="s">
        <v>1021</v>
      </c>
      <c r="K541" t="s">
        <v>1022</v>
      </c>
      <c r="L541" t="b">
        <v>1</v>
      </c>
      <c r="M541">
        <v>0</v>
      </c>
      <c r="N541">
        <v>0</v>
      </c>
      <c r="O541">
        <v>0</v>
      </c>
      <c r="U541">
        <v>0</v>
      </c>
      <c r="V541">
        <v>0</v>
      </c>
      <c r="AI541">
        <v>0</v>
      </c>
      <c r="AZ541">
        <v>0</v>
      </c>
      <c r="BB541">
        <v>2</v>
      </c>
      <c r="BC541">
        <v>2019</v>
      </c>
      <c r="BD541" s="1" t="s">
        <v>3987</v>
      </c>
      <c r="BE541">
        <v>2019</v>
      </c>
    </row>
    <row r="542" spans="1:57" x14ac:dyDescent="0.35">
      <c r="A542" s="1" t="s">
        <v>59</v>
      </c>
      <c r="B542" s="1" t="s">
        <v>1065</v>
      </c>
      <c r="C542" s="1" t="s">
        <v>1064</v>
      </c>
      <c r="D542" s="1" t="s">
        <v>4191</v>
      </c>
      <c r="E542" s="2">
        <v>43524</v>
      </c>
      <c r="F542" s="1" t="s">
        <v>1066</v>
      </c>
      <c r="G542" s="1" t="s">
        <v>29</v>
      </c>
      <c r="H542" s="1" t="s">
        <v>1067</v>
      </c>
      <c r="I542" s="1" t="s">
        <v>353</v>
      </c>
      <c r="J542" s="1" t="s">
        <v>1021</v>
      </c>
      <c r="K542" t="s">
        <v>1022</v>
      </c>
      <c r="L542" t="b">
        <v>1</v>
      </c>
      <c r="M542">
        <v>0</v>
      </c>
      <c r="N542">
        <v>0</v>
      </c>
      <c r="O542">
        <v>0</v>
      </c>
      <c r="U542">
        <v>0</v>
      </c>
      <c r="V542">
        <v>0</v>
      </c>
      <c r="AI542">
        <v>0</v>
      </c>
      <c r="AZ542">
        <v>0</v>
      </c>
      <c r="BB542">
        <v>2</v>
      </c>
      <c r="BC542">
        <v>2019</v>
      </c>
      <c r="BD542" s="1" t="s">
        <v>3987</v>
      </c>
      <c r="BE542">
        <v>2019</v>
      </c>
    </row>
    <row r="543" spans="1:57" x14ac:dyDescent="0.35">
      <c r="A543" s="1" t="s">
        <v>59</v>
      </c>
      <c r="B543" s="1" t="s">
        <v>1053</v>
      </c>
      <c r="C543" s="1" t="s">
        <v>1052</v>
      </c>
      <c r="D543" s="1" t="s">
        <v>4191</v>
      </c>
      <c r="E543" s="2">
        <v>43524</v>
      </c>
      <c r="F543" s="1" t="s">
        <v>1054</v>
      </c>
      <c r="G543" s="1" t="s">
        <v>29</v>
      </c>
      <c r="H543" s="1" t="s">
        <v>1055</v>
      </c>
      <c r="I543" s="1" t="s">
        <v>145</v>
      </c>
      <c r="J543" s="1" t="s">
        <v>1021</v>
      </c>
      <c r="K543" t="s">
        <v>1022</v>
      </c>
      <c r="L543" t="b">
        <v>1</v>
      </c>
      <c r="M543">
        <v>0</v>
      </c>
      <c r="N543">
        <v>0</v>
      </c>
      <c r="O543">
        <v>0</v>
      </c>
      <c r="U543">
        <v>0</v>
      </c>
      <c r="V543">
        <v>0</v>
      </c>
      <c r="AI543">
        <v>0</v>
      </c>
      <c r="AZ543">
        <v>0</v>
      </c>
      <c r="BB543">
        <v>2</v>
      </c>
      <c r="BC543">
        <v>2019</v>
      </c>
      <c r="BD543" s="1" t="s">
        <v>3987</v>
      </c>
      <c r="BE543">
        <v>2019</v>
      </c>
    </row>
    <row r="544" spans="1:57" x14ac:dyDescent="0.35">
      <c r="A544" s="1" t="s">
        <v>59</v>
      </c>
      <c r="B544" s="1" t="s">
        <v>1057</v>
      </c>
      <c r="C544" s="1" t="s">
        <v>1056</v>
      </c>
      <c r="D544" s="1" t="s">
        <v>4191</v>
      </c>
      <c r="E544" s="2">
        <v>43524</v>
      </c>
      <c r="F544" s="1" t="s">
        <v>1058</v>
      </c>
      <c r="G544" s="1" t="s">
        <v>29</v>
      </c>
      <c r="H544" s="1" t="s">
        <v>1059</v>
      </c>
      <c r="I544" s="1" t="s">
        <v>73</v>
      </c>
      <c r="J544" s="1" t="s">
        <v>1021</v>
      </c>
      <c r="K544" t="s">
        <v>1022</v>
      </c>
      <c r="L544" t="b">
        <v>1</v>
      </c>
      <c r="M544">
        <v>0</v>
      </c>
      <c r="N544">
        <v>0</v>
      </c>
      <c r="O544">
        <v>0</v>
      </c>
      <c r="U544">
        <v>0</v>
      </c>
      <c r="V544">
        <v>0</v>
      </c>
      <c r="AI544">
        <v>0</v>
      </c>
      <c r="AZ544">
        <v>0</v>
      </c>
      <c r="BB544">
        <v>2</v>
      </c>
      <c r="BC544">
        <v>2019</v>
      </c>
      <c r="BD544" s="1" t="s">
        <v>3987</v>
      </c>
      <c r="BE544">
        <v>2019</v>
      </c>
    </row>
    <row r="545" spans="1:57" x14ac:dyDescent="0.35">
      <c r="A545" s="1" t="s">
        <v>59</v>
      </c>
      <c r="B545" s="1" t="s">
        <v>1049</v>
      </c>
      <c r="C545" s="1" t="s">
        <v>1048</v>
      </c>
      <c r="D545" s="1" t="s">
        <v>4191</v>
      </c>
      <c r="E545" s="2">
        <v>43524</v>
      </c>
      <c r="F545" s="1" t="s">
        <v>1050</v>
      </c>
      <c r="G545" s="1" t="s">
        <v>29</v>
      </c>
      <c r="H545" s="1" t="s">
        <v>1051</v>
      </c>
      <c r="I545" s="1" t="s">
        <v>387</v>
      </c>
      <c r="J545" s="1" t="s">
        <v>1021</v>
      </c>
      <c r="K545" t="s">
        <v>1022</v>
      </c>
      <c r="L545" t="b">
        <v>1</v>
      </c>
      <c r="M545">
        <v>0</v>
      </c>
      <c r="N545">
        <v>0</v>
      </c>
      <c r="O545">
        <v>0</v>
      </c>
      <c r="U545">
        <v>0</v>
      </c>
      <c r="V545">
        <v>0</v>
      </c>
      <c r="AI545">
        <v>0</v>
      </c>
      <c r="AZ545">
        <v>0</v>
      </c>
      <c r="BB545">
        <v>2</v>
      </c>
      <c r="BC545">
        <v>2019</v>
      </c>
      <c r="BD545" s="1" t="s">
        <v>3987</v>
      </c>
      <c r="BE545">
        <v>2019</v>
      </c>
    </row>
    <row r="546" spans="1:57" x14ac:dyDescent="0.35">
      <c r="A546" s="1" t="s">
        <v>59</v>
      </c>
      <c r="B546" s="1" t="s">
        <v>1045</v>
      </c>
      <c r="C546" s="1" t="s">
        <v>1044</v>
      </c>
      <c r="D546" s="1" t="s">
        <v>4191</v>
      </c>
      <c r="E546" s="2">
        <v>43524</v>
      </c>
      <c r="F546" s="1" t="s">
        <v>1046</v>
      </c>
      <c r="G546" s="1" t="s">
        <v>29</v>
      </c>
      <c r="H546" s="1" t="s">
        <v>1047</v>
      </c>
      <c r="I546" s="1" t="s">
        <v>387</v>
      </c>
      <c r="J546" s="1" t="s">
        <v>1021</v>
      </c>
      <c r="K546" t="s">
        <v>1022</v>
      </c>
      <c r="L546" t="b">
        <v>1</v>
      </c>
      <c r="M546">
        <v>0</v>
      </c>
      <c r="N546">
        <v>0</v>
      </c>
      <c r="O546">
        <v>0</v>
      </c>
      <c r="U546">
        <v>0</v>
      </c>
      <c r="V546">
        <v>0</v>
      </c>
      <c r="AI546">
        <v>0</v>
      </c>
      <c r="AZ546">
        <v>0</v>
      </c>
      <c r="BB546">
        <v>2</v>
      </c>
      <c r="BC546">
        <v>2019</v>
      </c>
      <c r="BD546" s="1" t="s">
        <v>3987</v>
      </c>
      <c r="BE546">
        <v>2019</v>
      </c>
    </row>
    <row r="547" spans="1:57" x14ac:dyDescent="0.35">
      <c r="A547" s="1" t="s">
        <v>59</v>
      </c>
      <c r="B547" s="1" t="s">
        <v>1208</v>
      </c>
      <c r="C547" s="1" t="s">
        <v>1207</v>
      </c>
      <c r="D547" s="1" t="s">
        <v>4191</v>
      </c>
      <c r="E547" s="2">
        <v>43524</v>
      </c>
      <c r="F547" s="1" t="s">
        <v>1209</v>
      </c>
      <c r="G547" s="1" t="s">
        <v>29</v>
      </c>
      <c r="H547" s="1" t="s">
        <v>1210</v>
      </c>
      <c r="I547" s="1" t="s">
        <v>387</v>
      </c>
      <c r="J547" s="1" t="s">
        <v>1021</v>
      </c>
      <c r="K547" t="s">
        <v>1022</v>
      </c>
      <c r="L547" t="b">
        <v>1</v>
      </c>
      <c r="M547">
        <v>0</v>
      </c>
      <c r="N547">
        <v>0</v>
      </c>
      <c r="O547">
        <v>0</v>
      </c>
      <c r="U547">
        <v>0</v>
      </c>
      <c r="V547">
        <v>0</v>
      </c>
      <c r="AI547">
        <v>0</v>
      </c>
      <c r="AZ547">
        <v>0</v>
      </c>
      <c r="BB547">
        <v>2</v>
      </c>
      <c r="BC547">
        <v>2019</v>
      </c>
      <c r="BD547" s="1" t="s">
        <v>3987</v>
      </c>
      <c r="BE547">
        <v>2019</v>
      </c>
    </row>
    <row r="548" spans="1:57" x14ac:dyDescent="0.35">
      <c r="A548" s="1" t="s">
        <v>59</v>
      </c>
      <c r="B548" s="1" t="s">
        <v>1204</v>
      </c>
      <c r="C548" s="1" t="s">
        <v>1203</v>
      </c>
      <c r="D548" s="1" t="s">
        <v>4191</v>
      </c>
      <c r="E548" s="2">
        <v>43524</v>
      </c>
      <c r="F548" s="1" t="s">
        <v>1205</v>
      </c>
      <c r="G548" s="1" t="s">
        <v>29</v>
      </c>
      <c r="H548" s="1" t="s">
        <v>1206</v>
      </c>
      <c r="I548" s="1" t="s">
        <v>31</v>
      </c>
      <c r="J548" s="1" t="s">
        <v>1021</v>
      </c>
      <c r="K548" t="s">
        <v>1022</v>
      </c>
      <c r="L548" t="b">
        <v>1</v>
      </c>
      <c r="M548">
        <v>0</v>
      </c>
      <c r="N548">
        <v>0</v>
      </c>
      <c r="O548">
        <v>0</v>
      </c>
      <c r="U548">
        <v>0</v>
      </c>
      <c r="V548">
        <v>0</v>
      </c>
      <c r="AI548">
        <v>0</v>
      </c>
      <c r="AZ548">
        <v>0</v>
      </c>
      <c r="BB548">
        <v>2</v>
      </c>
      <c r="BC548">
        <v>2019</v>
      </c>
      <c r="BD548" s="1" t="s">
        <v>3987</v>
      </c>
      <c r="BE548">
        <v>2019</v>
      </c>
    </row>
    <row r="549" spans="1:57" x14ac:dyDescent="0.35">
      <c r="A549" s="1" t="s">
        <v>59</v>
      </c>
      <c r="B549" s="1" t="s">
        <v>1148</v>
      </c>
      <c r="C549" s="1" t="s">
        <v>1147</v>
      </c>
      <c r="D549" s="1" t="s">
        <v>4191</v>
      </c>
      <c r="E549" s="2">
        <v>43524</v>
      </c>
      <c r="F549" s="1" t="s">
        <v>1149</v>
      </c>
      <c r="G549" s="1" t="s">
        <v>29</v>
      </c>
      <c r="H549" s="1" t="s">
        <v>854</v>
      </c>
      <c r="I549" s="1" t="s">
        <v>40</v>
      </c>
      <c r="J549" s="1" t="s">
        <v>1021</v>
      </c>
      <c r="K549" t="s">
        <v>1022</v>
      </c>
      <c r="L549" t="b">
        <v>1</v>
      </c>
      <c r="M549">
        <v>0</v>
      </c>
      <c r="N549">
        <v>0</v>
      </c>
      <c r="O549">
        <v>0</v>
      </c>
      <c r="U549">
        <v>0</v>
      </c>
      <c r="V549">
        <v>0</v>
      </c>
      <c r="AI549">
        <v>0</v>
      </c>
      <c r="AZ549">
        <v>0</v>
      </c>
      <c r="BB549">
        <v>2</v>
      </c>
      <c r="BC549">
        <v>2019</v>
      </c>
      <c r="BD549" s="1" t="s">
        <v>3987</v>
      </c>
      <c r="BE549">
        <v>2019</v>
      </c>
    </row>
    <row r="550" spans="1:57" x14ac:dyDescent="0.35">
      <c r="A550" s="1" t="s">
        <v>59</v>
      </c>
      <c r="B550" s="1" t="s">
        <v>1201</v>
      </c>
      <c r="C550" s="1" t="s">
        <v>1200</v>
      </c>
      <c r="D550" s="1" t="s">
        <v>4191</v>
      </c>
      <c r="E550" s="2">
        <v>43524</v>
      </c>
      <c r="F550" s="1" t="s">
        <v>1202</v>
      </c>
      <c r="G550" s="1" t="s">
        <v>29</v>
      </c>
      <c r="H550" s="1" t="s">
        <v>352</v>
      </c>
      <c r="I550" s="1" t="s">
        <v>353</v>
      </c>
      <c r="J550" s="1" t="s">
        <v>1021</v>
      </c>
      <c r="K550" t="s">
        <v>1022</v>
      </c>
      <c r="L550" t="b">
        <v>1</v>
      </c>
      <c r="M550">
        <v>0</v>
      </c>
      <c r="N550">
        <v>0</v>
      </c>
      <c r="O550">
        <v>0</v>
      </c>
      <c r="U550">
        <v>0</v>
      </c>
      <c r="V550">
        <v>0</v>
      </c>
      <c r="AI550">
        <v>0</v>
      </c>
      <c r="AZ550">
        <v>0</v>
      </c>
      <c r="BB550">
        <v>2</v>
      </c>
      <c r="BC550">
        <v>2019</v>
      </c>
      <c r="BD550" s="1" t="s">
        <v>3987</v>
      </c>
      <c r="BE550">
        <v>2019</v>
      </c>
    </row>
    <row r="551" spans="1:57" x14ac:dyDescent="0.35">
      <c r="A551" s="1" t="s">
        <v>59</v>
      </c>
      <c r="B551" s="1" t="s">
        <v>1140</v>
      </c>
      <c r="C551" s="1" t="s">
        <v>1139</v>
      </c>
      <c r="D551" s="1" t="s">
        <v>4191</v>
      </c>
      <c r="E551" s="2">
        <v>43524</v>
      </c>
      <c r="F551" s="1" t="s">
        <v>1141</v>
      </c>
      <c r="G551" s="1" t="s">
        <v>29</v>
      </c>
      <c r="H551" s="1" t="s">
        <v>74</v>
      </c>
      <c r="I551" s="1" t="s">
        <v>82</v>
      </c>
      <c r="J551" s="1" t="s">
        <v>1021</v>
      </c>
      <c r="K551" t="s">
        <v>1022</v>
      </c>
      <c r="L551" t="b">
        <v>1</v>
      </c>
      <c r="M551">
        <v>0</v>
      </c>
      <c r="N551">
        <v>0</v>
      </c>
      <c r="O551">
        <v>0</v>
      </c>
      <c r="U551">
        <v>0</v>
      </c>
      <c r="V551">
        <v>0</v>
      </c>
      <c r="AI551">
        <v>0</v>
      </c>
      <c r="AZ551">
        <v>0</v>
      </c>
      <c r="BB551">
        <v>2</v>
      </c>
      <c r="BC551">
        <v>2019</v>
      </c>
      <c r="BD551" s="1" t="s">
        <v>3987</v>
      </c>
      <c r="BE551">
        <v>2019</v>
      </c>
    </row>
    <row r="552" spans="1:57" x14ac:dyDescent="0.35">
      <c r="A552" s="1" t="s">
        <v>59</v>
      </c>
      <c r="B552" s="1" t="s">
        <v>1143</v>
      </c>
      <c r="C552" s="1" t="s">
        <v>1142</v>
      </c>
      <c r="D552" s="1" t="s">
        <v>4191</v>
      </c>
      <c r="E552" s="2">
        <v>43524</v>
      </c>
      <c r="F552" s="1" t="s">
        <v>1144</v>
      </c>
      <c r="G552" s="1" t="s">
        <v>29</v>
      </c>
      <c r="H552" s="1" t="s">
        <v>1145</v>
      </c>
      <c r="I552" s="1" t="s">
        <v>73</v>
      </c>
      <c r="J552" s="1" t="s">
        <v>1021</v>
      </c>
      <c r="K552" t="s">
        <v>1022</v>
      </c>
      <c r="L552" t="b">
        <v>1</v>
      </c>
      <c r="M552">
        <v>0</v>
      </c>
      <c r="N552">
        <v>0</v>
      </c>
      <c r="O552">
        <v>0</v>
      </c>
      <c r="U552">
        <v>0</v>
      </c>
      <c r="V552">
        <v>0</v>
      </c>
      <c r="AI552">
        <v>0</v>
      </c>
      <c r="AZ552">
        <v>0</v>
      </c>
      <c r="BB552">
        <v>2</v>
      </c>
      <c r="BC552">
        <v>2019</v>
      </c>
      <c r="BD552" s="1" t="s">
        <v>3987</v>
      </c>
      <c r="BE552">
        <v>2019</v>
      </c>
    </row>
    <row r="553" spans="1:57" x14ac:dyDescent="0.35">
      <c r="A553" s="1" t="s">
        <v>59</v>
      </c>
      <c r="B553" s="1" t="s">
        <v>1136</v>
      </c>
      <c r="C553" s="1" t="s">
        <v>1135</v>
      </c>
      <c r="D553" s="1" t="s">
        <v>4191</v>
      </c>
      <c r="E553" s="2">
        <v>43524</v>
      </c>
      <c r="F553" s="1" t="s">
        <v>1137</v>
      </c>
      <c r="G553" s="1" t="s">
        <v>29</v>
      </c>
      <c r="H553" s="1" t="s">
        <v>1138</v>
      </c>
      <c r="I553" s="1" t="s">
        <v>136</v>
      </c>
      <c r="J553" s="1" t="s">
        <v>1021</v>
      </c>
      <c r="K553" t="s">
        <v>1022</v>
      </c>
      <c r="L553" t="b">
        <v>1</v>
      </c>
      <c r="M553">
        <v>0</v>
      </c>
      <c r="N553">
        <v>0</v>
      </c>
      <c r="O553">
        <v>0</v>
      </c>
      <c r="U553">
        <v>0</v>
      </c>
      <c r="V553">
        <v>0</v>
      </c>
      <c r="AI553">
        <v>0</v>
      </c>
      <c r="AZ553">
        <v>0</v>
      </c>
      <c r="BB553">
        <v>2</v>
      </c>
      <c r="BC553">
        <v>2019</v>
      </c>
      <c r="BD553" s="1" t="s">
        <v>3987</v>
      </c>
      <c r="BE553">
        <v>2019</v>
      </c>
    </row>
    <row r="554" spans="1:57" x14ac:dyDescent="0.35">
      <c r="A554" s="1" t="s">
        <v>59</v>
      </c>
      <c r="B554" s="1" t="s">
        <v>1130</v>
      </c>
      <c r="C554" s="1" t="s">
        <v>1129</v>
      </c>
      <c r="D554" s="1" t="s">
        <v>4191</v>
      </c>
      <c r="E554" s="2">
        <v>43524</v>
      </c>
      <c r="F554" s="1" t="s">
        <v>1131</v>
      </c>
      <c r="G554" s="1" t="s">
        <v>29</v>
      </c>
      <c r="H554" s="1" t="s">
        <v>386</v>
      </c>
      <c r="I554" s="1" t="s">
        <v>387</v>
      </c>
      <c r="J554" s="1" t="s">
        <v>1021</v>
      </c>
      <c r="K554" t="s">
        <v>1022</v>
      </c>
      <c r="L554" t="b">
        <v>1</v>
      </c>
      <c r="M554">
        <v>0</v>
      </c>
      <c r="N554">
        <v>0</v>
      </c>
      <c r="O554">
        <v>0</v>
      </c>
      <c r="U554">
        <v>0</v>
      </c>
      <c r="V554">
        <v>0</v>
      </c>
      <c r="AI554">
        <v>0</v>
      </c>
      <c r="AZ554">
        <v>0</v>
      </c>
      <c r="BB554">
        <v>2</v>
      </c>
      <c r="BC554">
        <v>2019</v>
      </c>
      <c r="BD554" s="1" t="s">
        <v>3987</v>
      </c>
      <c r="BE554">
        <v>2019</v>
      </c>
    </row>
    <row r="555" spans="1:57" x14ac:dyDescent="0.35">
      <c r="A555" s="1" t="s">
        <v>59</v>
      </c>
      <c r="B555" s="1" t="s">
        <v>1133</v>
      </c>
      <c r="C555" s="1" t="s">
        <v>1132</v>
      </c>
      <c r="D555" s="1" t="s">
        <v>4191</v>
      </c>
      <c r="E555" s="2">
        <v>43524</v>
      </c>
      <c r="F555" s="1" t="s">
        <v>1134</v>
      </c>
      <c r="G555" s="1" t="s">
        <v>29</v>
      </c>
      <c r="H555" s="1" t="s">
        <v>165</v>
      </c>
      <c r="I555" s="1" t="s">
        <v>166</v>
      </c>
      <c r="J555" s="1" t="s">
        <v>1021</v>
      </c>
      <c r="K555" t="s">
        <v>1022</v>
      </c>
      <c r="L555" t="b">
        <v>1</v>
      </c>
      <c r="M555">
        <v>0</v>
      </c>
      <c r="N555">
        <v>0</v>
      </c>
      <c r="O555">
        <v>0</v>
      </c>
      <c r="U555">
        <v>0</v>
      </c>
      <c r="V555">
        <v>0</v>
      </c>
      <c r="AI555">
        <v>0</v>
      </c>
      <c r="AZ555">
        <v>0</v>
      </c>
      <c r="BB555">
        <v>2</v>
      </c>
      <c r="BC555">
        <v>2019</v>
      </c>
      <c r="BD555" s="1" t="s">
        <v>3987</v>
      </c>
      <c r="BE555">
        <v>2019</v>
      </c>
    </row>
    <row r="556" spans="1:57" x14ac:dyDescent="0.35">
      <c r="A556" s="1" t="s">
        <v>59</v>
      </c>
      <c r="B556" s="1" t="s">
        <v>1164</v>
      </c>
      <c r="C556" s="1" t="s">
        <v>1163</v>
      </c>
      <c r="D556" s="1" t="s">
        <v>4191</v>
      </c>
      <c r="E556" s="2">
        <v>43524</v>
      </c>
      <c r="F556" s="1" t="s">
        <v>1165</v>
      </c>
      <c r="G556" s="1" t="s">
        <v>29</v>
      </c>
      <c r="H556" s="1" t="s">
        <v>998</v>
      </c>
      <c r="I556" s="1" t="s">
        <v>145</v>
      </c>
      <c r="J556" s="1" t="s">
        <v>1021</v>
      </c>
      <c r="K556" t="s">
        <v>1022</v>
      </c>
      <c r="L556" t="b">
        <v>1</v>
      </c>
      <c r="M556">
        <v>0</v>
      </c>
      <c r="N556">
        <v>0</v>
      </c>
      <c r="O556">
        <v>0</v>
      </c>
      <c r="U556">
        <v>0</v>
      </c>
      <c r="V556">
        <v>0</v>
      </c>
      <c r="AI556">
        <v>0</v>
      </c>
      <c r="AZ556">
        <v>0</v>
      </c>
      <c r="BB556">
        <v>2</v>
      </c>
      <c r="BC556">
        <v>2019</v>
      </c>
      <c r="BD556" s="1" t="s">
        <v>3987</v>
      </c>
      <c r="BE556">
        <v>2019</v>
      </c>
    </row>
    <row r="557" spans="1:57" x14ac:dyDescent="0.35">
      <c r="A557" s="1" t="s">
        <v>59</v>
      </c>
      <c r="B557" s="1" t="s">
        <v>1160</v>
      </c>
      <c r="C557" s="1" t="s">
        <v>1159</v>
      </c>
      <c r="D557" s="1" t="s">
        <v>4191</v>
      </c>
      <c r="E557" s="2">
        <v>43524</v>
      </c>
      <c r="F557" s="1" t="s">
        <v>1161</v>
      </c>
      <c r="G557" s="1" t="s">
        <v>29</v>
      </c>
      <c r="H557" s="1" t="s">
        <v>1162</v>
      </c>
      <c r="I557" s="1" t="s">
        <v>353</v>
      </c>
      <c r="J557" s="1" t="s">
        <v>1021</v>
      </c>
      <c r="K557" t="s">
        <v>1022</v>
      </c>
      <c r="L557" t="b">
        <v>1</v>
      </c>
      <c r="M557">
        <v>0</v>
      </c>
      <c r="N557">
        <v>0</v>
      </c>
      <c r="O557">
        <v>0</v>
      </c>
      <c r="U557">
        <v>0</v>
      </c>
      <c r="V557">
        <v>0</v>
      </c>
      <c r="AI557">
        <v>0</v>
      </c>
      <c r="AZ557">
        <v>0</v>
      </c>
      <c r="BB557">
        <v>2</v>
      </c>
      <c r="BC557">
        <v>2019</v>
      </c>
      <c r="BD557" s="1" t="s">
        <v>3987</v>
      </c>
      <c r="BE557">
        <v>2019</v>
      </c>
    </row>
    <row r="558" spans="1:57" x14ac:dyDescent="0.35">
      <c r="A558" s="1" t="s">
        <v>59</v>
      </c>
      <c r="B558" s="1" t="s">
        <v>1155</v>
      </c>
      <c r="C558" s="1" t="s">
        <v>1154</v>
      </c>
      <c r="D558" s="1" t="s">
        <v>4191</v>
      </c>
      <c r="E558" s="2">
        <v>43524</v>
      </c>
      <c r="F558" s="1" t="s">
        <v>1156</v>
      </c>
      <c r="G558" s="1" t="s">
        <v>1157</v>
      </c>
      <c r="H558" s="1" t="s">
        <v>1158</v>
      </c>
      <c r="I558" s="1" t="s">
        <v>145</v>
      </c>
      <c r="J558" s="1" t="s">
        <v>1021</v>
      </c>
      <c r="K558" t="s">
        <v>1022</v>
      </c>
      <c r="L558" t="b">
        <v>1</v>
      </c>
      <c r="M558">
        <v>0</v>
      </c>
      <c r="N558">
        <v>0</v>
      </c>
      <c r="O558">
        <v>0</v>
      </c>
      <c r="U558">
        <v>0</v>
      </c>
      <c r="V558">
        <v>0</v>
      </c>
      <c r="AI558">
        <v>0</v>
      </c>
      <c r="AZ558">
        <v>0</v>
      </c>
      <c r="BB558">
        <v>2</v>
      </c>
      <c r="BC558">
        <v>2019</v>
      </c>
      <c r="BD558" s="1" t="s">
        <v>3987</v>
      </c>
      <c r="BE558">
        <v>2019</v>
      </c>
    </row>
    <row r="559" spans="1:57" x14ac:dyDescent="0.35">
      <c r="A559" s="1" t="s">
        <v>59</v>
      </c>
      <c r="B559" s="1" t="s">
        <v>1073</v>
      </c>
      <c r="C559" s="1" t="s">
        <v>1072</v>
      </c>
      <c r="D559" s="1" t="s">
        <v>4191</v>
      </c>
      <c r="E559" s="2">
        <v>43524</v>
      </c>
      <c r="F559" s="1" t="s">
        <v>1074</v>
      </c>
      <c r="G559" s="1" t="s">
        <v>29</v>
      </c>
      <c r="H559" s="1" t="s">
        <v>1075</v>
      </c>
      <c r="I559" s="1" t="s">
        <v>166</v>
      </c>
      <c r="J559" s="1" t="s">
        <v>1021</v>
      </c>
      <c r="K559" t="s">
        <v>1022</v>
      </c>
      <c r="L559" t="b">
        <v>1</v>
      </c>
      <c r="M559">
        <v>0</v>
      </c>
      <c r="N559">
        <v>0</v>
      </c>
      <c r="O559">
        <v>0</v>
      </c>
      <c r="U559">
        <v>0</v>
      </c>
      <c r="V559">
        <v>0</v>
      </c>
      <c r="AI559">
        <v>0</v>
      </c>
      <c r="AZ559">
        <v>0</v>
      </c>
      <c r="BB559">
        <v>2</v>
      </c>
      <c r="BC559">
        <v>2019</v>
      </c>
      <c r="BD559" s="1" t="s">
        <v>3987</v>
      </c>
      <c r="BE559">
        <v>2019</v>
      </c>
    </row>
    <row r="560" spans="1:57" x14ac:dyDescent="0.35">
      <c r="A560" s="1" t="s">
        <v>59</v>
      </c>
      <c r="B560" s="1" t="s">
        <v>1084</v>
      </c>
      <c r="C560" s="1" t="s">
        <v>1083</v>
      </c>
      <c r="D560" s="1" t="s">
        <v>4191</v>
      </c>
      <c r="E560" s="2">
        <v>43524</v>
      </c>
      <c r="F560" s="1" t="s">
        <v>1085</v>
      </c>
      <c r="G560" s="1" t="s">
        <v>29</v>
      </c>
      <c r="H560" s="1" t="s">
        <v>670</v>
      </c>
      <c r="I560" s="1" t="s">
        <v>166</v>
      </c>
      <c r="J560" s="1" t="s">
        <v>1021</v>
      </c>
      <c r="K560" t="s">
        <v>1022</v>
      </c>
      <c r="L560" t="b">
        <v>1</v>
      </c>
      <c r="M560">
        <v>0</v>
      </c>
      <c r="N560">
        <v>0</v>
      </c>
      <c r="O560">
        <v>0</v>
      </c>
      <c r="U560">
        <v>0</v>
      </c>
      <c r="V560">
        <v>0</v>
      </c>
      <c r="AI560">
        <v>0</v>
      </c>
      <c r="AZ560">
        <v>0</v>
      </c>
      <c r="BB560">
        <v>2</v>
      </c>
      <c r="BC560">
        <v>2019</v>
      </c>
      <c r="BD560" s="1" t="s">
        <v>3987</v>
      </c>
      <c r="BE560">
        <v>2019</v>
      </c>
    </row>
    <row r="561" spans="1:57" x14ac:dyDescent="0.35">
      <c r="A561" s="1" t="s">
        <v>59</v>
      </c>
      <c r="B561" s="1" t="s">
        <v>1081</v>
      </c>
      <c r="C561" s="1" t="s">
        <v>1080</v>
      </c>
      <c r="D561" s="1" t="s">
        <v>4191</v>
      </c>
      <c r="E561" s="2">
        <v>43524</v>
      </c>
      <c r="F561" s="1" t="s">
        <v>1082</v>
      </c>
      <c r="G561" s="1" t="s">
        <v>29</v>
      </c>
      <c r="H561" s="1" t="s">
        <v>135</v>
      </c>
      <c r="I561" s="1" t="s">
        <v>136</v>
      </c>
      <c r="J561" s="1" t="s">
        <v>1021</v>
      </c>
      <c r="K561" t="s">
        <v>1022</v>
      </c>
      <c r="L561" t="b">
        <v>1</v>
      </c>
      <c r="M561">
        <v>0</v>
      </c>
      <c r="N561">
        <v>0</v>
      </c>
      <c r="O561">
        <v>0</v>
      </c>
      <c r="U561">
        <v>0</v>
      </c>
      <c r="V561">
        <v>0</v>
      </c>
      <c r="AI561">
        <v>0</v>
      </c>
      <c r="AZ561">
        <v>0</v>
      </c>
      <c r="BB561">
        <v>2</v>
      </c>
      <c r="BC561">
        <v>2019</v>
      </c>
      <c r="BD561" s="1" t="s">
        <v>3987</v>
      </c>
      <c r="BE561">
        <v>2019</v>
      </c>
    </row>
    <row r="562" spans="1:57" x14ac:dyDescent="0.35">
      <c r="A562" s="1" t="s">
        <v>59</v>
      </c>
      <c r="B562" s="1" t="s">
        <v>1077</v>
      </c>
      <c r="C562" s="1" t="s">
        <v>1076</v>
      </c>
      <c r="D562" s="1" t="s">
        <v>4191</v>
      </c>
      <c r="E562" s="2">
        <v>43524</v>
      </c>
      <c r="F562" s="1" t="s">
        <v>1078</v>
      </c>
      <c r="G562" s="1" t="s">
        <v>29</v>
      </c>
      <c r="H562" s="1" t="s">
        <v>1079</v>
      </c>
      <c r="I562" s="1" t="s">
        <v>353</v>
      </c>
      <c r="J562" s="1" t="s">
        <v>1021</v>
      </c>
      <c r="K562" t="s">
        <v>1022</v>
      </c>
      <c r="L562" t="b">
        <v>1</v>
      </c>
      <c r="M562">
        <v>0</v>
      </c>
      <c r="N562">
        <v>0</v>
      </c>
      <c r="O562">
        <v>0</v>
      </c>
      <c r="U562">
        <v>0</v>
      </c>
      <c r="V562">
        <v>0</v>
      </c>
      <c r="AI562">
        <v>0</v>
      </c>
      <c r="AZ562">
        <v>0</v>
      </c>
      <c r="BB562">
        <v>2</v>
      </c>
      <c r="BC562">
        <v>2019</v>
      </c>
      <c r="BD562" s="1" t="s">
        <v>3987</v>
      </c>
      <c r="BE562">
        <v>2019</v>
      </c>
    </row>
    <row r="563" spans="1:57" x14ac:dyDescent="0.35">
      <c r="A563" s="1" t="s">
        <v>59</v>
      </c>
      <c r="B563" s="1" t="s">
        <v>1167</v>
      </c>
      <c r="C563" s="1" t="s">
        <v>1166</v>
      </c>
      <c r="D563" s="1" t="s">
        <v>4191</v>
      </c>
      <c r="E563" s="2">
        <v>43524</v>
      </c>
      <c r="F563" s="1" t="s">
        <v>1168</v>
      </c>
      <c r="G563" s="1" t="s">
        <v>29</v>
      </c>
      <c r="H563" s="1" t="s">
        <v>238</v>
      </c>
      <c r="I563" s="1" t="s">
        <v>239</v>
      </c>
      <c r="J563" s="1" t="s">
        <v>1021</v>
      </c>
      <c r="K563" t="s">
        <v>1022</v>
      </c>
      <c r="L563" t="b">
        <v>1</v>
      </c>
      <c r="M563">
        <v>0</v>
      </c>
      <c r="N563">
        <v>0</v>
      </c>
      <c r="O563">
        <v>0</v>
      </c>
      <c r="U563">
        <v>0</v>
      </c>
      <c r="V563">
        <v>0</v>
      </c>
      <c r="AI563">
        <v>0</v>
      </c>
      <c r="AZ563">
        <v>0</v>
      </c>
      <c r="BB563">
        <v>2</v>
      </c>
      <c r="BC563">
        <v>2019</v>
      </c>
      <c r="BD563" s="1" t="s">
        <v>3987</v>
      </c>
      <c r="BE563">
        <v>2019</v>
      </c>
    </row>
    <row r="564" spans="1:57" x14ac:dyDescent="0.35">
      <c r="A564" s="1" t="s">
        <v>59</v>
      </c>
      <c r="B564" s="1" t="s">
        <v>1170</v>
      </c>
      <c r="C564" s="1" t="s">
        <v>1169</v>
      </c>
      <c r="D564" s="1" t="s">
        <v>4191</v>
      </c>
      <c r="E564" s="2">
        <v>43524</v>
      </c>
      <c r="F564" s="1" t="s">
        <v>1171</v>
      </c>
      <c r="G564" s="1" t="s">
        <v>29</v>
      </c>
      <c r="H564" s="1" t="s">
        <v>40</v>
      </c>
      <c r="I564" s="1" t="s">
        <v>40</v>
      </c>
      <c r="J564" s="1" t="s">
        <v>1021</v>
      </c>
      <c r="K564" t="s">
        <v>1022</v>
      </c>
      <c r="L564" t="b">
        <v>1</v>
      </c>
      <c r="M564">
        <v>0</v>
      </c>
      <c r="N564">
        <v>0</v>
      </c>
      <c r="O564">
        <v>0</v>
      </c>
      <c r="U564">
        <v>0</v>
      </c>
      <c r="V564">
        <v>0</v>
      </c>
      <c r="AI564">
        <v>0</v>
      </c>
      <c r="AZ564">
        <v>0</v>
      </c>
      <c r="BB564">
        <v>2</v>
      </c>
      <c r="BC564">
        <v>2019</v>
      </c>
      <c r="BD564" s="1" t="s">
        <v>3987</v>
      </c>
      <c r="BE564">
        <v>2019</v>
      </c>
    </row>
    <row r="565" spans="1:57" x14ac:dyDescent="0.35">
      <c r="A565" s="1" t="s">
        <v>59</v>
      </c>
      <c r="B565" s="1" t="s">
        <v>1173</v>
      </c>
      <c r="C565" s="1" t="s">
        <v>1172</v>
      </c>
      <c r="D565" s="1" t="s">
        <v>4191</v>
      </c>
      <c r="E565" s="2">
        <v>43524</v>
      </c>
      <c r="F565" s="1" t="s">
        <v>1174</v>
      </c>
      <c r="G565" s="1" t="s">
        <v>29</v>
      </c>
      <c r="H565" s="1" t="s">
        <v>155</v>
      </c>
      <c r="I565" s="1" t="s">
        <v>145</v>
      </c>
      <c r="J565" s="1" t="s">
        <v>1021</v>
      </c>
      <c r="K565" t="s">
        <v>1022</v>
      </c>
      <c r="L565" t="b">
        <v>1</v>
      </c>
      <c r="M565">
        <v>0</v>
      </c>
      <c r="N565">
        <v>0</v>
      </c>
      <c r="O565">
        <v>0</v>
      </c>
      <c r="U565">
        <v>0</v>
      </c>
      <c r="V565">
        <v>0</v>
      </c>
      <c r="AI565">
        <v>0</v>
      </c>
      <c r="AZ565">
        <v>0</v>
      </c>
      <c r="BB565">
        <v>2</v>
      </c>
      <c r="BC565">
        <v>2019</v>
      </c>
      <c r="BD565" s="1" t="s">
        <v>3987</v>
      </c>
      <c r="BE565">
        <v>2019</v>
      </c>
    </row>
    <row r="566" spans="1:57" x14ac:dyDescent="0.35">
      <c r="A566" s="1" t="s">
        <v>59</v>
      </c>
      <c r="B566" s="1" t="s">
        <v>1126</v>
      </c>
      <c r="C566" s="1" t="s">
        <v>1125</v>
      </c>
      <c r="D566" s="1" t="s">
        <v>4191</v>
      </c>
      <c r="E566" s="2">
        <v>43524</v>
      </c>
      <c r="F566" s="1" t="s">
        <v>1127</v>
      </c>
      <c r="G566" s="1" t="s">
        <v>29</v>
      </c>
      <c r="H566" s="1" t="s">
        <v>1128</v>
      </c>
      <c r="I566" s="1" t="s">
        <v>166</v>
      </c>
      <c r="J566" s="1" t="s">
        <v>1021</v>
      </c>
      <c r="K566" t="s">
        <v>1022</v>
      </c>
      <c r="L566" t="b">
        <v>1</v>
      </c>
      <c r="M566">
        <v>0</v>
      </c>
      <c r="N566">
        <v>0</v>
      </c>
      <c r="O566">
        <v>0</v>
      </c>
      <c r="U566">
        <v>0</v>
      </c>
      <c r="V566">
        <v>0</v>
      </c>
      <c r="AI566">
        <v>0</v>
      </c>
      <c r="AZ566">
        <v>0</v>
      </c>
      <c r="BB566">
        <v>2</v>
      </c>
      <c r="BC566">
        <v>2019</v>
      </c>
      <c r="BD566" s="1" t="s">
        <v>3987</v>
      </c>
      <c r="BE566">
        <v>2019</v>
      </c>
    </row>
    <row r="567" spans="1:57" x14ac:dyDescent="0.35">
      <c r="A567" s="1" t="s">
        <v>59</v>
      </c>
      <c r="B567" s="1" t="s">
        <v>1087</v>
      </c>
      <c r="C567" s="1" t="s">
        <v>1086</v>
      </c>
      <c r="D567" s="1" t="s">
        <v>4191</v>
      </c>
      <c r="E567" s="2">
        <v>43524</v>
      </c>
      <c r="F567" s="1" t="s">
        <v>1088</v>
      </c>
      <c r="G567" s="1" t="s">
        <v>29</v>
      </c>
      <c r="H567" s="1" t="s">
        <v>844</v>
      </c>
      <c r="I567" s="1" t="s">
        <v>845</v>
      </c>
      <c r="J567" s="1" t="s">
        <v>1021</v>
      </c>
      <c r="K567" t="s">
        <v>1022</v>
      </c>
      <c r="L567" t="b">
        <v>1</v>
      </c>
      <c r="M567">
        <v>0</v>
      </c>
      <c r="N567">
        <v>0</v>
      </c>
      <c r="O567">
        <v>0</v>
      </c>
      <c r="U567">
        <v>0</v>
      </c>
      <c r="V567">
        <v>0</v>
      </c>
      <c r="AI567">
        <v>0</v>
      </c>
      <c r="AZ567">
        <v>0</v>
      </c>
      <c r="BB567">
        <v>2</v>
      </c>
      <c r="BC567">
        <v>2019</v>
      </c>
      <c r="BD567" s="1" t="s">
        <v>3987</v>
      </c>
      <c r="BE567">
        <v>2019</v>
      </c>
    </row>
    <row r="568" spans="1:57" x14ac:dyDescent="0.35">
      <c r="A568" s="1" t="s">
        <v>59</v>
      </c>
      <c r="B568" s="1" t="s">
        <v>1041</v>
      </c>
      <c r="C568" s="1" t="s">
        <v>1040</v>
      </c>
      <c r="D568" s="1" t="s">
        <v>4191</v>
      </c>
      <c r="E568" s="2">
        <v>43524</v>
      </c>
      <c r="F568" s="1" t="s">
        <v>1042</v>
      </c>
      <c r="G568" s="1" t="s">
        <v>29</v>
      </c>
      <c r="H568" s="1" t="s">
        <v>1043</v>
      </c>
      <c r="I568" s="1" t="s">
        <v>145</v>
      </c>
      <c r="J568" s="1" t="s">
        <v>1021</v>
      </c>
      <c r="K568" t="s">
        <v>1022</v>
      </c>
      <c r="L568" t="b">
        <v>1</v>
      </c>
      <c r="M568">
        <v>0</v>
      </c>
      <c r="N568">
        <v>0</v>
      </c>
      <c r="O568">
        <v>0</v>
      </c>
      <c r="U568">
        <v>0</v>
      </c>
      <c r="V568">
        <v>0</v>
      </c>
      <c r="AI568">
        <v>0</v>
      </c>
      <c r="AZ568">
        <v>0</v>
      </c>
      <c r="BB568">
        <v>2</v>
      </c>
      <c r="BC568">
        <v>2019</v>
      </c>
      <c r="BD568" s="1" t="s">
        <v>3987</v>
      </c>
      <c r="BE568">
        <v>2019</v>
      </c>
    </row>
    <row r="569" spans="1:57" x14ac:dyDescent="0.35">
      <c r="A569" s="1" t="s">
        <v>59</v>
      </c>
      <c r="B569" s="1" t="s">
        <v>1093</v>
      </c>
      <c r="C569" s="1" t="s">
        <v>1092</v>
      </c>
      <c r="D569" s="1" t="s">
        <v>4191</v>
      </c>
      <c r="E569" s="2">
        <v>43524</v>
      </c>
      <c r="F569" s="1" t="s">
        <v>1094</v>
      </c>
      <c r="G569" s="1" t="s">
        <v>29</v>
      </c>
      <c r="H569" s="1" t="s">
        <v>1095</v>
      </c>
      <c r="I569" s="1" t="s">
        <v>387</v>
      </c>
      <c r="J569" s="1" t="s">
        <v>1021</v>
      </c>
      <c r="K569" t="s">
        <v>1022</v>
      </c>
      <c r="L569" t="b">
        <v>1</v>
      </c>
      <c r="M569">
        <v>0</v>
      </c>
      <c r="N569">
        <v>0</v>
      </c>
      <c r="O569">
        <v>0</v>
      </c>
      <c r="U569">
        <v>0</v>
      </c>
      <c r="V569">
        <v>0</v>
      </c>
      <c r="AI569">
        <v>0</v>
      </c>
      <c r="AZ569">
        <v>0</v>
      </c>
      <c r="BB569">
        <v>2</v>
      </c>
      <c r="BC569">
        <v>2019</v>
      </c>
      <c r="BD569" s="1" t="s">
        <v>3987</v>
      </c>
      <c r="BE569">
        <v>2019</v>
      </c>
    </row>
    <row r="570" spans="1:57" x14ac:dyDescent="0.35">
      <c r="A570" s="1" t="s">
        <v>59</v>
      </c>
      <c r="B570" s="1" t="s">
        <v>1190</v>
      </c>
      <c r="C570" s="1" t="s">
        <v>1189</v>
      </c>
      <c r="D570" s="1" t="s">
        <v>4191</v>
      </c>
      <c r="E570" s="2">
        <v>43524</v>
      </c>
      <c r="F570" s="1" t="s">
        <v>1191</v>
      </c>
      <c r="G570" s="1" t="s">
        <v>29</v>
      </c>
      <c r="H570" s="1" t="s">
        <v>402</v>
      </c>
      <c r="I570" s="1" t="s">
        <v>145</v>
      </c>
      <c r="J570" s="1" t="s">
        <v>1021</v>
      </c>
      <c r="K570" t="s">
        <v>1022</v>
      </c>
      <c r="L570" t="b">
        <v>1</v>
      </c>
      <c r="M570">
        <v>0</v>
      </c>
      <c r="N570">
        <v>0</v>
      </c>
      <c r="O570">
        <v>0</v>
      </c>
      <c r="U570">
        <v>0</v>
      </c>
      <c r="V570">
        <v>0</v>
      </c>
      <c r="AI570">
        <v>0</v>
      </c>
      <c r="AZ570">
        <v>0</v>
      </c>
      <c r="BB570">
        <v>2</v>
      </c>
      <c r="BC570">
        <v>2019</v>
      </c>
      <c r="BD570" s="1" t="s">
        <v>3987</v>
      </c>
      <c r="BE570">
        <v>2019</v>
      </c>
    </row>
    <row r="571" spans="1:57" x14ac:dyDescent="0.35">
      <c r="A571" s="1" t="s">
        <v>59</v>
      </c>
      <c r="B571" s="1" t="s">
        <v>1179</v>
      </c>
      <c r="C571" s="1" t="s">
        <v>1178</v>
      </c>
      <c r="D571" s="1" t="s">
        <v>4191</v>
      </c>
      <c r="E571" s="2">
        <v>43524</v>
      </c>
      <c r="F571" s="1" t="s">
        <v>1180</v>
      </c>
      <c r="G571" s="1" t="s">
        <v>29</v>
      </c>
      <c r="H571" s="1" t="s">
        <v>125</v>
      </c>
      <c r="I571" s="1" t="s">
        <v>125</v>
      </c>
      <c r="J571" s="1" t="s">
        <v>1021</v>
      </c>
      <c r="K571" t="s">
        <v>1022</v>
      </c>
      <c r="L571" t="b">
        <v>1</v>
      </c>
      <c r="M571">
        <v>0</v>
      </c>
      <c r="N571">
        <v>0</v>
      </c>
      <c r="O571">
        <v>0</v>
      </c>
      <c r="U571">
        <v>0</v>
      </c>
      <c r="V571">
        <v>0</v>
      </c>
      <c r="AI571">
        <v>0</v>
      </c>
      <c r="AZ571">
        <v>0</v>
      </c>
      <c r="BB571">
        <v>2</v>
      </c>
      <c r="BC571">
        <v>2019</v>
      </c>
      <c r="BD571" s="1" t="s">
        <v>3987</v>
      </c>
      <c r="BE571">
        <v>2019</v>
      </c>
    </row>
    <row r="572" spans="1:57" x14ac:dyDescent="0.35">
      <c r="A572" s="1" t="s">
        <v>59</v>
      </c>
      <c r="B572" s="1" t="s">
        <v>1182</v>
      </c>
      <c r="C572" s="1" t="s">
        <v>1181</v>
      </c>
      <c r="D572" s="1" t="s">
        <v>4191</v>
      </c>
      <c r="E572" s="2">
        <v>43524</v>
      </c>
      <c r="F572" s="1" t="s">
        <v>1183</v>
      </c>
      <c r="G572" s="1" t="s">
        <v>29</v>
      </c>
      <c r="H572" s="1" t="s">
        <v>1184</v>
      </c>
      <c r="I572" s="1" t="s">
        <v>48</v>
      </c>
      <c r="J572" s="1" t="s">
        <v>1021</v>
      </c>
      <c r="K572" t="s">
        <v>1022</v>
      </c>
      <c r="L572" t="b">
        <v>1</v>
      </c>
      <c r="M572">
        <v>0</v>
      </c>
      <c r="N572">
        <v>0</v>
      </c>
      <c r="O572">
        <v>0</v>
      </c>
      <c r="U572">
        <v>0</v>
      </c>
      <c r="V572">
        <v>0</v>
      </c>
      <c r="AI572">
        <v>0</v>
      </c>
      <c r="AZ572">
        <v>0</v>
      </c>
      <c r="BB572">
        <v>2</v>
      </c>
      <c r="BC572">
        <v>2019</v>
      </c>
      <c r="BD572" s="1" t="s">
        <v>3987</v>
      </c>
      <c r="BE572">
        <v>2019</v>
      </c>
    </row>
    <row r="573" spans="1:57" x14ac:dyDescent="0.35">
      <c r="A573" s="1" t="s">
        <v>59</v>
      </c>
      <c r="B573" s="1" t="s">
        <v>1186</v>
      </c>
      <c r="C573" s="1" t="s">
        <v>1185</v>
      </c>
      <c r="D573" s="1" t="s">
        <v>4191</v>
      </c>
      <c r="E573" s="2">
        <v>43524</v>
      </c>
      <c r="F573" s="1" t="s">
        <v>1187</v>
      </c>
      <c r="G573" s="1" t="s">
        <v>29</v>
      </c>
      <c r="H573" s="1" t="s">
        <v>1188</v>
      </c>
      <c r="I573" s="1" t="s">
        <v>845</v>
      </c>
      <c r="J573" s="1" t="s">
        <v>1021</v>
      </c>
      <c r="K573" t="s">
        <v>1022</v>
      </c>
      <c r="L573" t="b">
        <v>1</v>
      </c>
      <c r="M573">
        <v>0</v>
      </c>
      <c r="N573">
        <v>0</v>
      </c>
      <c r="O573">
        <v>0</v>
      </c>
      <c r="U573">
        <v>0</v>
      </c>
      <c r="V573">
        <v>0</v>
      </c>
      <c r="AI573">
        <v>0</v>
      </c>
      <c r="AZ573">
        <v>0</v>
      </c>
      <c r="BB573">
        <v>2</v>
      </c>
      <c r="BC573">
        <v>2019</v>
      </c>
      <c r="BD573" s="1" t="s">
        <v>3987</v>
      </c>
      <c r="BE573">
        <v>2019</v>
      </c>
    </row>
    <row r="574" spans="1:57" x14ac:dyDescent="0.35">
      <c r="A574" s="1" t="s">
        <v>59</v>
      </c>
      <c r="B574" s="1" t="s">
        <v>1193</v>
      </c>
      <c r="C574" s="1" t="s">
        <v>1192</v>
      </c>
      <c r="D574" s="1" t="s">
        <v>4191</v>
      </c>
      <c r="E574" s="2">
        <v>43524</v>
      </c>
      <c r="F574" s="1" t="s">
        <v>1194</v>
      </c>
      <c r="G574" s="1" t="s">
        <v>29</v>
      </c>
      <c r="H574" s="1" t="s">
        <v>1195</v>
      </c>
      <c r="I574" s="1" t="s">
        <v>145</v>
      </c>
      <c r="J574" s="1" t="s">
        <v>1021</v>
      </c>
      <c r="K574" t="s">
        <v>1022</v>
      </c>
      <c r="L574" t="b">
        <v>1</v>
      </c>
      <c r="M574">
        <v>0</v>
      </c>
      <c r="N574">
        <v>0</v>
      </c>
      <c r="O574">
        <v>0</v>
      </c>
      <c r="U574">
        <v>0</v>
      </c>
      <c r="V574">
        <v>0</v>
      </c>
      <c r="AI574">
        <v>0</v>
      </c>
      <c r="AZ574">
        <v>0</v>
      </c>
      <c r="BB574">
        <v>2</v>
      </c>
      <c r="BC574">
        <v>2019</v>
      </c>
      <c r="BD574" s="1" t="s">
        <v>3987</v>
      </c>
      <c r="BE574">
        <v>2019</v>
      </c>
    </row>
    <row r="575" spans="1:57" x14ac:dyDescent="0.35">
      <c r="A575" s="1" t="s">
        <v>59</v>
      </c>
      <c r="B575" s="1" t="s">
        <v>1176</v>
      </c>
      <c r="C575" s="1" t="s">
        <v>1175</v>
      </c>
      <c r="D575" s="1" t="s">
        <v>4191</v>
      </c>
      <c r="E575" s="2">
        <v>43524</v>
      </c>
      <c r="F575" s="1" t="s">
        <v>1177</v>
      </c>
      <c r="G575" s="1" t="s">
        <v>29</v>
      </c>
      <c r="H575" s="1" t="s">
        <v>321</v>
      </c>
      <c r="I575" s="1" t="s">
        <v>190</v>
      </c>
      <c r="J575" s="1" t="s">
        <v>1021</v>
      </c>
      <c r="K575" t="s">
        <v>1022</v>
      </c>
      <c r="L575" t="b">
        <v>1</v>
      </c>
      <c r="M575">
        <v>0</v>
      </c>
      <c r="N575">
        <v>0</v>
      </c>
      <c r="O575">
        <v>0</v>
      </c>
      <c r="U575">
        <v>0</v>
      </c>
      <c r="V575">
        <v>0</v>
      </c>
      <c r="AI575">
        <v>0</v>
      </c>
      <c r="AZ575">
        <v>0</v>
      </c>
      <c r="BB575">
        <v>2</v>
      </c>
      <c r="BC575">
        <v>2019</v>
      </c>
      <c r="BD575" s="1" t="s">
        <v>3987</v>
      </c>
      <c r="BE575">
        <v>2019</v>
      </c>
    </row>
    <row r="576" spans="1:57" x14ac:dyDescent="0.35">
      <c r="A576" s="1" t="s">
        <v>59</v>
      </c>
      <c r="B576" s="1" t="s">
        <v>1115</v>
      </c>
      <c r="C576" s="1" t="s">
        <v>1114</v>
      </c>
      <c r="D576" s="1" t="s">
        <v>4191</v>
      </c>
      <c r="E576" s="2">
        <v>43524</v>
      </c>
      <c r="F576" s="1" t="s">
        <v>1116</v>
      </c>
      <c r="G576" s="1" t="s">
        <v>29</v>
      </c>
      <c r="H576" s="1" t="s">
        <v>1117</v>
      </c>
      <c r="I576" s="1" t="s">
        <v>353</v>
      </c>
      <c r="J576" s="1" t="s">
        <v>1021</v>
      </c>
      <c r="K576" t="s">
        <v>1022</v>
      </c>
      <c r="L576" t="b">
        <v>1</v>
      </c>
      <c r="M576">
        <v>0</v>
      </c>
      <c r="N576">
        <v>0</v>
      </c>
      <c r="O576">
        <v>0</v>
      </c>
      <c r="U576">
        <v>0</v>
      </c>
      <c r="V576">
        <v>0</v>
      </c>
      <c r="AI576">
        <v>0</v>
      </c>
      <c r="AZ576">
        <v>0</v>
      </c>
      <c r="BB576">
        <v>2</v>
      </c>
      <c r="BC576">
        <v>2019</v>
      </c>
      <c r="BD576" s="1" t="s">
        <v>3987</v>
      </c>
      <c r="BE576">
        <v>2019</v>
      </c>
    </row>
    <row r="577" spans="1:57" x14ac:dyDescent="0.35">
      <c r="A577" s="1" t="s">
        <v>59</v>
      </c>
      <c r="B577" s="1" t="s">
        <v>1112</v>
      </c>
      <c r="C577" s="1" t="s">
        <v>1111</v>
      </c>
      <c r="D577" s="1" t="s">
        <v>4191</v>
      </c>
      <c r="E577" s="2">
        <v>43524</v>
      </c>
      <c r="F577" s="1" t="s">
        <v>1113</v>
      </c>
      <c r="G577" s="1" t="s">
        <v>29</v>
      </c>
      <c r="H577" s="1" t="s">
        <v>151</v>
      </c>
      <c r="I577" s="1" t="s">
        <v>145</v>
      </c>
      <c r="J577" s="1" t="s">
        <v>1021</v>
      </c>
      <c r="K577" t="s">
        <v>1022</v>
      </c>
      <c r="L577" t="b">
        <v>1</v>
      </c>
      <c r="M577">
        <v>0</v>
      </c>
      <c r="N577">
        <v>0</v>
      </c>
      <c r="O577">
        <v>0</v>
      </c>
      <c r="U577">
        <v>0</v>
      </c>
      <c r="V577">
        <v>0</v>
      </c>
      <c r="AI577">
        <v>0</v>
      </c>
      <c r="AZ577">
        <v>0</v>
      </c>
      <c r="BB577">
        <v>2</v>
      </c>
      <c r="BC577">
        <v>2019</v>
      </c>
      <c r="BD577" s="1" t="s">
        <v>3987</v>
      </c>
      <c r="BE577">
        <v>2019</v>
      </c>
    </row>
    <row r="578" spans="1:57" x14ac:dyDescent="0.35">
      <c r="A578" s="1" t="s">
        <v>59</v>
      </c>
      <c r="B578" s="1" t="s">
        <v>1108</v>
      </c>
      <c r="C578" s="1" t="s">
        <v>1107</v>
      </c>
      <c r="D578" s="1" t="s">
        <v>4191</v>
      </c>
      <c r="E578" s="2">
        <v>43524</v>
      </c>
      <c r="F578" s="1" t="s">
        <v>1109</v>
      </c>
      <c r="G578" s="1" t="s">
        <v>29</v>
      </c>
      <c r="H578" s="1" t="s">
        <v>1110</v>
      </c>
      <c r="I578" s="1" t="s">
        <v>145</v>
      </c>
      <c r="J578" s="1" t="s">
        <v>1021</v>
      </c>
      <c r="K578" t="s">
        <v>1022</v>
      </c>
      <c r="L578" t="b">
        <v>1</v>
      </c>
      <c r="M578">
        <v>0</v>
      </c>
      <c r="N578">
        <v>0</v>
      </c>
      <c r="O578">
        <v>0</v>
      </c>
      <c r="U578">
        <v>0</v>
      </c>
      <c r="V578">
        <v>0</v>
      </c>
      <c r="AI578">
        <v>0</v>
      </c>
      <c r="AZ578">
        <v>0</v>
      </c>
      <c r="BB578">
        <v>2</v>
      </c>
      <c r="BC578">
        <v>2019</v>
      </c>
      <c r="BD578" s="1" t="s">
        <v>3987</v>
      </c>
      <c r="BE578">
        <v>2019</v>
      </c>
    </row>
    <row r="579" spans="1:57" x14ac:dyDescent="0.35">
      <c r="A579" s="1" t="s">
        <v>59</v>
      </c>
      <c r="B579" s="1" t="s">
        <v>1104</v>
      </c>
      <c r="C579" s="1" t="s">
        <v>1103</v>
      </c>
      <c r="D579" s="1" t="s">
        <v>4191</v>
      </c>
      <c r="E579" s="2">
        <v>43524</v>
      </c>
      <c r="F579" s="1" t="s">
        <v>1105</v>
      </c>
      <c r="G579" s="1" t="s">
        <v>29</v>
      </c>
      <c r="H579" s="1" t="s">
        <v>1106</v>
      </c>
      <c r="I579" s="1" t="s">
        <v>845</v>
      </c>
      <c r="J579" s="1" t="s">
        <v>1021</v>
      </c>
      <c r="K579" t="s">
        <v>1022</v>
      </c>
      <c r="L579" t="b">
        <v>1</v>
      </c>
      <c r="M579">
        <v>0</v>
      </c>
      <c r="N579">
        <v>0</v>
      </c>
      <c r="O579">
        <v>0</v>
      </c>
      <c r="U579">
        <v>0</v>
      </c>
      <c r="V579">
        <v>0</v>
      </c>
      <c r="AI579">
        <v>0</v>
      </c>
      <c r="AZ579">
        <v>0</v>
      </c>
      <c r="BB579">
        <v>2</v>
      </c>
      <c r="BC579">
        <v>2019</v>
      </c>
      <c r="BD579" s="1" t="s">
        <v>3987</v>
      </c>
      <c r="BE579">
        <v>2019</v>
      </c>
    </row>
    <row r="580" spans="1:57" x14ac:dyDescent="0.35">
      <c r="A580" s="1" t="s">
        <v>59</v>
      </c>
      <c r="B580" s="1" t="s">
        <v>1101</v>
      </c>
      <c r="C580" s="1" t="s">
        <v>1100</v>
      </c>
      <c r="D580" s="1" t="s">
        <v>4191</v>
      </c>
      <c r="E580" s="2">
        <v>43524</v>
      </c>
      <c r="F580" s="1" t="s">
        <v>1102</v>
      </c>
      <c r="G580" s="1" t="s">
        <v>29</v>
      </c>
      <c r="H580" s="1" t="s">
        <v>596</v>
      </c>
      <c r="I580" s="1" t="s">
        <v>353</v>
      </c>
      <c r="J580" s="1" t="s">
        <v>1021</v>
      </c>
      <c r="K580" t="s">
        <v>1022</v>
      </c>
      <c r="L580" t="b">
        <v>1</v>
      </c>
      <c r="M580">
        <v>0</v>
      </c>
      <c r="N580">
        <v>0</v>
      </c>
      <c r="O580">
        <v>0</v>
      </c>
      <c r="U580">
        <v>0</v>
      </c>
      <c r="V580">
        <v>0</v>
      </c>
      <c r="AI580">
        <v>0</v>
      </c>
      <c r="AZ580">
        <v>0</v>
      </c>
      <c r="BB580">
        <v>2</v>
      </c>
      <c r="BC580">
        <v>2019</v>
      </c>
      <c r="BD580" s="1" t="s">
        <v>3987</v>
      </c>
      <c r="BE580">
        <v>2019</v>
      </c>
    </row>
    <row r="581" spans="1:57" x14ac:dyDescent="0.35">
      <c r="A581" s="1" t="s">
        <v>59</v>
      </c>
      <c r="B581" s="1" t="s">
        <v>1097</v>
      </c>
      <c r="C581" s="1" t="s">
        <v>1096</v>
      </c>
      <c r="D581" s="1" t="s">
        <v>4191</v>
      </c>
      <c r="E581" s="2">
        <v>43524</v>
      </c>
      <c r="F581" s="1" t="s">
        <v>1098</v>
      </c>
      <c r="G581" s="1" t="s">
        <v>29</v>
      </c>
      <c r="H581" s="1" t="s">
        <v>1099</v>
      </c>
      <c r="I581" s="1" t="s">
        <v>845</v>
      </c>
      <c r="J581" s="1" t="s">
        <v>1021</v>
      </c>
      <c r="K581" t="s">
        <v>1022</v>
      </c>
      <c r="L581" t="b">
        <v>1</v>
      </c>
      <c r="M581">
        <v>0</v>
      </c>
      <c r="N581">
        <v>0</v>
      </c>
      <c r="O581">
        <v>0</v>
      </c>
      <c r="U581">
        <v>0</v>
      </c>
      <c r="V581">
        <v>0</v>
      </c>
      <c r="AI581">
        <v>0</v>
      </c>
      <c r="AZ581">
        <v>0</v>
      </c>
      <c r="BB581">
        <v>2</v>
      </c>
      <c r="BC581">
        <v>2019</v>
      </c>
      <c r="BD581" s="1" t="s">
        <v>3987</v>
      </c>
      <c r="BE581">
        <v>2019</v>
      </c>
    </row>
    <row r="582" spans="1:57" x14ac:dyDescent="0.35">
      <c r="A582" s="1" t="s">
        <v>59</v>
      </c>
      <c r="B582" s="1" t="s">
        <v>1197</v>
      </c>
      <c r="C582" s="1" t="s">
        <v>1196</v>
      </c>
      <c r="D582" s="1" t="s">
        <v>4191</v>
      </c>
      <c r="E582" s="2">
        <v>43524</v>
      </c>
      <c r="F582" s="1" t="s">
        <v>1198</v>
      </c>
      <c r="G582" s="1" t="s">
        <v>29</v>
      </c>
      <c r="H582" s="1" t="s">
        <v>1199</v>
      </c>
      <c r="I582" s="1" t="s">
        <v>387</v>
      </c>
      <c r="J582" s="1" t="s">
        <v>1021</v>
      </c>
      <c r="K582" t="s">
        <v>1022</v>
      </c>
      <c r="L582" t="b">
        <v>1</v>
      </c>
      <c r="M582">
        <v>0</v>
      </c>
      <c r="N582">
        <v>0</v>
      </c>
      <c r="O582">
        <v>0</v>
      </c>
      <c r="U582">
        <v>0</v>
      </c>
      <c r="V582">
        <v>0</v>
      </c>
      <c r="AI582">
        <v>0</v>
      </c>
      <c r="AZ582">
        <v>0</v>
      </c>
      <c r="BB582">
        <v>2</v>
      </c>
      <c r="BC582">
        <v>2019</v>
      </c>
      <c r="BD582" s="1" t="s">
        <v>3987</v>
      </c>
      <c r="BE582">
        <v>2019</v>
      </c>
    </row>
    <row r="583" spans="1:57" x14ac:dyDescent="0.35">
      <c r="A583" s="1" t="s">
        <v>59</v>
      </c>
      <c r="B583" s="1" t="s">
        <v>1119</v>
      </c>
      <c r="C583" s="1" t="s">
        <v>1118</v>
      </c>
      <c r="D583" s="1" t="s">
        <v>4191</v>
      </c>
      <c r="E583" s="2">
        <v>43524</v>
      </c>
      <c r="F583" s="1" t="s">
        <v>1120</v>
      </c>
      <c r="G583" s="1" t="s">
        <v>29</v>
      </c>
      <c r="H583" s="1" t="s">
        <v>54</v>
      </c>
      <c r="I583" s="1" t="s">
        <v>190</v>
      </c>
      <c r="J583" s="1" t="s">
        <v>1021</v>
      </c>
      <c r="K583" t="s">
        <v>1022</v>
      </c>
      <c r="L583" t="b">
        <v>1</v>
      </c>
      <c r="M583">
        <v>0</v>
      </c>
      <c r="N583">
        <v>0</v>
      </c>
      <c r="O583">
        <v>0</v>
      </c>
      <c r="U583">
        <v>0</v>
      </c>
      <c r="V583">
        <v>0</v>
      </c>
      <c r="AI583">
        <v>0</v>
      </c>
      <c r="AZ583">
        <v>0</v>
      </c>
      <c r="BB583">
        <v>2</v>
      </c>
      <c r="BC583">
        <v>2019</v>
      </c>
      <c r="BD583" s="1" t="s">
        <v>3987</v>
      </c>
      <c r="BE583">
        <v>2019</v>
      </c>
    </row>
    <row r="584" spans="1:57" x14ac:dyDescent="0.35">
      <c r="A584" s="1" t="s">
        <v>59</v>
      </c>
      <c r="B584" s="1" t="s">
        <v>1031</v>
      </c>
      <c r="C584" s="1" t="s">
        <v>1030</v>
      </c>
      <c r="D584" s="1" t="s">
        <v>4191</v>
      </c>
      <c r="E584" s="2">
        <v>43524</v>
      </c>
      <c r="F584" s="1" t="s">
        <v>1032</v>
      </c>
      <c r="G584" s="1" t="s">
        <v>29</v>
      </c>
      <c r="H584" s="1" t="s">
        <v>43</v>
      </c>
      <c r="I584" s="1" t="s">
        <v>48</v>
      </c>
      <c r="J584" s="1" t="s">
        <v>1021</v>
      </c>
      <c r="K584" t="s">
        <v>1022</v>
      </c>
      <c r="L584" t="b">
        <v>1</v>
      </c>
      <c r="M584">
        <v>0</v>
      </c>
      <c r="N584">
        <v>0</v>
      </c>
      <c r="O584">
        <v>0</v>
      </c>
      <c r="U584">
        <v>0</v>
      </c>
      <c r="V584">
        <v>0</v>
      </c>
      <c r="AI584">
        <v>0</v>
      </c>
      <c r="AZ584">
        <v>0</v>
      </c>
      <c r="BB584">
        <v>2</v>
      </c>
      <c r="BC584">
        <v>2019</v>
      </c>
      <c r="BD584" s="1" t="s">
        <v>3987</v>
      </c>
      <c r="BE584">
        <v>2019</v>
      </c>
    </row>
    <row r="585" spans="1:57" x14ac:dyDescent="0.35">
      <c r="A585" s="1" t="s">
        <v>59</v>
      </c>
      <c r="B585" s="1" t="s">
        <v>1028</v>
      </c>
      <c r="C585" s="1" t="s">
        <v>1027</v>
      </c>
      <c r="D585" s="1" t="s">
        <v>4191</v>
      </c>
      <c r="E585" s="2">
        <v>43524</v>
      </c>
      <c r="F585" s="1" t="s">
        <v>1029</v>
      </c>
      <c r="G585" s="1" t="s">
        <v>29</v>
      </c>
      <c r="H585" s="1" t="s">
        <v>576</v>
      </c>
      <c r="I585" s="1" t="s">
        <v>353</v>
      </c>
      <c r="J585" s="1" t="s">
        <v>1021</v>
      </c>
      <c r="K585" t="s">
        <v>1022</v>
      </c>
      <c r="L585" t="b">
        <v>1</v>
      </c>
      <c r="M585">
        <v>0</v>
      </c>
      <c r="N585">
        <v>0</v>
      </c>
      <c r="O585">
        <v>0</v>
      </c>
      <c r="U585">
        <v>0</v>
      </c>
      <c r="V585">
        <v>0</v>
      </c>
      <c r="AI585">
        <v>0</v>
      </c>
      <c r="AZ585">
        <v>0</v>
      </c>
      <c r="BB585">
        <v>2</v>
      </c>
      <c r="BC585">
        <v>2019</v>
      </c>
      <c r="BD585" s="1" t="s">
        <v>3987</v>
      </c>
      <c r="BE585">
        <v>2019</v>
      </c>
    </row>
    <row r="586" spans="1:57" x14ac:dyDescent="0.35">
      <c r="A586" s="1" t="s">
        <v>59</v>
      </c>
      <c r="B586" s="1" t="s">
        <v>1024</v>
      </c>
      <c r="C586" s="1" t="s">
        <v>1023</v>
      </c>
      <c r="D586" s="1" t="s">
        <v>4191</v>
      </c>
      <c r="E586" s="2">
        <v>43524</v>
      </c>
      <c r="F586" s="1" t="s">
        <v>1025</v>
      </c>
      <c r="G586" s="1" t="s">
        <v>29</v>
      </c>
      <c r="H586" s="1" t="s">
        <v>1026</v>
      </c>
      <c r="I586" s="1" t="s">
        <v>353</v>
      </c>
      <c r="J586" s="1" t="s">
        <v>1021</v>
      </c>
      <c r="K586" t="s">
        <v>1022</v>
      </c>
      <c r="L586" t="b">
        <v>1</v>
      </c>
      <c r="M586">
        <v>0</v>
      </c>
      <c r="N586">
        <v>0</v>
      </c>
      <c r="O586">
        <v>0</v>
      </c>
      <c r="U586">
        <v>0</v>
      </c>
      <c r="V586">
        <v>0</v>
      </c>
      <c r="AI586">
        <v>0</v>
      </c>
      <c r="AZ586">
        <v>0</v>
      </c>
      <c r="BB586">
        <v>2</v>
      </c>
      <c r="BC586">
        <v>2019</v>
      </c>
      <c r="BD586" s="1" t="s">
        <v>3987</v>
      </c>
      <c r="BE586">
        <v>2019</v>
      </c>
    </row>
    <row r="587" spans="1:57" x14ac:dyDescent="0.35">
      <c r="A587" s="1" t="s">
        <v>59</v>
      </c>
      <c r="B587" s="1" t="s">
        <v>1018</v>
      </c>
      <c r="C587" s="1" t="s">
        <v>1017</v>
      </c>
      <c r="D587" s="1" t="s">
        <v>4191</v>
      </c>
      <c r="E587" s="2">
        <v>43524</v>
      </c>
      <c r="F587" s="1" t="s">
        <v>1019</v>
      </c>
      <c r="G587" s="1" t="s">
        <v>29</v>
      </c>
      <c r="H587" s="1" t="s">
        <v>1020</v>
      </c>
      <c r="I587" s="1" t="s">
        <v>145</v>
      </c>
      <c r="J587" s="1" t="s">
        <v>1021</v>
      </c>
      <c r="K587" t="s">
        <v>1022</v>
      </c>
      <c r="L587" t="b">
        <v>1</v>
      </c>
      <c r="M587">
        <v>0</v>
      </c>
      <c r="N587">
        <v>0</v>
      </c>
      <c r="O587">
        <v>0</v>
      </c>
      <c r="U587">
        <v>0</v>
      </c>
      <c r="V587">
        <v>0</v>
      </c>
      <c r="AI587">
        <v>0</v>
      </c>
      <c r="AZ587">
        <v>0</v>
      </c>
      <c r="BB587">
        <v>2</v>
      </c>
      <c r="BC587">
        <v>2019</v>
      </c>
      <c r="BD587" s="1" t="s">
        <v>3987</v>
      </c>
      <c r="BE587">
        <v>2019</v>
      </c>
    </row>
    <row r="588" spans="1:57" x14ac:dyDescent="0.35">
      <c r="A588" s="1" t="s">
        <v>59</v>
      </c>
      <c r="B588" s="1" t="s">
        <v>1038</v>
      </c>
      <c r="C588" s="1" t="s">
        <v>1037</v>
      </c>
      <c r="D588" s="1" t="s">
        <v>4191</v>
      </c>
      <c r="E588" s="2">
        <v>43524</v>
      </c>
      <c r="F588" s="1" t="s">
        <v>1039</v>
      </c>
      <c r="G588" s="1" t="s">
        <v>29</v>
      </c>
      <c r="H588" s="1" t="s">
        <v>993</v>
      </c>
      <c r="I588" s="1" t="s">
        <v>145</v>
      </c>
      <c r="J588" s="1" t="s">
        <v>1021</v>
      </c>
      <c r="K588" t="s">
        <v>1022</v>
      </c>
      <c r="L588" t="b">
        <v>1</v>
      </c>
      <c r="M588">
        <v>0</v>
      </c>
      <c r="N588">
        <v>0</v>
      </c>
      <c r="O588">
        <v>0</v>
      </c>
      <c r="U588">
        <v>0</v>
      </c>
      <c r="V588">
        <v>0</v>
      </c>
      <c r="AI588">
        <v>0</v>
      </c>
      <c r="AZ588">
        <v>0</v>
      </c>
      <c r="BB588">
        <v>2</v>
      </c>
      <c r="BC588">
        <v>2019</v>
      </c>
      <c r="BD588" s="1" t="s">
        <v>3987</v>
      </c>
      <c r="BE588">
        <v>2019</v>
      </c>
    </row>
    <row r="589" spans="1:57" x14ac:dyDescent="0.35">
      <c r="A589" s="1" t="s">
        <v>59</v>
      </c>
      <c r="B589" s="1" t="s">
        <v>1034</v>
      </c>
      <c r="C589" s="1" t="s">
        <v>1033</v>
      </c>
      <c r="D589" s="1" t="s">
        <v>4191</v>
      </c>
      <c r="E589" s="2">
        <v>43524</v>
      </c>
      <c r="F589" s="1" t="s">
        <v>1035</v>
      </c>
      <c r="G589" s="1" t="s">
        <v>29</v>
      </c>
      <c r="H589" s="1" t="s">
        <v>1036</v>
      </c>
      <c r="I589" s="1" t="s">
        <v>387</v>
      </c>
      <c r="J589" s="1" t="s">
        <v>1021</v>
      </c>
      <c r="K589" t="s">
        <v>1022</v>
      </c>
      <c r="L589" t="b">
        <v>1</v>
      </c>
      <c r="M589">
        <v>0</v>
      </c>
      <c r="N589">
        <v>0</v>
      </c>
      <c r="O589">
        <v>0</v>
      </c>
      <c r="U589">
        <v>0</v>
      </c>
      <c r="V589">
        <v>0</v>
      </c>
      <c r="AI589">
        <v>0</v>
      </c>
      <c r="AZ589">
        <v>0</v>
      </c>
      <c r="BB589">
        <v>2</v>
      </c>
      <c r="BC589">
        <v>2019</v>
      </c>
      <c r="BD589" s="1" t="s">
        <v>3987</v>
      </c>
      <c r="BE589">
        <v>2019</v>
      </c>
    </row>
    <row r="590" spans="1:57" x14ac:dyDescent="0.35">
      <c r="A590" s="1" t="s">
        <v>59</v>
      </c>
      <c r="B590" s="1" t="s">
        <v>1090</v>
      </c>
      <c r="C590" s="1" t="s">
        <v>1089</v>
      </c>
      <c r="D590" s="1" t="s">
        <v>4191</v>
      </c>
      <c r="E590" s="2">
        <v>43524</v>
      </c>
      <c r="F590" s="1" t="s">
        <v>1091</v>
      </c>
      <c r="G590" s="1" t="s">
        <v>29</v>
      </c>
      <c r="H590" s="1" t="s">
        <v>146</v>
      </c>
      <c r="I590" s="1" t="s">
        <v>145</v>
      </c>
      <c r="J590" s="1" t="s">
        <v>1021</v>
      </c>
      <c r="K590" t="s">
        <v>1022</v>
      </c>
      <c r="L590" t="b">
        <v>1</v>
      </c>
      <c r="M590">
        <v>0</v>
      </c>
      <c r="N590">
        <v>0</v>
      </c>
      <c r="O590">
        <v>0</v>
      </c>
      <c r="U590">
        <v>0</v>
      </c>
      <c r="V590">
        <v>0</v>
      </c>
      <c r="AI590">
        <v>0</v>
      </c>
      <c r="AZ590">
        <v>0</v>
      </c>
      <c r="BB590">
        <v>2</v>
      </c>
      <c r="BC590">
        <v>2019</v>
      </c>
      <c r="BD590" s="1" t="s">
        <v>3987</v>
      </c>
      <c r="BE590">
        <v>2019</v>
      </c>
    </row>
    <row r="591" spans="1:57" x14ac:dyDescent="0.35">
      <c r="A591" s="1" t="s">
        <v>59</v>
      </c>
      <c r="B591" s="1" t="s">
        <v>1151</v>
      </c>
      <c r="C591" s="1" t="s">
        <v>1339</v>
      </c>
      <c r="D591" s="1" t="s">
        <v>4192</v>
      </c>
      <c r="E591" s="2">
        <v>43708</v>
      </c>
      <c r="F591" s="1" t="s">
        <v>1152</v>
      </c>
      <c r="G591" s="1" t="s">
        <v>1340</v>
      </c>
      <c r="H591" s="1" t="s">
        <v>1153</v>
      </c>
      <c r="I591" s="1" t="s">
        <v>31</v>
      </c>
      <c r="J591" s="1" t="s">
        <v>1021</v>
      </c>
      <c r="K591" t="s">
        <v>1022</v>
      </c>
      <c r="L591" t="b">
        <v>1</v>
      </c>
      <c r="M591">
        <v>0</v>
      </c>
      <c r="N591">
        <v>0</v>
      </c>
      <c r="O591">
        <v>0</v>
      </c>
      <c r="U591">
        <v>0</v>
      </c>
      <c r="V591">
        <v>0</v>
      </c>
      <c r="AI591">
        <v>0</v>
      </c>
      <c r="AZ591">
        <v>0</v>
      </c>
      <c r="BB591">
        <v>8</v>
      </c>
      <c r="BC591">
        <v>2019</v>
      </c>
      <c r="BD591" s="1" t="s">
        <v>3985</v>
      </c>
      <c r="BE591">
        <v>2019</v>
      </c>
    </row>
    <row r="592" spans="1:57" x14ac:dyDescent="0.35">
      <c r="A592" s="1" t="s">
        <v>59</v>
      </c>
      <c r="B592" s="1" t="s">
        <v>1122</v>
      </c>
      <c r="C592" s="1" t="s">
        <v>1323</v>
      </c>
      <c r="D592" s="1" t="s">
        <v>4192</v>
      </c>
      <c r="E592" s="2">
        <v>43708</v>
      </c>
      <c r="F592" s="1" t="s">
        <v>1123</v>
      </c>
      <c r="G592" s="1" t="s">
        <v>1324</v>
      </c>
      <c r="H592" s="1" t="s">
        <v>1124</v>
      </c>
      <c r="I592" s="1" t="s">
        <v>145</v>
      </c>
      <c r="J592" s="1" t="s">
        <v>1021</v>
      </c>
      <c r="K592" t="s">
        <v>1022</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3985</v>
      </c>
      <c r="BE592">
        <v>2019</v>
      </c>
    </row>
    <row r="593" spans="1:57" x14ac:dyDescent="0.35">
      <c r="A593" s="1" t="s">
        <v>59</v>
      </c>
      <c r="B593" s="1" t="s">
        <v>1069</v>
      </c>
      <c r="C593" s="1" t="s">
        <v>1290</v>
      </c>
      <c r="D593" s="1" t="s">
        <v>4192</v>
      </c>
      <c r="E593" s="2">
        <v>43708</v>
      </c>
      <c r="F593" s="1" t="s">
        <v>1070</v>
      </c>
      <c r="G593" s="1" t="s">
        <v>1291</v>
      </c>
      <c r="H593" s="1" t="s">
        <v>1071</v>
      </c>
      <c r="I593" s="1" t="s">
        <v>210</v>
      </c>
      <c r="J593" s="1" t="s">
        <v>1021</v>
      </c>
      <c r="K593" t="s">
        <v>1022</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3985</v>
      </c>
      <c r="BE593">
        <v>2019</v>
      </c>
    </row>
    <row r="594" spans="1:57" x14ac:dyDescent="0.35">
      <c r="A594" s="1" t="s">
        <v>59</v>
      </c>
      <c r="B594" s="1" t="s">
        <v>1065</v>
      </c>
      <c r="C594" s="1" t="s">
        <v>1288</v>
      </c>
      <c r="D594" s="1" t="s">
        <v>4192</v>
      </c>
      <c r="E594" s="2">
        <v>43708</v>
      </c>
      <c r="F594" s="1" t="s">
        <v>1066</v>
      </c>
      <c r="G594" s="1" t="s">
        <v>1289</v>
      </c>
      <c r="H594" s="1" t="s">
        <v>1067</v>
      </c>
      <c r="I594" s="1" t="s">
        <v>353</v>
      </c>
      <c r="J594" s="1" t="s">
        <v>1021</v>
      </c>
      <c r="K594" t="s">
        <v>1022</v>
      </c>
      <c r="L594" t="b">
        <v>1</v>
      </c>
      <c r="M594">
        <v>0</v>
      </c>
      <c r="N594">
        <v>0</v>
      </c>
      <c r="O594">
        <v>0</v>
      </c>
      <c r="U594">
        <v>0</v>
      </c>
      <c r="V594">
        <v>0</v>
      </c>
      <c r="AI594">
        <v>0</v>
      </c>
      <c r="AZ594">
        <v>0</v>
      </c>
      <c r="BB594">
        <v>8</v>
      </c>
      <c r="BC594">
        <v>2019</v>
      </c>
      <c r="BD594" s="1" t="s">
        <v>3985</v>
      </c>
      <c r="BE594">
        <v>2019</v>
      </c>
    </row>
    <row r="595" spans="1:57" x14ac:dyDescent="0.35">
      <c r="A595" s="1" t="s">
        <v>59</v>
      </c>
      <c r="B595" s="1" t="s">
        <v>1061</v>
      </c>
      <c r="C595" s="1" t="s">
        <v>1286</v>
      </c>
      <c r="D595" s="1" t="s">
        <v>4192</v>
      </c>
      <c r="E595" s="2">
        <v>43708</v>
      </c>
      <c r="F595" s="1" t="s">
        <v>1062</v>
      </c>
      <c r="G595" s="1" t="s">
        <v>1287</v>
      </c>
      <c r="H595" s="1" t="s">
        <v>1063</v>
      </c>
      <c r="I595" s="1" t="s">
        <v>40</v>
      </c>
      <c r="J595" s="1" t="s">
        <v>1021</v>
      </c>
      <c r="K595" t="s">
        <v>1022</v>
      </c>
      <c r="L595" t="b">
        <v>1</v>
      </c>
      <c r="M595">
        <v>0</v>
      </c>
      <c r="N595">
        <v>0</v>
      </c>
      <c r="O595">
        <v>0</v>
      </c>
      <c r="U595">
        <v>0</v>
      </c>
      <c r="V595">
        <v>0</v>
      </c>
      <c r="AI595">
        <v>0</v>
      </c>
      <c r="AZ595">
        <v>0</v>
      </c>
      <c r="BB595">
        <v>8</v>
      </c>
      <c r="BC595">
        <v>2019</v>
      </c>
      <c r="BD595" s="1" t="s">
        <v>3985</v>
      </c>
      <c r="BE595">
        <v>2019</v>
      </c>
    </row>
    <row r="596" spans="1:57" x14ac:dyDescent="0.35">
      <c r="A596" s="1" t="s">
        <v>59</v>
      </c>
      <c r="B596" s="1" t="s">
        <v>1057</v>
      </c>
      <c r="C596" s="1" t="s">
        <v>1284</v>
      </c>
      <c r="D596" s="1" t="s">
        <v>4192</v>
      </c>
      <c r="E596" s="2">
        <v>43708</v>
      </c>
      <c r="F596" s="1" t="s">
        <v>1058</v>
      </c>
      <c r="G596" s="1" t="s">
        <v>1285</v>
      </c>
      <c r="H596" s="1" t="s">
        <v>1059</v>
      </c>
      <c r="I596" s="1" t="s">
        <v>73</v>
      </c>
      <c r="J596" s="1" t="s">
        <v>1021</v>
      </c>
      <c r="K596" t="s">
        <v>1022</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3985</v>
      </c>
      <c r="BE596">
        <v>2019</v>
      </c>
    </row>
    <row r="597" spans="1:57" x14ac:dyDescent="0.35">
      <c r="A597" s="1" t="s">
        <v>59</v>
      </c>
      <c r="B597" s="1" t="s">
        <v>1053</v>
      </c>
      <c r="C597" s="1" t="s">
        <v>1282</v>
      </c>
      <c r="D597" s="1" t="s">
        <v>4192</v>
      </c>
      <c r="E597" s="2">
        <v>43708</v>
      </c>
      <c r="F597" s="1" t="s">
        <v>1054</v>
      </c>
      <c r="G597" s="1" t="s">
        <v>1283</v>
      </c>
      <c r="H597" s="1" t="s">
        <v>1055</v>
      </c>
      <c r="I597" s="1" t="s">
        <v>145</v>
      </c>
      <c r="J597" s="1" t="s">
        <v>1021</v>
      </c>
      <c r="K597" t="s">
        <v>1022</v>
      </c>
      <c r="L597" t="b">
        <v>1</v>
      </c>
      <c r="M597">
        <v>0</v>
      </c>
      <c r="N597">
        <v>0</v>
      </c>
      <c r="O597">
        <v>0</v>
      </c>
      <c r="U597">
        <v>0</v>
      </c>
      <c r="V597">
        <v>0</v>
      </c>
      <c r="AI597">
        <v>0</v>
      </c>
      <c r="AZ597">
        <v>0</v>
      </c>
      <c r="BB597">
        <v>8</v>
      </c>
      <c r="BC597">
        <v>2019</v>
      </c>
      <c r="BD597" s="1" t="s">
        <v>3985</v>
      </c>
      <c r="BE597">
        <v>2019</v>
      </c>
    </row>
    <row r="598" spans="1:57" x14ac:dyDescent="0.35">
      <c r="A598" s="1" t="s">
        <v>59</v>
      </c>
      <c r="B598" s="1" t="s">
        <v>1049</v>
      </c>
      <c r="C598" s="1" t="s">
        <v>1280</v>
      </c>
      <c r="D598" s="1" t="s">
        <v>4192</v>
      </c>
      <c r="E598" s="2">
        <v>43708</v>
      </c>
      <c r="F598" s="1" t="s">
        <v>1050</v>
      </c>
      <c r="G598" s="1" t="s">
        <v>1281</v>
      </c>
      <c r="H598" s="1" t="s">
        <v>1051</v>
      </c>
      <c r="I598" s="1" t="s">
        <v>387</v>
      </c>
      <c r="J598" s="1" t="s">
        <v>1021</v>
      </c>
      <c r="K598" t="s">
        <v>1022</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3985</v>
      </c>
      <c r="BE598">
        <v>2019</v>
      </c>
    </row>
    <row r="599" spans="1:57" x14ac:dyDescent="0.35">
      <c r="A599" s="1" t="s">
        <v>59</v>
      </c>
      <c r="B599" s="1" t="s">
        <v>1045</v>
      </c>
      <c r="C599" s="1" t="s">
        <v>1278</v>
      </c>
      <c r="D599" s="1" t="s">
        <v>4192</v>
      </c>
      <c r="E599" s="2">
        <v>43708</v>
      </c>
      <c r="F599" s="1" t="s">
        <v>1046</v>
      </c>
      <c r="G599" s="1" t="s">
        <v>1279</v>
      </c>
      <c r="H599" s="1" t="s">
        <v>1047</v>
      </c>
      <c r="I599" s="1" t="s">
        <v>387</v>
      </c>
      <c r="J599" s="1" t="s">
        <v>1021</v>
      </c>
      <c r="K599" t="s">
        <v>1022</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3985</v>
      </c>
      <c r="BE599">
        <v>2019</v>
      </c>
    </row>
    <row r="600" spans="1:57" x14ac:dyDescent="0.35">
      <c r="A600" s="1" t="s">
        <v>59</v>
      </c>
      <c r="B600" s="1" t="s">
        <v>1208</v>
      </c>
      <c r="C600" s="1" t="s">
        <v>1369</v>
      </c>
      <c r="D600" s="1" t="s">
        <v>4192</v>
      </c>
      <c r="E600" s="2">
        <v>43708</v>
      </c>
      <c r="F600" s="1" t="s">
        <v>1209</v>
      </c>
      <c r="G600" s="1" t="s">
        <v>1370</v>
      </c>
      <c r="H600" s="1" t="s">
        <v>1210</v>
      </c>
      <c r="I600" s="1" t="s">
        <v>387</v>
      </c>
      <c r="J600" s="1" t="s">
        <v>1021</v>
      </c>
      <c r="K600" t="s">
        <v>1022</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3985</v>
      </c>
      <c r="BE600">
        <v>2019</v>
      </c>
    </row>
    <row r="601" spans="1:57" x14ac:dyDescent="0.35">
      <c r="A601" s="1" t="s">
        <v>59</v>
      </c>
      <c r="B601" s="1" t="s">
        <v>1204</v>
      </c>
      <c r="C601" s="1" t="s">
        <v>1371</v>
      </c>
      <c r="D601" s="1" t="s">
        <v>4192</v>
      </c>
      <c r="E601" s="2">
        <v>43708</v>
      </c>
      <c r="F601" s="1" t="s">
        <v>1205</v>
      </c>
      <c r="G601" s="1" t="s">
        <v>1372</v>
      </c>
      <c r="H601" s="1" t="s">
        <v>1206</v>
      </c>
      <c r="I601" s="1" t="s">
        <v>31</v>
      </c>
      <c r="J601" s="1" t="s">
        <v>1021</v>
      </c>
      <c r="K601" t="s">
        <v>1022</v>
      </c>
      <c r="L601" t="b">
        <v>1</v>
      </c>
      <c r="M601">
        <v>0</v>
      </c>
      <c r="N601">
        <v>0</v>
      </c>
      <c r="O601">
        <v>0</v>
      </c>
      <c r="U601">
        <v>0</v>
      </c>
      <c r="V601">
        <v>0</v>
      </c>
      <c r="AI601">
        <v>0</v>
      </c>
      <c r="AZ601">
        <v>0</v>
      </c>
      <c r="BB601">
        <v>8</v>
      </c>
      <c r="BC601">
        <v>2019</v>
      </c>
      <c r="BD601" s="1" t="s">
        <v>3985</v>
      </c>
      <c r="BE601">
        <v>2019</v>
      </c>
    </row>
    <row r="602" spans="1:57" x14ac:dyDescent="0.35">
      <c r="A602" s="1" t="s">
        <v>59</v>
      </c>
      <c r="B602" s="1" t="s">
        <v>1148</v>
      </c>
      <c r="C602" s="1" t="s">
        <v>1337</v>
      </c>
      <c r="D602" s="1" t="s">
        <v>4192</v>
      </c>
      <c r="E602" s="2">
        <v>43708</v>
      </c>
      <c r="F602" s="1" t="s">
        <v>1149</v>
      </c>
      <c r="G602" s="1" t="s">
        <v>1338</v>
      </c>
      <c r="H602" s="1" t="s">
        <v>854</v>
      </c>
      <c r="I602" s="1" t="s">
        <v>40</v>
      </c>
      <c r="J602" s="1" t="s">
        <v>1021</v>
      </c>
      <c r="K602" t="s">
        <v>1022</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3985</v>
      </c>
      <c r="BE602">
        <v>2019</v>
      </c>
    </row>
    <row r="603" spans="1:57" x14ac:dyDescent="0.35">
      <c r="A603" s="1" t="s">
        <v>59</v>
      </c>
      <c r="B603" s="1" t="s">
        <v>1201</v>
      </c>
      <c r="C603" s="1" t="s">
        <v>1367</v>
      </c>
      <c r="D603" s="1" t="s">
        <v>4192</v>
      </c>
      <c r="E603" s="2">
        <v>43708</v>
      </c>
      <c r="F603" s="1" t="s">
        <v>1202</v>
      </c>
      <c r="G603" s="1" t="s">
        <v>1368</v>
      </c>
      <c r="H603" s="1" t="s">
        <v>352</v>
      </c>
      <c r="I603" s="1" t="s">
        <v>353</v>
      </c>
      <c r="J603" s="1" t="s">
        <v>1021</v>
      </c>
      <c r="K603" t="s">
        <v>1022</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3985</v>
      </c>
      <c r="BE603">
        <v>2019</v>
      </c>
    </row>
    <row r="604" spans="1:57" x14ac:dyDescent="0.35">
      <c r="A604" s="1" t="s">
        <v>59</v>
      </c>
      <c r="B604" s="1" t="s">
        <v>1305</v>
      </c>
      <c r="C604" s="1" t="s">
        <v>1304</v>
      </c>
      <c r="D604" s="1" t="s">
        <v>4192</v>
      </c>
      <c r="E604" s="2">
        <v>43708</v>
      </c>
      <c r="F604" s="1" t="s">
        <v>1306</v>
      </c>
      <c r="G604" s="1" t="s">
        <v>1306</v>
      </c>
      <c r="H604" s="1" t="s">
        <v>30</v>
      </c>
      <c r="I604" s="1" t="s">
        <v>29</v>
      </c>
      <c r="J604" s="1" t="s">
        <v>1021</v>
      </c>
      <c r="K604" t="s">
        <v>1022</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3985</v>
      </c>
      <c r="BE604">
        <v>2019</v>
      </c>
    </row>
    <row r="605" spans="1:57" x14ac:dyDescent="0.35">
      <c r="A605" s="1" t="s">
        <v>59</v>
      </c>
      <c r="B605" s="1" t="s">
        <v>1140</v>
      </c>
      <c r="C605" s="1" t="s">
        <v>1333</v>
      </c>
      <c r="D605" s="1" t="s">
        <v>4192</v>
      </c>
      <c r="E605" s="2">
        <v>43708</v>
      </c>
      <c r="F605" s="1" t="s">
        <v>1141</v>
      </c>
      <c r="G605" s="1" t="s">
        <v>1334</v>
      </c>
      <c r="H605" s="1" t="s">
        <v>74</v>
      </c>
      <c r="I605" s="1" t="s">
        <v>82</v>
      </c>
      <c r="J605" s="1" t="s">
        <v>1021</v>
      </c>
      <c r="K605" t="s">
        <v>1022</v>
      </c>
      <c r="L605" t="b">
        <v>1</v>
      </c>
      <c r="M605">
        <v>0</v>
      </c>
      <c r="N605">
        <v>0</v>
      </c>
      <c r="O605">
        <v>0</v>
      </c>
      <c r="U605">
        <v>0</v>
      </c>
      <c r="V605">
        <v>0</v>
      </c>
      <c r="AI605">
        <v>0</v>
      </c>
      <c r="AZ605">
        <v>0</v>
      </c>
      <c r="BB605">
        <v>8</v>
      </c>
      <c r="BC605">
        <v>2019</v>
      </c>
      <c r="BD605" s="1" t="s">
        <v>3985</v>
      </c>
      <c r="BE605">
        <v>2019</v>
      </c>
    </row>
    <row r="606" spans="1:57" x14ac:dyDescent="0.35">
      <c r="A606" s="1" t="s">
        <v>59</v>
      </c>
      <c r="B606" s="1" t="s">
        <v>1143</v>
      </c>
      <c r="C606" s="1" t="s">
        <v>1335</v>
      </c>
      <c r="D606" s="1" t="s">
        <v>4192</v>
      </c>
      <c r="E606" s="2">
        <v>43708</v>
      </c>
      <c r="F606" s="1" t="s">
        <v>1144</v>
      </c>
      <c r="G606" s="1" t="s">
        <v>1336</v>
      </c>
      <c r="H606" s="1" t="s">
        <v>1145</v>
      </c>
      <c r="I606" s="1" t="s">
        <v>73</v>
      </c>
      <c r="J606" s="1" t="s">
        <v>1021</v>
      </c>
      <c r="K606" t="s">
        <v>1022</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3985</v>
      </c>
      <c r="BE606">
        <v>2019</v>
      </c>
    </row>
    <row r="607" spans="1:57" x14ac:dyDescent="0.35">
      <c r="A607" s="1" t="s">
        <v>59</v>
      </c>
      <c r="B607" s="1" t="s">
        <v>1136</v>
      </c>
      <c r="C607" s="1" t="s">
        <v>1331</v>
      </c>
      <c r="D607" s="1" t="s">
        <v>4192</v>
      </c>
      <c r="E607" s="2">
        <v>43708</v>
      </c>
      <c r="F607" s="1" t="s">
        <v>1137</v>
      </c>
      <c r="G607" s="1" t="s">
        <v>1332</v>
      </c>
      <c r="H607" s="1" t="s">
        <v>1138</v>
      </c>
      <c r="I607" s="1" t="s">
        <v>136</v>
      </c>
      <c r="J607" s="1" t="s">
        <v>1021</v>
      </c>
      <c r="K607" t="s">
        <v>1022</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3985</v>
      </c>
      <c r="BE607">
        <v>2019</v>
      </c>
    </row>
    <row r="608" spans="1:57" x14ac:dyDescent="0.35">
      <c r="A608" s="1" t="s">
        <v>59</v>
      </c>
      <c r="B608" s="1" t="s">
        <v>1130</v>
      </c>
      <c r="C608" s="1" t="s">
        <v>1327</v>
      </c>
      <c r="D608" s="1" t="s">
        <v>4192</v>
      </c>
      <c r="E608" s="2">
        <v>43708</v>
      </c>
      <c r="F608" s="1" t="s">
        <v>1131</v>
      </c>
      <c r="G608" s="1" t="s">
        <v>1328</v>
      </c>
      <c r="H608" s="1" t="s">
        <v>386</v>
      </c>
      <c r="I608" s="1" t="s">
        <v>387</v>
      </c>
      <c r="J608" s="1" t="s">
        <v>1021</v>
      </c>
      <c r="K608" t="s">
        <v>1022</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3985</v>
      </c>
      <c r="BE608">
        <v>2019</v>
      </c>
    </row>
    <row r="609" spans="1:57" x14ac:dyDescent="0.35">
      <c r="A609" s="1" t="s">
        <v>59</v>
      </c>
      <c r="B609" s="1" t="s">
        <v>1133</v>
      </c>
      <c r="C609" s="1" t="s">
        <v>1329</v>
      </c>
      <c r="D609" s="1" t="s">
        <v>4192</v>
      </c>
      <c r="E609" s="2">
        <v>43708</v>
      </c>
      <c r="F609" s="1" t="s">
        <v>1134</v>
      </c>
      <c r="G609" s="1" t="s">
        <v>1330</v>
      </c>
      <c r="H609" s="1" t="s">
        <v>165</v>
      </c>
      <c r="I609" s="1" t="s">
        <v>166</v>
      </c>
      <c r="J609" s="1" t="s">
        <v>1021</v>
      </c>
      <c r="K609" t="s">
        <v>1022</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3985</v>
      </c>
      <c r="BE609">
        <v>2019</v>
      </c>
    </row>
    <row r="610" spans="1:57" x14ac:dyDescent="0.35">
      <c r="A610" s="1" t="s">
        <v>59</v>
      </c>
      <c r="B610" s="1" t="s">
        <v>1164</v>
      </c>
      <c r="C610" s="1" t="s">
        <v>1345</v>
      </c>
      <c r="D610" s="1" t="s">
        <v>4192</v>
      </c>
      <c r="E610" s="2">
        <v>43708</v>
      </c>
      <c r="F610" s="1" t="s">
        <v>1165</v>
      </c>
      <c r="G610" s="1" t="s">
        <v>1346</v>
      </c>
      <c r="H610" s="1" t="s">
        <v>998</v>
      </c>
      <c r="I610" s="1" t="s">
        <v>145</v>
      </c>
      <c r="J610" s="1" t="s">
        <v>1021</v>
      </c>
      <c r="K610" t="s">
        <v>1022</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3985</v>
      </c>
      <c r="BE610">
        <v>2019</v>
      </c>
    </row>
    <row r="611" spans="1:57" x14ac:dyDescent="0.35">
      <c r="A611" s="1" t="s">
        <v>59</v>
      </c>
      <c r="B611" s="1" t="s">
        <v>1160</v>
      </c>
      <c r="C611" s="1" t="s">
        <v>1343</v>
      </c>
      <c r="D611" s="1" t="s">
        <v>4192</v>
      </c>
      <c r="E611" s="2">
        <v>43708</v>
      </c>
      <c r="F611" s="1" t="s">
        <v>1161</v>
      </c>
      <c r="G611" s="1" t="s">
        <v>1344</v>
      </c>
      <c r="H611" s="1" t="s">
        <v>1162</v>
      </c>
      <c r="I611" s="1" t="s">
        <v>353</v>
      </c>
      <c r="J611" s="1" t="s">
        <v>1021</v>
      </c>
      <c r="K611" t="s">
        <v>1022</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3985</v>
      </c>
      <c r="BE611">
        <v>2019</v>
      </c>
    </row>
    <row r="612" spans="1:57" x14ac:dyDescent="0.35">
      <c r="A612" s="1" t="s">
        <v>59</v>
      </c>
      <c r="B612" s="1" t="s">
        <v>1155</v>
      </c>
      <c r="C612" s="1" t="s">
        <v>1341</v>
      </c>
      <c r="D612" s="1" t="s">
        <v>4192</v>
      </c>
      <c r="E612" s="2">
        <v>43708</v>
      </c>
      <c r="F612" s="1" t="s">
        <v>1156</v>
      </c>
      <c r="G612" s="1" t="s">
        <v>1342</v>
      </c>
      <c r="H612" s="1" t="s">
        <v>1158</v>
      </c>
      <c r="I612" s="1" t="s">
        <v>145</v>
      </c>
      <c r="J612" s="1" t="s">
        <v>1021</v>
      </c>
      <c r="K612" t="s">
        <v>1022</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3985</v>
      </c>
      <c r="BE612">
        <v>2019</v>
      </c>
    </row>
    <row r="613" spans="1:57" x14ac:dyDescent="0.35">
      <c r="A613" s="1" t="s">
        <v>59</v>
      </c>
      <c r="B613" s="1" t="s">
        <v>1073</v>
      </c>
      <c r="C613" s="1" t="s">
        <v>1292</v>
      </c>
      <c r="D613" s="1" t="s">
        <v>4192</v>
      </c>
      <c r="E613" s="2">
        <v>43708</v>
      </c>
      <c r="F613" s="1" t="s">
        <v>1074</v>
      </c>
      <c r="G613" s="1" t="s">
        <v>1293</v>
      </c>
      <c r="H613" s="1" t="s">
        <v>1075</v>
      </c>
      <c r="I613" s="1" t="s">
        <v>166</v>
      </c>
      <c r="J613" s="1" t="s">
        <v>1021</v>
      </c>
      <c r="K613" t="s">
        <v>1022</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3985</v>
      </c>
      <c r="BE613">
        <v>2019</v>
      </c>
    </row>
    <row r="614" spans="1:57" x14ac:dyDescent="0.35">
      <c r="A614" s="1" t="s">
        <v>59</v>
      </c>
      <c r="B614" s="1" t="s">
        <v>1084</v>
      </c>
      <c r="C614" s="1" t="s">
        <v>1298</v>
      </c>
      <c r="D614" s="1" t="s">
        <v>4192</v>
      </c>
      <c r="E614" s="2">
        <v>43708</v>
      </c>
      <c r="F614" s="1" t="s">
        <v>1085</v>
      </c>
      <c r="G614" s="1" t="s">
        <v>1299</v>
      </c>
      <c r="H614" s="1" t="s">
        <v>670</v>
      </c>
      <c r="I614" s="1" t="s">
        <v>166</v>
      </c>
      <c r="J614" s="1" t="s">
        <v>1021</v>
      </c>
      <c r="K614" t="s">
        <v>1022</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3985</v>
      </c>
      <c r="BE614">
        <v>2019</v>
      </c>
    </row>
    <row r="615" spans="1:57" x14ac:dyDescent="0.35">
      <c r="A615" s="1" t="s">
        <v>59</v>
      </c>
      <c r="B615" s="1" t="s">
        <v>1081</v>
      </c>
      <c r="C615" s="1" t="s">
        <v>1296</v>
      </c>
      <c r="D615" s="1" t="s">
        <v>4192</v>
      </c>
      <c r="E615" s="2">
        <v>43708</v>
      </c>
      <c r="F615" s="1" t="s">
        <v>1082</v>
      </c>
      <c r="G615" s="1" t="s">
        <v>1297</v>
      </c>
      <c r="H615" s="1" t="s">
        <v>135</v>
      </c>
      <c r="I615" s="1" t="s">
        <v>136</v>
      </c>
      <c r="J615" s="1" t="s">
        <v>1021</v>
      </c>
      <c r="K615" t="s">
        <v>1022</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3985</v>
      </c>
      <c r="BE615">
        <v>2019</v>
      </c>
    </row>
    <row r="616" spans="1:57" x14ac:dyDescent="0.35">
      <c r="A616" s="1" t="s">
        <v>59</v>
      </c>
      <c r="B616" s="1" t="s">
        <v>1077</v>
      </c>
      <c r="C616" s="1" t="s">
        <v>1294</v>
      </c>
      <c r="D616" s="1" t="s">
        <v>4192</v>
      </c>
      <c r="E616" s="2">
        <v>43708</v>
      </c>
      <c r="F616" s="1" t="s">
        <v>1078</v>
      </c>
      <c r="G616" s="1" t="s">
        <v>1295</v>
      </c>
      <c r="H616" s="1" t="s">
        <v>1079</v>
      </c>
      <c r="I616" s="1" t="s">
        <v>353</v>
      </c>
      <c r="J616" s="1" t="s">
        <v>1021</v>
      </c>
      <c r="K616" t="s">
        <v>1022</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3985</v>
      </c>
      <c r="BE616">
        <v>2019</v>
      </c>
    </row>
    <row r="617" spans="1:57" x14ac:dyDescent="0.35">
      <c r="A617" s="1" t="s">
        <v>59</v>
      </c>
      <c r="B617" s="1" t="s">
        <v>1167</v>
      </c>
      <c r="C617" s="1" t="s">
        <v>1347</v>
      </c>
      <c r="D617" s="1" t="s">
        <v>4192</v>
      </c>
      <c r="E617" s="2">
        <v>43708</v>
      </c>
      <c r="F617" s="1" t="s">
        <v>1168</v>
      </c>
      <c r="G617" s="1" t="s">
        <v>1348</v>
      </c>
      <c r="H617" s="1" t="s">
        <v>238</v>
      </c>
      <c r="I617" s="1" t="s">
        <v>239</v>
      </c>
      <c r="J617" s="1" t="s">
        <v>1021</v>
      </c>
      <c r="K617" t="s">
        <v>1022</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3985</v>
      </c>
      <c r="BE617">
        <v>2019</v>
      </c>
    </row>
    <row r="618" spans="1:57" x14ac:dyDescent="0.35">
      <c r="A618" s="1" t="s">
        <v>59</v>
      </c>
      <c r="B618" s="1" t="s">
        <v>1170</v>
      </c>
      <c r="C618" s="1" t="s">
        <v>1349</v>
      </c>
      <c r="D618" s="1" t="s">
        <v>4192</v>
      </c>
      <c r="E618" s="2">
        <v>43708</v>
      </c>
      <c r="F618" s="1" t="s">
        <v>1171</v>
      </c>
      <c r="G618" s="1" t="s">
        <v>1350</v>
      </c>
      <c r="H618" s="1" t="s">
        <v>40</v>
      </c>
      <c r="I618" s="1" t="s">
        <v>40</v>
      </c>
      <c r="J618" s="1" t="s">
        <v>1021</v>
      </c>
      <c r="K618" t="s">
        <v>1022</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3985</v>
      </c>
      <c r="BE618">
        <v>2019</v>
      </c>
    </row>
    <row r="619" spans="1:57" x14ac:dyDescent="0.35">
      <c r="A619" s="1" t="s">
        <v>59</v>
      </c>
      <c r="B619" s="1" t="s">
        <v>1173</v>
      </c>
      <c r="C619" s="1" t="s">
        <v>1351</v>
      </c>
      <c r="D619" s="1" t="s">
        <v>4192</v>
      </c>
      <c r="E619" s="2">
        <v>43708</v>
      </c>
      <c r="F619" s="1" t="s">
        <v>1174</v>
      </c>
      <c r="G619" s="1" t="s">
        <v>1352</v>
      </c>
      <c r="H619" s="1" t="s">
        <v>155</v>
      </c>
      <c r="I619" s="1" t="s">
        <v>145</v>
      </c>
      <c r="J619" s="1" t="s">
        <v>1021</v>
      </c>
      <c r="K619" t="s">
        <v>1022</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3985</v>
      </c>
      <c r="BE619">
        <v>2019</v>
      </c>
    </row>
    <row r="620" spans="1:57" x14ac:dyDescent="0.35">
      <c r="A620" s="1" t="s">
        <v>59</v>
      </c>
      <c r="B620" s="1" t="s">
        <v>1126</v>
      </c>
      <c r="C620" s="1" t="s">
        <v>1325</v>
      </c>
      <c r="D620" s="1" t="s">
        <v>4192</v>
      </c>
      <c r="E620" s="2">
        <v>43708</v>
      </c>
      <c r="F620" s="1" t="s">
        <v>1127</v>
      </c>
      <c r="G620" s="1" t="s">
        <v>1326</v>
      </c>
      <c r="H620" s="1" t="s">
        <v>1128</v>
      </c>
      <c r="I620" s="1" t="s">
        <v>166</v>
      </c>
      <c r="J620" s="1" t="s">
        <v>1021</v>
      </c>
      <c r="K620" t="s">
        <v>1022</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3985</v>
      </c>
      <c r="BE620">
        <v>2019</v>
      </c>
    </row>
    <row r="621" spans="1:57" x14ac:dyDescent="0.35">
      <c r="A621" s="1" t="s">
        <v>59</v>
      </c>
      <c r="B621" s="1" t="s">
        <v>1087</v>
      </c>
      <c r="C621" s="1" t="s">
        <v>1300</v>
      </c>
      <c r="D621" s="1" t="s">
        <v>4192</v>
      </c>
      <c r="E621" s="2">
        <v>43708</v>
      </c>
      <c r="F621" s="1" t="s">
        <v>1088</v>
      </c>
      <c r="G621" s="1" t="s">
        <v>1301</v>
      </c>
      <c r="H621" s="1" t="s">
        <v>844</v>
      </c>
      <c r="I621" s="1" t="s">
        <v>845</v>
      </c>
      <c r="J621" s="1" t="s">
        <v>1021</v>
      </c>
      <c r="K621" t="s">
        <v>1022</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3985</v>
      </c>
      <c r="BE621">
        <v>2019</v>
      </c>
    </row>
    <row r="622" spans="1:57" x14ac:dyDescent="0.35">
      <c r="A622" s="1" t="s">
        <v>59</v>
      </c>
      <c r="B622" s="1" t="s">
        <v>1041</v>
      </c>
      <c r="C622" s="1" t="s">
        <v>1276</v>
      </c>
      <c r="D622" s="1" t="s">
        <v>4192</v>
      </c>
      <c r="E622" s="2">
        <v>43708</v>
      </c>
      <c r="F622" s="1" t="s">
        <v>1042</v>
      </c>
      <c r="G622" s="1" t="s">
        <v>1277</v>
      </c>
      <c r="H622" s="1" t="s">
        <v>1043</v>
      </c>
      <c r="I622" s="1" t="s">
        <v>145</v>
      </c>
      <c r="J622" s="1" t="s">
        <v>1021</v>
      </c>
      <c r="K622" t="s">
        <v>1022</v>
      </c>
      <c r="L622" t="b">
        <v>1</v>
      </c>
      <c r="M622">
        <v>0</v>
      </c>
      <c r="N622">
        <v>0</v>
      </c>
      <c r="O622">
        <v>0</v>
      </c>
      <c r="U622">
        <v>0</v>
      </c>
      <c r="V622">
        <v>0</v>
      </c>
      <c r="AI622">
        <v>0</v>
      </c>
      <c r="AZ622">
        <v>0</v>
      </c>
      <c r="BB622">
        <v>8</v>
      </c>
      <c r="BC622">
        <v>2019</v>
      </c>
      <c r="BD622" s="1" t="s">
        <v>3985</v>
      </c>
      <c r="BE622">
        <v>2019</v>
      </c>
    </row>
    <row r="623" spans="1:57" x14ac:dyDescent="0.35">
      <c r="A623" s="1" t="s">
        <v>59</v>
      </c>
      <c r="B623" s="1" t="s">
        <v>1093</v>
      </c>
      <c r="C623" s="1" t="s">
        <v>1307</v>
      </c>
      <c r="D623" s="1" t="s">
        <v>4192</v>
      </c>
      <c r="E623" s="2">
        <v>43708</v>
      </c>
      <c r="F623" s="1" t="s">
        <v>1094</v>
      </c>
      <c r="G623" s="1" t="s">
        <v>1308</v>
      </c>
      <c r="H623" s="1" t="s">
        <v>1095</v>
      </c>
      <c r="I623" s="1" t="s">
        <v>387</v>
      </c>
      <c r="J623" s="1" t="s">
        <v>1021</v>
      </c>
      <c r="K623" t="s">
        <v>1022</v>
      </c>
      <c r="L623" t="b">
        <v>1</v>
      </c>
      <c r="M623">
        <v>0</v>
      </c>
      <c r="N623">
        <v>0</v>
      </c>
      <c r="O623">
        <v>0</v>
      </c>
      <c r="U623">
        <v>0</v>
      </c>
      <c r="V623">
        <v>0</v>
      </c>
      <c r="AI623">
        <v>0</v>
      </c>
      <c r="AZ623">
        <v>0</v>
      </c>
      <c r="BB623">
        <v>8</v>
      </c>
      <c r="BC623">
        <v>2019</v>
      </c>
      <c r="BD623" s="1" t="s">
        <v>3985</v>
      </c>
      <c r="BE623">
        <v>2019</v>
      </c>
    </row>
    <row r="624" spans="1:57" x14ac:dyDescent="0.35">
      <c r="A624" s="1" t="s">
        <v>59</v>
      </c>
      <c r="B624" s="1" t="s">
        <v>1190</v>
      </c>
      <c r="C624" s="1" t="s">
        <v>1361</v>
      </c>
      <c r="D624" s="1" t="s">
        <v>4192</v>
      </c>
      <c r="E624" s="2">
        <v>43708</v>
      </c>
      <c r="F624" s="1" t="s">
        <v>1191</v>
      </c>
      <c r="G624" s="1" t="s">
        <v>1362</v>
      </c>
      <c r="H624" s="1" t="s">
        <v>402</v>
      </c>
      <c r="I624" s="1" t="s">
        <v>145</v>
      </c>
      <c r="J624" s="1" t="s">
        <v>1021</v>
      </c>
      <c r="K624" t="s">
        <v>1022</v>
      </c>
      <c r="L624" t="b">
        <v>1</v>
      </c>
      <c r="M624">
        <v>0</v>
      </c>
      <c r="N624">
        <v>0</v>
      </c>
      <c r="O624">
        <v>0</v>
      </c>
      <c r="U624">
        <v>0</v>
      </c>
      <c r="V624">
        <v>0</v>
      </c>
      <c r="AI624">
        <v>0</v>
      </c>
      <c r="AZ624">
        <v>0</v>
      </c>
      <c r="BB624">
        <v>8</v>
      </c>
      <c r="BC624">
        <v>2019</v>
      </c>
      <c r="BD624" s="1" t="s">
        <v>3985</v>
      </c>
      <c r="BE624">
        <v>2019</v>
      </c>
    </row>
    <row r="625" spans="1:57" x14ac:dyDescent="0.35">
      <c r="A625" s="1" t="s">
        <v>59</v>
      </c>
      <c r="B625" s="1" t="s">
        <v>1179</v>
      </c>
      <c r="C625" s="1" t="s">
        <v>1355</v>
      </c>
      <c r="D625" s="1" t="s">
        <v>4192</v>
      </c>
      <c r="E625" s="2">
        <v>43708</v>
      </c>
      <c r="F625" s="1" t="s">
        <v>1180</v>
      </c>
      <c r="G625" s="1" t="s">
        <v>1356</v>
      </c>
      <c r="H625" s="1" t="s">
        <v>125</v>
      </c>
      <c r="I625" s="1" t="s">
        <v>125</v>
      </c>
      <c r="J625" s="1" t="s">
        <v>1021</v>
      </c>
      <c r="K625" t="s">
        <v>1022</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3985</v>
      </c>
      <c r="BE625">
        <v>2019</v>
      </c>
    </row>
    <row r="626" spans="1:57" x14ac:dyDescent="0.35">
      <c r="A626" s="1" t="s">
        <v>59</v>
      </c>
      <c r="B626" s="1" t="s">
        <v>1182</v>
      </c>
      <c r="C626" s="1" t="s">
        <v>1357</v>
      </c>
      <c r="D626" s="1" t="s">
        <v>4192</v>
      </c>
      <c r="E626" s="2">
        <v>43708</v>
      </c>
      <c r="F626" s="1" t="s">
        <v>1183</v>
      </c>
      <c r="G626" s="1" t="s">
        <v>1358</v>
      </c>
      <c r="H626" s="1" t="s">
        <v>1184</v>
      </c>
      <c r="I626" s="1" t="s">
        <v>48</v>
      </c>
      <c r="J626" s="1" t="s">
        <v>1021</v>
      </c>
      <c r="K626" t="s">
        <v>1022</v>
      </c>
      <c r="L626" t="b">
        <v>1</v>
      </c>
      <c r="M626">
        <v>0</v>
      </c>
      <c r="N626">
        <v>0</v>
      </c>
      <c r="O626">
        <v>0</v>
      </c>
      <c r="U626">
        <v>0</v>
      </c>
      <c r="V626">
        <v>0</v>
      </c>
      <c r="AI626">
        <v>0</v>
      </c>
      <c r="AZ626">
        <v>0</v>
      </c>
      <c r="BB626">
        <v>8</v>
      </c>
      <c r="BC626">
        <v>2019</v>
      </c>
      <c r="BD626" s="1" t="s">
        <v>3985</v>
      </c>
      <c r="BE626">
        <v>2019</v>
      </c>
    </row>
    <row r="627" spans="1:57" x14ac:dyDescent="0.35">
      <c r="A627" s="1" t="s">
        <v>59</v>
      </c>
      <c r="B627" s="1" t="s">
        <v>1186</v>
      </c>
      <c r="C627" s="1" t="s">
        <v>1359</v>
      </c>
      <c r="D627" s="1" t="s">
        <v>4192</v>
      </c>
      <c r="E627" s="2">
        <v>43708</v>
      </c>
      <c r="F627" s="1" t="s">
        <v>1187</v>
      </c>
      <c r="G627" s="1" t="s">
        <v>1360</v>
      </c>
      <c r="H627" s="1" t="s">
        <v>1188</v>
      </c>
      <c r="I627" s="1" t="s">
        <v>845</v>
      </c>
      <c r="J627" s="1" t="s">
        <v>1021</v>
      </c>
      <c r="K627" t="s">
        <v>1022</v>
      </c>
      <c r="L627" t="b">
        <v>1</v>
      </c>
      <c r="M627">
        <v>233</v>
      </c>
      <c r="N627">
        <v>130</v>
      </c>
      <c r="O627">
        <v>103</v>
      </c>
      <c r="U627">
        <v>233</v>
      </c>
      <c r="V627">
        <v>233</v>
      </c>
      <c r="Y627">
        <v>233</v>
      </c>
      <c r="AA627">
        <v>130</v>
      </c>
      <c r="AB627">
        <v>103</v>
      </c>
      <c r="AD627">
        <v>0</v>
      </c>
      <c r="AH627">
        <v>233</v>
      </c>
      <c r="AI627">
        <v>233</v>
      </c>
      <c r="AZ627">
        <v>0</v>
      </c>
      <c r="BB627">
        <v>8</v>
      </c>
      <c r="BC627">
        <v>2019</v>
      </c>
      <c r="BD627" s="1" t="s">
        <v>3985</v>
      </c>
      <c r="BE627">
        <v>2019</v>
      </c>
    </row>
    <row r="628" spans="1:57" x14ac:dyDescent="0.35">
      <c r="A628" s="1" t="s">
        <v>59</v>
      </c>
      <c r="B628" s="1" t="s">
        <v>1193</v>
      </c>
      <c r="C628" s="1" t="s">
        <v>1363</v>
      </c>
      <c r="D628" s="1" t="s">
        <v>4192</v>
      </c>
      <c r="E628" s="2">
        <v>43708</v>
      </c>
      <c r="F628" s="1" t="s">
        <v>1194</v>
      </c>
      <c r="G628" s="1" t="s">
        <v>1364</v>
      </c>
      <c r="H628" s="1" t="s">
        <v>1195</v>
      </c>
      <c r="I628" s="1" t="s">
        <v>145</v>
      </c>
      <c r="J628" s="1" t="s">
        <v>1021</v>
      </c>
      <c r="K628" t="s">
        <v>1022</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3985</v>
      </c>
      <c r="BE628">
        <v>2019</v>
      </c>
    </row>
    <row r="629" spans="1:57" x14ac:dyDescent="0.35">
      <c r="A629" s="1" t="s">
        <v>59</v>
      </c>
      <c r="B629" s="1" t="s">
        <v>1176</v>
      </c>
      <c r="C629" s="1" t="s">
        <v>1353</v>
      </c>
      <c r="D629" s="1" t="s">
        <v>4192</v>
      </c>
      <c r="E629" s="2">
        <v>43708</v>
      </c>
      <c r="F629" s="1" t="s">
        <v>1177</v>
      </c>
      <c r="G629" s="1" t="s">
        <v>1354</v>
      </c>
      <c r="H629" s="1" t="s">
        <v>321</v>
      </c>
      <c r="I629" s="1" t="s">
        <v>190</v>
      </c>
      <c r="J629" s="1" t="s">
        <v>1021</v>
      </c>
      <c r="K629" t="s">
        <v>1022</v>
      </c>
      <c r="L629" t="b">
        <v>1</v>
      </c>
      <c r="M629">
        <v>105</v>
      </c>
      <c r="N629">
        <v>49</v>
      </c>
      <c r="O629">
        <v>56</v>
      </c>
      <c r="U629">
        <v>105</v>
      </c>
      <c r="V629">
        <v>105</v>
      </c>
      <c r="Y629">
        <v>105</v>
      </c>
      <c r="AA629">
        <v>49</v>
      </c>
      <c r="AB629">
        <v>56</v>
      </c>
      <c r="AD629">
        <v>0</v>
      </c>
      <c r="AH629">
        <v>105</v>
      </c>
      <c r="AI629">
        <v>105</v>
      </c>
      <c r="AZ629">
        <v>0</v>
      </c>
      <c r="BB629">
        <v>8</v>
      </c>
      <c r="BC629">
        <v>2019</v>
      </c>
      <c r="BD629" s="1" t="s">
        <v>3985</v>
      </c>
      <c r="BE629">
        <v>2019</v>
      </c>
    </row>
    <row r="630" spans="1:57" x14ac:dyDescent="0.35">
      <c r="A630" s="1" t="s">
        <v>59</v>
      </c>
      <c r="B630" s="1" t="s">
        <v>1115</v>
      </c>
      <c r="C630" s="1" t="s">
        <v>1319</v>
      </c>
      <c r="D630" s="1" t="s">
        <v>4192</v>
      </c>
      <c r="E630" s="2">
        <v>43708</v>
      </c>
      <c r="F630" s="1" t="s">
        <v>1116</v>
      </c>
      <c r="G630" s="1" t="s">
        <v>1320</v>
      </c>
      <c r="H630" s="1" t="s">
        <v>1117</v>
      </c>
      <c r="I630" s="1" t="s">
        <v>353</v>
      </c>
      <c r="J630" s="1" t="s">
        <v>1021</v>
      </c>
      <c r="K630" t="s">
        <v>1022</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3985</v>
      </c>
      <c r="BE630">
        <v>2019</v>
      </c>
    </row>
    <row r="631" spans="1:57" x14ac:dyDescent="0.35">
      <c r="A631" s="1" t="s">
        <v>59</v>
      </c>
      <c r="B631" s="1" t="s">
        <v>1112</v>
      </c>
      <c r="C631" s="1" t="s">
        <v>1317</v>
      </c>
      <c r="D631" s="1" t="s">
        <v>4192</v>
      </c>
      <c r="E631" s="2">
        <v>43708</v>
      </c>
      <c r="F631" s="1" t="s">
        <v>1113</v>
      </c>
      <c r="G631" s="1" t="s">
        <v>1318</v>
      </c>
      <c r="H631" s="1" t="s">
        <v>151</v>
      </c>
      <c r="I631" s="1" t="s">
        <v>145</v>
      </c>
      <c r="J631" s="1" t="s">
        <v>1021</v>
      </c>
      <c r="K631" t="s">
        <v>1022</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3985</v>
      </c>
      <c r="BE631">
        <v>2019</v>
      </c>
    </row>
    <row r="632" spans="1:57" x14ac:dyDescent="0.35">
      <c r="A632" s="1" t="s">
        <v>59</v>
      </c>
      <c r="B632" s="1" t="s">
        <v>1108</v>
      </c>
      <c r="C632" s="1" t="s">
        <v>1315</v>
      </c>
      <c r="D632" s="1" t="s">
        <v>4192</v>
      </c>
      <c r="E632" s="2">
        <v>43708</v>
      </c>
      <c r="F632" s="1" t="s">
        <v>1109</v>
      </c>
      <c r="G632" s="1" t="s">
        <v>1316</v>
      </c>
      <c r="H632" s="1" t="s">
        <v>1110</v>
      </c>
      <c r="I632" s="1" t="s">
        <v>145</v>
      </c>
      <c r="J632" s="1" t="s">
        <v>1021</v>
      </c>
      <c r="K632" t="s">
        <v>1022</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3985</v>
      </c>
      <c r="BE632">
        <v>2019</v>
      </c>
    </row>
    <row r="633" spans="1:57" x14ac:dyDescent="0.35">
      <c r="A633" s="1" t="s">
        <v>59</v>
      </c>
      <c r="B633" s="1" t="s">
        <v>1104</v>
      </c>
      <c r="C633" s="1" t="s">
        <v>1313</v>
      </c>
      <c r="D633" s="1" t="s">
        <v>4192</v>
      </c>
      <c r="E633" s="2">
        <v>43708</v>
      </c>
      <c r="F633" s="1" t="s">
        <v>1105</v>
      </c>
      <c r="G633" s="1" t="s">
        <v>1314</v>
      </c>
      <c r="H633" s="1" t="s">
        <v>1106</v>
      </c>
      <c r="I633" s="1" t="s">
        <v>845</v>
      </c>
      <c r="J633" s="1" t="s">
        <v>1021</v>
      </c>
      <c r="K633" t="s">
        <v>1022</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3985</v>
      </c>
      <c r="BE633">
        <v>2019</v>
      </c>
    </row>
    <row r="634" spans="1:57" x14ac:dyDescent="0.35">
      <c r="A634" s="1" t="s">
        <v>59</v>
      </c>
      <c r="B634" s="1" t="s">
        <v>1101</v>
      </c>
      <c r="C634" s="1" t="s">
        <v>1311</v>
      </c>
      <c r="D634" s="1" t="s">
        <v>4192</v>
      </c>
      <c r="E634" s="2">
        <v>43708</v>
      </c>
      <c r="F634" s="1" t="s">
        <v>1102</v>
      </c>
      <c r="G634" s="1" t="s">
        <v>1312</v>
      </c>
      <c r="H634" s="1" t="s">
        <v>596</v>
      </c>
      <c r="I634" s="1" t="s">
        <v>353</v>
      </c>
      <c r="J634" s="1" t="s">
        <v>1021</v>
      </c>
      <c r="K634" t="s">
        <v>1022</v>
      </c>
      <c r="L634" t="b">
        <v>1</v>
      </c>
      <c r="M634">
        <v>8682</v>
      </c>
      <c r="N634">
        <v>5250</v>
      </c>
      <c r="O634">
        <v>3432</v>
      </c>
      <c r="U634">
        <v>8682</v>
      </c>
      <c r="V634">
        <v>8682</v>
      </c>
      <c r="Y634">
        <v>8682</v>
      </c>
      <c r="AA634">
        <v>5250</v>
      </c>
      <c r="AB634">
        <v>3432</v>
      </c>
      <c r="AD634">
        <v>0</v>
      </c>
      <c r="AH634">
        <v>8682</v>
      </c>
      <c r="AI634">
        <v>8682</v>
      </c>
      <c r="AZ634">
        <v>0</v>
      </c>
      <c r="BB634">
        <v>8</v>
      </c>
      <c r="BC634">
        <v>2019</v>
      </c>
      <c r="BD634" s="1" t="s">
        <v>3985</v>
      </c>
      <c r="BE634">
        <v>2019</v>
      </c>
    </row>
    <row r="635" spans="1:57" x14ac:dyDescent="0.35">
      <c r="A635" s="1" t="s">
        <v>59</v>
      </c>
      <c r="B635" s="1" t="s">
        <v>1097</v>
      </c>
      <c r="C635" s="1" t="s">
        <v>1309</v>
      </c>
      <c r="D635" s="1" t="s">
        <v>4192</v>
      </c>
      <c r="E635" s="2">
        <v>43708</v>
      </c>
      <c r="F635" s="1" t="s">
        <v>1098</v>
      </c>
      <c r="G635" s="1" t="s">
        <v>1310</v>
      </c>
      <c r="H635" s="1" t="s">
        <v>1099</v>
      </c>
      <c r="I635" s="1" t="s">
        <v>845</v>
      </c>
      <c r="J635" s="1" t="s">
        <v>1021</v>
      </c>
      <c r="K635" t="s">
        <v>1022</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3985</v>
      </c>
      <c r="BE635">
        <v>2019</v>
      </c>
    </row>
    <row r="636" spans="1:57" x14ac:dyDescent="0.35">
      <c r="A636" s="1" t="s">
        <v>59</v>
      </c>
      <c r="B636" s="1" t="s">
        <v>1197</v>
      </c>
      <c r="C636" s="1" t="s">
        <v>1365</v>
      </c>
      <c r="D636" s="1" t="s">
        <v>4192</v>
      </c>
      <c r="E636" s="2">
        <v>43708</v>
      </c>
      <c r="F636" s="1" t="s">
        <v>1198</v>
      </c>
      <c r="G636" s="1" t="s">
        <v>1366</v>
      </c>
      <c r="H636" s="1" t="s">
        <v>1199</v>
      </c>
      <c r="I636" s="1" t="s">
        <v>387</v>
      </c>
      <c r="J636" s="1" t="s">
        <v>1021</v>
      </c>
      <c r="K636" t="s">
        <v>1022</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3985</v>
      </c>
      <c r="BE636">
        <v>2019</v>
      </c>
    </row>
    <row r="637" spans="1:57" x14ac:dyDescent="0.35">
      <c r="A637" s="1" t="s">
        <v>59</v>
      </c>
      <c r="B637" s="1" t="s">
        <v>1119</v>
      </c>
      <c r="C637" s="1" t="s">
        <v>1321</v>
      </c>
      <c r="D637" s="1" t="s">
        <v>4192</v>
      </c>
      <c r="E637" s="2">
        <v>43708</v>
      </c>
      <c r="F637" s="1" t="s">
        <v>1120</v>
      </c>
      <c r="G637" s="1" t="s">
        <v>1322</v>
      </c>
      <c r="H637" s="1" t="s">
        <v>54</v>
      </c>
      <c r="I637" s="1" t="s">
        <v>190</v>
      </c>
      <c r="J637" s="1" t="s">
        <v>1021</v>
      </c>
      <c r="K637" t="s">
        <v>1022</v>
      </c>
      <c r="L637" t="b">
        <v>1</v>
      </c>
      <c r="M637">
        <v>0</v>
      </c>
      <c r="N637">
        <v>0</v>
      </c>
      <c r="O637">
        <v>0</v>
      </c>
      <c r="U637">
        <v>0</v>
      </c>
      <c r="V637">
        <v>0</v>
      </c>
      <c r="AI637">
        <v>0</v>
      </c>
      <c r="AZ637">
        <v>0</v>
      </c>
      <c r="BB637">
        <v>8</v>
      </c>
      <c r="BC637">
        <v>2019</v>
      </c>
      <c r="BD637" s="1" t="s">
        <v>3985</v>
      </c>
      <c r="BE637">
        <v>2019</v>
      </c>
    </row>
    <row r="638" spans="1:57" x14ac:dyDescent="0.35">
      <c r="A638" s="1" t="s">
        <v>59</v>
      </c>
      <c r="B638" s="1" t="s">
        <v>1031</v>
      </c>
      <c r="C638" s="1" t="s">
        <v>1270</v>
      </c>
      <c r="D638" s="1" t="s">
        <v>4192</v>
      </c>
      <c r="E638" s="2">
        <v>43708</v>
      </c>
      <c r="F638" s="1" t="s">
        <v>1032</v>
      </c>
      <c r="G638" s="1" t="s">
        <v>1271</v>
      </c>
      <c r="H638" s="1" t="s">
        <v>43</v>
      </c>
      <c r="I638" s="1" t="s">
        <v>48</v>
      </c>
      <c r="J638" s="1" t="s">
        <v>1021</v>
      </c>
      <c r="K638" t="s">
        <v>1022</v>
      </c>
      <c r="L638" t="b">
        <v>1</v>
      </c>
      <c r="M638">
        <v>0</v>
      </c>
      <c r="N638">
        <v>0</v>
      </c>
      <c r="O638">
        <v>0</v>
      </c>
      <c r="U638">
        <v>0</v>
      </c>
      <c r="V638">
        <v>0</v>
      </c>
      <c r="AI638">
        <v>0</v>
      </c>
      <c r="AZ638">
        <v>0</v>
      </c>
      <c r="BB638">
        <v>8</v>
      </c>
      <c r="BC638">
        <v>2019</v>
      </c>
      <c r="BD638" s="1" t="s">
        <v>3985</v>
      </c>
      <c r="BE638">
        <v>2019</v>
      </c>
    </row>
    <row r="639" spans="1:57" x14ac:dyDescent="0.35">
      <c r="A639" s="1" t="s">
        <v>59</v>
      </c>
      <c r="B639" s="1" t="s">
        <v>1028</v>
      </c>
      <c r="C639" s="1" t="s">
        <v>1268</v>
      </c>
      <c r="D639" s="1" t="s">
        <v>4192</v>
      </c>
      <c r="E639" s="2">
        <v>43708</v>
      </c>
      <c r="F639" s="1" t="s">
        <v>1029</v>
      </c>
      <c r="G639" s="1" t="s">
        <v>1269</v>
      </c>
      <c r="H639" s="1" t="s">
        <v>576</v>
      </c>
      <c r="I639" s="1" t="s">
        <v>353</v>
      </c>
      <c r="J639" s="1" t="s">
        <v>1021</v>
      </c>
      <c r="K639" t="s">
        <v>1022</v>
      </c>
      <c r="L639" t="b">
        <v>1</v>
      </c>
      <c r="M639">
        <v>0</v>
      </c>
      <c r="N639">
        <v>0</v>
      </c>
      <c r="O639">
        <v>0</v>
      </c>
      <c r="U639">
        <v>0</v>
      </c>
      <c r="V639">
        <v>0</v>
      </c>
      <c r="AI639">
        <v>0</v>
      </c>
      <c r="AZ639">
        <v>0</v>
      </c>
      <c r="BB639">
        <v>8</v>
      </c>
      <c r="BC639">
        <v>2019</v>
      </c>
      <c r="BD639" s="1" t="s">
        <v>3985</v>
      </c>
      <c r="BE639">
        <v>2019</v>
      </c>
    </row>
    <row r="640" spans="1:57" x14ac:dyDescent="0.35">
      <c r="A640" s="1" t="s">
        <v>59</v>
      </c>
      <c r="B640" s="1" t="s">
        <v>1024</v>
      </c>
      <c r="C640" s="1" t="s">
        <v>1266</v>
      </c>
      <c r="D640" s="1" t="s">
        <v>4192</v>
      </c>
      <c r="E640" s="2">
        <v>43708</v>
      </c>
      <c r="F640" s="1" t="s">
        <v>1025</v>
      </c>
      <c r="G640" s="1" t="s">
        <v>1267</v>
      </c>
      <c r="H640" s="1" t="s">
        <v>1026</v>
      </c>
      <c r="I640" s="1" t="s">
        <v>353</v>
      </c>
      <c r="J640" s="1" t="s">
        <v>1021</v>
      </c>
      <c r="K640" t="s">
        <v>1022</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3985</v>
      </c>
      <c r="BE640">
        <v>2019</v>
      </c>
    </row>
    <row r="641" spans="1:57" x14ac:dyDescent="0.35">
      <c r="A641" s="1" t="s">
        <v>59</v>
      </c>
      <c r="B641" s="1" t="s">
        <v>1018</v>
      </c>
      <c r="C641" s="1" t="s">
        <v>1264</v>
      </c>
      <c r="D641" s="1" t="s">
        <v>4192</v>
      </c>
      <c r="E641" s="2">
        <v>43708</v>
      </c>
      <c r="F641" s="1" t="s">
        <v>1019</v>
      </c>
      <c r="G641" s="1" t="s">
        <v>1265</v>
      </c>
      <c r="H641" s="1" t="s">
        <v>1020</v>
      </c>
      <c r="I641" s="1" t="s">
        <v>145</v>
      </c>
      <c r="J641" s="1" t="s">
        <v>1021</v>
      </c>
      <c r="K641" t="s">
        <v>1022</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3985</v>
      </c>
      <c r="BE641">
        <v>2019</v>
      </c>
    </row>
    <row r="642" spans="1:57" x14ac:dyDescent="0.35">
      <c r="A642" s="1" t="s">
        <v>59</v>
      </c>
      <c r="B642" s="1" t="s">
        <v>1038</v>
      </c>
      <c r="C642" s="1" t="s">
        <v>1274</v>
      </c>
      <c r="D642" s="1" t="s">
        <v>4192</v>
      </c>
      <c r="E642" s="2">
        <v>43708</v>
      </c>
      <c r="F642" s="1" t="s">
        <v>1039</v>
      </c>
      <c r="G642" s="1" t="s">
        <v>1275</v>
      </c>
      <c r="H642" s="1" t="s">
        <v>993</v>
      </c>
      <c r="I642" s="1" t="s">
        <v>145</v>
      </c>
      <c r="J642" s="1" t="s">
        <v>1021</v>
      </c>
      <c r="K642" t="s">
        <v>1022</v>
      </c>
      <c r="L642" t="b">
        <v>1</v>
      </c>
      <c r="M642">
        <v>0</v>
      </c>
      <c r="N642">
        <v>0</v>
      </c>
      <c r="O642">
        <v>0</v>
      </c>
      <c r="U642">
        <v>0</v>
      </c>
      <c r="V642">
        <v>0</v>
      </c>
      <c r="AI642">
        <v>0</v>
      </c>
      <c r="AZ642">
        <v>0</v>
      </c>
      <c r="BB642">
        <v>8</v>
      </c>
      <c r="BC642">
        <v>2019</v>
      </c>
      <c r="BD642" s="1" t="s">
        <v>3985</v>
      </c>
      <c r="BE642">
        <v>2019</v>
      </c>
    </row>
    <row r="643" spans="1:57" x14ac:dyDescent="0.35">
      <c r="A643" s="1" t="s">
        <v>59</v>
      </c>
      <c r="B643" s="1" t="s">
        <v>1034</v>
      </c>
      <c r="C643" s="1" t="s">
        <v>1272</v>
      </c>
      <c r="D643" s="1" t="s">
        <v>4192</v>
      </c>
      <c r="E643" s="2">
        <v>43708</v>
      </c>
      <c r="F643" s="1" t="s">
        <v>1035</v>
      </c>
      <c r="G643" s="1" t="s">
        <v>1273</v>
      </c>
      <c r="H643" s="1" t="s">
        <v>1036</v>
      </c>
      <c r="I643" s="1" t="s">
        <v>387</v>
      </c>
      <c r="J643" s="1" t="s">
        <v>1021</v>
      </c>
      <c r="K643" t="s">
        <v>1022</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3985</v>
      </c>
      <c r="BE643">
        <v>2019</v>
      </c>
    </row>
    <row r="644" spans="1:57" x14ac:dyDescent="0.35">
      <c r="A644" s="1" t="s">
        <v>59</v>
      </c>
      <c r="B644" s="1" t="s">
        <v>1090</v>
      </c>
      <c r="C644" s="1" t="s">
        <v>1302</v>
      </c>
      <c r="D644" s="1" t="s">
        <v>4192</v>
      </c>
      <c r="E644" s="2">
        <v>43708</v>
      </c>
      <c r="F644" s="1" t="s">
        <v>1091</v>
      </c>
      <c r="G644" s="1" t="s">
        <v>1303</v>
      </c>
      <c r="H644" s="1" t="s">
        <v>146</v>
      </c>
      <c r="I644" s="1" t="s">
        <v>145</v>
      </c>
      <c r="J644" s="1" t="s">
        <v>1021</v>
      </c>
      <c r="K644" t="s">
        <v>1022</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3985</v>
      </c>
      <c r="BE644">
        <v>2019</v>
      </c>
    </row>
    <row r="645" spans="1:57" x14ac:dyDescent="0.35">
      <c r="A645" s="1" t="s">
        <v>59</v>
      </c>
      <c r="B645" s="1" t="s">
        <v>1151</v>
      </c>
      <c r="C645" s="1" t="s">
        <v>1409</v>
      </c>
      <c r="D645" s="1" t="s">
        <v>4193</v>
      </c>
      <c r="E645" s="2">
        <v>43889</v>
      </c>
      <c r="F645" s="1" t="s">
        <v>1152</v>
      </c>
      <c r="G645" s="1" t="s">
        <v>29</v>
      </c>
      <c r="H645" s="1" t="s">
        <v>1153</v>
      </c>
      <c r="I645" s="1" t="s">
        <v>31</v>
      </c>
      <c r="J645" s="1" t="s">
        <v>1021</v>
      </c>
      <c r="K645" t="s">
        <v>1022</v>
      </c>
      <c r="L645" t="b">
        <v>0</v>
      </c>
      <c r="V645">
        <v>0</v>
      </c>
      <c r="AI645">
        <v>0</v>
      </c>
      <c r="AZ645">
        <v>0</v>
      </c>
      <c r="BB645">
        <v>2</v>
      </c>
      <c r="BC645">
        <v>2020</v>
      </c>
      <c r="BD645" s="1" t="s">
        <v>3987</v>
      </c>
      <c r="BE645">
        <v>2020</v>
      </c>
    </row>
    <row r="646" spans="1:57" x14ac:dyDescent="0.35">
      <c r="A646" s="1" t="s">
        <v>59</v>
      </c>
      <c r="B646" s="1" t="s">
        <v>1122</v>
      </c>
      <c r="C646" s="1" t="s">
        <v>1401</v>
      </c>
      <c r="D646" s="1" t="s">
        <v>4193</v>
      </c>
      <c r="E646" s="2">
        <v>43889</v>
      </c>
      <c r="F646" s="1" t="s">
        <v>1123</v>
      </c>
      <c r="G646" s="1" t="s">
        <v>29</v>
      </c>
      <c r="H646" s="1" t="s">
        <v>1124</v>
      </c>
      <c r="I646" s="1" t="s">
        <v>145</v>
      </c>
      <c r="J646" s="1" t="s">
        <v>1021</v>
      </c>
      <c r="K646" t="s">
        <v>1022</v>
      </c>
      <c r="L646" t="b">
        <v>0</v>
      </c>
      <c r="V646">
        <v>0</v>
      </c>
      <c r="AI646">
        <v>0</v>
      </c>
      <c r="AZ646">
        <v>0</v>
      </c>
      <c r="BB646">
        <v>2</v>
      </c>
      <c r="BC646">
        <v>2020</v>
      </c>
      <c r="BD646" s="1" t="s">
        <v>3987</v>
      </c>
      <c r="BE646">
        <v>2020</v>
      </c>
    </row>
    <row r="647" spans="1:57" x14ac:dyDescent="0.35">
      <c r="A647" s="1" t="s">
        <v>59</v>
      </c>
      <c r="B647" s="1" t="s">
        <v>1069</v>
      </c>
      <c r="C647" s="1" t="s">
        <v>1386</v>
      </c>
      <c r="D647" s="1" t="s">
        <v>4193</v>
      </c>
      <c r="E647" s="2">
        <v>43889</v>
      </c>
      <c r="F647" s="1" t="s">
        <v>1070</v>
      </c>
      <c r="G647" s="1" t="s">
        <v>29</v>
      </c>
      <c r="H647" s="1" t="s">
        <v>1071</v>
      </c>
      <c r="I647" s="1" t="s">
        <v>210</v>
      </c>
      <c r="J647" s="1" t="s">
        <v>1021</v>
      </c>
      <c r="K647" t="s">
        <v>1022</v>
      </c>
      <c r="L647" t="b">
        <v>0</v>
      </c>
      <c r="V647">
        <v>0</v>
      </c>
      <c r="AI647">
        <v>0</v>
      </c>
      <c r="AZ647">
        <v>0</v>
      </c>
      <c r="BB647">
        <v>2</v>
      </c>
      <c r="BC647">
        <v>2020</v>
      </c>
      <c r="BD647" s="1" t="s">
        <v>3987</v>
      </c>
      <c r="BE647">
        <v>2020</v>
      </c>
    </row>
    <row r="648" spans="1:57" x14ac:dyDescent="0.35">
      <c r="A648" s="1" t="s">
        <v>59</v>
      </c>
      <c r="B648" s="1" t="s">
        <v>1065</v>
      </c>
      <c r="C648" s="1" t="s">
        <v>1385</v>
      </c>
      <c r="D648" s="1" t="s">
        <v>4193</v>
      </c>
      <c r="E648" s="2">
        <v>43889</v>
      </c>
      <c r="F648" s="1" t="s">
        <v>1066</v>
      </c>
      <c r="G648" s="1" t="s">
        <v>29</v>
      </c>
      <c r="H648" s="1" t="s">
        <v>1067</v>
      </c>
      <c r="I648" s="1" t="s">
        <v>353</v>
      </c>
      <c r="J648" s="1" t="s">
        <v>1021</v>
      </c>
      <c r="K648" t="s">
        <v>1022</v>
      </c>
      <c r="L648" t="b">
        <v>0</v>
      </c>
      <c r="V648">
        <v>0</v>
      </c>
      <c r="AI648">
        <v>0</v>
      </c>
      <c r="AZ648">
        <v>0</v>
      </c>
      <c r="BB648">
        <v>2</v>
      </c>
      <c r="BC648">
        <v>2020</v>
      </c>
      <c r="BD648" s="1" t="s">
        <v>3987</v>
      </c>
      <c r="BE648">
        <v>2020</v>
      </c>
    </row>
    <row r="649" spans="1:57" x14ac:dyDescent="0.35">
      <c r="A649" s="1" t="s">
        <v>59</v>
      </c>
      <c r="B649" s="1" t="s">
        <v>1061</v>
      </c>
      <c r="C649" s="1" t="s">
        <v>1384</v>
      </c>
      <c r="D649" s="1" t="s">
        <v>4193</v>
      </c>
      <c r="E649" s="2">
        <v>43889</v>
      </c>
      <c r="F649" s="1" t="s">
        <v>1062</v>
      </c>
      <c r="G649" s="1" t="s">
        <v>29</v>
      </c>
      <c r="H649" s="1" t="s">
        <v>1063</v>
      </c>
      <c r="I649" s="1" t="s">
        <v>40</v>
      </c>
      <c r="J649" s="1" t="s">
        <v>1021</v>
      </c>
      <c r="K649" t="s">
        <v>1022</v>
      </c>
      <c r="L649" t="b">
        <v>0</v>
      </c>
      <c r="V649">
        <v>0</v>
      </c>
      <c r="AI649">
        <v>0</v>
      </c>
      <c r="AZ649">
        <v>0</v>
      </c>
      <c r="BB649">
        <v>2</v>
      </c>
      <c r="BC649">
        <v>2020</v>
      </c>
      <c r="BD649" s="1" t="s">
        <v>3987</v>
      </c>
      <c r="BE649">
        <v>2020</v>
      </c>
    </row>
    <row r="650" spans="1:57" x14ac:dyDescent="0.35">
      <c r="A650" s="1" t="s">
        <v>59</v>
      </c>
      <c r="B650" s="1" t="s">
        <v>1057</v>
      </c>
      <c r="C650" s="1" t="s">
        <v>1383</v>
      </c>
      <c r="D650" s="1" t="s">
        <v>4193</v>
      </c>
      <c r="E650" s="2">
        <v>43889</v>
      </c>
      <c r="F650" s="1" t="s">
        <v>1058</v>
      </c>
      <c r="G650" s="1" t="s">
        <v>29</v>
      </c>
      <c r="H650" s="1" t="s">
        <v>1059</v>
      </c>
      <c r="I650" s="1" t="s">
        <v>73</v>
      </c>
      <c r="J650" s="1" t="s">
        <v>1021</v>
      </c>
      <c r="K650" t="s">
        <v>1022</v>
      </c>
      <c r="L650" t="b">
        <v>0</v>
      </c>
      <c r="V650">
        <v>0</v>
      </c>
      <c r="AI650">
        <v>0</v>
      </c>
      <c r="AZ650">
        <v>0</v>
      </c>
      <c r="BB650">
        <v>2</v>
      </c>
      <c r="BC650">
        <v>2020</v>
      </c>
      <c r="BD650" s="1" t="s">
        <v>3987</v>
      </c>
      <c r="BE650">
        <v>2020</v>
      </c>
    </row>
    <row r="651" spans="1:57" x14ac:dyDescent="0.35">
      <c r="A651" s="1" t="s">
        <v>59</v>
      </c>
      <c r="B651" s="1" t="s">
        <v>1053</v>
      </c>
      <c r="C651" s="1" t="s">
        <v>1382</v>
      </c>
      <c r="D651" s="1" t="s">
        <v>4193</v>
      </c>
      <c r="E651" s="2">
        <v>43889</v>
      </c>
      <c r="F651" s="1" t="s">
        <v>1054</v>
      </c>
      <c r="G651" s="1" t="s">
        <v>29</v>
      </c>
      <c r="H651" s="1" t="s">
        <v>1055</v>
      </c>
      <c r="I651" s="1" t="s">
        <v>145</v>
      </c>
      <c r="J651" s="1" t="s">
        <v>1021</v>
      </c>
      <c r="K651" t="s">
        <v>1022</v>
      </c>
      <c r="L651" t="b">
        <v>0</v>
      </c>
      <c r="V651">
        <v>0</v>
      </c>
      <c r="AI651">
        <v>0</v>
      </c>
      <c r="AZ651">
        <v>0</v>
      </c>
      <c r="BB651">
        <v>2</v>
      </c>
      <c r="BC651">
        <v>2020</v>
      </c>
      <c r="BD651" s="1" t="s">
        <v>3987</v>
      </c>
      <c r="BE651">
        <v>2020</v>
      </c>
    </row>
    <row r="652" spans="1:57" x14ac:dyDescent="0.35">
      <c r="A652" s="1" t="s">
        <v>59</v>
      </c>
      <c r="B652" s="1" t="s">
        <v>1049</v>
      </c>
      <c r="C652" s="1" t="s">
        <v>1381</v>
      </c>
      <c r="D652" s="1" t="s">
        <v>4193</v>
      </c>
      <c r="E652" s="2">
        <v>43889</v>
      </c>
      <c r="F652" s="1" t="s">
        <v>1050</v>
      </c>
      <c r="G652" s="1" t="s">
        <v>29</v>
      </c>
      <c r="H652" s="1" t="s">
        <v>1051</v>
      </c>
      <c r="I652" s="1" t="s">
        <v>387</v>
      </c>
      <c r="J652" s="1" t="s">
        <v>1021</v>
      </c>
      <c r="K652" t="s">
        <v>1022</v>
      </c>
      <c r="L652" t="b">
        <v>0</v>
      </c>
      <c r="V652">
        <v>0</v>
      </c>
      <c r="AI652">
        <v>0</v>
      </c>
      <c r="AZ652">
        <v>0</v>
      </c>
      <c r="BB652">
        <v>2</v>
      </c>
      <c r="BC652">
        <v>2020</v>
      </c>
      <c r="BD652" s="1" t="s">
        <v>3987</v>
      </c>
      <c r="BE652">
        <v>2020</v>
      </c>
    </row>
    <row r="653" spans="1:57" x14ac:dyDescent="0.35">
      <c r="A653" s="1" t="s">
        <v>59</v>
      </c>
      <c r="B653" s="1" t="s">
        <v>1045</v>
      </c>
      <c r="C653" s="1" t="s">
        <v>1380</v>
      </c>
      <c r="D653" s="1" t="s">
        <v>4193</v>
      </c>
      <c r="E653" s="2">
        <v>43889</v>
      </c>
      <c r="F653" s="1" t="s">
        <v>1046</v>
      </c>
      <c r="G653" s="1" t="s">
        <v>29</v>
      </c>
      <c r="H653" s="1" t="s">
        <v>1047</v>
      </c>
      <c r="I653" s="1" t="s">
        <v>387</v>
      </c>
      <c r="J653" s="1" t="s">
        <v>1021</v>
      </c>
      <c r="K653" t="s">
        <v>1022</v>
      </c>
      <c r="L653" t="b">
        <v>0</v>
      </c>
      <c r="V653">
        <v>0</v>
      </c>
      <c r="AI653">
        <v>0</v>
      </c>
      <c r="AZ653">
        <v>0</v>
      </c>
      <c r="BB653">
        <v>2</v>
      </c>
      <c r="BC653">
        <v>2020</v>
      </c>
      <c r="BD653" s="1" t="s">
        <v>3987</v>
      </c>
      <c r="BE653">
        <v>2020</v>
      </c>
    </row>
    <row r="654" spans="1:57" x14ac:dyDescent="0.35">
      <c r="A654" s="1" t="s">
        <v>59</v>
      </c>
      <c r="B654" s="1" t="s">
        <v>1208</v>
      </c>
      <c r="C654" s="1" t="s">
        <v>1425</v>
      </c>
      <c r="D654" s="1" t="s">
        <v>4193</v>
      </c>
      <c r="E654" s="2">
        <v>43889</v>
      </c>
      <c r="F654" s="1" t="s">
        <v>1209</v>
      </c>
      <c r="G654" s="1" t="s">
        <v>29</v>
      </c>
      <c r="H654" s="1" t="s">
        <v>1210</v>
      </c>
      <c r="I654" s="1" t="s">
        <v>387</v>
      </c>
      <c r="J654" s="1" t="s">
        <v>1021</v>
      </c>
      <c r="K654" t="s">
        <v>1022</v>
      </c>
      <c r="L654" t="b">
        <v>0</v>
      </c>
      <c r="V654">
        <v>0</v>
      </c>
      <c r="AI654">
        <v>0</v>
      </c>
      <c r="AZ654">
        <v>0</v>
      </c>
      <c r="BB654">
        <v>2</v>
      </c>
      <c r="BC654">
        <v>2020</v>
      </c>
      <c r="BD654" s="1" t="s">
        <v>3987</v>
      </c>
      <c r="BE654">
        <v>2020</v>
      </c>
    </row>
    <row r="655" spans="1:57" x14ac:dyDescent="0.35">
      <c r="A655" s="1" t="s">
        <v>59</v>
      </c>
      <c r="B655" s="1" t="s">
        <v>1204</v>
      </c>
      <c r="C655" s="1" t="s">
        <v>1426</v>
      </c>
      <c r="D655" s="1" t="s">
        <v>4193</v>
      </c>
      <c r="E655" s="2">
        <v>43889</v>
      </c>
      <c r="F655" s="1" t="s">
        <v>1205</v>
      </c>
      <c r="G655" s="1" t="s">
        <v>29</v>
      </c>
      <c r="H655" s="1" t="s">
        <v>1206</v>
      </c>
      <c r="I655" s="1" t="s">
        <v>31</v>
      </c>
      <c r="J655" s="1" t="s">
        <v>1021</v>
      </c>
      <c r="K655" t="s">
        <v>1022</v>
      </c>
      <c r="L655" t="b">
        <v>0</v>
      </c>
      <c r="V655">
        <v>0</v>
      </c>
      <c r="AI655">
        <v>0</v>
      </c>
      <c r="AZ655">
        <v>0</v>
      </c>
      <c r="BB655">
        <v>2</v>
      </c>
      <c r="BC655">
        <v>2020</v>
      </c>
      <c r="BD655" s="1" t="s">
        <v>3987</v>
      </c>
      <c r="BE655">
        <v>2020</v>
      </c>
    </row>
    <row r="656" spans="1:57" x14ac:dyDescent="0.35">
      <c r="A656" s="1" t="s">
        <v>59</v>
      </c>
      <c r="B656" s="1" t="s">
        <v>1148</v>
      </c>
      <c r="C656" s="1" t="s">
        <v>1408</v>
      </c>
      <c r="D656" s="1" t="s">
        <v>4193</v>
      </c>
      <c r="E656" s="2">
        <v>43889</v>
      </c>
      <c r="F656" s="1" t="s">
        <v>1149</v>
      </c>
      <c r="G656" s="1" t="s">
        <v>29</v>
      </c>
      <c r="H656" s="1" t="s">
        <v>854</v>
      </c>
      <c r="I656" s="1" t="s">
        <v>40</v>
      </c>
      <c r="J656" s="1" t="s">
        <v>1021</v>
      </c>
      <c r="K656" t="s">
        <v>1022</v>
      </c>
      <c r="L656" t="b">
        <v>0</v>
      </c>
      <c r="V656">
        <v>0</v>
      </c>
      <c r="AI656">
        <v>0</v>
      </c>
      <c r="AZ656">
        <v>0</v>
      </c>
      <c r="BB656">
        <v>2</v>
      </c>
      <c r="BC656">
        <v>2020</v>
      </c>
      <c r="BD656" s="1" t="s">
        <v>3987</v>
      </c>
      <c r="BE656">
        <v>2020</v>
      </c>
    </row>
    <row r="657" spans="1:57" x14ac:dyDescent="0.35">
      <c r="A657" s="1" t="s">
        <v>59</v>
      </c>
      <c r="B657" s="1" t="s">
        <v>1201</v>
      </c>
      <c r="C657" s="1" t="s">
        <v>1424</v>
      </c>
      <c r="D657" s="1" t="s">
        <v>4193</v>
      </c>
      <c r="E657" s="2">
        <v>43889</v>
      </c>
      <c r="F657" s="1" t="s">
        <v>1202</v>
      </c>
      <c r="G657" s="1" t="s">
        <v>29</v>
      </c>
      <c r="H657" s="1" t="s">
        <v>352</v>
      </c>
      <c r="I657" s="1" t="s">
        <v>353</v>
      </c>
      <c r="J657" s="1" t="s">
        <v>1021</v>
      </c>
      <c r="K657" t="s">
        <v>1022</v>
      </c>
      <c r="L657" t="b">
        <v>0</v>
      </c>
      <c r="V657">
        <v>0</v>
      </c>
      <c r="AI657">
        <v>0</v>
      </c>
      <c r="AZ657">
        <v>0</v>
      </c>
      <c r="BB657">
        <v>2</v>
      </c>
      <c r="BC657">
        <v>2020</v>
      </c>
      <c r="BD657" s="1" t="s">
        <v>3987</v>
      </c>
      <c r="BE657">
        <v>2020</v>
      </c>
    </row>
    <row r="658" spans="1:57" x14ac:dyDescent="0.35">
      <c r="A658" s="1" t="s">
        <v>59</v>
      </c>
      <c r="B658" s="1" t="s">
        <v>1140</v>
      </c>
      <c r="C658" s="1" t="s">
        <v>1406</v>
      </c>
      <c r="D658" s="1" t="s">
        <v>4193</v>
      </c>
      <c r="E658" s="2">
        <v>43889</v>
      </c>
      <c r="F658" s="1" t="s">
        <v>1141</v>
      </c>
      <c r="G658" s="1" t="s">
        <v>29</v>
      </c>
      <c r="H658" s="1" t="s">
        <v>74</v>
      </c>
      <c r="I658" s="1" t="s">
        <v>82</v>
      </c>
      <c r="J658" s="1" t="s">
        <v>1021</v>
      </c>
      <c r="K658" t="s">
        <v>1022</v>
      </c>
      <c r="L658" t="b">
        <v>0</v>
      </c>
      <c r="V658">
        <v>0</v>
      </c>
      <c r="AI658">
        <v>0</v>
      </c>
      <c r="AZ658">
        <v>0</v>
      </c>
      <c r="BB658">
        <v>2</v>
      </c>
      <c r="BC658">
        <v>2020</v>
      </c>
      <c r="BD658" s="1" t="s">
        <v>3987</v>
      </c>
      <c r="BE658">
        <v>2020</v>
      </c>
    </row>
    <row r="659" spans="1:57" x14ac:dyDescent="0.35">
      <c r="A659" s="1" t="s">
        <v>59</v>
      </c>
      <c r="B659" s="1" t="s">
        <v>1143</v>
      </c>
      <c r="C659" s="1" t="s">
        <v>1407</v>
      </c>
      <c r="D659" s="1" t="s">
        <v>4193</v>
      </c>
      <c r="E659" s="2">
        <v>43889</v>
      </c>
      <c r="F659" s="1" t="s">
        <v>1144</v>
      </c>
      <c r="G659" s="1" t="s">
        <v>29</v>
      </c>
      <c r="H659" s="1" t="s">
        <v>1145</v>
      </c>
      <c r="I659" s="1" t="s">
        <v>73</v>
      </c>
      <c r="J659" s="1" t="s">
        <v>1021</v>
      </c>
      <c r="K659" t="s">
        <v>1022</v>
      </c>
      <c r="L659" t="b">
        <v>0</v>
      </c>
      <c r="V659">
        <v>0</v>
      </c>
      <c r="AI659">
        <v>0</v>
      </c>
      <c r="AZ659">
        <v>0</v>
      </c>
      <c r="BB659">
        <v>2</v>
      </c>
      <c r="BC659">
        <v>2020</v>
      </c>
      <c r="BD659" s="1" t="s">
        <v>3987</v>
      </c>
      <c r="BE659">
        <v>2020</v>
      </c>
    </row>
    <row r="660" spans="1:57" x14ac:dyDescent="0.35">
      <c r="A660" s="1" t="s">
        <v>59</v>
      </c>
      <c r="B660" s="1" t="s">
        <v>1136</v>
      </c>
      <c r="C660" s="1" t="s">
        <v>1405</v>
      </c>
      <c r="D660" s="1" t="s">
        <v>4193</v>
      </c>
      <c r="E660" s="2">
        <v>43889</v>
      </c>
      <c r="F660" s="1" t="s">
        <v>1137</v>
      </c>
      <c r="G660" s="1" t="s">
        <v>29</v>
      </c>
      <c r="H660" s="1" t="s">
        <v>1138</v>
      </c>
      <c r="I660" s="1" t="s">
        <v>136</v>
      </c>
      <c r="J660" s="1" t="s">
        <v>1021</v>
      </c>
      <c r="K660" t="s">
        <v>1022</v>
      </c>
      <c r="L660" t="b">
        <v>0</v>
      </c>
      <c r="V660">
        <v>0</v>
      </c>
      <c r="AI660">
        <v>0</v>
      </c>
      <c r="AZ660">
        <v>0</v>
      </c>
      <c r="BB660">
        <v>2</v>
      </c>
      <c r="BC660">
        <v>2020</v>
      </c>
      <c r="BD660" s="1" t="s">
        <v>3987</v>
      </c>
      <c r="BE660">
        <v>2020</v>
      </c>
    </row>
    <row r="661" spans="1:57" x14ac:dyDescent="0.35">
      <c r="A661" s="1" t="s">
        <v>59</v>
      </c>
      <c r="B661" s="1" t="s">
        <v>1130</v>
      </c>
      <c r="C661" s="1" t="s">
        <v>1403</v>
      </c>
      <c r="D661" s="1" t="s">
        <v>4193</v>
      </c>
      <c r="E661" s="2">
        <v>43889</v>
      </c>
      <c r="F661" s="1" t="s">
        <v>1131</v>
      </c>
      <c r="G661" s="1" t="s">
        <v>29</v>
      </c>
      <c r="H661" s="1" t="s">
        <v>386</v>
      </c>
      <c r="I661" s="1" t="s">
        <v>387</v>
      </c>
      <c r="J661" s="1" t="s">
        <v>1021</v>
      </c>
      <c r="K661" t="s">
        <v>1022</v>
      </c>
      <c r="L661" t="b">
        <v>0</v>
      </c>
      <c r="V661">
        <v>0</v>
      </c>
      <c r="AI661">
        <v>0</v>
      </c>
      <c r="AZ661">
        <v>0</v>
      </c>
      <c r="BB661">
        <v>2</v>
      </c>
      <c r="BC661">
        <v>2020</v>
      </c>
      <c r="BD661" s="1" t="s">
        <v>3987</v>
      </c>
      <c r="BE661">
        <v>2020</v>
      </c>
    </row>
    <row r="662" spans="1:57" x14ac:dyDescent="0.35">
      <c r="A662" s="1" t="s">
        <v>59</v>
      </c>
      <c r="B662" s="1" t="s">
        <v>1133</v>
      </c>
      <c r="C662" s="1" t="s">
        <v>1404</v>
      </c>
      <c r="D662" s="1" t="s">
        <v>4193</v>
      </c>
      <c r="E662" s="2">
        <v>43889</v>
      </c>
      <c r="F662" s="1" t="s">
        <v>1134</v>
      </c>
      <c r="G662" s="1" t="s">
        <v>29</v>
      </c>
      <c r="H662" s="1" t="s">
        <v>165</v>
      </c>
      <c r="I662" s="1" t="s">
        <v>166</v>
      </c>
      <c r="J662" s="1" t="s">
        <v>1021</v>
      </c>
      <c r="K662" t="s">
        <v>1022</v>
      </c>
      <c r="L662" t="b">
        <v>0</v>
      </c>
      <c r="V662">
        <v>0</v>
      </c>
      <c r="AI662">
        <v>0</v>
      </c>
      <c r="AZ662">
        <v>0</v>
      </c>
      <c r="BB662">
        <v>2</v>
      </c>
      <c r="BC662">
        <v>2020</v>
      </c>
      <c r="BD662" s="1" t="s">
        <v>3987</v>
      </c>
      <c r="BE662">
        <v>2020</v>
      </c>
    </row>
    <row r="663" spans="1:57" x14ac:dyDescent="0.35">
      <c r="A663" s="1" t="s">
        <v>59</v>
      </c>
      <c r="B663" s="1" t="s">
        <v>1164</v>
      </c>
      <c r="C663" s="1" t="s">
        <v>1413</v>
      </c>
      <c r="D663" s="1" t="s">
        <v>4193</v>
      </c>
      <c r="E663" s="2">
        <v>43889</v>
      </c>
      <c r="F663" s="1" t="s">
        <v>1165</v>
      </c>
      <c r="G663" s="1" t="s">
        <v>29</v>
      </c>
      <c r="H663" s="1" t="s">
        <v>998</v>
      </c>
      <c r="I663" s="1" t="s">
        <v>145</v>
      </c>
      <c r="J663" s="1" t="s">
        <v>1021</v>
      </c>
      <c r="K663" t="s">
        <v>1022</v>
      </c>
      <c r="L663" t="b">
        <v>0</v>
      </c>
      <c r="V663">
        <v>0</v>
      </c>
      <c r="AI663">
        <v>0</v>
      </c>
      <c r="AZ663">
        <v>0</v>
      </c>
      <c r="BB663">
        <v>2</v>
      </c>
      <c r="BC663">
        <v>2020</v>
      </c>
      <c r="BD663" s="1" t="s">
        <v>3987</v>
      </c>
      <c r="BE663">
        <v>2020</v>
      </c>
    </row>
    <row r="664" spans="1:57" x14ac:dyDescent="0.35">
      <c r="A664" s="1" t="s">
        <v>59</v>
      </c>
      <c r="B664" s="1" t="s">
        <v>1160</v>
      </c>
      <c r="C664" s="1" t="s">
        <v>1412</v>
      </c>
      <c r="D664" s="1" t="s">
        <v>4193</v>
      </c>
      <c r="E664" s="2">
        <v>43889</v>
      </c>
      <c r="F664" s="1" t="s">
        <v>1161</v>
      </c>
      <c r="G664" s="1" t="s">
        <v>29</v>
      </c>
      <c r="H664" s="1" t="s">
        <v>1162</v>
      </c>
      <c r="I664" s="1" t="s">
        <v>353</v>
      </c>
      <c r="J664" s="1" t="s">
        <v>1021</v>
      </c>
      <c r="K664" t="s">
        <v>1022</v>
      </c>
      <c r="L664" t="b">
        <v>0</v>
      </c>
      <c r="V664">
        <v>0</v>
      </c>
      <c r="AI664">
        <v>0</v>
      </c>
      <c r="AZ664">
        <v>0</v>
      </c>
      <c r="BB664">
        <v>2</v>
      </c>
      <c r="BC664">
        <v>2020</v>
      </c>
      <c r="BD664" s="1" t="s">
        <v>3987</v>
      </c>
      <c r="BE664">
        <v>2020</v>
      </c>
    </row>
    <row r="665" spans="1:57" x14ac:dyDescent="0.35">
      <c r="A665" s="1" t="s">
        <v>59</v>
      </c>
      <c r="B665" s="1" t="s">
        <v>1155</v>
      </c>
      <c r="C665" s="1" t="s">
        <v>1410</v>
      </c>
      <c r="D665" s="1" t="s">
        <v>4193</v>
      </c>
      <c r="E665" s="2">
        <v>43889</v>
      </c>
      <c r="F665" s="1" t="s">
        <v>1156</v>
      </c>
      <c r="G665" s="1" t="s">
        <v>1411</v>
      </c>
      <c r="H665" s="1" t="s">
        <v>1158</v>
      </c>
      <c r="I665" s="1" t="s">
        <v>145</v>
      </c>
      <c r="J665" s="1" t="s">
        <v>1021</v>
      </c>
      <c r="K665" t="s">
        <v>1022</v>
      </c>
      <c r="L665" t="b">
        <v>0</v>
      </c>
      <c r="V665">
        <v>0</v>
      </c>
      <c r="AI665">
        <v>0</v>
      </c>
      <c r="AZ665">
        <v>0</v>
      </c>
      <c r="BB665">
        <v>2</v>
      </c>
      <c r="BC665">
        <v>2020</v>
      </c>
      <c r="BD665" s="1" t="s">
        <v>3987</v>
      </c>
      <c r="BE665">
        <v>2020</v>
      </c>
    </row>
    <row r="666" spans="1:57" x14ac:dyDescent="0.35">
      <c r="A666" s="1" t="s">
        <v>59</v>
      </c>
      <c r="B666" s="1" t="s">
        <v>1073</v>
      </c>
      <c r="C666" s="1" t="s">
        <v>1387</v>
      </c>
      <c r="D666" s="1" t="s">
        <v>4193</v>
      </c>
      <c r="E666" s="2">
        <v>43889</v>
      </c>
      <c r="F666" s="1" t="s">
        <v>1074</v>
      </c>
      <c r="G666" s="1" t="s">
        <v>29</v>
      </c>
      <c r="H666" s="1" t="s">
        <v>1075</v>
      </c>
      <c r="I666" s="1" t="s">
        <v>166</v>
      </c>
      <c r="J666" s="1" t="s">
        <v>1021</v>
      </c>
      <c r="K666" t="s">
        <v>1022</v>
      </c>
      <c r="L666" t="b">
        <v>0</v>
      </c>
      <c r="V666">
        <v>0</v>
      </c>
      <c r="AI666">
        <v>0</v>
      </c>
      <c r="AZ666">
        <v>0</v>
      </c>
      <c r="BB666">
        <v>2</v>
      </c>
      <c r="BC666">
        <v>2020</v>
      </c>
      <c r="BD666" s="1" t="s">
        <v>3987</v>
      </c>
      <c r="BE666">
        <v>2020</v>
      </c>
    </row>
    <row r="667" spans="1:57" x14ac:dyDescent="0.35">
      <c r="A667" s="1" t="s">
        <v>59</v>
      </c>
      <c r="B667" s="1" t="s">
        <v>1084</v>
      </c>
      <c r="C667" s="1" t="s">
        <v>1390</v>
      </c>
      <c r="D667" s="1" t="s">
        <v>4193</v>
      </c>
      <c r="E667" s="2">
        <v>43889</v>
      </c>
      <c r="F667" s="1" t="s">
        <v>1085</v>
      </c>
      <c r="G667" s="1" t="s">
        <v>29</v>
      </c>
      <c r="H667" s="1" t="s">
        <v>670</v>
      </c>
      <c r="I667" s="1" t="s">
        <v>166</v>
      </c>
      <c r="J667" s="1" t="s">
        <v>1021</v>
      </c>
      <c r="K667" t="s">
        <v>1022</v>
      </c>
      <c r="L667" t="b">
        <v>0</v>
      </c>
      <c r="V667">
        <v>0</v>
      </c>
      <c r="AI667">
        <v>0</v>
      </c>
      <c r="AZ667">
        <v>0</v>
      </c>
      <c r="BB667">
        <v>2</v>
      </c>
      <c r="BC667">
        <v>2020</v>
      </c>
      <c r="BD667" s="1" t="s">
        <v>3987</v>
      </c>
      <c r="BE667">
        <v>2020</v>
      </c>
    </row>
    <row r="668" spans="1:57" x14ac:dyDescent="0.35">
      <c r="A668" s="1" t="s">
        <v>59</v>
      </c>
      <c r="B668" s="1" t="s">
        <v>1081</v>
      </c>
      <c r="C668" s="1" t="s">
        <v>1389</v>
      </c>
      <c r="D668" s="1" t="s">
        <v>4193</v>
      </c>
      <c r="E668" s="2">
        <v>43889</v>
      </c>
      <c r="F668" s="1" t="s">
        <v>1082</v>
      </c>
      <c r="G668" s="1" t="s">
        <v>29</v>
      </c>
      <c r="H668" s="1" t="s">
        <v>135</v>
      </c>
      <c r="I668" s="1" t="s">
        <v>136</v>
      </c>
      <c r="J668" s="1" t="s">
        <v>1021</v>
      </c>
      <c r="K668" t="s">
        <v>1022</v>
      </c>
      <c r="L668" t="b">
        <v>0</v>
      </c>
      <c r="V668">
        <v>0</v>
      </c>
      <c r="AI668">
        <v>0</v>
      </c>
      <c r="AZ668">
        <v>0</v>
      </c>
      <c r="BB668">
        <v>2</v>
      </c>
      <c r="BC668">
        <v>2020</v>
      </c>
      <c r="BD668" s="1" t="s">
        <v>3987</v>
      </c>
      <c r="BE668">
        <v>2020</v>
      </c>
    </row>
    <row r="669" spans="1:57" x14ac:dyDescent="0.35">
      <c r="A669" s="1" t="s">
        <v>59</v>
      </c>
      <c r="B669" s="1" t="s">
        <v>1077</v>
      </c>
      <c r="C669" s="1" t="s">
        <v>1388</v>
      </c>
      <c r="D669" s="1" t="s">
        <v>4193</v>
      </c>
      <c r="E669" s="2">
        <v>43889</v>
      </c>
      <c r="F669" s="1" t="s">
        <v>1078</v>
      </c>
      <c r="G669" s="1" t="s">
        <v>29</v>
      </c>
      <c r="H669" s="1" t="s">
        <v>1079</v>
      </c>
      <c r="I669" s="1" t="s">
        <v>353</v>
      </c>
      <c r="J669" s="1" t="s">
        <v>1021</v>
      </c>
      <c r="K669" t="s">
        <v>1022</v>
      </c>
      <c r="L669" t="b">
        <v>0</v>
      </c>
      <c r="V669">
        <v>0</v>
      </c>
      <c r="AI669">
        <v>0</v>
      </c>
      <c r="AZ669">
        <v>0</v>
      </c>
      <c r="BB669">
        <v>2</v>
      </c>
      <c r="BC669">
        <v>2020</v>
      </c>
      <c r="BD669" s="1" t="s">
        <v>3987</v>
      </c>
      <c r="BE669">
        <v>2020</v>
      </c>
    </row>
    <row r="670" spans="1:57" x14ac:dyDescent="0.35">
      <c r="A670" s="1" t="s">
        <v>59</v>
      </c>
      <c r="B670" s="1" t="s">
        <v>1167</v>
      </c>
      <c r="C670" s="1" t="s">
        <v>1414</v>
      </c>
      <c r="D670" s="1" t="s">
        <v>4193</v>
      </c>
      <c r="E670" s="2">
        <v>43889</v>
      </c>
      <c r="F670" s="1" t="s">
        <v>1168</v>
      </c>
      <c r="G670" s="1" t="s">
        <v>29</v>
      </c>
      <c r="H670" s="1" t="s">
        <v>238</v>
      </c>
      <c r="I670" s="1" t="s">
        <v>239</v>
      </c>
      <c r="J670" s="1" t="s">
        <v>1021</v>
      </c>
      <c r="K670" t="s">
        <v>1022</v>
      </c>
      <c r="L670" t="b">
        <v>0</v>
      </c>
      <c r="V670">
        <v>0</v>
      </c>
      <c r="AI670">
        <v>0</v>
      </c>
      <c r="AZ670">
        <v>0</v>
      </c>
      <c r="BB670">
        <v>2</v>
      </c>
      <c r="BC670">
        <v>2020</v>
      </c>
      <c r="BD670" s="1" t="s">
        <v>3987</v>
      </c>
      <c r="BE670">
        <v>2020</v>
      </c>
    </row>
    <row r="671" spans="1:57" x14ac:dyDescent="0.35">
      <c r="A671" s="1" t="s">
        <v>59</v>
      </c>
      <c r="B671" s="1" t="s">
        <v>1170</v>
      </c>
      <c r="C671" s="1" t="s">
        <v>1415</v>
      </c>
      <c r="D671" s="1" t="s">
        <v>4193</v>
      </c>
      <c r="E671" s="2">
        <v>43889</v>
      </c>
      <c r="F671" s="1" t="s">
        <v>1171</v>
      </c>
      <c r="G671" s="1" t="s">
        <v>29</v>
      </c>
      <c r="H671" s="1" t="s">
        <v>40</v>
      </c>
      <c r="I671" s="1" t="s">
        <v>40</v>
      </c>
      <c r="J671" s="1" t="s">
        <v>1021</v>
      </c>
      <c r="K671" t="s">
        <v>1022</v>
      </c>
      <c r="L671" t="b">
        <v>0</v>
      </c>
      <c r="V671">
        <v>0</v>
      </c>
      <c r="AI671">
        <v>0</v>
      </c>
      <c r="AZ671">
        <v>0</v>
      </c>
      <c r="BB671">
        <v>2</v>
      </c>
      <c r="BC671">
        <v>2020</v>
      </c>
      <c r="BD671" s="1" t="s">
        <v>3987</v>
      </c>
      <c r="BE671">
        <v>2020</v>
      </c>
    </row>
    <row r="672" spans="1:57" x14ac:dyDescent="0.35">
      <c r="A672" s="1" t="s">
        <v>59</v>
      </c>
      <c r="B672" s="1" t="s">
        <v>1173</v>
      </c>
      <c r="C672" s="1" t="s">
        <v>1416</v>
      </c>
      <c r="D672" s="1" t="s">
        <v>4193</v>
      </c>
      <c r="E672" s="2">
        <v>43889</v>
      </c>
      <c r="F672" s="1" t="s">
        <v>1174</v>
      </c>
      <c r="G672" s="1" t="s">
        <v>29</v>
      </c>
      <c r="H672" s="1" t="s">
        <v>155</v>
      </c>
      <c r="I672" s="1" t="s">
        <v>145</v>
      </c>
      <c r="J672" s="1" t="s">
        <v>1021</v>
      </c>
      <c r="K672" t="s">
        <v>1022</v>
      </c>
      <c r="L672" t="b">
        <v>0</v>
      </c>
      <c r="V672">
        <v>0</v>
      </c>
      <c r="AI672">
        <v>0</v>
      </c>
      <c r="AZ672">
        <v>0</v>
      </c>
      <c r="BB672">
        <v>2</v>
      </c>
      <c r="BC672">
        <v>2020</v>
      </c>
      <c r="BD672" s="1" t="s">
        <v>3987</v>
      </c>
      <c r="BE672">
        <v>2020</v>
      </c>
    </row>
    <row r="673" spans="1:57" x14ac:dyDescent="0.35">
      <c r="A673" s="1" t="s">
        <v>59</v>
      </c>
      <c r="B673" s="1" t="s">
        <v>1126</v>
      </c>
      <c r="C673" s="1" t="s">
        <v>1402</v>
      </c>
      <c r="D673" s="1" t="s">
        <v>4193</v>
      </c>
      <c r="E673" s="2">
        <v>43889</v>
      </c>
      <c r="F673" s="1" t="s">
        <v>1127</v>
      </c>
      <c r="G673" s="1" t="s">
        <v>29</v>
      </c>
      <c r="H673" s="1" t="s">
        <v>1128</v>
      </c>
      <c r="I673" s="1" t="s">
        <v>166</v>
      </c>
      <c r="J673" s="1" t="s">
        <v>1021</v>
      </c>
      <c r="K673" t="s">
        <v>1022</v>
      </c>
      <c r="L673" t="b">
        <v>0</v>
      </c>
      <c r="V673">
        <v>0</v>
      </c>
      <c r="AI673">
        <v>0</v>
      </c>
      <c r="AZ673">
        <v>0</v>
      </c>
      <c r="BB673">
        <v>2</v>
      </c>
      <c r="BC673">
        <v>2020</v>
      </c>
      <c r="BD673" s="1" t="s">
        <v>3987</v>
      </c>
      <c r="BE673">
        <v>2020</v>
      </c>
    </row>
    <row r="674" spans="1:57" x14ac:dyDescent="0.35">
      <c r="A674" s="1" t="s">
        <v>59</v>
      </c>
      <c r="B674" s="1" t="s">
        <v>1087</v>
      </c>
      <c r="C674" s="1" t="s">
        <v>1391</v>
      </c>
      <c r="D674" s="1" t="s">
        <v>4193</v>
      </c>
      <c r="E674" s="2">
        <v>43889</v>
      </c>
      <c r="F674" s="1" t="s">
        <v>1088</v>
      </c>
      <c r="G674" s="1" t="s">
        <v>29</v>
      </c>
      <c r="H674" s="1" t="s">
        <v>844</v>
      </c>
      <c r="I674" s="1" t="s">
        <v>845</v>
      </c>
      <c r="J674" s="1" t="s">
        <v>1021</v>
      </c>
      <c r="K674" t="s">
        <v>1022</v>
      </c>
      <c r="L674" t="b">
        <v>0</v>
      </c>
      <c r="V674">
        <v>0</v>
      </c>
      <c r="AI674">
        <v>0</v>
      </c>
      <c r="AZ674">
        <v>0</v>
      </c>
      <c r="BB674">
        <v>2</v>
      </c>
      <c r="BC674">
        <v>2020</v>
      </c>
      <c r="BD674" s="1" t="s">
        <v>3987</v>
      </c>
      <c r="BE674">
        <v>2020</v>
      </c>
    </row>
    <row r="675" spans="1:57" x14ac:dyDescent="0.35">
      <c r="A675" s="1" t="s">
        <v>59</v>
      </c>
      <c r="B675" s="1" t="s">
        <v>1041</v>
      </c>
      <c r="C675" s="1" t="s">
        <v>1379</v>
      </c>
      <c r="D675" s="1" t="s">
        <v>4193</v>
      </c>
      <c r="E675" s="2">
        <v>43889</v>
      </c>
      <c r="F675" s="1" t="s">
        <v>1042</v>
      </c>
      <c r="G675" s="1" t="s">
        <v>29</v>
      </c>
      <c r="H675" s="1" t="s">
        <v>1043</v>
      </c>
      <c r="I675" s="1" t="s">
        <v>145</v>
      </c>
      <c r="J675" s="1" t="s">
        <v>1021</v>
      </c>
      <c r="K675" t="s">
        <v>1022</v>
      </c>
      <c r="L675" t="b">
        <v>0</v>
      </c>
      <c r="V675">
        <v>0</v>
      </c>
      <c r="AI675">
        <v>0</v>
      </c>
      <c r="AZ675">
        <v>0</v>
      </c>
      <c r="BB675">
        <v>2</v>
      </c>
      <c r="BC675">
        <v>2020</v>
      </c>
      <c r="BD675" s="1" t="s">
        <v>3987</v>
      </c>
      <c r="BE675">
        <v>2020</v>
      </c>
    </row>
    <row r="676" spans="1:57" x14ac:dyDescent="0.35">
      <c r="A676" s="1" t="s">
        <v>59</v>
      </c>
      <c r="B676" s="1" t="s">
        <v>1093</v>
      </c>
      <c r="C676" s="1" t="s">
        <v>1393</v>
      </c>
      <c r="D676" s="1" t="s">
        <v>4193</v>
      </c>
      <c r="E676" s="2">
        <v>43889</v>
      </c>
      <c r="F676" s="1" t="s">
        <v>1094</v>
      </c>
      <c r="G676" s="1" t="s">
        <v>29</v>
      </c>
      <c r="H676" s="1" t="s">
        <v>1095</v>
      </c>
      <c r="I676" s="1" t="s">
        <v>387</v>
      </c>
      <c r="J676" s="1" t="s">
        <v>1021</v>
      </c>
      <c r="K676" t="s">
        <v>1022</v>
      </c>
      <c r="L676" t="b">
        <v>0</v>
      </c>
      <c r="V676">
        <v>0</v>
      </c>
      <c r="AI676">
        <v>0</v>
      </c>
      <c r="AZ676">
        <v>0</v>
      </c>
      <c r="BB676">
        <v>2</v>
      </c>
      <c r="BC676">
        <v>2020</v>
      </c>
      <c r="BD676" s="1" t="s">
        <v>3987</v>
      </c>
      <c r="BE676">
        <v>2020</v>
      </c>
    </row>
    <row r="677" spans="1:57" x14ac:dyDescent="0.35">
      <c r="A677" s="1" t="s">
        <v>59</v>
      </c>
      <c r="B677" s="1" t="s">
        <v>1190</v>
      </c>
      <c r="C677" s="1" t="s">
        <v>1421</v>
      </c>
      <c r="D677" s="1" t="s">
        <v>4193</v>
      </c>
      <c r="E677" s="2">
        <v>43889</v>
      </c>
      <c r="F677" s="1" t="s">
        <v>1191</v>
      </c>
      <c r="G677" s="1" t="s">
        <v>29</v>
      </c>
      <c r="H677" s="1" t="s">
        <v>402</v>
      </c>
      <c r="I677" s="1" t="s">
        <v>145</v>
      </c>
      <c r="J677" s="1" t="s">
        <v>1021</v>
      </c>
      <c r="K677" t="s">
        <v>1022</v>
      </c>
      <c r="L677" t="b">
        <v>0</v>
      </c>
      <c r="V677">
        <v>0</v>
      </c>
      <c r="AI677">
        <v>0</v>
      </c>
      <c r="AZ677">
        <v>0</v>
      </c>
      <c r="BB677">
        <v>2</v>
      </c>
      <c r="BC677">
        <v>2020</v>
      </c>
      <c r="BD677" s="1" t="s">
        <v>3987</v>
      </c>
      <c r="BE677">
        <v>2020</v>
      </c>
    </row>
    <row r="678" spans="1:57" x14ac:dyDescent="0.35">
      <c r="A678" s="1" t="s">
        <v>59</v>
      </c>
      <c r="B678" s="1" t="s">
        <v>1179</v>
      </c>
      <c r="C678" s="1" t="s">
        <v>1418</v>
      </c>
      <c r="D678" s="1" t="s">
        <v>4193</v>
      </c>
      <c r="E678" s="2">
        <v>43889</v>
      </c>
      <c r="F678" s="1" t="s">
        <v>1180</v>
      </c>
      <c r="G678" s="1" t="s">
        <v>29</v>
      </c>
      <c r="H678" s="1" t="s">
        <v>125</v>
      </c>
      <c r="I678" s="1" t="s">
        <v>125</v>
      </c>
      <c r="J678" s="1" t="s">
        <v>1021</v>
      </c>
      <c r="K678" t="s">
        <v>1022</v>
      </c>
      <c r="L678" t="b">
        <v>0</v>
      </c>
      <c r="V678">
        <v>0</v>
      </c>
      <c r="AI678">
        <v>0</v>
      </c>
      <c r="AZ678">
        <v>0</v>
      </c>
      <c r="BB678">
        <v>2</v>
      </c>
      <c r="BC678">
        <v>2020</v>
      </c>
      <c r="BD678" s="1" t="s">
        <v>3987</v>
      </c>
      <c r="BE678">
        <v>2020</v>
      </c>
    </row>
    <row r="679" spans="1:57" x14ac:dyDescent="0.35">
      <c r="A679" s="1" t="s">
        <v>59</v>
      </c>
      <c r="B679" s="1" t="s">
        <v>1182</v>
      </c>
      <c r="C679" s="1" t="s">
        <v>1419</v>
      </c>
      <c r="D679" s="1" t="s">
        <v>4193</v>
      </c>
      <c r="E679" s="2">
        <v>43889</v>
      </c>
      <c r="F679" s="1" t="s">
        <v>1183</v>
      </c>
      <c r="G679" s="1" t="s">
        <v>29</v>
      </c>
      <c r="H679" s="1" t="s">
        <v>1184</v>
      </c>
      <c r="I679" s="1" t="s">
        <v>48</v>
      </c>
      <c r="J679" s="1" t="s">
        <v>1021</v>
      </c>
      <c r="K679" t="s">
        <v>1022</v>
      </c>
      <c r="L679" t="b">
        <v>0</v>
      </c>
      <c r="V679">
        <v>0</v>
      </c>
      <c r="AI679">
        <v>0</v>
      </c>
      <c r="AZ679">
        <v>0</v>
      </c>
      <c r="BB679">
        <v>2</v>
      </c>
      <c r="BC679">
        <v>2020</v>
      </c>
      <c r="BD679" s="1" t="s">
        <v>3987</v>
      </c>
      <c r="BE679">
        <v>2020</v>
      </c>
    </row>
    <row r="680" spans="1:57" x14ac:dyDescent="0.35">
      <c r="A680" s="1" t="s">
        <v>59</v>
      </c>
      <c r="B680" s="1" t="s">
        <v>1186</v>
      </c>
      <c r="C680" s="1" t="s">
        <v>1420</v>
      </c>
      <c r="D680" s="1" t="s">
        <v>4193</v>
      </c>
      <c r="E680" s="2">
        <v>43889</v>
      </c>
      <c r="F680" s="1" t="s">
        <v>1187</v>
      </c>
      <c r="G680" s="1" t="s">
        <v>29</v>
      </c>
      <c r="H680" s="1" t="s">
        <v>1188</v>
      </c>
      <c r="I680" s="1" t="s">
        <v>845</v>
      </c>
      <c r="J680" s="1" t="s">
        <v>1021</v>
      </c>
      <c r="K680" t="s">
        <v>1022</v>
      </c>
      <c r="L680" t="b">
        <v>0</v>
      </c>
      <c r="V680">
        <v>0</v>
      </c>
      <c r="AI680">
        <v>0</v>
      </c>
      <c r="AZ680">
        <v>0</v>
      </c>
      <c r="BB680">
        <v>2</v>
      </c>
      <c r="BC680">
        <v>2020</v>
      </c>
      <c r="BD680" s="1" t="s">
        <v>3987</v>
      </c>
      <c r="BE680">
        <v>2020</v>
      </c>
    </row>
    <row r="681" spans="1:57" x14ac:dyDescent="0.35">
      <c r="A681" s="1" t="s">
        <v>59</v>
      </c>
      <c r="B681" s="1" t="s">
        <v>1193</v>
      </c>
      <c r="C681" s="1" t="s">
        <v>1422</v>
      </c>
      <c r="D681" s="1" t="s">
        <v>4193</v>
      </c>
      <c r="E681" s="2">
        <v>43889</v>
      </c>
      <c r="F681" s="1" t="s">
        <v>1194</v>
      </c>
      <c r="G681" s="1" t="s">
        <v>29</v>
      </c>
      <c r="H681" s="1" t="s">
        <v>1195</v>
      </c>
      <c r="I681" s="1" t="s">
        <v>145</v>
      </c>
      <c r="J681" s="1" t="s">
        <v>1021</v>
      </c>
      <c r="K681" t="s">
        <v>1022</v>
      </c>
      <c r="L681" t="b">
        <v>0</v>
      </c>
      <c r="V681">
        <v>0</v>
      </c>
      <c r="AI681">
        <v>0</v>
      </c>
      <c r="AZ681">
        <v>0</v>
      </c>
      <c r="BB681">
        <v>2</v>
      </c>
      <c r="BC681">
        <v>2020</v>
      </c>
      <c r="BD681" s="1" t="s">
        <v>3987</v>
      </c>
      <c r="BE681">
        <v>2020</v>
      </c>
    </row>
    <row r="682" spans="1:57" x14ac:dyDescent="0.35">
      <c r="A682" s="1" t="s">
        <v>59</v>
      </c>
      <c r="B682" s="1" t="s">
        <v>1176</v>
      </c>
      <c r="C682" s="1" t="s">
        <v>1417</v>
      </c>
      <c r="D682" s="1" t="s">
        <v>4193</v>
      </c>
      <c r="E682" s="2">
        <v>43889</v>
      </c>
      <c r="F682" s="1" t="s">
        <v>1177</v>
      </c>
      <c r="G682" s="1" t="s">
        <v>29</v>
      </c>
      <c r="H682" s="1" t="s">
        <v>321</v>
      </c>
      <c r="I682" s="1" t="s">
        <v>190</v>
      </c>
      <c r="J682" s="1" t="s">
        <v>1021</v>
      </c>
      <c r="K682" t="s">
        <v>1022</v>
      </c>
      <c r="L682" t="b">
        <v>0</v>
      </c>
      <c r="V682">
        <v>0</v>
      </c>
      <c r="AI682">
        <v>0</v>
      </c>
      <c r="AZ682">
        <v>0</v>
      </c>
      <c r="BB682">
        <v>2</v>
      </c>
      <c r="BC682">
        <v>2020</v>
      </c>
      <c r="BD682" s="1" t="s">
        <v>3987</v>
      </c>
      <c r="BE682">
        <v>2020</v>
      </c>
    </row>
    <row r="683" spans="1:57" x14ac:dyDescent="0.35">
      <c r="A683" s="1" t="s">
        <v>59</v>
      </c>
      <c r="B683" s="1" t="s">
        <v>1115</v>
      </c>
      <c r="C683" s="1" t="s">
        <v>1399</v>
      </c>
      <c r="D683" s="1" t="s">
        <v>4193</v>
      </c>
      <c r="E683" s="2">
        <v>43889</v>
      </c>
      <c r="F683" s="1" t="s">
        <v>1116</v>
      </c>
      <c r="G683" s="1" t="s">
        <v>29</v>
      </c>
      <c r="H683" s="1" t="s">
        <v>1117</v>
      </c>
      <c r="I683" s="1" t="s">
        <v>353</v>
      </c>
      <c r="J683" s="1" t="s">
        <v>1021</v>
      </c>
      <c r="K683" t="s">
        <v>1022</v>
      </c>
      <c r="L683" t="b">
        <v>0</v>
      </c>
      <c r="V683">
        <v>0</v>
      </c>
      <c r="AI683">
        <v>0</v>
      </c>
      <c r="AZ683">
        <v>0</v>
      </c>
      <c r="BB683">
        <v>2</v>
      </c>
      <c r="BC683">
        <v>2020</v>
      </c>
      <c r="BD683" s="1" t="s">
        <v>3987</v>
      </c>
      <c r="BE683">
        <v>2020</v>
      </c>
    </row>
    <row r="684" spans="1:57" x14ac:dyDescent="0.35">
      <c r="A684" s="1" t="s">
        <v>59</v>
      </c>
      <c r="B684" s="1" t="s">
        <v>1112</v>
      </c>
      <c r="C684" s="1" t="s">
        <v>1398</v>
      </c>
      <c r="D684" s="1" t="s">
        <v>4193</v>
      </c>
      <c r="E684" s="2">
        <v>43889</v>
      </c>
      <c r="F684" s="1" t="s">
        <v>1113</v>
      </c>
      <c r="G684" s="1" t="s">
        <v>29</v>
      </c>
      <c r="H684" s="1" t="s">
        <v>151</v>
      </c>
      <c r="I684" s="1" t="s">
        <v>145</v>
      </c>
      <c r="J684" s="1" t="s">
        <v>1021</v>
      </c>
      <c r="K684" t="s">
        <v>1022</v>
      </c>
      <c r="L684" t="b">
        <v>0</v>
      </c>
      <c r="V684">
        <v>0</v>
      </c>
      <c r="AI684">
        <v>0</v>
      </c>
      <c r="AZ684">
        <v>0</v>
      </c>
      <c r="BB684">
        <v>2</v>
      </c>
      <c r="BC684">
        <v>2020</v>
      </c>
      <c r="BD684" s="1" t="s">
        <v>3987</v>
      </c>
      <c r="BE684">
        <v>2020</v>
      </c>
    </row>
    <row r="685" spans="1:57" x14ac:dyDescent="0.35">
      <c r="A685" s="1" t="s">
        <v>59</v>
      </c>
      <c r="B685" s="1" t="s">
        <v>1108</v>
      </c>
      <c r="C685" s="1" t="s">
        <v>1397</v>
      </c>
      <c r="D685" s="1" t="s">
        <v>4193</v>
      </c>
      <c r="E685" s="2">
        <v>43889</v>
      </c>
      <c r="F685" s="1" t="s">
        <v>1109</v>
      </c>
      <c r="G685" s="1" t="s">
        <v>29</v>
      </c>
      <c r="H685" s="1" t="s">
        <v>1110</v>
      </c>
      <c r="I685" s="1" t="s">
        <v>145</v>
      </c>
      <c r="J685" s="1" t="s">
        <v>1021</v>
      </c>
      <c r="K685" t="s">
        <v>1022</v>
      </c>
      <c r="L685" t="b">
        <v>0</v>
      </c>
      <c r="V685">
        <v>0</v>
      </c>
      <c r="AI685">
        <v>0</v>
      </c>
      <c r="AZ685">
        <v>0</v>
      </c>
      <c r="BB685">
        <v>2</v>
      </c>
      <c r="BC685">
        <v>2020</v>
      </c>
      <c r="BD685" s="1" t="s">
        <v>3987</v>
      </c>
      <c r="BE685">
        <v>2020</v>
      </c>
    </row>
    <row r="686" spans="1:57" x14ac:dyDescent="0.35">
      <c r="A686" s="1" t="s">
        <v>59</v>
      </c>
      <c r="B686" s="1" t="s">
        <v>1104</v>
      </c>
      <c r="C686" s="1" t="s">
        <v>1396</v>
      </c>
      <c r="D686" s="1" t="s">
        <v>4193</v>
      </c>
      <c r="E686" s="2">
        <v>43889</v>
      </c>
      <c r="F686" s="1" t="s">
        <v>1105</v>
      </c>
      <c r="G686" s="1" t="s">
        <v>29</v>
      </c>
      <c r="H686" s="1" t="s">
        <v>1106</v>
      </c>
      <c r="I686" s="1" t="s">
        <v>845</v>
      </c>
      <c r="J686" s="1" t="s">
        <v>1021</v>
      </c>
      <c r="K686" t="s">
        <v>1022</v>
      </c>
      <c r="L686" t="b">
        <v>0</v>
      </c>
      <c r="V686">
        <v>0</v>
      </c>
      <c r="AI686">
        <v>0</v>
      </c>
      <c r="AZ686">
        <v>0</v>
      </c>
      <c r="BB686">
        <v>2</v>
      </c>
      <c r="BC686">
        <v>2020</v>
      </c>
      <c r="BD686" s="1" t="s">
        <v>3987</v>
      </c>
      <c r="BE686">
        <v>2020</v>
      </c>
    </row>
    <row r="687" spans="1:57" x14ac:dyDescent="0.35">
      <c r="A687" s="1" t="s">
        <v>59</v>
      </c>
      <c r="B687" s="1" t="s">
        <v>1101</v>
      </c>
      <c r="C687" s="1" t="s">
        <v>1395</v>
      </c>
      <c r="D687" s="1" t="s">
        <v>4193</v>
      </c>
      <c r="E687" s="2">
        <v>43889</v>
      </c>
      <c r="F687" s="1" t="s">
        <v>1102</v>
      </c>
      <c r="G687" s="1" t="s">
        <v>29</v>
      </c>
      <c r="H687" s="1" t="s">
        <v>596</v>
      </c>
      <c r="I687" s="1" t="s">
        <v>353</v>
      </c>
      <c r="J687" s="1" t="s">
        <v>1021</v>
      </c>
      <c r="K687" t="s">
        <v>1022</v>
      </c>
      <c r="L687" t="b">
        <v>0</v>
      </c>
      <c r="V687">
        <v>0</v>
      </c>
      <c r="AI687">
        <v>0</v>
      </c>
      <c r="AZ687">
        <v>0</v>
      </c>
      <c r="BB687">
        <v>2</v>
      </c>
      <c r="BC687">
        <v>2020</v>
      </c>
      <c r="BD687" s="1" t="s">
        <v>3987</v>
      </c>
      <c r="BE687">
        <v>2020</v>
      </c>
    </row>
    <row r="688" spans="1:57" x14ac:dyDescent="0.35">
      <c r="A688" s="1" t="s">
        <v>59</v>
      </c>
      <c r="B688" s="1" t="s">
        <v>1097</v>
      </c>
      <c r="C688" s="1" t="s">
        <v>1394</v>
      </c>
      <c r="D688" s="1" t="s">
        <v>4193</v>
      </c>
      <c r="E688" s="2">
        <v>43889</v>
      </c>
      <c r="F688" s="1" t="s">
        <v>1098</v>
      </c>
      <c r="G688" s="1" t="s">
        <v>29</v>
      </c>
      <c r="H688" s="1" t="s">
        <v>1099</v>
      </c>
      <c r="I688" s="1" t="s">
        <v>845</v>
      </c>
      <c r="J688" s="1" t="s">
        <v>1021</v>
      </c>
      <c r="K688" t="s">
        <v>1022</v>
      </c>
      <c r="L688" t="b">
        <v>0</v>
      </c>
      <c r="V688">
        <v>0</v>
      </c>
      <c r="AI688">
        <v>0</v>
      </c>
      <c r="AZ688">
        <v>0</v>
      </c>
      <c r="BB688">
        <v>2</v>
      </c>
      <c r="BC688">
        <v>2020</v>
      </c>
      <c r="BD688" s="1" t="s">
        <v>3987</v>
      </c>
      <c r="BE688">
        <v>2020</v>
      </c>
    </row>
    <row r="689" spans="1:57" x14ac:dyDescent="0.35">
      <c r="A689" s="1" t="s">
        <v>59</v>
      </c>
      <c r="B689" s="1" t="s">
        <v>1197</v>
      </c>
      <c r="C689" s="1" t="s">
        <v>1423</v>
      </c>
      <c r="D689" s="1" t="s">
        <v>4193</v>
      </c>
      <c r="E689" s="2">
        <v>43889</v>
      </c>
      <c r="F689" s="1" t="s">
        <v>1198</v>
      </c>
      <c r="G689" s="1" t="s">
        <v>29</v>
      </c>
      <c r="H689" s="1" t="s">
        <v>1199</v>
      </c>
      <c r="I689" s="1" t="s">
        <v>387</v>
      </c>
      <c r="J689" s="1" t="s">
        <v>1021</v>
      </c>
      <c r="K689" t="s">
        <v>1022</v>
      </c>
      <c r="L689" t="b">
        <v>0</v>
      </c>
      <c r="V689">
        <v>0</v>
      </c>
      <c r="AI689">
        <v>0</v>
      </c>
      <c r="AZ689">
        <v>0</v>
      </c>
      <c r="BB689">
        <v>2</v>
      </c>
      <c r="BC689">
        <v>2020</v>
      </c>
      <c r="BD689" s="1" t="s">
        <v>3987</v>
      </c>
      <c r="BE689">
        <v>2020</v>
      </c>
    </row>
    <row r="690" spans="1:57" x14ac:dyDescent="0.35">
      <c r="A690" s="1" t="s">
        <v>59</v>
      </c>
      <c r="B690" s="1" t="s">
        <v>1119</v>
      </c>
      <c r="C690" s="1" t="s">
        <v>1400</v>
      </c>
      <c r="D690" s="1" t="s">
        <v>4193</v>
      </c>
      <c r="E690" s="2">
        <v>43889</v>
      </c>
      <c r="F690" s="1" t="s">
        <v>1120</v>
      </c>
      <c r="G690" s="1" t="s">
        <v>29</v>
      </c>
      <c r="H690" s="1" t="s">
        <v>54</v>
      </c>
      <c r="I690" s="1" t="s">
        <v>190</v>
      </c>
      <c r="J690" s="1" t="s">
        <v>1021</v>
      </c>
      <c r="K690" t="s">
        <v>1022</v>
      </c>
      <c r="L690" t="b">
        <v>0</v>
      </c>
      <c r="V690">
        <v>0</v>
      </c>
      <c r="AI690">
        <v>0</v>
      </c>
      <c r="AZ690">
        <v>0</v>
      </c>
      <c r="BB690">
        <v>2</v>
      </c>
      <c r="BC690">
        <v>2020</v>
      </c>
      <c r="BD690" s="1" t="s">
        <v>3987</v>
      </c>
      <c r="BE690">
        <v>2020</v>
      </c>
    </row>
    <row r="691" spans="1:57" x14ac:dyDescent="0.35">
      <c r="A691" s="1" t="s">
        <v>59</v>
      </c>
      <c r="B691" s="1" t="s">
        <v>1031</v>
      </c>
      <c r="C691" s="1" t="s">
        <v>1376</v>
      </c>
      <c r="D691" s="1" t="s">
        <v>4193</v>
      </c>
      <c r="E691" s="2">
        <v>43889</v>
      </c>
      <c r="F691" s="1" t="s">
        <v>1032</v>
      </c>
      <c r="G691" s="1" t="s">
        <v>29</v>
      </c>
      <c r="H691" s="1" t="s">
        <v>43</v>
      </c>
      <c r="I691" s="1" t="s">
        <v>48</v>
      </c>
      <c r="J691" s="1" t="s">
        <v>1021</v>
      </c>
      <c r="K691" t="s">
        <v>1022</v>
      </c>
      <c r="L691" t="b">
        <v>0</v>
      </c>
      <c r="V691">
        <v>0</v>
      </c>
      <c r="AI691">
        <v>0</v>
      </c>
      <c r="AZ691">
        <v>0</v>
      </c>
      <c r="BB691">
        <v>2</v>
      </c>
      <c r="BC691">
        <v>2020</v>
      </c>
      <c r="BD691" s="1" t="s">
        <v>3987</v>
      </c>
      <c r="BE691">
        <v>2020</v>
      </c>
    </row>
    <row r="692" spans="1:57" x14ac:dyDescent="0.35">
      <c r="A692" s="1" t="s">
        <v>59</v>
      </c>
      <c r="B692" s="1" t="s">
        <v>1028</v>
      </c>
      <c r="C692" s="1" t="s">
        <v>1375</v>
      </c>
      <c r="D692" s="1" t="s">
        <v>4193</v>
      </c>
      <c r="E692" s="2">
        <v>43889</v>
      </c>
      <c r="F692" s="1" t="s">
        <v>1029</v>
      </c>
      <c r="G692" s="1" t="s">
        <v>29</v>
      </c>
      <c r="H692" s="1" t="s">
        <v>576</v>
      </c>
      <c r="I692" s="1" t="s">
        <v>353</v>
      </c>
      <c r="J692" s="1" t="s">
        <v>1021</v>
      </c>
      <c r="K692" t="s">
        <v>1022</v>
      </c>
      <c r="L692" t="b">
        <v>0</v>
      </c>
      <c r="V692">
        <v>0</v>
      </c>
      <c r="AI692">
        <v>0</v>
      </c>
      <c r="AZ692">
        <v>0</v>
      </c>
      <c r="BB692">
        <v>2</v>
      </c>
      <c r="BC692">
        <v>2020</v>
      </c>
      <c r="BD692" s="1" t="s">
        <v>3987</v>
      </c>
      <c r="BE692">
        <v>2020</v>
      </c>
    </row>
    <row r="693" spans="1:57" x14ac:dyDescent="0.35">
      <c r="A693" s="1" t="s">
        <v>59</v>
      </c>
      <c r="B693" s="1" t="s">
        <v>1024</v>
      </c>
      <c r="C693" s="1" t="s">
        <v>1374</v>
      </c>
      <c r="D693" s="1" t="s">
        <v>4193</v>
      </c>
      <c r="E693" s="2">
        <v>43889</v>
      </c>
      <c r="F693" s="1" t="s">
        <v>1025</v>
      </c>
      <c r="G693" s="1" t="s">
        <v>29</v>
      </c>
      <c r="H693" s="1" t="s">
        <v>1026</v>
      </c>
      <c r="I693" s="1" t="s">
        <v>353</v>
      </c>
      <c r="J693" s="1" t="s">
        <v>1021</v>
      </c>
      <c r="K693" t="s">
        <v>1022</v>
      </c>
      <c r="L693" t="b">
        <v>0</v>
      </c>
      <c r="V693">
        <v>0</v>
      </c>
      <c r="AI693">
        <v>0</v>
      </c>
      <c r="AZ693">
        <v>0</v>
      </c>
      <c r="BB693">
        <v>2</v>
      </c>
      <c r="BC693">
        <v>2020</v>
      </c>
      <c r="BD693" s="1" t="s">
        <v>3987</v>
      </c>
      <c r="BE693">
        <v>2020</v>
      </c>
    </row>
    <row r="694" spans="1:57" x14ac:dyDescent="0.35">
      <c r="A694" s="1" t="s">
        <v>59</v>
      </c>
      <c r="B694" s="1" t="s">
        <v>1018</v>
      </c>
      <c r="C694" s="1" t="s">
        <v>1373</v>
      </c>
      <c r="D694" s="1" t="s">
        <v>4193</v>
      </c>
      <c r="E694" s="2">
        <v>43889</v>
      </c>
      <c r="F694" s="1" t="s">
        <v>1019</v>
      </c>
      <c r="G694" s="1" t="s">
        <v>29</v>
      </c>
      <c r="H694" s="1" t="s">
        <v>1020</v>
      </c>
      <c r="I694" s="1" t="s">
        <v>145</v>
      </c>
      <c r="J694" s="1" t="s">
        <v>1021</v>
      </c>
      <c r="K694" t="s">
        <v>1022</v>
      </c>
      <c r="L694" t="b">
        <v>0</v>
      </c>
      <c r="V694">
        <v>0</v>
      </c>
      <c r="AI694">
        <v>0</v>
      </c>
      <c r="AZ694">
        <v>0</v>
      </c>
      <c r="BB694">
        <v>2</v>
      </c>
      <c r="BC694">
        <v>2020</v>
      </c>
      <c r="BD694" s="1" t="s">
        <v>3987</v>
      </c>
      <c r="BE694">
        <v>2020</v>
      </c>
    </row>
    <row r="695" spans="1:57" x14ac:dyDescent="0.35">
      <c r="A695" s="1" t="s">
        <v>59</v>
      </c>
      <c r="B695" s="1" t="s">
        <v>1038</v>
      </c>
      <c r="C695" s="1" t="s">
        <v>1378</v>
      </c>
      <c r="D695" s="1" t="s">
        <v>4193</v>
      </c>
      <c r="E695" s="2">
        <v>43889</v>
      </c>
      <c r="F695" s="1" t="s">
        <v>1039</v>
      </c>
      <c r="G695" s="1" t="s">
        <v>29</v>
      </c>
      <c r="H695" s="1" t="s">
        <v>993</v>
      </c>
      <c r="I695" s="1" t="s">
        <v>145</v>
      </c>
      <c r="J695" s="1" t="s">
        <v>1021</v>
      </c>
      <c r="K695" t="s">
        <v>1022</v>
      </c>
      <c r="L695" t="b">
        <v>0</v>
      </c>
      <c r="V695">
        <v>0</v>
      </c>
      <c r="AI695">
        <v>0</v>
      </c>
      <c r="AZ695">
        <v>0</v>
      </c>
      <c r="BB695">
        <v>2</v>
      </c>
      <c r="BC695">
        <v>2020</v>
      </c>
      <c r="BD695" s="1" t="s">
        <v>3987</v>
      </c>
      <c r="BE695">
        <v>2020</v>
      </c>
    </row>
    <row r="696" spans="1:57" x14ac:dyDescent="0.35">
      <c r="A696" s="1" t="s">
        <v>59</v>
      </c>
      <c r="B696" s="1" t="s">
        <v>1034</v>
      </c>
      <c r="C696" s="1" t="s">
        <v>1377</v>
      </c>
      <c r="D696" s="1" t="s">
        <v>4193</v>
      </c>
      <c r="E696" s="2">
        <v>43889</v>
      </c>
      <c r="F696" s="1" t="s">
        <v>1035</v>
      </c>
      <c r="G696" s="1" t="s">
        <v>29</v>
      </c>
      <c r="H696" s="1" t="s">
        <v>1036</v>
      </c>
      <c r="I696" s="1" t="s">
        <v>387</v>
      </c>
      <c r="J696" s="1" t="s">
        <v>1021</v>
      </c>
      <c r="K696" t="s">
        <v>1022</v>
      </c>
      <c r="L696" t="b">
        <v>0</v>
      </c>
      <c r="V696">
        <v>0</v>
      </c>
      <c r="AI696">
        <v>0</v>
      </c>
      <c r="AZ696">
        <v>0</v>
      </c>
      <c r="BB696">
        <v>2</v>
      </c>
      <c r="BC696">
        <v>2020</v>
      </c>
      <c r="BD696" s="1" t="s">
        <v>3987</v>
      </c>
      <c r="BE696">
        <v>2020</v>
      </c>
    </row>
    <row r="697" spans="1:57" x14ac:dyDescent="0.35">
      <c r="A697" s="1" t="s">
        <v>59</v>
      </c>
      <c r="B697" s="1" t="s">
        <v>1090</v>
      </c>
      <c r="C697" s="1" t="s">
        <v>1392</v>
      </c>
      <c r="D697" s="1" t="s">
        <v>4193</v>
      </c>
      <c r="E697" s="2">
        <v>43889</v>
      </c>
      <c r="F697" s="1" t="s">
        <v>1091</v>
      </c>
      <c r="G697" s="1" t="s">
        <v>29</v>
      </c>
      <c r="H697" s="1" t="s">
        <v>146</v>
      </c>
      <c r="I697" s="1" t="s">
        <v>145</v>
      </c>
      <c r="J697" s="1" t="s">
        <v>1021</v>
      </c>
      <c r="K697" t="s">
        <v>1022</v>
      </c>
      <c r="L697" t="b">
        <v>0</v>
      </c>
      <c r="V697">
        <v>0</v>
      </c>
      <c r="AI697">
        <v>0</v>
      </c>
      <c r="AZ697">
        <v>0</v>
      </c>
      <c r="BB697">
        <v>2</v>
      </c>
      <c r="BC697">
        <v>2020</v>
      </c>
      <c r="BD697" s="1" t="s">
        <v>3987</v>
      </c>
      <c r="BE697">
        <v>2020</v>
      </c>
    </row>
    <row r="698" spans="1:57" x14ac:dyDescent="0.35">
      <c r="A698" s="1" t="s">
        <v>59</v>
      </c>
      <c r="B698" s="1" t="s">
        <v>1151</v>
      </c>
      <c r="C698" s="1" t="s">
        <v>1495</v>
      </c>
      <c r="D698" s="1" t="s">
        <v>4194</v>
      </c>
      <c r="E698" s="2">
        <v>44074</v>
      </c>
      <c r="F698" s="1" t="s">
        <v>1152</v>
      </c>
      <c r="G698" s="1" t="s">
        <v>1496</v>
      </c>
      <c r="H698" s="1" t="s">
        <v>1153</v>
      </c>
      <c r="I698" s="1" t="s">
        <v>31</v>
      </c>
      <c r="J698" s="1" t="s">
        <v>1021</v>
      </c>
      <c r="K698" t="s">
        <v>1022</v>
      </c>
      <c r="L698" t="b">
        <v>0</v>
      </c>
      <c r="V698">
        <v>0</v>
      </c>
      <c r="AI698">
        <v>0</v>
      </c>
      <c r="AZ698">
        <v>0</v>
      </c>
      <c r="BB698">
        <v>8</v>
      </c>
      <c r="BC698">
        <v>2020</v>
      </c>
      <c r="BD698" s="1" t="s">
        <v>3985</v>
      </c>
      <c r="BE698">
        <v>2020</v>
      </c>
    </row>
    <row r="699" spans="1:57" x14ac:dyDescent="0.35">
      <c r="A699" s="1" t="s">
        <v>59</v>
      </c>
      <c r="B699" s="1" t="s">
        <v>1122</v>
      </c>
      <c r="C699" s="1" t="s">
        <v>1465</v>
      </c>
      <c r="D699" s="1" t="s">
        <v>4194</v>
      </c>
      <c r="E699" s="2">
        <v>44074</v>
      </c>
      <c r="F699" s="1" t="s">
        <v>1123</v>
      </c>
      <c r="G699" s="1" t="s">
        <v>1466</v>
      </c>
      <c r="H699" s="1" t="s">
        <v>1124</v>
      </c>
      <c r="I699" s="1" t="s">
        <v>145</v>
      </c>
      <c r="J699" s="1" t="s">
        <v>1021</v>
      </c>
      <c r="K699" t="s">
        <v>1022</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3985</v>
      </c>
      <c r="BE699">
        <v>2020</v>
      </c>
    </row>
    <row r="700" spans="1:57" x14ac:dyDescent="0.35">
      <c r="A700" s="1" t="s">
        <v>59</v>
      </c>
      <c r="B700" s="1" t="s">
        <v>1065</v>
      </c>
      <c r="C700" s="1" t="s">
        <v>1439</v>
      </c>
      <c r="D700" s="1" t="s">
        <v>4194</v>
      </c>
      <c r="E700" s="2">
        <v>44074</v>
      </c>
      <c r="F700" s="1" t="s">
        <v>1066</v>
      </c>
      <c r="G700" s="1" t="s">
        <v>1440</v>
      </c>
      <c r="H700" s="1" t="s">
        <v>1067</v>
      </c>
      <c r="I700" s="1" t="s">
        <v>353</v>
      </c>
      <c r="J700" s="1" t="s">
        <v>1021</v>
      </c>
      <c r="K700" t="s">
        <v>1022</v>
      </c>
      <c r="L700" t="b">
        <v>0</v>
      </c>
      <c r="V700">
        <v>0</v>
      </c>
      <c r="AI700">
        <v>0</v>
      </c>
      <c r="AZ700">
        <v>0</v>
      </c>
      <c r="BB700">
        <v>8</v>
      </c>
      <c r="BC700">
        <v>2020</v>
      </c>
      <c r="BD700" s="1" t="s">
        <v>3985</v>
      </c>
      <c r="BE700">
        <v>2020</v>
      </c>
    </row>
    <row r="701" spans="1:57" x14ac:dyDescent="0.35">
      <c r="A701" s="1" t="s">
        <v>59</v>
      </c>
      <c r="B701" s="1" t="s">
        <v>1061</v>
      </c>
      <c r="C701" s="1" t="s">
        <v>1437</v>
      </c>
      <c r="D701" s="1" t="s">
        <v>4194</v>
      </c>
      <c r="E701" s="2">
        <v>44074</v>
      </c>
      <c r="F701" s="1" t="s">
        <v>1062</v>
      </c>
      <c r="G701" s="1" t="s">
        <v>1438</v>
      </c>
      <c r="H701" s="1" t="s">
        <v>1063</v>
      </c>
      <c r="I701" s="1" t="s">
        <v>40</v>
      </c>
      <c r="J701" s="1" t="s">
        <v>1021</v>
      </c>
      <c r="K701" t="s">
        <v>1022</v>
      </c>
      <c r="L701" t="b">
        <v>0</v>
      </c>
      <c r="V701">
        <v>0</v>
      </c>
      <c r="AI701">
        <v>0</v>
      </c>
      <c r="AZ701">
        <v>0</v>
      </c>
      <c r="BB701">
        <v>8</v>
      </c>
      <c r="BC701">
        <v>2020</v>
      </c>
      <c r="BD701" s="1" t="s">
        <v>3985</v>
      </c>
      <c r="BE701">
        <v>2020</v>
      </c>
    </row>
    <row r="702" spans="1:57" x14ac:dyDescent="0.35">
      <c r="A702" s="1" t="s">
        <v>59</v>
      </c>
      <c r="B702" s="1" t="s">
        <v>1053</v>
      </c>
      <c r="C702" s="1" t="s">
        <v>1435</v>
      </c>
      <c r="D702" s="1" t="s">
        <v>4194</v>
      </c>
      <c r="E702" s="2">
        <v>44074</v>
      </c>
      <c r="F702" s="1" t="s">
        <v>1054</v>
      </c>
      <c r="G702" s="1" t="s">
        <v>1436</v>
      </c>
      <c r="H702" s="1" t="s">
        <v>1055</v>
      </c>
      <c r="I702" s="1" t="s">
        <v>145</v>
      </c>
      <c r="J702" s="1" t="s">
        <v>1021</v>
      </c>
      <c r="K702" t="s">
        <v>1022</v>
      </c>
      <c r="L702" t="b">
        <v>0</v>
      </c>
      <c r="V702">
        <v>0</v>
      </c>
      <c r="AI702">
        <v>0</v>
      </c>
      <c r="AZ702">
        <v>0</v>
      </c>
      <c r="BB702">
        <v>8</v>
      </c>
      <c r="BC702">
        <v>2020</v>
      </c>
      <c r="BD702" s="1" t="s">
        <v>3985</v>
      </c>
      <c r="BE702">
        <v>2020</v>
      </c>
    </row>
    <row r="703" spans="1:57" x14ac:dyDescent="0.35">
      <c r="A703" s="1" t="s">
        <v>59</v>
      </c>
      <c r="B703" s="1" t="s">
        <v>1045</v>
      </c>
      <c r="C703" s="1" t="s">
        <v>1433</v>
      </c>
      <c r="D703" s="1" t="s">
        <v>4194</v>
      </c>
      <c r="E703" s="2">
        <v>44074</v>
      </c>
      <c r="F703" s="1" t="s">
        <v>1046</v>
      </c>
      <c r="G703" s="1" t="s">
        <v>1434</v>
      </c>
      <c r="H703" s="1" t="s">
        <v>1047</v>
      </c>
      <c r="I703" s="1" t="s">
        <v>387</v>
      </c>
      <c r="J703" s="1" t="s">
        <v>1021</v>
      </c>
      <c r="K703" t="s">
        <v>1022</v>
      </c>
      <c r="L703" t="b">
        <v>0</v>
      </c>
      <c r="V703">
        <v>0</v>
      </c>
      <c r="AI703">
        <v>0</v>
      </c>
      <c r="AZ703">
        <v>0</v>
      </c>
      <c r="BB703">
        <v>8</v>
      </c>
      <c r="BC703">
        <v>2020</v>
      </c>
      <c r="BD703" s="1" t="s">
        <v>3985</v>
      </c>
      <c r="BE703">
        <v>2020</v>
      </c>
    </row>
    <row r="704" spans="1:57" x14ac:dyDescent="0.35">
      <c r="A704" s="1" t="s">
        <v>59</v>
      </c>
      <c r="B704" s="1" t="s">
        <v>1208</v>
      </c>
      <c r="C704" s="1" t="s">
        <v>1533</v>
      </c>
      <c r="D704" s="1" t="s">
        <v>4194</v>
      </c>
      <c r="E704" s="2">
        <v>44074</v>
      </c>
      <c r="F704" s="1" t="s">
        <v>1209</v>
      </c>
      <c r="G704" s="1" t="s">
        <v>1534</v>
      </c>
      <c r="H704" s="1" t="s">
        <v>1210</v>
      </c>
      <c r="I704" s="1" t="s">
        <v>387</v>
      </c>
      <c r="J704" s="1" t="s">
        <v>1021</v>
      </c>
      <c r="K704" t="s">
        <v>1022</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3985</v>
      </c>
      <c r="BE704">
        <v>2020</v>
      </c>
    </row>
    <row r="705" spans="1:57" x14ac:dyDescent="0.35">
      <c r="A705" s="1" t="s">
        <v>59</v>
      </c>
      <c r="B705" s="1" t="s">
        <v>1077</v>
      </c>
      <c r="C705" s="1" t="s">
        <v>1535</v>
      </c>
      <c r="D705" s="1" t="s">
        <v>4194</v>
      </c>
      <c r="E705" s="2">
        <v>44074</v>
      </c>
      <c r="F705" s="1" t="s">
        <v>1078</v>
      </c>
      <c r="G705" s="1" t="s">
        <v>1536</v>
      </c>
      <c r="H705" s="1" t="s">
        <v>1079</v>
      </c>
      <c r="I705" s="1" t="s">
        <v>353</v>
      </c>
      <c r="J705" s="1" t="s">
        <v>1021</v>
      </c>
      <c r="K705" t="s">
        <v>1022</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3985</v>
      </c>
      <c r="BE705">
        <v>2020</v>
      </c>
    </row>
    <row r="706" spans="1:57" x14ac:dyDescent="0.35">
      <c r="A706" s="1" t="s">
        <v>59</v>
      </c>
      <c r="B706" s="1" t="s">
        <v>1148</v>
      </c>
      <c r="C706" s="1" t="s">
        <v>1479</v>
      </c>
      <c r="D706" s="1" t="s">
        <v>4194</v>
      </c>
      <c r="E706" s="2">
        <v>44074</v>
      </c>
      <c r="F706" s="1" t="s">
        <v>1149</v>
      </c>
      <c r="G706" s="1" t="s">
        <v>1480</v>
      </c>
      <c r="H706" s="1" t="s">
        <v>854</v>
      </c>
      <c r="I706" s="1" t="s">
        <v>40</v>
      </c>
      <c r="J706" s="1" t="s">
        <v>1021</v>
      </c>
      <c r="K706" t="s">
        <v>1022</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3985</v>
      </c>
      <c r="BE706">
        <v>2020</v>
      </c>
    </row>
    <row r="707" spans="1:57" x14ac:dyDescent="0.35">
      <c r="A707" s="1" t="s">
        <v>59</v>
      </c>
      <c r="B707" s="1" t="s">
        <v>1201</v>
      </c>
      <c r="C707" s="1" t="s">
        <v>1531</v>
      </c>
      <c r="D707" s="1" t="s">
        <v>4194</v>
      </c>
      <c r="E707" s="2">
        <v>44074</v>
      </c>
      <c r="F707" s="1" t="s">
        <v>1202</v>
      </c>
      <c r="G707" s="1" t="s">
        <v>1532</v>
      </c>
      <c r="H707" s="1" t="s">
        <v>352</v>
      </c>
      <c r="I707" s="1" t="s">
        <v>353</v>
      </c>
      <c r="J707" s="1" t="s">
        <v>1021</v>
      </c>
      <c r="K707" t="s">
        <v>1022</v>
      </c>
      <c r="L707" t="b">
        <v>1</v>
      </c>
      <c r="M707">
        <v>2039</v>
      </c>
      <c r="N707">
        <v>878</v>
      </c>
      <c r="O707">
        <v>1161</v>
      </c>
      <c r="T707">
        <v>2039</v>
      </c>
      <c r="V707">
        <v>2039</v>
      </c>
      <c r="Y707">
        <v>2039</v>
      </c>
      <c r="AA707">
        <v>878</v>
      </c>
      <c r="AB707">
        <v>1161</v>
      </c>
      <c r="AF707">
        <v>2039</v>
      </c>
      <c r="AI707">
        <v>2039</v>
      </c>
      <c r="AZ707">
        <v>0</v>
      </c>
      <c r="BB707">
        <v>8</v>
      </c>
      <c r="BC707">
        <v>2020</v>
      </c>
      <c r="BD707" s="1" t="s">
        <v>3985</v>
      </c>
      <c r="BE707">
        <v>2020</v>
      </c>
    </row>
    <row r="708" spans="1:57" x14ac:dyDescent="0.35">
      <c r="A708" s="1" t="s">
        <v>59</v>
      </c>
      <c r="B708" s="1" t="s">
        <v>1204</v>
      </c>
      <c r="C708" s="1" t="s">
        <v>1537</v>
      </c>
      <c r="D708" s="1" t="s">
        <v>4194</v>
      </c>
      <c r="E708" s="2">
        <v>44074</v>
      </c>
      <c r="F708" s="1" t="s">
        <v>1205</v>
      </c>
      <c r="G708" s="1" t="s">
        <v>1538</v>
      </c>
      <c r="H708" s="1" t="s">
        <v>1206</v>
      </c>
      <c r="I708" s="1" t="s">
        <v>31</v>
      </c>
      <c r="J708" s="1" t="s">
        <v>1021</v>
      </c>
      <c r="K708" t="s">
        <v>1022</v>
      </c>
      <c r="L708" t="b">
        <v>0</v>
      </c>
      <c r="V708">
        <v>0</v>
      </c>
      <c r="AI708">
        <v>0</v>
      </c>
      <c r="AZ708">
        <v>0</v>
      </c>
      <c r="BB708">
        <v>8</v>
      </c>
      <c r="BC708">
        <v>2020</v>
      </c>
      <c r="BD708" s="1" t="s">
        <v>3985</v>
      </c>
      <c r="BE708">
        <v>2020</v>
      </c>
    </row>
    <row r="709" spans="1:57" x14ac:dyDescent="0.35">
      <c r="A709" s="1" t="s">
        <v>59</v>
      </c>
      <c r="B709" s="1" t="s">
        <v>1140</v>
      </c>
      <c r="C709" s="1" t="s">
        <v>1475</v>
      </c>
      <c r="D709" s="1" t="s">
        <v>4194</v>
      </c>
      <c r="E709" s="2">
        <v>44074</v>
      </c>
      <c r="F709" s="1" t="s">
        <v>1141</v>
      </c>
      <c r="G709" s="1" t="s">
        <v>1476</v>
      </c>
      <c r="H709" s="1" t="s">
        <v>74</v>
      </c>
      <c r="I709" s="1" t="s">
        <v>82</v>
      </c>
      <c r="J709" s="1" t="s">
        <v>1021</v>
      </c>
      <c r="K709" t="s">
        <v>1022</v>
      </c>
      <c r="L709" t="b">
        <v>0</v>
      </c>
      <c r="V709">
        <v>0</v>
      </c>
      <c r="AI709">
        <v>0</v>
      </c>
      <c r="AZ709">
        <v>0</v>
      </c>
      <c r="BB709">
        <v>8</v>
      </c>
      <c r="BC709">
        <v>2020</v>
      </c>
      <c r="BD709" s="1" t="s">
        <v>3985</v>
      </c>
      <c r="BE709">
        <v>2020</v>
      </c>
    </row>
    <row r="710" spans="1:57" x14ac:dyDescent="0.35">
      <c r="A710" s="1" t="s">
        <v>59</v>
      </c>
      <c r="B710" s="1" t="s">
        <v>1143</v>
      </c>
      <c r="C710" s="1" t="s">
        <v>1477</v>
      </c>
      <c r="D710" s="1" t="s">
        <v>4194</v>
      </c>
      <c r="E710" s="2">
        <v>44074</v>
      </c>
      <c r="F710" s="1" t="s">
        <v>1144</v>
      </c>
      <c r="G710" s="1" t="s">
        <v>1478</v>
      </c>
      <c r="H710" s="1" t="s">
        <v>1145</v>
      </c>
      <c r="I710" s="1" t="s">
        <v>73</v>
      </c>
      <c r="J710" s="1" t="s">
        <v>1021</v>
      </c>
      <c r="K710" t="s">
        <v>1022</v>
      </c>
      <c r="L710" t="b">
        <v>0</v>
      </c>
      <c r="V710">
        <v>0</v>
      </c>
      <c r="AI710">
        <v>0</v>
      </c>
      <c r="AZ710">
        <v>0</v>
      </c>
      <c r="BB710">
        <v>8</v>
      </c>
      <c r="BC710">
        <v>2020</v>
      </c>
      <c r="BD710" s="1" t="s">
        <v>3985</v>
      </c>
      <c r="BE710">
        <v>2020</v>
      </c>
    </row>
    <row r="711" spans="1:57" x14ac:dyDescent="0.35">
      <c r="A711" s="1" t="s">
        <v>59</v>
      </c>
      <c r="B711" s="1" t="s">
        <v>1136</v>
      </c>
      <c r="C711" s="1" t="s">
        <v>1473</v>
      </c>
      <c r="D711" s="1" t="s">
        <v>4194</v>
      </c>
      <c r="E711" s="2">
        <v>44074</v>
      </c>
      <c r="F711" s="1" t="s">
        <v>1137</v>
      </c>
      <c r="G711" s="1" t="s">
        <v>1474</v>
      </c>
      <c r="H711" s="1" t="s">
        <v>1138</v>
      </c>
      <c r="I711" s="1" t="s">
        <v>136</v>
      </c>
      <c r="J711" s="1" t="s">
        <v>1021</v>
      </c>
      <c r="K711" t="s">
        <v>1022</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3985</v>
      </c>
      <c r="BE711">
        <v>2020</v>
      </c>
    </row>
    <row r="712" spans="1:57" x14ac:dyDescent="0.35">
      <c r="A712" s="1" t="s">
        <v>59</v>
      </c>
      <c r="B712" s="1" t="s">
        <v>1133</v>
      </c>
      <c r="C712" s="1" t="s">
        <v>1471</v>
      </c>
      <c r="D712" s="1" t="s">
        <v>4194</v>
      </c>
      <c r="E712" s="2">
        <v>44074</v>
      </c>
      <c r="F712" s="1" t="s">
        <v>1134</v>
      </c>
      <c r="G712" s="1" t="s">
        <v>1472</v>
      </c>
      <c r="H712" s="1" t="s">
        <v>165</v>
      </c>
      <c r="I712" s="1" t="s">
        <v>166</v>
      </c>
      <c r="J712" s="1" t="s">
        <v>1021</v>
      </c>
      <c r="K712" t="s">
        <v>1022</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3985</v>
      </c>
      <c r="BE712">
        <v>2020</v>
      </c>
    </row>
    <row r="713" spans="1:57" x14ac:dyDescent="0.35">
      <c r="A713" s="1" t="s">
        <v>59</v>
      </c>
      <c r="B713" s="1" t="s">
        <v>1130</v>
      </c>
      <c r="C713" s="1" t="s">
        <v>1469</v>
      </c>
      <c r="D713" s="1" t="s">
        <v>4194</v>
      </c>
      <c r="E713" s="2">
        <v>44074</v>
      </c>
      <c r="F713" s="1" t="s">
        <v>1131</v>
      </c>
      <c r="G713" s="1" t="s">
        <v>1470</v>
      </c>
      <c r="H713" s="1" t="s">
        <v>386</v>
      </c>
      <c r="I713" s="1" t="s">
        <v>387</v>
      </c>
      <c r="J713" s="1" t="s">
        <v>1021</v>
      </c>
      <c r="K713" t="s">
        <v>1022</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3985</v>
      </c>
      <c r="BE713">
        <v>2020</v>
      </c>
    </row>
    <row r="714" spans="1:57" x14ac:dyDescent="0.35">
      <c r="A714" s="1" t="s">
        <v>59</v>
      </c>
      <c r="B714" s="1" t="s">
        <v>1164</v>
      </c>
      <c r="C714" s="1" t="s">
        <v>1501</v>
      </c>
      <c r="D714" s="1" t="s">
        <v>4194</v>
      </c>
      <c r="E714" s="2">
        <v>44074</v>
      </c>
      <c r="F714" s="1" t="s">
        <v>1165</v>
      </c>
      <c r="G714" s="1" t="s">
        <v>1502</v>
      </c>
      <c r="H714" s="1" t="s">
        <v>998</v>
      </c>
      <c r="I714" s="1" t="s">
        <v>145</v>
      </c>
      <c r="J714" s="1" t="s">
        <v>1021</v>
      </c>
      <c r="K714" t="s">
        <v>1022</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3985</v>
      </c>
      <c r="BE714">
        <v>2020</v>
      </c>
    </row>
    <row r="715" spans="1:57" x14ac:dyDescent="0.35">
      <c r="A715" s="1" t="s">
        <v>59</v>
      </c>
      <c r="B715" s="1" t="s">
        <v>1160</v>
      </c>
      <c r="C715" s="1" t="s">
        <v>1499</v>
      </c>
      <c r="D715" s="1" t="s">
        <v>4194</v>
      </c>
      <c r="E715" s="2">
        <v>44074</v>
      </c>
      <c r="F715" s="1" t="s">
        <v>1161</v>
      </c>
      <c r="G715" s="1" t="s">
        <v>1500</v>
      </c>
      <c r="H715" s="1" t="s">
        <v>1162</v>
      </c>
      <c r="I715" s="1" t="s">
        <v>353</v>
      </c>
      <c r="J715" s="1" t="s">
        <v>1021</v>
      </c>
      <c r="K715" t="s">
        <v>1022</v>
      </c>
      <c r="L715" t="b">
        <v>0</v>
      </c>
      <c r="V715">
        <v>0</v>
      </c>
      <c r="AI715">
        <v>0</v>
      </c>
      <c r="AZ715">
        <v>0</v>
      </c>
      <c r="BB715">
        <v>8</v>
      </c>
      <c r="BC715">
        <v>2020</v>
      </c>
      <c r="BD715" s="1" t="s">
        <v>3985</v>
      </c>
      <c r="BE715">
        <v>2020</v>
      </c>
    </row>
    <row r="716" spans="1:57" x14ac:dyDescent="0.35">
      <c r="A716" s="1" t="s">
        <v>59</v>
      </c>
      <c r="B716" s="1" t="s">
        <v>1155</v>
      </c>
      <c r="C716" s="1" t="s">
        <v>1497</v>
      </c>
      <c r="D716" s="1" t="s">
        <v>4194</v>
      </c>
      <c r="E716" s="2">
        <v>44074</v>
      </c>
      <c r="F716" s="1" t="s">
        <v>1156</v>
      </c>
      <c r="G716" s="1" t="s">
        <v>1498</v>
      </c>
      <c r="H716" s="1" t="s">
        <v>1158</v>
      </c>
      <c r="I716" s="1" t="s">
        <v>145</v>
      </c>
      <c r="J716" s="1" t="s">
        <v>1021</v>
      </c>
      <c r="K716" t="s">
        <v>1022</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3985</v>
      </c>
      <c r="BE716">
        <v>2020</v>
      </c>
    </row>
    <row r="717" spans="1:57" x14ac:dyDescent="0.35">
      <c r="A717" s="1" t="s">
        <v>59</v>
      </c>
      <c r="B717" s="1" t="s">
        <v>1167</v>
      </c>
      <c r="C717" s="1" t="s">
        <v>1503</v>
      </c>
      <c r="D717" s="1" t="s">
        <v>4194</v>
      </c>
      <c r="E717" s="2">
        <v>44074</v>
      </c>
      <c r="F717" s="1" t="s">
        <v>1168</v>
      </c>
      <c r="G717" s="1" t="s">
        <v>1504</v>
      </c>
      <c r="H717" s="1" t="s">
        <v>238</v>
      </c>
      <c r="I717" s="1" t="s">
        <v>239</v>
      </c>
      <c r="J717" s="1" t="s">
        <v>1021</v>
      </c>
      <c r="K717" t="s">
        <v>1022</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3985</v>
      </c>
      <c r="BE717">
        <v>2020</v>
      </c>
    </row>
    <row r="718" spans="1:57" x14ac:dyDescent="0.35">
      <c r="A718" s="1" t="s">
        <v>59</v>
      </c>
      <c r="B718" s="1" t="s">
        <v>1170</v>
      </c>
      <c r="C718" s="1" t="s">
        <v>1505</v>
      </c>
      <c r="D718" s="1" t="s">
        <v>4194</v>
      </c>
      <c r="E718" s="2">
        <v>44074</v>
      </c>
      <c r="F718" s="1" t="s">
        <v>1171</v>
      </c>
      <c r="G718" s="1" t="s">
        <v>1506</v>
      </c>
      <c r="H718" s="1" t="s">
        <v>40</v>
      </c>
      <c r="I718" s="1" t="s">
        <v>40</v>
      </c>
      <c r="J718" s="1" t="s">
        <v>1021</v>
      </c>
      <c r="K718" t="s">
        <v>1022</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3985</v>
      </c>
      <c r="BE718">
        <v>2020</v>
      </c>
    </row>
    <row r="719" spans="1:57" x14ac:dyDescent="0.35">
      <c r="A719" s="1" t="s">
        <v>59</v>
      </c>
      <c r="B719" s="1" t="s">
        <v>1173</v>
      </c>
      <c r="C719" s="1" t="s">
        <v>1507</v>
      </c>
      <c r="D719" s="1" t="s">
        <v>4194</v>
      </c>
      <c r="E719" s="2">
        <v>44074</v>
      </c>
      <c r="F719" s="1" t="s">
        <v>1174</v>
      </c>
      <c r="G719" s="1" t="s">
        <v>1508</v>
      </c>
      <c r="H719" s="1" t="s">
        <v>155</v>
      </c>
      <c r="I719" s="1" t="s">
        <v>145</v>
      </c>
      <c r="J719" s="1" t="s">
        <v>1021</v>
      </c>
      <c r="K719" t="s">
        <v>1022</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3985</v>
      </c>
      <c r="BE719">
        <v>2020</v>
      </c>
    </row>
    <row r="720" spans="1:57" x14ac:dyDescent="0.35">
      <c r="A720" s="1" t="s">
        <v>59</v>
      </c>
      <c r="B720" s="1" t="s">
        <v>1126</v>
      </c>
      <c r="C720" s="1" t="s">
        <v>1467</v>
      </c>
      <c r="D720" s="1" t="s">
        <v>4194</v>
      </c>
      <c r="E720" s="2">
        <v>44074</v>
      </c>
      <c r="F720" s="1" t="s">
        <v>1127</v>
      </c>
      <c r="G720" s="1" t="s">
        <v>1468</v>
      </c>
      <c r="H720" s="1" t="s">
        <v>1128</v>
      </c>
      <c r="I720" s="1" t="s">
        <v>166</v>
      </c>
      <c r="J720" s="1" t="s">
        <v>1021</v>
      </c>
      <c r="K720" t="s">
        <v>1022</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3985</v>
      </c>
      <c r="BE720">
        <v>2020</v>
      </c>
    </row>
    <row r="721" spans="1:57" x14ac:dyDescent="0.35">
      <c r="A721" s="1" t="s">
        <v>59</v>
      </c>
      <c r="B721" s="1" t="s">
        <v>1041</v>
      </c>
      <c r="C721" s="1" t="s">
        <v>1431</v>
      </c>
      <c r="D721" s="1" t="s">
        <v>4194</v>
      </c>
      <c r="E721" s="2">
        <v>44074</v>
      </c>
      <c r="F721" s="1" t="s">
        <v>1042</v>
      </c>
      <c r="G721" s="1" t="s">
        <v>1432</v>
      </c>
      <c r="H721" s="1" t="s">
        <v>1043</v>
      </c>
      <c r="I721" s="1" t="s">
        <v>145</v>
      </c>
      <c r="J721" s="1" t="s">
        <v>1021</v>
      </c>
      <c r="K721" t="s">
        <v>1022</v>
      </c>
      <c r="L721" t="b">
        <v>0</v>
      </c>
      <c r="V721">
        <v>0</v>
      </c>
      <c r="AI721">
        <v>0</v>
      </c>
      <c r="AZ721">
        <v>0</v>
      </c>
      <c r="BB721">
        <v>8</v>
      </c>
      <c r="BC721">
        <v>2020</v>
      </c>
      <c r="BD721" s="1" t="s">
        <v>3985</v>
      </c>
      <c r="BE721">
        <v>2020</v>
      </c>
    </row>
    <row r="722" spans="1:57" x14ac:dyDescent="0.35">
      <c r="A722" s="1" t="s">
        <v>59</v>
      </c>
      <c r="B722" s="1" t="s">
        <v>1093</v>
      </c>
      <c r="C722" s="1" t="s">
        <v>1449</v>
      </c>
      <c r="D722" s="1" t="s">
        <v>4194</v>
      </c>
      <c r="E722" s="2">
        <v>44074</v>
      </c>
      <c r="F722" s="1" t="s">
        <v>1094</v>
      </c>
      <c r="G722" s="1" t="s">
        <v>1450</v>
      </c>
      <c r="H722" s="1" t="s">
        <v>1095</v>
      </c>
      <c r="I722" s="1" t="s">
        <v>387</v>
      </c>
      <c r="J722" s="1" t="s">
        <v>1021</v>
      </c>
      <c r="K722" t="s">
        <v>1022</v>
      </c>
      <c r="L722" t="b">
        <v>0</v>
      </c>
      <c r="V722">
        <v>0</v>
      </c>
      <c r="AI722">
        <v>0</v>
      </c>
      <c r="AZ722">
        <v>0</v>
      </c>
      <c r="BB722">
        <v>8</v>
      </c>
      <c r="BC722">
        <v>2020</v>
      </c>
      <c r="BD722" s="1" t="s">
        <v>3985</v>
      </c>
      <c r="BE722">
        <v>2020</v>
      </c>
    </row>
    <row r="723" spans="1:57" x14ac:dyDescent="0.35">
      <c r="A723" s="1" t="s">
        <v>59</v>
      </c>
      <c r="B723" s="1" t="s">
        <v>1084</v>
      </c>
      <c r="C723" s="1" t="s">
        <v>1493</v>
      </c>
      <c r="D723" s="1" t="s">
        <v>4194</v>
      </c>
      <c r="E723" s="2">
        <v>44074</v>
      </c>
      <c r="F723" s="1" t="s">
        <v>1085</v>
      </c>
      <c r="G723" s="1" t="s">
        <v>1494</v>
      </c>
      <c r="H723" s="1" t="s">
        <v>670</v>
      </c>
      <c r="I723" s="1" t="s">
        <v>166</v>
      </c>
      <c r="J723" s="1" t="s">
        <v>1021</v>
      </c>
      <c r="K723" t="s">
        <v>1022</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3985</v>
      </c>
      <c r="BE723">
        <v>2020</v>
      </c>
    </row>
    <row r="724" spans="1:57" x14ac:dyDescent="0.35">
      <c r="A724" s="1" t="s">
        <v>59</v>
      </c>
      <c r="B724" s="1" t="s">
        <v>1090</v>
      </c>
      <c r="C724" s="1" t="s">
        <v>1539</v>
      </c>
      <c r="D724" s="1" t="s">
        <v>4194</v>
      </c>
      <c r="E724" s="2">
        <v>44074</v>
      </c>
      <c r="F724" s="1" t="s">
        <v>1091</v>
      </c>
      <c r="G724" s="1" t="s">
        <v>1540</v>
      </c>
      <c r="H724" s="1" t="s">
        <v>146</v>
      </c>
      <c r="I724" s="1" t="s">
        <v>145</v>
      </c>
      <c r="J724" s="1" t="s">
        <v>1021</v>
      </c>
      <c r="K724" t="s">
        <v>1022</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3985</v>
      </c>
      <c r="BE724">
        <v>2020</v>
      </c>
    </row>
    <row r="725" spans="1:57" x14ac:dyDescent="0.35">
      <c r="A725" s="1" t="s">
        <v>59</v>
      </c>
      <c r="B725" s="1" t="s">
        <v>1049</v>
      </c>
      <c r="C725" s="1" t="s">
        <v>1521</v>
      </c>
      <c r="D725" s="1" t="s">
        <v>4194</v>
      </c>
      <c r="E725" s="2">
        <v>44074</v>
      </c>
      <c r="F725" s="1" t="s">
        <v>1050</v>
      </c>
      <c r="G725" s="1" t="s">
        <v>1522</v>
      </c>
      <c r="H725" s="1" t="s">
        <v>1051</v>
      </c>
      <c r="I725" s="1" t="s">
        <v>387</v>
      </c>
      <c r="J725" s="1" t="s">
        <v>1021</v>
      </c>
      <c r="K725" t="s">
        <v>1022</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3985</v>
      </c>
      <c r="BE725">
        <v>2020</v>
      </c>
    </row>
    <row r="726" spans="1:57" x14ac:dyDescent="0.35">
      <c r="A726" s="1" t="s">
        <v>59</v>
      </c>
      <c r="B726" s="1" t="s">
        <v>1182</v>
      </c>
      <c r="C726" s="1" t="s">
        <v>1511</v>
      </c>
      <c r="D726" s="1" t="s">
        <v>4194</v>
      </c>
      <c r="E726" s="2">
        <v>44074</v>
      </c>
      <c r="F726" s="1" t="s">
        <v>1183</v>
      </c>
      <c r="G726" s="1" t="s">
        <v>1512</v>
      </c>
      <c r="H726" s="1" t="s">
        <v>1184</v>
      </c>
      <c r="I726" s="1" t="s">
        <v>48</v>
      </c>
      <c r="J726" s="1" t="s">
        <v>1021</v>
      </c>
      <c r="K726" t="s">
        <v>1022</v>
      </c>
      <c r="L726" t="b">
        <v>0</v>
      </c>
      <c r="V726">
        <v>0</v>
      </c>
      <c r="AI726">
        <v>0</v>
      </c>
      <c r="AZ726">
        <v>0</v>
      </c>
      <c r="BB726">
        <v>8</v>
      </c>
      <c r="BC726">
        <v>2020</v>
      </c>
      <c r="BD726" s="1" t="s">
        <v>3985</v>
      </c>
      <c r="BE726">
        <v>2020</v>
      </c>
    </row>
    <row r="727" spans="1:57" x14ac:dyDescent="0.35">
      <c r="A727" s="1" t="s">
        <v>59</v>
      </c>
      <c r="B727" s="1" t="s">
        <v>1190</v>
      </c>
      <c r="C727" s="1" t="s">
        <v>1517</v>
      </c>
      <c r="D727" s="1" t="s">
        <v>4194</v>
      </c>
      <c r="E727" s="2">
        <v>44074</v>
      </c>
      <c r="F727" s="1" t="s">
        <v>1191</v>
      </c>
      <c r="G727" s="1" t="s">
        <v>1518</v>
      </c>
      <c r="H727" s="1" t="s">
        <v>402</v>
      </c>
      <c r="I727" s="1" t="s">
        <v>145</v>
      </c>
      <c r="J727" s="1" t="s">
        <v>1021</v>
      </c>
      <c r="K727" t="s">
        <v>1022</v>
      </c>
      <c r="L727" t="b">
        <v>0</v>
      </c>
      <c r="V727">
        <v>0</v>
      </c>
      <c r="AI727">
        <v>0</v>
      </c>
      <c r="AZ727">
        <v>0</v>
      </c>
      <c r="BB727">
        <v>8</v>
      </c>
      <c r="BC727">
        <v>2020</v>
      </c>
      <c r="BD727" s="1" t="s">
        <v>3985</v>
      </c>
      <c r="BE727">
        <v>2020</v>
      </c>
    </row>
    <row r="728" spans="1:57" x14ac:dyDescent="0.35">
      <c r="A728" s="1" t="s">
        <v>59</v>
      </c>
      <c r="B728" s="1" t="s">
        <v>1179</v>
      </c>
      <c r="C728" s="1" t="s">
        <v>1513</v>
      </c>
      <c r="D728" s="1" t="s">
        <v>4194</v>
      </c>
      <c r="E728" s="2">
        <v>44074</v>
      </c>
      <c r="F728" s="1" t="s">
        <v>1180</v>
      </c>
      <c r="G728" s="1" t="s">
        <v>1514</v>
      </c>
      <c r="H728" s="1" t="s">
        <v>125</v>
      </c>
      <c r="I728" s="1" t="s">
        <v>125</v>
      </c>
      <c r="J728" s="1" t="s">
        <v>1021</v>
      </c>
      <c r="K728" t="s">
        <v>1022</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3985</v>
      </c>
      <c r="BE728">
        <v>2020</v>
      </c>
    </row>
    <row r="729" spans="1:57" x14ac:dyDescent="0.35">
      <c r="A729" s="1" t="s">
        <v>59</v>
      </c>
      <c r="B729" s="1" t="s">
        <v>1186</v>
      </c>
      <c r="C729" s="1" t="s">
        <v>1515</v>
      </c>
      <c r="D729" s="1" t="s">
        <v>4194</v>
      </c>
      <c r="E729" s="2">
        <v>44074</v>
      </c>
      <c r="F729" s="1" t="s">
        <v>1187</v>
      </c>
      <c r="G729" s="1" t="s">
        <v>1516</v>
      </c>
      <c r="H729" s="1" t="s">
        <v>1188</v>
      </c>
      <c r="I729" s="1" t="s">
        <v>845</v>
      </c>
      <c r="J729" s="1" t="s">
        <v>1021</v>
      </c>
      <c r="K729" t="s">
        <v>1022</v>
      </c>
      <c r="L729" t="b">
        <v>1</v>
      </c>
      <c r="M729">
        <v>94</v>
      </c>
      <c r="N729">
        <v>41</v>
      </c>
      <c r="O729">
        <v>53</v>
      </c>
      <c r="T729">
        <v>94</v>
      </c>
      <c r="V729">
        <v>94</v>
      </c>
      <c r="Y729">
        <v>94</v>
      </c>
      <c r="AA729">
        <v>41</v>
      </c>
      <c r="AB729">
        <v>53</v>
      </c>
      <c r="AF729">
        <v>94</v>
      </c>
      <c r="AI729">
        <v>94</v>
      </c>
      <c r="AZ729">
        <v>0</v>
      </c>
      <c r="BA729">
        <v>1</v>
      </c>
      <c r="BB729">
        <v>8</v>
      </c>
      <c r="BC729">
        <v>2020</v>
      </c>
      <c r="BD729" s="1" t="s">
        <v>3985</v>
      </c>
      <c r="BE729">
        <v>2020</v>
      </c>
    </row>
    <row r="730" spans="1:57" x14ac:dyDescent="0.35">
      <c r="A730" s="1" t="s">
        <v>59</v>
      </c>
      <c r="B730" s="1" t="s">
        <v>1193</v>
      </c>
      <c r="C730" s="1" t="s">
        <v>1519</v>
      </c>
      <c r="D730" s="1" t="s">
        <v>4194</v>
      </c>
      <c r="E730" s="2">
        <v>44074</v>
      </c>
      <c r="F730" s="1" t="s">
        <v>1194</v>
      </c>
      <c r="G730" s="1" t="s">
        <v>1520</v>
      </c>
      <c r="H730" s="1" t="s">
        <v>1195</v>
      </c>
      <c r="I730" s="1" t="s">
        <v>145</v>
      </c>
      <c r="J730" s="1" t="s">
        <v>1021</v>
      </c>
      <c r="K730" t="s">
        <v>1022</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3985</v>
      </c>
      <c r="BE730">
        <v>2020</v>
      </c>
    </row>
    <row r="731" spans="1:57" x14ac:dyDescent="0.35">
      <c r="A731" s="1" t="s">
        <v>59</v>
      </c>
      <c r="B731" s="1" t="s">
        <v>1176</v>
      </c>
      <c r="C731" s="1" t="s">
        <v>1509</v>
      </c>
      <c r="D731" s="1" t="s">
        <v>4194</v>
      </c>
      <c r="E731" s="2">
        <v>44074</v>
      </c>
      <c r="F731" s="1" t="s">
        <v>1177</v>
      </c>
      <c r="G731" s="1" t="s">
        <v>1510</v>
      </c>
      <c r="H731" s="1" t="s">
        <v>321</v>
      </c>
      <c r="I731" s="1" t="s">
        <v>190</v>
      </c>
      <c r="J731" s="1" t="s">
        <v>1021</v>
      </c>
      <c r="K731" t="s">
        <v>1022</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3985</v>
      </c>
      <c r="BE731">
        <v>2020</v>
      </c>
    </row>
    <row r="732" spans="1:57" x14ac:dyDescent="0.35">
      <c r="A732" s="1" t="s">
        <v>59</v>
      </c>
      <c r="B732" s="1" t="s">
        <v>1034</v>
      </c>
      <c r="C732" s="1" t="s">
        <v>1523</v>
      </c>
      <c r="D732" s="1" t="s">
        <v>4194</v>
      </c>
      <c r="E732" s="2">
        <v>44074</v>
      </c>
      <c r="F732" s="1" t="s">
        <v>1035</v>
      </c>
      <c r="G732" s="1" t="s">
        <v>1524</v>
      </c>
      <c r="H732" s="1" t="s">
        <v>1036</v>
      </c>
      <c r="I732" s="1" t="s">
        <v>387</v>
      </c>
      <c r="J732" s="1" t="s">
        <v>1021</v>
      </c>
      <c r="K732" t="s">
        <v>1022</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3985</v>
      </c>
      <c r="BE732">
        <v>2020</v>
      </c>
    </row>
    <row r="733" spans="1:57" x14ac:dyDescent="0.35">
      <c r="A733" s="1" t="s">
        <v>59</v>
      </c>
      <c r="B733" s="1" t="s">
        <v>1115</v>
      </c>
      <c r="C733" s="1" t="s">
        <v>1461</v>
      </c>
      <c r="D733" s="1" t="s">
        <v>4194</v>
      </c>
      <c r="E733" s="2">
        <v>44074</v>
      </c>
      <c r="F733" s="1" t="s">
        <v>1116</v>
      </c>
      <c r="G733" s="1" t="s">
        <v>1462</v>
      </c>
      <c r="H733" s="1" t="s">
        <v>1117</v>
      </c>
      <c r="I733" s="1" t="s">
        <v>353</v>
      </c>
      <c r="J733" s="1" t="s">
        <v>1021</v>
      </c>
      <c r="K733" t="s">
        <v>1022</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3985</v>
      </c>
      <c r="BE733">
        <v>2020</v>
      </c>
    </row>
    <row r="734" spans="1:57" x14ac:dyDescent="0.35">
      <c r="A734" s="1" t="s">
        <v>59</v>
      </c>
      <c r="B734" s="1" t="s">
        <v>1112</v>
      </c>
      <c r="C734" s="1" t="s">
        <v>1459</v>
      </c>
      <c r="D734" s="1" t="s">
        <v>4194</v>
      </c>
      <c r="E734" s="2">
        <v>44074</v>
      </c>
      <c r="F734" s="1" t="s">
        <v>1113</v>
      </c>
      <c r="G734" s="1" t="s">
        <v>1460</v>
      </c>
      <c r="H734" s="1" t="s">
        <v>151</v>
      </c>
      <c r="I734" s="1" t="s">
        <v>145</v>
      </c>
      <c r="J734" s="1" t="s">
        <v>1021</v>
      </c>
      <c r="K734" t="s">
        <v>1022</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3985</v>
      </c>
      <c r="BE734">
        <v>2020</v>
      </c>
    </row>
    <row r="735" spans="1:57" x14ac:dyDescent="0.35">
      <c r="A735" s="1" t="s">
        <v>59</v>
      </c>
      <c r="B735" s="1" t="s">
        <v>1108</v>
      </c>
      <c r="C735" s="1" t="s">
        <v>1457</v>
      </c>
      <c r="D735" s="1" t="s">
        <v>4194</v>
      </c>
      <c r="E735" s="2">
        <v>44074</v>
      </c>
      <c r="F735" s="1" t="s">
        <v>1109</v>
      </c>
      <c r="G735" s="1" t="s">
        <v>1458</v>
      </c>
      <c r="H735" s="1" t="s">
        <v>1110</v>
      </c>
      <c r="I735" s="1" t="s">
        <v>145</v>
      </c>
      <c r="J735" s="1" t="s">
        <v>1021</v>
      </c>
      <c r="K735" t="s">
        <v>1022</v>
      </c>
      <c r="L735" t="b">
        <v>1</v>
      </c>
      <c r="M735">
        <v>1123</v>
      </c>
      <c r="N735">
        <v>102</v>
      </c>
      <c r="O735">
        <v>1021</v>
      </c>
      <c r="T735">
        <v>1123</v>
      </c>
      <c r="V735">
        <v>1123</v>
      </c>
      <c r="Y735">
        <v>1123</v>
      </c>
      <c r="AA735">
        <v>102</v>
      </c>
      <c r="AB735">
        <v>1021</v>
      </c>
      <c r="AF735">
        <v>1123</v>
      </c>
      <c r="AI735">
        <v>1123</v>
      </c>
      <c r="AZ735">
        <v>0</v>
      </c>
      <c r="BA735">
        <v>1</v>
      </c>
      <c r="BB735">
        <v>8</v>
      </c>
      <c r="BC735">
        <v>2020</v>
      </c>
      <c r="BD735" s="1" t="s">
        <v>3985</v>
      </c>
      <c r="BE735">
        <v>2020</v>
      </c>
    </row>
    <row r="736" spans="1:57" x14ac:dyDescent="0.35">
      <c r="A736" s="1" t="s">
        <v>59</v>
      </c>
      <c r="B736" s="1" t="s">
        <v>1104</v>
      </c>
      <c r="C736" s="1" t="s">
        <v>1455</v>
      </c>
      <c r="D736" s="1" t="s">
        <v>4194</v>
      </c>
      <c r="E736" s="2">
        <v>44074</v>
      </c>
      <c r="F736" s="1" t="s">
        <v>1105</v>
      </c>
      <c r="G736" s="1" t="s">
        <v>1456</v>
      </c>
      <c r="H736" s="1" t="s">
        <v>1106</v>
      </c>
      <c r="I736" s="1" t="s">
        <v>845</v>
      </c>
      <c r="J736" s="1" t="s">
        <v>1021</v>
      </c>
      <c r="K736" t="s">
        <v>1022</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3985</v>
      </c>
      <c r="BE736">
        <v>2020</v>
      </c>
    </row>
    <row r="737" spans="1:57" x14ac:dyDescent="0.35">
      <c r="A737" s="1" t="s">
        <v>59</v>
      </c>
      <c r="B737" s="1" t="s">
        <v>1101</v>
      </c>
      <c r="C737" s="1" t="s">
        <v>1453</v>
      </c>
      <c r="D737" s="1" t="s">
        <v>4194</v>
      </c>
      <c r="E737" s="2">
        <v>44074</v>
      </c>
      <c r="F737" s="1" t="s">
        <v>1102</v>
      </c>
      <c r="G737" s="1" t="s">
        <v>1454</v>
      </c>
      <c r="H737" s="1" t="s">
        <v>596</v>
      </c>
      <c r="I737" s="1" t="s">
        <v>353</v>
      </c>
      <c r="J737" s="1" t="s">
        <v>1021</v>
      </c>
      <c r="K737" t="s">
        <v>1022</v>
      </c>
      <c r="L737" t="b">
        <v>1</v>
      </c>
      <c r="M737">
        <v>94</v>
      </c>
      <c r="N737">
        <v>55</v>
      </c>
      <c r="O737">
        <v>39</v>
      </c>
      <c r="T737">
        <v>94</v>
      </c>
      <c r="V737">
        <v>94</v>
      </c>
      <c r="Y737">
        <v>94</v>
      </c>
      <c r="AA737">
        <v>55</v>
      </c>
      <c r="AB737">
        <v>39</v>
      </c>
      <c r="AF737">
        <v>94</v>
      </c>
      <c r="AI737">
        <v>94</v>
      </c>
      <c r="AZ737">
        <v>0</v>
      </c>
      <c r="BB737">
        <v>8</v>
      </c>
      <c r="BC737">
        <v>2020</v>
      </c>
      <c r="BD737" s="1" t="s">
        <v>3985</v>
      </c>
      <c r="BE737">
        <v>2020</v>
      </c>
    </row>
    <row r="738" spans="1:57" x14ac:dyDescent="0.35">
      <c r="A738" s="1" t="s">
        <v>59</v>
      </c>
      <c r="B738" s="1" t="s">
        <v>1097</v>
      </c>
      <c r="C738" s="1" t="s">
        <v>1451</v>
      </c>
      <c r="D738" s="1" t="s">
        <v>4194</v>
      </c>
      <c r="E738" s="2">
        <v>44074</v>
      </c>
      <c r="F738" s="1" t="s">
        <v>1098</v>
      </c>
      <c r="G738" s="1" t="s">
        <v>1452</v>
      </c>
      <c r="H738" s="1" t="s">
        <v>1099</v>
      </c>
      <c r="I738" s="1" t="s">
        <v>845</v>
      </c>
      <c r="J738" s="1" t="s">
        <v>1021</v>
      </c>
      <c r="K738" t="s">
        <v>1022</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3985</v>
      </c>
      <c r="BE738">
        <v>2020</v>
      </c>
    </row>
    <row r="739" spans="1:57" x14ac:dyDescent="0.35">
      <c r="A739" s="1" t="s">
        <v>59</v>
      </c>
      <c r="B739" s="1" t="s">
        <v>1028</v>
      </c>
      <c r="C739" s="1" t="s">
        <v>1529</v>
      </c>
      <c r="D739" s="1" t="s">
        <v>4194</v>
      </c>
      <c r="E739" s="2">
        <v>44074</v>
      </c>
      <c r="F739" s="1" t="s">
        <v>1029</v>
      </c>
      <c r="G739" s="1" t="s">
        <v>1530</v>
      </c>
      <c r="H739" s="1" t="s">
        <v>576</v>
      </c>
      <c r="I739" s="1" t="s">
        <v>353</v>
      </c>
      <c r="J739" s="1" t="s">
        <v>1021</v>
      </c>
      <c r="K739" t="s">
        <v>1022</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3985</v>
      </c>
      <c r="BE739">
        <v>2020</v>
      </c>
    </row>
    <row r="740" spans="1:57" x14ac:dyDescent="0.35">
      <c r="A740" s="1" t="s">
        <v>59</v>
      </c>
      <c r="B740" s="1" t="s">
        <v>1197</v>
      </c>
      <c r="C740" s="1" t="s">
        <v>1527</v>
      </c>
      <c r="D740" s="1" t="s">
        <v>4194</v>
      </c>
      <c r="E740" s="2">
        <v>44074</v>
      </c>
      <c r="F740" s="1" t="s">
        <v>1198</v>
      </c>
      <c r="G740" s="1" t="s">
        <v>1528</v>
      </c>
      <c r="H740" s="1" t="s">
        <v>1199</v>
      </c>
      <c r="I740" s="1" t="s">
        <v>387</v>
      </c>
      <c r="J740" s="1" t="s">
        <v>1021</v>
      </c>
      <c r="K740" t="s">
        <v>1022</v>
      </c>
      <c r="L740" t="b">
        <v>0</v>
      </c>
      <c r="V740">
        <v>0</v>
      </c>
      <c r="AI740">
        <v>0</v>
      </c>
      <c r="AZ740">
        <v>0</v>
      </c>
      <c r="BB740">
        <v>8</v>
      </c>
      <c r="BC740">
        <v>2020</v>
      </c>
      <c r="BD740" s="1" t="s">
        <v>3985</v>
      </c>
      <c r="BE740">
        <v>2020</v>
      </c>
    </row>
    <row r="741" spans="1:57" x14ac:dyDescent="0.35">
      <c r="A741" s="1" t="s">
        <v>59</v>
      </c>
      <c r="B741" s="1" t="s">
        <v>1119</v>
      </c>
      <c r="C741" s="1" t="s">
        <v>1463</v>
      </c>
      <c r="D741" s="1" t="s">
        <v>4194</v>
      </c>
      <c r="E741" s="2">
        <v>44074</v>
      </c>
      <c r="F741" s="1" t="s">
        <v>1120</v>
      </c>
      <c r="G741" s="1" t="s">
        <v>1464</v>
      </c>
      <c r="H741" s="1" t="s">
        <v>54</v>
      </c>
      <c r="I741" s="1" t="s">
        <v>190</v>
      </c>
      <c r="J741" s="1" t="s">
        <v>1021</v>
      </c>
      <c r="K741" t="s">
        <v>1022</v>
      </c>
      <c r="L741" t="b">
        <v>0</v>
      </c>
      <c r="V741">
        <v>0</v>
      </c>
      <c r="AI741">
        <v>0</v>
      </c>
      <c r="AZ741">
        <v>0</v>
      </c>
      <c r="BB741">
        <v>8</v>
      </c>
      <c r="BC741">
        <v>2020</v>
      </c>
      <c r="BD741" s="1" t="s">
        <v>3985</v>
      </c>
      <c r="BE741">
        <v>2020</v>
      </c>
    </row>
    <row r="742" spans="1:57" x14ac:dyDescent="0.35">
      <c r="A742" s="1" t="s">
        <v>59</v>
      </c>
      <c r="B742" s="1" t="s">
        <v>1018</v>
      </c>
      <c r="C742" s="1" t="s">
        <v>1525</v>
      </c>
      <c r="D742" s="1" t="s">
        <v>4194</v>
      </c>
      <c r="E742" s="2">
        <v>44074</v>
      </c>
      <c r="F742" s="1" t="s">
        <v>1019</v>
      </c>
      <c r="G742" s="1" t="s">
        <v>1526</v>
      </c>
      <c r="H742" s="1" t="s">
        <v>1020</v>
      </c>
      <c r="I742" s="1" t="s">
        <v>145</v>
      </c>
      <c r="J742" s="1" t="s">
        <v>1021</v>
      </c>
      <c r="K742" t="s">
        <v>1022</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3985</v>
      </c>
      <c r="BE742">
        <v>2020</v>
      </c>
    </row>
    <row r="743" spans="1:57" x14ac:dyDescent="0.35">
      <c r="A743" s="1" t="s">
        <v>59</v>
      </c>
      <c r="B743" s="1" t="s">
        <v>1031</v>
      </c>
      <c r="C743" s="1" t="s">
        <v>1427</v>
      </c>
      <c r="D743" s="1" t="s">
        <v>4194</v>
      </c>
      <c r="E743" s="2">
        <v>44074</v>
      </c>
      <c r="F743" s="1" t="s">
        <v>1032</v>
      </c>
      <c r="G743" s="1" t="s">
        <v>1428</v>
      </c>
      <c r="H743" s="1" t="s">
        <v>43</v>
      </c>
      <c r="I743" s="1" t="s">
        <v>48</v>
      </c>
      <c r="J743" s="1" t="s">
        <v>1021</v>
      </c>
      <c r="K743" t="s">
        <v>1022</v>
      </c>
      <c r="L743" t="b">
        <v>0</v>
      </c>
      <c r="V743">
        <v>0</v>
      </c>
      <c r="AI743">
        <v>0</v>
      </c>
      <c r="AZ743">
        <v>0</v>
      </c>
      <c r="BB743">
        <v>8</v>
      </c>
      <c r="BC743">
        <v>2020</v>
      </c>
      <c r="BD743" s="1" t="s">
        <v>3985</v>
      </c>
      <c r="BE743">
        <v>2020</v>
      </c>
    </row>
    <row r="744" spans="1:57" x14ac:dyDescent="0.35">
      <c r="A744" s="1" t="s">
        <v>59</v>
      </c>
      <c r="B744" s="1" t="s">
        <v>1442</v>
      </c>
      <c r="C744" s="1" t="s">
        <v>1441</v>
      </c>
      <c r="D744" s="1" t="s">
        <v>4194</v>
      </c>
      <c r="E744" s="2">
        <v>44074</v>
      </c>
      <c r="F744" s="1" t="s">
        <v>1443</v>
      </c>
      <c r="G744" s="1" t="s">
        <v>1443</v>
      </c>
      <c r="H744" s="1" t="s">
        <v>30</v>
      </c>
      <c r="I744" s="1" t="s">
        <v>29</v>
      </c>
      <c r="J744" s="1" t="s">
        <v>1021</v>
      </c>
      <c r="K744" t="s">
        <v>1022</v>
      </c>
      <c r="L744" t="b">
        <v>1</v>
      </c>
      <c r="V744">
        <v>0</v>
      </c>
      <c r="AI744">
        <v>0</v>
      </c>
      <c r="AZ744">
        <v>0</v>
      </c>
      <c r="BB744">
        <v>8</v>
      </c>
      <c r="BC744">
        <v>2020</v>
      </c>
      <c r="BD744" s="1" t="s">
        <v>3985</v>
      </c>
      <c r="BE744">
        <v>2020</v>
      </c>
    </row>
    <row r="745" spans="1:57" x14ac:dyDescent="0.35">
      <c r="A745" s="1" t="s">
        <v>59</v>
      </c>
      <c r="B745" s="1" t="s">
        <v>1057</v>
      </c>
      <c r="C745" s="1" t="s">
        <v>1491</v>
      </c>
      <c r="D745" s="1" t="s">
        <v>4194</v>
      </c>
      <c r="E745" s="2">
        <v>44074</v>
      </c>
      <c r="F745" s="1" t="s">
        <v>1058</v>
      </c>
      <c r="G745" s="1" t="s">
        <v>1492</v>
      </c>
      <c r="H745" s="1" t="s">
        <v>1059</v>
      </c>
      <c r="I745" s="1" t="s">
        <v>73</v>
      </c>
      <c r="J745" s="1" t="s">
        <v>1021</v>
      </c>
      <c r="K745" t="s">
        <v>1022</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3985</v>
      </c>
      <c r="BE745">
        <v>2020</v>
      </c>
    </row>
    <row r="746" spans="1:57" x14ac:dyDescent="0.35">
      <c r="A746" s="1" t="s">
        <v>59</v>
      </c>
      <c r="B746" s="1" t="s">
        <v>1024</v>
      </c>
      <c r="C746" s="1" t="s">
        <v>1487</v>
      </c>
      <c r="D746" s="1" t="s">
        <v>4194</v>
      </c>
      <c r="E746" s="2">
        <v>44074</v>
      </c>
      <c r="F746" s="1" t="s">
        <v>1025</v>
      </c>
      <c r="G746" s="1" t="s">
        <v>1488</v>
      </c>
      <c r="H746" s="1" t="s">
        <v>1026</v>
      </c>
      <c r="I746" s="1" t="s">
        <v>353</v>
      </c>
      <c r="J746" s="1" t="s">
        <v>1021</v>
      </c>
      <c r="K746" t="s">
        <v>1022</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3985</v>
      </c>
      <c r="BE746">
        <v>2020</v>
      </c>
    </row>
    <row r="747" spans="1:57" x14ac:dyDescent="0.35">
      <c r="A747" s="1" t="s">
        <v>59</v>
      </c>
      <c r="B747" s="1" t="s">
        <v>1073</v>
      </c>
      <c r="C747" s="1" t="s">
        <v>1483</v>
      </c>
      <c r="D747" s="1" t="s">
        <v>4194</v>
      </c>
      <c r="E747" s="2">
        <v>44074</v>
      </c>
      <c r="F747" s="1" t="s">
        <v>1074</v>
      </c>
      <c r="G747" s="1" t="s">
        <v>1484</v>
      </c>
      <c r="H747" s="1" t="s">
        <v>1075</v>
      </c>
      <c r="I747" s="1" t="s">
        <v>166</v>
      </c>
      <c r="J747" s="1" t="s">
        <v>1021</v>
      </c>
      <c r="K747" t="s">
        <v>1022</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3985</v>
      </c>
      <c r="BE747">
        <v>2020</v>
      </c>
    </row>
    <row r="748" spans="1:57" x14ac:dyDescent="0.35">
      <c r="A748" s="1" t="s">
        <v>59</v>
      </c>
      <c r="B748" s="1" t="s">
        <v>1081</v>
      </c>
      <c r="C748" s="1" t="s">
        <v>1489</v>
      </c>
      <c r="D748" s="1" t="s">
        <v>4194</v>
      </c>
      <c r="E748" s="2">
        <v>44074</v>
      </c>
      <c r="F748" s="1" t="s">
        <v>1082</v>
      </c>
      <c r="G748" s="1" t="s">
        <v>1490</v>
      </c>
      <c r="H748" s="1" t="s">
        <v>135</v>
      </c>
      <c r="I748" s="1" t="s">
        <v>136</v>
      </c>
      <c r="J748" s="1" t="s">
        <v>1021</v>
      </c>
      <c r="K748" t="s">
        <v>1022</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3985</v>
      </c>
      <c r="BE748">
        <v>2020</v>
      </c>
    </row>
    <row r="749" spans="1:57" x14ac:dyDescent="0.35">
      <c r="A749" s="1" t="s">
        <v>59</v>
      </c>
      <c r="B749" s="1" t="s">
        <v>1069</v>
      </c>
      <c r="C749" s="1" t="s">
        <v>1485</v>
      </c>
      <c r="D749" s="1" t="s">
        <v>4194</v>
      </c>
      <c r="E749" s="2">
        <v>44074</v>
      </c>
      <c r="F749" s="1" t="s">
        <v>1070</v>
      </c>
      <c r="G749" s="1" t="s">
        <v>1486</v>
      </c>
      <c r="H749" s="1" t="s">
        <v>1071</v>
      </c>
      <c r="I749" s="1" t="s">
        <v>210</v>
      </c>
      <c r="J749" s="1" t="s">
        <v>1021</v>
      </c>
      <c r="K749" t="s">
        <v>1022</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3985</v>
      </c>
      <c r="BE749">
        <v>2020</v>
      </c>
    </row>
    <row r="750" spans="1:57" x14ac:dyDescent="0.35">
      <c r="A750" s="1" t="s">
        <v>59</v>
      </c>
      <c r="B750" s="1" t="s">
        <v>1087</v>
      </c>
      <c r="C750" s="1" t="s">
        <v>1481</v>
      </c>
      <c r="D750" s="1" t="s">
        <v>4194</v>
      </c>
      <c r="E750" s="2">
        <v>44074</v>
      </c>
      <c r="F750" s="1" t="s">
        <v>1088</v>
      </c>
      <c r="G750" s="1" t="s">
        <v>1482</v>
      </c>
      <c r="H750" s="1" t="s">
        <v>844</v>
      </c>
      <c r="I750" s="1" t="s">
        <v>845</v>
      </c>
      <c r="J750" s="1" t="s">
        <v>1021</v>
      </c>
      <c r="K750" t="s">
        <v>1022</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3985</v>
      </c>
      <c r="BE750">
        <v>2020</v>
      </c>
    </row>
    <row r="751" spans="1:57" x14ac:dyDescent="0.35">
      <c r="A751" s="1" t="s">
        <v>59</v>
      </c>
      <c r="B751" s="1" t="s">
        <v>1038</v>
      </c>
      <c r="C751" s="1" t="s">
        <v>1429</v>
      </c>
      <c r="D751" s="1" t="s">
        <v>4194</v>
      </c>
      <c r="E751" s="2">
        <v>44074</v>
      </c>
      <c r="F751" s="1" t="s">
        <v>1039</v>
      </c>
      <c r="G751" s="1" t="s">
        <v>1430</v>
      </c>
      <c r="H751" s="1" t="s">
        <v>993</v>
      </c>
      <c r="I751" s="1" t="s">
        <v>145</v>
      </c>
      <c r="J751" s="1" t="s">
        <v>1021</v>
      </c>
      <c r="K751" t="s">
        <v>1022</v>
      </c>
      <c r="L751" t="b">
        <v>0</v>
      </c>
      <c r="V751">
        <v>0</v>
      </c>
      <c r="AI751">
        <v>0</v>
      </c>
      <c r="AZ751">
        <v>0</v>
      </c>
      <c r="BB751">
        <v>8</v>
      </c>
      <c r="BC751">
        <v>2020</v>
      </c>
      <c r="BD751" s="1" t="s">
        <v>3985</v>
      </c>
      <c r="BE751">
        <v>2020</v>
      </c>
    </row>
    <row r="752" spans="1:57" x14ac:dyDescent="0.35">
      <c r="A752" s="1" t="s">
        <v>59</v>
      </c>
      <c r="B752" s="1" t="s">
        <v>1445</v>
      </c>
      <c r="C752" s="1" t="s">
        <v>1444</v>
      </c>
      <c r="D752" s="1" t="s">
        <v>4194</v>
      </c>
      <c r="E752" s="2">
        <v>44074</v>
      </c>
      <c r="F752" s="1" t="s">
        <v>1446</v>
      </c>
      <c r="G752" s="1" t="s">
        <v>1447</v>
      </c>
      <c r="H752" s="1" t="s">
        <v>1448</v>
      </c>
      <c r="I752" s="1" t="s">
        <v>31</v>
      </c>
      <c r="J752" s="1" t="s">
        <v>751</v>
      </c>
      <c r="K752" t="s">
        <v>29</v>
      </c>
      <c r="L752" t="b">
        <v>1</v>
      </c>
      <c r="M752">
        <v>20</v>
      </c>
      <c r="N752">
        <v>10</v>
      </c>
      <c r="O752">
        <v>10</v>
      </c>
      <c r="T752">
        <v>20</v>
      </c>
      <c r="V752">
        <v>20</v>
      </c>
      <c r="Y752">
        <v>20</v>
      </c>
      <c r="AA752">
        <v>10</v>
      </c>
      <c r="AB752">
        <v>10</v>
      </c>
      <c r="AF752">
        <v>20</v>
      </c>
      <c r="AI752">
        <v>20</v>
      </c>
      <c r="AZ752">
        <v>0</v>
      </c>
      <c r="BA752">
        <v>10</v>
      </c>
      <c r="BB752">
        <v>8</v>
      </c>
      <c r="BC752">
        <v>2020</v>
      </c>
      <c r="BD752" s="1" t="s">
        <v>3985</v>
      </c>
      <c r="BE752">
        <v>2020</v>
      </c>
    </row>
    <row r="753" spans="1:57" x14ac:dyDescent="0.35">
      <c r="A753" s="1" t="s">
        <v>59</v>
      </c>
      <c r="B753" s="1" t="s">
        <v>1151</v>
      </c>
      <c r="C753" s="1" t="s">
        <v>1577</v>
      </c>
      <c r="D753" s="1" t="s">
        <v>4195</v>
      </c>
      <c r="E753" s="2">
        <v>44255</v>
      </c>
      <c r="F753" s="1" t="s">
        <v>1152</v>
      </c>
      <c r="G753" s="1" t="s">
        <v>29</v>
      </c>
      <c r="H753" s="1" t="s">
        <v>1153</v>
      </c>
      <c r="I753" s="1" t="s">
        <v>31</v>
      </c>
      <c r="J753" s="1" t="s">
        <v>1021</v>
      </c>
      <c r="K753" t="s">
        <v>1022</v>
      </c>
      <c r="L753" t="b">
        <v>0</v>
      </c>
      <c r="V753">
        <v>0</v>
      </c>
      <c r="AI753">
        <v>0</v>
      </c>
      <c r="AZ753">
        <v>0</v>
      </c>
      <c r="BB753">
        <v>2</v>
      </c>
      <c r="BC753">
        <v>2021</v>
      </c>
      <c r="BD753" s="1" t="s">
        <v>3987</v>
      </c>
      <c r="BE753">
        <v>2021</v>
      </c>
    </row>
    <row r="754" spans="1:57" x14ac:dyDescent="0.35">
      <c r="A754" s="1" t="s">
        <v>59</v>
      </c>
      <c r="B754" s="1" t="s">
        <v>1122</v>
      </c>
      <c r="C754" s="1" t="s">
        <v>1569</v>
      </c>
      <c r="D754" s="1" t="s">
        <v>4195</v>
      </c>
      <c r="E754" s="2">
        <v>44255</v>
      </c>
      <c r="F754" s="1" t="s">
        <v>1123</v>
      </c>
      <c r="G754" s="1" t="s">
        <v>29</v>
      </c>
      <c r="H754" s="1" t="s">
        <v>1124</v>
      </c>
      <c r="I754" s="1" t="s">
        <v>145</v>
      </c>
      <c r="J754" s="1" t="s">
        <v>1021</v>
      </c>
      <c r="K754" t="s">
        <v>1022</v>
      </c>
      <c r="L754" t="b">
        <v>0</v>
      </c>
      <c r="V754">
        <v>0</v>
      </c>
      <c r="AI754">
        <v>0</v>
      </c>
      <c r="AZ754">
        <v>0</v>
      </c>
      <c r="BB754">
        <v>2</v>
      </c>
      <c r="BC754">
        <v>2021</v>
      </c>
      <c r="BD754" s="1" t="s">
        <v>3987</v>
      </c>
      <c r="BE754">
        <v>2021</v>
      </c>
    </row>
    <row r="755" spans="1:57" x14ac:dyDescent="0.35">
      <c r="A755" s="1" t="s">
        <v>59</v>
      </c>
      <c r="B755" s="1" t="s">
        <v>1069</v>
      </c>
      <c r="C755" s="1" t="s">
        <v>1554</v>
      </c>
      <c r="D755" s="1" t="s">
        <v>4195</v>
      </c>
      <c r="E755" s="2">
        <v>44255</v>
      </c>
      <c r="F755" s="1" t="s">
        <v>1070</v>
      </c>
      <c r="G755" s="1" t="s">
        <v>29</v>
      </c>
      <c r="H755" s="1" t="s">
        <v>1071</v>
      </c>
      <c r="I755" s="1" t="s">
        <v>210</v>
      </c>
      <c r="J755" s="1" t="s">
        <v>1021</v>
      </c>
      <c r="K755" t="s">
        <v>1022</v>
      </c>
      <c r="L755" t="b">
        <v>0</v>
      </c>
      <c r="V755">
        <v>0</v>
      </c>
      <c r="AI755">
        <v>0</v>
      </c>
      <c r="AZ755">
        <v>0</v>
      </c>
      <c r="BB755">
        <v>2</v>
      </c>
      <c r="BC755">
        <v>2021</v>
      </c>
      <c r="BD755" s="1" t="s">
        <v>3987</v>
      </c>
      <c r="BE755">
        <v>2021</v>
      </c>
    </row>
    <row r="756" spans="1:57" x14ac:dyDescent="0.35">
      <c r="A756" s="1" t="s">
        <v>59</v>
      </c>
      <c r="B756" s="1" t="s">
        <v>1065</v>
      </c>
      <c r="C756" s="1" t="s">
        <v>1553</v>
      </c>
      <c r="D756" s="1" t="s">
        <v>4195</v>
      </c>
      <c r="E756" s="2">
        <v>44255</v>
      </c>
      <c r="F756" s="1" t="s">
        <v>1066</v>
      </c>
      <c r="G756" s="1" t="s">
        <v>29</v>
      </c>
      <c r="H756" s="1" t="s">
        <v>1067</v>
      </c>
      <c r="I756" s="1" t="s">
        <v>353</v>
      </c>
      <c r="J756" s="1" t="s">
        <v>1021</v>
      </c>
      <c r="K756" t="s">
        <v>1022</v>
      </c>
      <c r="L756" t="b">
        <v>0</v>
      </c>
      <c r="V756">
        <v>0</v>
      </c>
      <c r="AI756">
        <v>0</v>
      </c>
      <c r="AZ756">
        <v>0</v>
      </c>
      <c r="BB756">
        <v>2</v>
      </c>
      <c r="BC756">
        <v>2021</v>
      </c>
      <c r="BD756" s="1" t="s">
        <v>3987</v>
      </c>
      <c r="BE756">
        <v>2021</v>
      </c>
    </row>
    <row r="757" spans="1:57" x14ac:dyDescent="0.35">
      <c r="A757" s="1" t="s">
        <v>59</v>
      </c>
      <c r="B757" s="1" t="s">
        <v>1061</v>
      </c>
      <c r="C757" s="1" t="s">
        <v>1552</v>
      </c>
      <c r="D757" s="1" t="s">
        <v>4195</v>
      </c>
      <c r="E757" s="2">
        <v>44255</v>
      </c>
      <c r="F757" s="1" t="s">
        <v>1062</v>
      </c>
      <c r="G757" s="1" t="s">
        <v>29</v>
      </c>
      <c r="H757" s="1" t="s">
        <v>1063</v>
      </c>
      <c r="I757" s="1" t="s">
        <v>40</v>
      </c>
      <c r="J757" s="1" t="s">
        <v>1021</v>
      </c>
      <c r="K757" t="s">
        <v>1022</v>
      </c>
      <c r="L757" t="b">
        <v>0</v>
      </c>
      <c r="V757">
        <v>0</v>
      </c>
      <c r="AI757">
        <v>0</v>
      </c>
      <c r="AZ757">
        <v>0</v>
      </c>
      <c r="BB757">
        <v>2</v>
      </c>
      <c r="BC757">
        <v>2021</v>
      </c>
      <c r="BD757" s="1" t="s">
        <v>3987</v>
      </c>
      <c r="BE757">
        <v>2021</v>
      </c>
    </row>
    <row r="758" spans="1:57" x14ac:dyDescent="0.35">
      <c r="A758" s="1" t="s">
        <v>59</v>
      </c>
      <c r="B758" s="1" t="s">
        <v>1057</v>
      </c>
      <c r="C758" s="1" t="s">
        <v>1551</v>
      </c>
      <c r="D758" s="1" t="s">
        <v>4195</v>
      </c>
      <c r="E758" s="2">
        <v>44255</v>
      </c>
      <c r="F758" s="1" t="s">
        <v>1058</v>
      </c>
      <c r="G758" s="1" t="s">
        <v>29</v>
      </c>
      <c r="H758" s="1" t="s">
        <v>1059</v>
      </c>
      <c r="I758" s="1" t="s">
        <v>73</v>
      </c>
      <c r="J758" s="1" t="s">
        <v>1021</v>
      </c>
      <c r="K758" t="s">
        <v>1022</v>
      </c>
      <c r="L758" t="b">
        <v>0</v>
      </c>
      <c r="V758">
        <v>0</v>
      </c>
      <c r="AI758">
        <v>0</v>
      </c>
      <c r="AZ758">
        <v>0</v>
      </c>
      <c r="BB758">
        <v>2</v>
      </c>
      <c r="BC758">
        <v>2021</v>
      </c>
      <c r="BD758" s="1" t="s">
        <v>3987</v>
      </c>
      <c r="BE758">
        <v>2021</v>
      </c>
    </row>
    <row r="759" spans="1:57" x14ac:dyDescent="0.35">
      <c r="A759" s="1" t="s">
        <v>59</v>
      </c>
      <c r="B759" s="1" t="s">
        <v>1053</v>
      </c>
      <c r="C759" s="1" t="s">
        <v>1550</v>
      </c>
      <c r="D759" s="1" t="s">
        <v>4195</v>
      </c>
      <c r="E759" s="2">
        <v>44255</v>
      </c>
      <c r="F759" s="1" t="s">
        <v>1054</v>
      </c>
      <c r="G759" s="1" t="s">
        <v>29</v>
      </c>
      <c r="H759" s="1" t="s">
        <v>1055</v>
      </c>
      <c r="I759" s="1" t="s">
        <v>145</v>
      </c>
      <c r="J759" s="1" t="s">
        <v>1021</v>
      </c>
      <c r="K759" t="s">
        <v>1022</v>
      </c>
      <c r="L759" t="b">
        <v>0</v>
      </c>
      <c r="V759">
        <v>0</v>
      </c>
      <c r="AI759">
        <v>0</v>
      </c>
      <c r="AZ759">
        <v>0</v>
      </c>
      <c r="BB759">
        <v>2</v>
      </c>
      <c r="BC759">
        <v>2021</v>
      </c>
      <c r="BD759" s="1" t="s">
        <v>3987</v>
      </c>
      <c r="BE759">
        <v>2021</v>
      </c>
    </row>
    <row r="760" spans="1:57" x14ac:dyDescent="0.35">
      <c r="A760" s="1" t="s">
        <v>59</v>
      </c>
      <c r="B760" s="1" t="s">
        <v>1049</v>
      </c>
      <c r="C760" s="1" t="s">
        <v>1549</v>
      </c>
      <c r="D760" s="1" t="s">
        <v>4195</v>
      </c>
      <c r="E760" s="2">
        <v>44255</v>
      </c>
      <c r="F760" s="1" t="s">
        <v>1050</v>
      </c>
      <c r="G760" s="1" t="s">
        <v>29</v>
      </c>
      <c r="H760" s="1" t="s">
        <v>1051</v>
      </c>
      <c r="I760" s="1" t="s">
        <v>387</v>
      </c>
      <c r="J760" s="1" t="s">
        <v>1021</v>
      </c>
      <c r="K760" t="s">
        <v>1022</v>
      </c>
      <c r="L760" t="b">
        <v>0</v>
      </c>
      <c r="V760">
        <v>0</v>
      </c>
      <c r="AI760">
        <v>0</v>
      </c>
      <c r="AZ760">
        <v>0</v>
      </c>
      <c r="BB760">
        <v>2</v>
      </c>
      <c r="BC760">
        <v>2021</v>
      </c>
      <c r="BD760" s="1" t="s">
        <v>3987</v>
      </c>
      <c r="BE760">
        <v>2021</v>
      </c>
    </row>
    <row r="761" spans="1:57" x14ac:dyDescent="0.35">
      <c r="A761" s="1" t="s">
        <v>59</v>
      </c>
      <c r="B761" s="1" t="s">
        <v>1045</v>
      </c>
      <c r="C761" s="1" t="s">
        <v>1548</v>
      </c>
      <c r="D761" s="1" t="s">
        <v>4195</v>
      </c>
      <c r="E761" s="2">
        <v>44255</v>
      </c>
      <c r="F761" s="1" t="s">
        <v>1046</v>
      </c>
      <c r="G761" s="1" t="s">
        <v>29</v>
      </c>
      <c r="H761" s="1" t="s">
        <v>1047</v>
      </c>
      <c r="I761" s="1" t="s">
        <v>387</v>
      </c>
      <c r="J761" s="1" t="s">
        <v>1021</v>
      </c>
      <c r="K761" t="s">
        <v>1022</v>
      </c>
      <c r="L761" t="b">
        <v>0</v>
      </c>
      <c r="V761">
        <v>0</v>
      </c>
      <c r="AI761">
        <v>0</v>
      </c>
      <c r="AZ761">
        <v>0</v>
      </c>
      <c r="BB761">
        <v>2</v>
      </c>
      <c r="BC761">
        <v>2021</v>
      </c>
      <c r="BD761" s="1" t="s">
        <v>3987</v>
      </c>
      <c r="BE761">
        <v>2021</v>
      </c>
    </row>
    <row r="762" spans="1:57" x14ac:dyDescent="0.35">
      <c r="A762" s="1" t="s">
        <v>59</v>
      </c>
      <c r="B762" s="1" t="s">
        <v>1208</v>
      </c>
      <c r="C762" s="1" t="s">
        <v>1593</v>
      </c>
      <c r="D762" s="1" t="s">
        <v>4195</v>
      </c>
      <c r="E762" s="2">
        <v>44255</v>
      </c>
      <c r="F762" s="1" t="s">
        <v>1209</v>
      </c>
      <c r="G762" s="1" t="s">
        <v>29</v>
      </c>
      <c r="H762" s="1" t="s">
        <v>1210</v>
      </c>
      <c r="I762" s="1" t="s">
        <v>387</v>
      </c>
      <c r="J762" s="1" t="s">
        <v>1021</v>
      </c>
      <c r="K762" t="s">
        <v>1022</v>
      </c>
      <c r="L762" t="b">
        <v>0</v>
      </c>
      <c r="V762">
        <v>0</v>
      </c>
      <c r="AI762">
        <v>0</v>
      </c>
      <c r="AZ762">
        <v>0</v>
      </c>
      <c r="BB762">
        <v>2</v>
      </c>
      <c r="BC762">
        <v>2021</v>
      </c>
      <c r="BD762" s="1" t="s">
        <v>3987</v>
      </c>
      <c r="BE762">
        <v>2021</v>
      </c>
    </row>
    <row r="763" spans="1:57" x14ac:dyDescent="0.35">
      <c r="A763" s="1" t="s">
        <v>59</v>
      </c>
      <c r="B763" s="1" t="s">
        <v>1148</v>
      </c>
      <c r="C763" s="1" t="s">
        <v>1576</v>
      </c>
      <c r="D763" s="1" t="s">
        <v>4195</v>
      </c>
      <c r="E763" s="2">
        <v>44255</v>
      </c>
      <c r="F763" s="1" t="s">
        <v>1149</v>
      </c>
      <c r="G763" s="1" t="s">
        <v>29</v>
      </c>
      <c r="H763" s="1" t="s">
        <v>854</v>
      </c>
      <c r="I763" s="1" t="s">
        <v>40</v>
      </c>
      <c r="J763" s="1" t="s">
        <v>1021</v>
      </c>
      <c r="K763" t="s">
        <v>1022</v>
      </c>
      <c r="L763" t="b">
        <v>0</v>
      </c>
      <c r="V763">
        <v>0</v>
      </c>
      <c r="AI763">
        <v>0</v>
      </c>
      <c r="AZ763">
        <v>0</v>
      </c>
      <c r="BB763">
        <v>2</v>
      </c>
      <c r="BC763">
        <v>2021</v>
      </c>
      <c r="BD763" s="1" t="s">
        <v>3987</v>
      </c>
      <c r="BE763">
        <v>2021</v>
      </c>
    </row>
    <row r="764" spans="1:57" x14ac:dyDescent="0.35">
      <c r="A764" s="1" t="s">
        <v>59</v>
      </c>
      <c r="B764" s="1" t="s">
        <v>1201</v>
      </c>
      <c r="C764" s="1" t="s">
        <v>1592</v>
      </c>
      <c r="D764" s="1" t="s">
        <v>4195</v>
      </c>
      <c r="E764" s="2">
        <v>44255</v>
      </c>
      <c r="F764" s="1" t="s">
        <v>1202</v>
      </c>
      <c r="G764" s="1" t="s">
        <v>29</v>
      </c>
      <c r="H764" s="1" t="s">
        <v>352</v>
      </c>
      <c r="I764" s="1" t="s">
        <v>353</v>
      </c>
      <c r="J764" s="1" t="s">
        <v>1021</v>
      </c>
      <c r="K764" t="s">
        <v>1022</v>
      </c>
      <c r="L764" t="b">
        <v>0</v>
      </c>
      <c r="V764">
        <v>0</v>
      </c>
      <c r="AI764">
        <v>0</v>
      </c>
      <c r="AZ764">
        <v>0</v>
      </c>
      <c r="BB764">
        <v>2</v>
      </c>
      <c r="BC764">
        <v>2021</v>
      </c>
      <c r="BD764" s="1" t="s">
        <v>3987</v>
      </c>
      <c r="BE764">
        <v>2021</v>
      </c>
    </row>
    <row r="765" spans="1:57" x14ac:dyDescent="0.35">
      <c r="A765" s="1" t="s">
        <v>59</v>
      </c>
      <c r="B765" s="1" t="s">
        <v>1204</v>
      </c>
      <c r="C765" s="1" t="s">
        <v>1594</v>
      </c>
      <c r="D765" s="1" t="s">
        <v>4195</v>
      </c>
      <c r="E765" s="2">
        <v>44255</v>
      </c>
      <c r="F765" s="1" t="s">
        <v>1205</v>
      </c>
      <c r="G765" s="1" t="s">
        <v>29</v>
      </c>
      <c r="H765" s="1" t="s">
        <v>1206</v>
      </c>
      <c r="I765" s="1" t="s">
        <v>31</v>
      </c>
      <c r="J765" s="1" t="s">
        <v>1021</v>
      </c>
      <c r="K765" t="s">
        <v>1022</v>
      </c>
      <c r="L765" t="b">
        <v>0</v>
      </c>
      <c r="V765">
        <v>0</v>
      </c>
      <c r="AI765">
        <v>0</v>
      </c>
      <c r="AZ765">
        <v>0</v>
      </c>
      <c r="BB765">
        <v>2</v>
      </c>
      <c r="BC765">
        <v>2021</v>
      </c>
      <c r="BD765" s="1" t="s">
        <v>3987</v>
      </c>
      <c r="BE765">
        <v>2021</v>
      </c>
    </row>
    <row r="766" spans="1:57" x14ac:dyDescent="0.35">
      <c r="A766" s="1" t="s">
        <v>59</v>
      </c>
      <c r="B766" s="1" t="s">
        <v>1140</v>
      </c>
      <c r="C766" s="1" t="s">
        <v>1574</v>
      </c>
      <c r="D766" s="1" t="s">
        <v>4195</v>
      </c>
      <c r="E766" s="2">
        <v>44255</v>
      </c>
      <c r="F766" s="1" t="s">
        <v>1141</v>
      </c>
      <c r="G766" s="1" t="s">
        <v>29</v>
      </c>
      <c r="H766" s="1" t="s">
        <v>74</v>
      </c>
      <c r="I766" s="1" t="s">
        <v>82</v>
      </c>
      <c r="J766" s="1" t="s">
        <v>1021</v>
      </c>
      <c r="K766" t="s">
        <v>1022</v>
      </c>
      <c r="L766" t="b">
        <v>0</v>
      </c>
      <c r="V766">
        <v>0</v>
      </c>
      <c r="AI766">
        <v>0</v>
      </c>
      <c r="AZ766">
        <v>0</v>
      </c>
      <c r="BB766">
        <v>2</v>
      </c>
      <c r="BC766">
        <v>2021</v>
      </c>
      <c r="BD766" s="1" t="s">
        <v>3987</v>
      </c>
      <c r="BE766">
        <v>2021</v>
      </c>
    </row>
    <row r="767" spans="1:57" x14ac:dyDescent="0.35">
      <c r="A767" s="1" t="s">
        <v>59</v>
      </c>
      <c r="B767" s="1" t="s">
        <v>1143</v>
      </c>
      <c r="C767" s="1" t="s">
        <v>1575</v>
      </c>
      <c r="D767" s="1" t="s">
        <v>4195</v>
      </c>
      <c r="E767" s="2">
        <v>44255</v>
      </c>
      <c r="F767" s="1" t="s">
        <v>1144</v>
      </c>
      <c r="G767" s="1" t="s">
        <v>29</v>
      </c>
      <c r="H767" s="1" t="s">
        <v>1145</v>
      </c>
      <c r="I767" s="1" t="s">
        <v>73</v>
      </c>
      <c r="J767" s="1" t="s">
        <v>1021</v>
      </c>
      <c r="K767" t="s">
        <v>1022</v>
      </c>
      <c r="L767" t="b">
        <v>0</v>
      </c>
      <c r="V767">
        <v>0</v>
      </c>
      <c r="AI767">
        <v>0</v>
      </c>
      <c r="AZ767">
        <v>0</v>
      </c>
      <c r="BB767">
        <v>2</v>
      </c>
      <c r="BC767">
        <v>2021</v>
      </c>
      <c r="BD767" s="1" t="s">
        <v>3987</v>
      </c>
      <c r="BE767">
        <v>2021</v>
      </c>
    </row>
    <row r="768" spans="1:57" x14ac:dyDescent="0.35">
      <c r="A768" s="1" t="s">
        <v>59</v>
      </c>
      <c r="B768" s="1" t="s">
        <v>1136</v>
      </c>
      <c r="C768" s="1" t="s">
        <v>1573</v>
      </c>
      <c r="D768" s="1" t="s">
        <v>4195</v>
      </c>
      <c r="E768" s="2">
        <v>44255</v>
      </c>
      <c r="F768" s="1" t="s">
        <v>1137</v>
      </c>
      <c r="G768" s="1" t="s">
        <v>29</v>
      </c>
      <c r="H768" s="1" t="s">
        <v>1138</v>
      </c>
      <c r="I768" s="1" t="s">
        <v>136</v>
      </c>
      <c r="J768" s="1" t="s">
        <v>1021</v>
      </c>
      <c r="K768" t="s">
        <v>1022</v>
      </c>
      <c r="L768" t="b">
        <v>0</v>
      </c>
      <c r="V768">
        <v>0</v>
      </c>
      <c r="AI768">
        <v>0</v>
      </c>
      <c r="AZ768">
        <v>0</v>
      </c>
      <c r="BB768">
        <v>2</v>
      </c>
      <c r="BC768">
        <v>2021</v>
      </c>
      <c r="BD768" s="1" t="s">
        <v>3987</v>
      </c>
      <c r="BE768">
        <v>2021</v>
      </c>
    </row>
    <row r="769" spans="1:57" x14ac:dyDescent="0.35">
      <c r="A769" s="1" t="s">
        <v>59</v>
      </c>
      <c r="B769" s="1" t="s">
        <v>1133</v>
      </c>
      <c r="C769" s="1" t="s">
        <v>1572</v>
      </c>
      <c r="D769" s="1" t="s">
        <v>4195</v>
      </c>
      <c r="E769" s="2">
        <v>44255</v>
      </c>
      <c r="F769" s="1" t="s">
        <v>1134</v>
      </c>
      <c r="G769" s="1" t="s">
        <v>29</v>
      </c>
      <c r="H769" s="1" t="s">
        <v>165</v>
      </c>
      <c r="I769" s="1" t="s">
        <v>166</v>
      </c>
      <c r="J769" s="1" t="s">
        <v>1021</v>
      </c>
      <c r="K769" t="s">
        <v>1022</v>
      </c>
      <c r="L769" t="b">
        <v>0</v>
      </c>
      <c r="V769">
        <v>0</v>
      </c>
      <c r="AI769">
        <v>0</v>
      </c>
      <c r="AZ769">
        <v>0</v>
      </c>
      <c r="BB769">
        <v>2</v>
      </c>
      <c r="BC769">
        <v>2021</v>
      </c>
      <c r="BD769" s="1" t="s">
        <v>3987</v>
      </c>
      <c r="BE769">
        <v>2021</v>
      </c>
    </row>
    <row r="770" spans="1:57" x14ac:dyDescent="0.35">
      <c r="A770" s="1" t="s">
        <v>59</v>
      </c>
      <c r="B770" s="1" t="s">
        <v>1130</v>
      </c>
      <c r="C770" s="1" t="s">
        <v>1571</v>
      </c>
      <c r="D770" s="1" t="s">
        <v>4195</v>
      </c>
      <c r="E770" s="2">
        <v>44255</v>
      </c>
      <c r="F770" s="1" t="s">
        <v>1131</v>
      </c>
      <c r="G770" s="1" t="s">
        <v>29</v>
      </c>
      <c r="H770" s="1" t="s">
        <v>386</v>
      </c>
      <c r="I770" s="1" t="s">
        <v>387</v>
      </c>
      <c r="J770" s="1" t="s">
        <v>1021</v>
      </c>
      <c r="K770" t="s">
        <v>1022</v>
      </c>
      <c r="L770" t="b">
        <v>0</v>
      </c>
      <c r="V770">
        <v>0</v>
      </c>
      <c r="AI770">
        <v>0</v>
      </c>
      <c r="AZ770">
        <v>0</v>
      </c>
      <c r="BB770">
        <v>2</v>
      </c>
      <c r="BC770">
        <v>2021</v>
      </c>
      <c r="BD770" s="1" t="s">
        <v>3987</v>
      </c>
      <c r="BE770">
        <v>2021</v>
      </c>
    </row>
    <row r="771" spans="1:57" x14ac:dyDescent="0.35">
      <c r="A771" s="1" t="s">
        <v>59</v>
      </c>
      <c r="B771" s="1" t="s">
        <v>1164</v>
      </c>
      <c r="C771" s="1" t="s">
        <v>1581</v>
      </c>
      <c r="D771" s="1" t="s">
        <v>4195</v>
      </c>
      <c r="E771" s="2">
        <v>44255</v>
      </c>
      <c r="F771" s="1" t="s">
        <v>1165</v>
      </c>
      <c r="G771" s="1" t="s">
        <v>29</v>
      </c>
      <c r="H771" s="1" t="s">
        <v>998</v>
      </c>
      <c r="I771" s="1" t="s">
        <v>145</v>
      </c>
      <c r="J771" s="1" t="s">
        <v>1021</v>
      </c>
      <c r="K771" t="s">
        <v>1022</v>
      </c>
      <c r="L771" t="b">
        <v>0</v>
      </c>
      <c r="V771">
        <v>0</v>
      </c>
      <c r="AI771">
        <v>0</v>
      </c>
      <c r="AZ771">
        <v>0</v>
      </c>
      <c r="BB771">
        <v>2</v>
      </c>
      <c r="BC771">
        <v>2021</v>
      </c>
      <c r="BD771" s="1" t="s">
        <v>3987</v>
      </c>
      <c r="BE771">
        <v>2021</v>
      </c>
    </row>
    <row r="772" spans="1:57" x14ac:dyDescent="0.35">
      <c r="A772" s="1" t="s">
        <v>59</v>
      </c>
      <c r="B772" s="1" t="s">
        <v>1160</v>
      </c>
      <c r="C772" s="1" t="s">
        <v>1580</v>
      </c>
      <c r="D772" s="1" t="s">
        <v>4195</v>
      </c>
      <c r="E772" s="2">
        <v>44255</v>
      </c>
      <c r="F772" s="1" t="s">
        <v>1161</v>
      </c>
      <c r="G772" s="1" t="s">
        <v>29</v>
      </c>
      <c r="H772" s="1" t="s">
        <v>1162</v>
      </c>
      <c r="I772" s="1" t="s">
        <v>353</v>
      </c>
      <c r="J772" s="1" t="s">
        <v>1021</v>
      </c>
      <c r="K772" t="s">
        <v>1022</v>
      </c>
      <c r="L772" t="b">
        <v>0</v>
      </c>
      <c r="V772">
        <v>0</v>
      </c>
      <c r="AI772">
        <v>0</v>
      </c>
      <c r="AZ772">
        <v>0</v>
      </c>
      <c r="BB772">
        <v>2</v>
      </c>
      <c r="BC772">
        <v>2021</v>
      </c>
      <c r="BD772" s="1" t="s">
        <v>3987</v>
      </c>
      <c r="BE772">
        <v>2021</v>
      </c>
    </row>
    <row r="773" spans="1:57" x14ac:dyDescent="0.35">
      <c r="A773" s="1" t="s">
        <v>59</v>
      </c>
      <c r="B773" s="1" t="s">
        <v>1155</v>
      </c>
      <c r="C773" s="1" t="s">
        <v>1578</v>
      </c>
      <c r="D773" s="1" t="s">
        <v>4195</v>
      </c>
      <c r="E773" s="2">
        <v>44255</v>
      </c>
      <c r="F773" s="1" t="s">
        <v>1156</v>
      </c>
      <c r="G773" s="1" t="s">
        <v>1579</v>
      </c>
      <c r="H773" s="1" t="s">
        <v>1158</v>
      </c>
      <c r="I773" s="1" t="s">
        <v>145</v>
      </c>
      <c r="J773" s="1" t="s">
        <v>1021</v>
      </c>
      <c r="K773" t="s">
        <v>1022</v>
      </c>
      <c r="L773" t="b">
        <v>0</v>
      </c>
      <c r="V773">
        <v>0</v>
      </c>
      <c r="AI773">
        <v>0</v>
      </c>
      <c r="AZ773">
        <v>0</v>
      </c>
      <c r="BB773">
        <v>2</v>
      </c>
      <c r="BC773">
        <v>2021</v>
      </c>
      <c r="BD773" s="1" t="s">
        <v>3987</v>
      </c>
      <c r="BE773">
        <v>2021</v>
      </c>
    </row>
    <row r="774" spans="1:57" x14ac:dyDescent="0.35">
      <c r="A774" s="1" t="s">
        <v>59</v>
      </c>
      <c r="B774" s="1" t="s">
        <v>1073</v>
      </c>
      <c r="C774" s="1" t="s">
        <v>1555</v>
      </c>
      <c r="D774" s="1" t="s">
        <v>4195</v>
      </c>
      <c r="E774" s="2">
        <v>44255</v>
      </c>
      <c r="F774" s="1" t="s">
        <v>1074</v>
      </c>
      <c r="G774" s="1" t="s">
        <v>29</v>
      </c>
      <c r="H774" s="1" t="s">
        <v>1075</v>
      </c>
      <c r="I774" s="1" t="s">
        <v>166</v>
      </c>
      <c r="J774" s="1" t="s">
        <v>1021</v>
      </c>
      <c r="K774" t="s">
        <v>1022</v>
      </c>
      <c r="L774" t="b">
        <v>0</v>
      </c>
      <c r="V774">
        <v>0</v>
      </c>
      <c r="AI774">
        <v>0</v>
      </c>
      <c r="AZ774">
        <v>0</v>
      </c>
      <c r="BB774">
        <v>2</v>
      </c>
      <c r="BC774">
        <v>2021</v>
      </c>
      <c r="BD774" s="1" t="s">
        <v>3987</v>
      </c>
      <c r="BE774">
        <v>2021</v>
      </c>
    </row>
    <row r="775" spans="1:57" x14ac:dyDescent="0.35">
      <c r="A775" s="1" t="s">
        <v>59</v>
      </c>
      <c r="B775" s="1" t="s">
        <v>1084</v>
      </c>
      <c r="C775" s="1" t="s">
        <v>1558</v>
      </c>
      <c r="D775" s="1" t="s">
        <v>4195</v>
      </c>
      <c r="E775" s="2">
        <v>44255</v>
      </c>
      <c r="F775" s="1" t="s">
        <v>1085</v>
      </c>
      <c r="G775" s="1" t="s">
        <v>29</v>
      </c>
      <c r="H775" s="1" t="s">
        <v>670</v>
      </c>
      <c r="I775" s="1" t="s">
        <v>166</v>
      </c>
      <c r="J775" s="1" t="s">
        <v>1021</v>
      </c>
      <c r="K775" t="s">
        <v>1022</v>
      </c>
      <c r="L775" t="b">
        <v>0</v>
      </c>
      <c r="V775">
        <v>0</v>
      </c>
      <c r="AI775">
        <v>0</v>
      </c>
      <c r="AZ775">
        <v>0</v>
      </c>
      <c r="BB775">
        <v>2</v>
      </c>
      <c r="BC775">
        <v>2021</v>
      </c>
      <c r="BD775" s="1" t="s">
        <v>3987</v>
      </c>
      <c r="BE775">
        <v>2021</v>
      </c>
    </row>
    <row r="776" spans="1:57" x14ac:dyDescent="0.35">
      <c r="A776" s="1" t="s">
        <v>59</v>
      </c>
      <c r="B776" s="1" t="s">
        <v>1081</v>
      </c>
      <c r="C776" s="1" t="s">
        <v>1557</v>
      </c>
      <c r="D776" s="1" t="s">
        <v>4195</v>
      </c>
      <c r="E776" s="2">
        <v>44255</v>
      </c>
      <c r="F776" s="1" t="s">
        <v>1082</v>
      </c>
      <c r="G776" s="1" t="s">
        <v>29</v>
      </c>
      <c r="H776" s="1" t="s">
        <v>135</v>
      </c>
      <c r="I776" s="1" t="s">
        <v>136</v>
      </c>
      <c r="J776" s="1" t="s">
        <v>1021</v>
      </c>
      <c r="K776" t="s">
        <v>1022</v>
      </c>
      <c r="L776" t="b">
        <v>0</v>
      </c>
      <c r="V776">
        <v>0</v>
      </c>
      <c r="AI776">
        <v>0</v>
      </c>
      <c r="AZ776">
        <v>0</v>
      </c>
      <c r="BB776">
        <v>2</v>
      </c>
      <c r="BC776">
        <v>2021</v>
      </c>
      <c r="BD776" s="1" t="s">
        <v>3987</v>
      </c>
      <c r="BE776">
        <v>2021</v>
      </c>
    </row>
    <row r="777" spans="1:57" x14ac:dyDescent="0.35">
      <c r="A777" s="1" t="s">
        <v>59</v>
      </c>
      <c r="B777" s="1" t="s">
        <v>1077</v>
      </c>
      <c r="C777" s="1" t="s">
        <v>1556</v>
      </c>
      <c r="D777" s="1" t="s">
        <v>4195</v>
      </c>
      <c r="E777" s="2">
        <v>44255</v>
      </c>
      <c r="F777" s="1" t="s">
        <v>1078</v>
      </c>
      <c r="G777" s="1" t="s">
        <v>29</v>
      </c>
      <c r="H777" s="1" t="s">
        <v>1079</v>
      </c>
      <c r="I777" s="1" t="s">
        <v>353</v>
      </c>
      <c r="J777" s="1" t="s">
        <v>1021</v>
      </c>
      <c r="K777" t="s">
        <v>1022</v>
      </c>
      <c r="L777" t="b">
        <v>0</v>
      </c>
      <c r="V777">
        <v>0</v>
      </c>
      <c r="AI777">
        <v>0</v>
      </c>
      <c r="AZ777">
        <v>0</v>
      </c>
      <c r="BB777">
        <v>2</v>
      </c>
      <c r="BC777">
        <v>2021</v>
      </c>
      <c r="BD777" s="1" t="s">
        <v>3987</v>
      </c>
      <c r="BE777">
        <v>2021</v>
      </c>
    </row>
    <row r="778" spans="1:57" x14ac:dyDescent="0.35">
      <c r="A778" s="1" t="s">
        <v>59</v>
      </c>
      <c r="B778" s="1" t="s">
        <v>1167</v>
      </c>
      <c r="C778" s="1" t="s">
        <v>1582</v>
      </c>
      <c r="D778" s="1" t="s">
        <v>4195</v>
      </c>
      <c r="E778" s="2">
        <v>44255</v>
      </c>
      <c r="F778" s="1" t="s">
        <v>1168</v>
      </c>
      <c r="G778" s="1" t="s">
        <v>29</v>
      </c>
      <c r="H778" s="1" t="s">
        <v>238</v>
      </c>
      <c r="I778" s="1" t="s">
        <v>239</v>
      </c>
      <c r="J778" s="1" t="s">
        <v>1021</v>
      </c>
      <c r="K778" t="s">
        <v>1022</v>
      </c>
      <c r="L778" t="b">
        <v>0</v>
      </c>
      <c r="V778">
        <v>0</v>
      </c>
      <c r="AI778">
        <v>0</v>
      </c>
      <c r="AZ778">
        <v>0</v>
      </c>
      <c r="BB778">
        <v>2</v>
      </c>
      <c r="BC778">
        <v>2021</v>
      </c>
      <c r="BD778" s="1" t="s">
        <v>3987</v>
      </c>
      <c r="BE778">
        <v>2021</v>
      </c>
    </row>
    <row r="779" spans="1:57" x14ac:dyDescent="0.35">
      <c r="A779" s="1" t="s">
        <v>59</v>
      </c>
      <c r="B779" s="1" t="s">
        <v>1170</v>
      </c>
      <c r="C779" s="1" t="s">
        <v>1583</v>
      </c>
      <c r="D779" s="1" t="s">
        <v>4195</v>
      </c>
      <c r="E779" s="2">
        <v>44255</v>
      </c>
      <c r="F779" s="1" t="s">
        <v>1171</v>
      </c>
      <c r="G779" s="1" t="s">
        <v>29</v>
      </c>
      <c r="H779" s="1" t="s">
        <v>40</v>
      </c>
      <c r="I779" s="1" t="s">
        <v>40</v>
      </c>
      <c r="J779" s="1" t="s">
        <v>1021</v>
      </c>
      <c r="K779" t="s">
        <v>1022</v>
      </c>
      <c r="L779" t="b">
        <v>0</v>
      </c>
      <c r="V779">
        <v>0</v>
      </c>
      <c r="AI779">
        <v>0</v>
      </c>
      <c r="AZ779">
        <v>0</v>
      </c>
      <c r="BB779">
        <v>2</v>
      </c>
      <c r="BC779">
        <v>2021</v>
      </c>
      <c r="BD779" s="1" t="s">
        <v>3987</v>
      </c>
      <c r="BE779">
        <v>2021</v>
      </c>
    </row>
    <row r="780" spans="1:57" x14ac:dyDescent="0.35">
      <c r="A780" s="1" t="s">
        <v>59</v>
      </c>
      <c r="B780" s="1" t="s">
        <v>1173</v>
      </c>
      <c r="C780" s="1" t="s">
        <v>1584</v>
      </c>
      <c r="D780" s="1" t="s">
        <v>4195</v>
      </c>
      <c r="E780" s="2">
        <v>44255</v>
      </c>
      <c r="F780" s="1" t="s">
        <v>1174</v>
      </c>
      <c r="G780" s="1" t="s">
        <v>29</v>
      </c>
      <c r="H780" s="1" t="s">
        <v>155</v>
      </c>
      <c r="I780" s="1" t="s">
        <v>145</v>
      </c>
      <c r="J780" s="1" t="s">
        <v>1021</v>
      </c>
      <c r="K780" t="s">
        <v>1022</v>
      </c>
      <c r="L780" t="b">
        <v>0</v>
      </c>
      <c r="V780">
        <v>0</v>
      </c>
      <c r="AI780">
        <v>0</v>
      </c>
      <c r="AZ780">
        <v>0</v>
      </c>
      <c r="BB780">
        <v>2</v>
      </c>
      <c r="BC780">
        <v>2021</v>
      </c>
      <c r="BD780" s="1" t="s">
        <v>3987</v>
      </c>
      <c r="BE780">
        <v>2021</v>
      </c>
    </row>
    <row r="781" spans="1:57" x14ac:dyDescent="0.35">
      <c r="A781" s="1" t="s">
        <v>59</v>
      </c>
      <c r="B781" s="1" t="s">
        <v>1126</v>
      </c>
      <c r="C781" s="1" t="s">
        <v>1570</v>
      </c>
      <c r="D781" s="1" t="s">
        <v>4195</v>
      </c>
      <c r="E781" s="2">
        <v>44255</v>
      </c>
      <c r="F781" s="1" t="s">
        <v>1127</v>
      </c>
      <c r="G781" s="1" t="s">
        <v>29</v>
      </c>
      <c r="H781" s="1" t="s">
        <v>1128</v>
      </c>
      <c r="I781" s="1" t="s">
        <v>166</v>
      </c>
      <c r="J781" s="1" t="s">
        <v>1021</v>
      </c>
      <c r="K781" t="s">
        <v>1022</v>
      </c>
      <c r="L781" t="b">
        <v>0</v>
      </c>
      <c r="V781">
        <v>0</v>
      </c>
      <c r="AI781">
        <v>0</v>
      </c>
      <c r="AZ781">
        <v>0</v>
      </c>
      <c r="BB781">
        <v>2</v>
      </c>
      <c r="BC781">
        <v>2021</v>
      </c>
      <c r="BD781" s="1" t="s">
        <v>3987</v>
      </c>
      <c r="BE781">
        <v>2021</v>
      </c>
    </row>
    <row r="782" spans="1:57" x14ac:dyDescent="0.35">
      <c r="A782" s="1" t="s">
        <v>59</v>
      </c>
      <c r="B782" s="1" t="s">
        <v>1087</v>
      </c>
      <c r="C782" s="1" t="s">
        <v>1559</v>
      </c>
      <c r="D782" s="1" t="s">
        <v>4195</v>
      </c>
      <c r="E782" s="2">
        <v>44255</v>
      </c>
      <c r="F782" s="1" t="s">
        <v>1088</v>
      </c>
      <c r="G782" s="1" t="s">
        <v>29</v>
      </c>
      <c r="H782" s="1" t="s">
        <v>844</v>
      </c>
      <c r="I782" s="1" t="s">
        <v>845</v>
      </c>
      <c r="J782" s="1" t="s">
        <v>1021</v>
      </c>
      <c r="K782" t="s">
        <v>1022</v>
      </c>
      <c r="L782" t="b">
        <v>0</v>
      </c>
      <c r="V782">
        <v>0</v>
      </c>
      <c r="AI782">
        <v>0</v>
      </c>
      <c r="AZ782">
        <v>0</v>
      </c>
      <c r="BB782">
        <v>2</v>
      </c>
      <c r="BC782">
        <v>2021</v>
      </c>
      <c r="BD782" s="1" t="s">
        <v>3987</v>
      </c>
      <c r="BE782">
        <v>2021</v>
      </c>
    </row>
    <row r="783" spans="1:57" x14ac:dyDescent="0.35">
      <c r="A783" s="1" t="s">
        <v>59</v>
      </c>
      <c r="B783" s="1" t="s">
        <v>1041</v>
      </c>
      <c r="C783" s="1" t="s">
        <v>1547</v>
      </c>
      <c r="D783" s="1" t="s">
        <v>4195</v>
      </c>
      <c r="E783" s="2">
        <v>44255</v>
      </c>
      <c r="F783" s="1" t="s">
        <v>1042</v>
      </c>
      <c r="G783" s="1" t="s">
        <v>29</v>
      </c>
      <c r="H783" s="1" t="s">
        <v>1043</v>
      </c>
      <c r="I783" s="1" t="s">
        <v>145</v>
      </c>
      <c r="J783" s="1" t="s">
        <v>1021</v>
      </c>
      <c r="K783" t="s">
        <v>1022</v>
      </c>
      <c r="L783" t="b">
        <v>0</v>
      </c>
      <c r="V783">
        <v>0</v>
      </c>
      <c r="AI783">
        <v>0</v>
      </c>
      <c r="AZ783">
        <v>0</v>
      </c>
      <c r="BB783">
        <v>2</v>
      </c>
      <c r="BC783">
        <v>2021</v>
      </c>
      <c r="BD783" s="1" t="s">
        <v>3987</v>
      </c>
      <c r="BE783">
        <v>2021</v>
      </c>
    </row>
    <row r="784" spans="1:57" x14ac:dyDescent="0.35">
      <c r="A784" s="1" t="s">
        <v>59</v>
      </c>
      <c r="B784" s="1" t="s">
        <v>1093</v>
      </c>
      <c r="C784" s="1" t="s">
        <v>1561</v>
      </c>
      <c r="D784" s="1" t="s">
        <v>4195</v>
      </c>
      <c r="E784" s="2">
        <v>44255</v>
      </c>
      <c r="F784" s="1" t="s">
        <v>1094</v>
      </c>
      <c r="G784" s="1" t="s">
        <v>29</v>
      </c>
      <c r="H784" s="1" t="s">
        <v>1095</v>
      </c>
      <c r="I784" s="1" t="s">
        <v>387</v>
      </c>
      <c r="J784" s="1" t="s">
        <v>1021</v>
      </c>
      <c r="K784" t="s">
        <v>1022</v>
      </c>
      <c r="L784" t="b">
        <v>0</v>
      </c>
      <c r="V784">
        <v>0</v>
      </c>
      <c r="AI784">
        <v>0</v>
      </c>
      <c r="AZ784">
        <v>0</v>
      </c>
      <c r="BB784">
        <v>2</v>
      </c>
      <c r="BC784">
        <v>2021</v>
      </c>
      <c r="BD784" s="1" t="s">
        <v>3987</v>
      </c>
      <c r="BE784">
        <v>2021</v>
      </c>
    </row>
    <row r="785" spans="1:57" x14ac:dyDescent="0.35">
      <c r="A785" s="1" t="s">
        <v>59</v>
      </c>
      <c r="B785" s="1" t="s">
        <v>1182</v>
      </c>
      <c r="C785" s="1" t="s">
        <v>1586</v>
      </c>
      <c r="D785" s="1" t="s">
        <v>4195</v>
      </c>
      <c r="E785" s="2">
        <v>44255</v>
      </c>
      <c r="F785" s="1" t="s">
        <v>1183</v>
      </c>
      <c r="G785" s="1" t="s">
        <v>29</v>
      </c>
      <c r="H785" s="1" t="s">
        <v>1184</v>
      </c>
      <c r="I785" s="1" t="s">
        <v>48</v>
      </c>
      <c r="J785" s="1" t="s">
        <v>1021</v>
      </c>
      <c r="K785" t="s">
        <v>1022</v>
      </c>
      <c r="L785" t="b">
        <v>0</v>
      </c>
      <c r="V785">
        <v>0</v>
      </c>
      <c r="AI785">
        <v>0</v>
      </c>
      <c r="AZ785">
        <v>0</v>
      </c>
      <c r="BB785">
        <v>2</v>
      </c>
      <c r="BC785">
        <v>2021</v>
      </c>
      <c r="BD785" s="1" t="s">
        <v>3987</v>
      </c>
      <c r="BE785">
        <v>2021</v>
      </c>
    </row>
    <row r="786" spans="1:57" x14ac:dyDescent="0.35">
      <c r="A786" s="1" t="s">
        <v>59</v>
      </c>
      <c r="B786" s="1" t="s">
        <v>1190</v>
      </c>
      <c r="C786" s="1" t="s">
        <v>1589</v>
      </c>
      <c r="D786" s="1" t="s">
        <v>4195</v>
      </c>
      <c r="E786" s="2">
        <v>44255</v>
      </c>
      <c r="F786" s="1" t="s">
        <v>1191</v>
      </c>
      <c r="G786" s="1" t="s">
        <v>29</v>
      </c>
      <c r="H786" s="1" t="s">
        <v>402</v>
      </c>
      <c r="I786" s="1" t="s">
        <v>145</v>
      </c>
      <c r="J786" s="1" t="s">
        <v>1021</v>
      </c>
      <c r="K786" t="s">
        <v>1022</v>
      </c>
      <c r="L786" t="b">
        <v>0</v>
      </c>
      <c r="V786">
        <v>0</v>
      </c>
      <c r="AI786">
        <v>0</v>
      </c>
      <c r="AZ786">
        <v>0</v>
      </c>
      <c r="BB786">
        <v>2</v>
      </c>
      <c r="BC786">
        <v>2021</v>
      </c>
      <c r="BD786" s="1" t="s">
        <v>3987</v>
      </c>
      <c r="BE786">
        <v>2021</v>
      </c>
    </row>
    <row r="787" spans="1:57" x14ac:dyDescent="0.35">
      <c r="A787" s="1" t="s">
        <v>59</v>
      </c>
      <c r="B787" s="1" t="s">
        <v>1179</v>
      </c>
      <c r="C787" s="1" t="s">
        <v>1587</v>
      </c>
      <c r="D787" s="1" t="s">
        <v>4195</v>
      </c>
      <c r="E787" s="2">
        <v>44255</v>
      </c>
      <c r="F787" s="1" t="s">
        <v>1180</v>
      </c>
      <c r="G787" s="1" t="s">
        <v>29</v>
      </c>
      <c r="H787" s="1" t="s">
        <v>125</v>
      </c>
      <c r="I787" s="1" t="s">
        <v>125</v>
      </c>
      <c r="J787" s="1" t="s">
        <v>1021</v>
      </c>
      <c r="K787" t="s">
        <v>1022</v>
      </c>
      <c r="L787" t="b">
        <v>0</v>
      </c>
      <c r="V787">
        <v>0</v>
      </c>
      <c r="AI787">
        <v>0</v>
      </c>
      <c r="AZ787">
        <v>0</v>
      </c>
      <c r="BB787">
        <v>2</v>
      </c>
      <c r="BC787">
        <v>2021</v>
      </c>
      <c r="BD787" s="1" t="s">
        <v>3987</v>
      </c>
      <c r="BE787">
        <v>2021</v>
      </c>
    </row>
    <row r="788" spans="1:57" x14ac:dyDescent="0.35">
      <c r="A788" s="1" t="s">
        <v>59</v>
      </c>
      <c r="B788" s="1" t="s">
        <v>1186</v>
      </c>
      <c r="C788" s="1" t="s">
        <v>1588</v>
      </c>
      <c r="D788" s="1" t="s">
        <v>4195</v>
      </c>
      <c r="E788" s="2">
        <v>44255</v>
      </c>
      <c r="F788" s="1" t="s">
        <v>1187</v>
      </c>
      <c r="G788" s="1" t="s">
        <v>29</v>
      </c>
      <c r="H788" s="1" t="s">
        <v>1188</v>
      </c>
      <c r="I788" s="1" t="s">
        <v>845</v>
      </c>
      <c r="J788" s="1" t="s">
        <v>1021</v>
      </c>
      <c r="K788" t="s">
        <v>1022</v>
      </c>
      <c r="L788" t="b">
        <v>0</v>
      </c>
      <c r="V788">
        <v>0</v>
      </c>
      <c r="AI788">
        <v>0</v>
      </c>
      <c r="AZ788">
        <v>0</v>
      </c>
      <c r="BB788">
        <v>2</v>
      </c>
      <c r="BC788">
        <v>2021</v>
      </c>
      <c r="BD788" s="1" t="s">
        <v>3987</v>
      </c>
      <c r="BE788">
        <v>2021</v>
      </c>
    </row>
    <row r="789" spans="1:57" x14ac:dyDescent="0.35">
      <c r="A789" s="1" t="s">
        <v>59</v>
      </c>
      <c r="B789" s="1" t="s">
        <v>1193</v>
      </c>
      <c r="C789" s="1" t="s">
        <v>1590</v>
      </c>
      <c r="D789" s="1" t="s">
        <v>4195</v>
      </c>
      <c r="E789" s="2">
        <v>44255</v>
      </c>
      <c r="F789" s="1" t="s">
        <v>1194</v>
      </c>
      <c r="G789" s="1" t="s">
        <v>29</v>
      </c>
      <c r="H789" s="1" t="s">
        <v>1195</v>
      </c>
      <c r="I789" s="1" t="s">
        <v>145</v>
      </c>
      <c r="J789" s="1" t="s">
        <v>1021</v>
      </c>
      <c r="K789" t="s">
        <v>1022</v>
      </c>
      <c r="L789" t="b">
        <v>0</v>
      </c>
      <c r="V789">
        <v>0</v>
      </c>
      <c r="AI789">
        <v>0</v>
      </c>
      <c r="AZ789">
        <v>0</v>
      </c>
      <c r="BB789">
        <v>2</v>
      </c>
      <c r="BC789">
        <v>2021</v>
      </c>
      <c r="BD789" s="1" t="s">
        <v>3987</v>
      </c>
      <c r="BE789">
        <v>2021</v>
      </c>
    </row>
    <row r="790" spans="1:57" x14ac:dyDescent="0.35">
      <c r="A790" s="1" t="s">
        <v>59</v>
      </c>
      <c r="B790" s="1" t="s">
        <v>1176</v>
      </c>
      <c r="C790" s="1" t="s">
        <v>1585</v>
      </c>
      <c r="D790" s="1" t="s">
        <v>4195</v>
      </c>
      <c r="E790" s="2">
        <v>44255</v>
      </c>
      <c r="F790" s="1" t="s">
        <v>1177</v>
      </c>
      <c r="G790" s="1" t="s">
        <v>29</v>
      </c>
      <c r="H790" s="1" t="s">
        <v>321</v>
      </c>
      <c r="I790" s="1" t="s">
        <v>190</v>
      </c>
      <c r="J790" s="1" t="s">
        <v>1021</v>
      </c>
      <c r="K790" t="s">
        <v>1022</v>
      </c>
      <c r="L790" t="b">
        <v>0</v>
      </c>
      <c r="V790">
        <v>0</v>
      </c>
      <c r="AI790">
        <v>0</v>
      </c>
      <c r="AZ790">
        <v>0</v>
      </c>
      <c r="BB790">
        <v>2</v>
      </c>
      <c r="BC790">
        <v>2021</v>
      </c>
      <c r="BD790" s="1" t="s">
        <v>3987</v>
      </c>
      <c r="BE790">
        <v>2021</v>
      </c>
    </row>
    <row r="791" spans="1:57" x14ac:dyDescent="0.35">
      <c r="A791" s="1" t="s">
        <v>59</v>
      </c>
      <c r="B791" s="1" t="s">
        <v>1115</v>
      </c>
      <c r="C791" s="1" t="s">
        <v>1567</v>
      </c>
      <c r="D791" s="1" t="s">
        <v>4195</v>
      </c>
      <c r="E791" s="2">
        <v>44255</v>
      </c>
      <c r="F791" s="1" t="s">
        <v>1116</v>
      </c>
      <c r="G791" s="1" t="s">
        <v>29</v>
      </c>
      <c r="H791" s="1" t="s">
        <v>1117</v>
      </c>
      <c r="I791" s="1" t="s">
        <v>353</v>
      </c>
      <c r="J791" s="1" t="s">
        <v>1021</v>
      </c>
      <c r="K791" t="s">
        <v>1022</v>
      </c>
      <c r="L791" t="b">
        <v>0</v>
      </c>
      <c r="V791">
        <v>0</v>
      </c>
      <c r="AI791">
        <v>0</v>
      </c>
      <c r="AZ791">
        <v>0</v>
      </c>
      <c r="BB791">
        <v>2</v>
      </c>
      <c r="BC791">
        <v>2021</v>
      </c>
      <c r="BD791" s="1" t="s">
        <v>3987</v>
      </c>
      <c r="BE791">
        <v>2021</v>
      </c>
    </row>
    <row r="792" spans="1:57" x14ac:dyDescent="0.35">
      <c r="A792" s="1" t="s">
        <v>59</v>
      </c>
      <c r="B792" s="1" t="s">
        <v>1112</v>
      </c>
      <c r="C792" s="1" t="s">
        <v>1566</v>
      </c>
      <c r="D792" s="1" t="s">
        <v>4195</v>
      </c>
      <c r="E792" s="2">
        <v>44255</v>
      </c>
      <c r="F792" s="1" t="s">
        <v>1113</v>
      </c>
      <c r="G792" s="1" t="s">
        <v>29</v>
      </c>
      <c r="H792" s="1" t="s">
        <v>151</v>
      </c>
      <c r="I792" s="1" t="s">
        <v>145</v>
      </c>
      <c r="J792" s="1" t="s">
        <v>1021</v>
      </c>
      <c r="K792" t="s">
        <v>1022</v>
      </c>
      <c r="L792" t="b">
        <v>0</v>
      </c>
      <c r="V792">
        <v>0</v>
      </c>
      <c r="AI792">
        <v>0</v>
      </c>
      <c r="AZ792">
        <v>0</v>
      </c>
      <c r="BB792">
        <v>2</v>
      </c>
      <c r="BC792">
        <v>2021</v>
      </c>
      <c r="BD792" s="1" t="s">
        <v>3987</v>
      </c>
      <c r="BE792">
        <v>2021</v>
      </c>
    </row>
    <row r="793" spans="1:57" x14ac:dyDescent="0.35">
      <c r="A793" s="1" t="s">
        <v>59</v>
      </c>
      <c r="B793" s="1" t="s">
        <v>1108</v>
      </c>
      <c r="C793" s="1" t="s">
        <v>1565</v>
      </c>
      <c r="D793" s="1" t="s">
        <v>4195</v>
      </c>
      <c r="E793" s="2">
        <v>44255</v>
      </c>
      <c r="F793" s="1" t="s">
        <v>1109</v>
      </c>
      <c r="G793" s="1" t="s">
        <v>29</v>
      </c>
      <c r="H793" s="1" t="s">
        <v>1110</v>
      </c>
      <c r="I793" s="1" t="s">
        <v>145</v>
      </c>
      <c r="J793" s="1" t="s">
        <v>1021</v>
      </c>
      <c r="K793" t="s">
        <v>1022</v>
      </c>
      <c r="L793" t="b">
        <v>0</v>
      </c>
      <c r="V793">
        <v>0</v>
      </c>
      <c r="AI793">
        <v>0</v>
      </c>
      <c r="AZ793">
        <v>0</v>
      </c>
      <c r="BB793">
        <v>2</v>
      </c>
      <c r="BC793">
        <v>2021</v>
      </c>
      <c r="BD793" s="1" t="s">
        <v>3987</v>
      </c>
      <c r="BE793">
        <v>2021</v>
      </c>
    </row>
    <row r="794" spans="1:57" x14ac:dyDescent="0.35">
      <c r="A794" s="1" t="s">
        <v>59</v>
      </c>
      <c r="B794" s="1" t="s">
        <v>1104</v>
      </c>
      <c r="C794" s="1" t="s">
        <v>1564</v>
      </c>
      <c r="D794" s="1" t="s">
        <v>4195</v>
      </c>
      <c r="E794" s="2">
        <v>44255</v>
      </c>
      <c r="F794" s="1" t="s">
        <v>1105</v>
      </c>
      <c r="G794" s="1" t="s">
        <v>29</v>
      </c>
      <c r="H794" s="1" t="s">
        <v>1106</v>
      </c>
      <c r="I794" s="1" t="s">
        <v>845</v>
      </c>
      <c r="J794" s="1" t="s">
        <v>1021</v>
      </c>
      <c r="K794" t="s">
        <v>1022</v>
      </c>
      <c r="L794" t="b">
        <v>0</v>
      </c>
      <c r="V794">
        <v>0</v>
      </c>
      <c r="AI794">
        <v>0</v>
      </c>
      <c r="AZ794">
        <v>0</v>
      </c>
      <c r="BB794">
        <v>2</v>
      </c>
      <c r="BC794">
        <v>2021</v>
      </c>
      <c r="BD794" s="1" t="s">
        <v>3987</v>
      </c>
      <c r="BE794">
        <v>2021</v>
      </c>
    </row>
    <row r="795" spans="1:57" x14ac:dyDescent="0.35">
      <c r="A795" s="1" t="s">
        <v>59</v>
      </c>
      <c r="B795" s="1" t="s">
        <v>1101</v>
      </c>
      <c r="C795" s="1" t="s">
        <v>1563</v>
      </c>
      <c r="D795" s="1" t="s">
        <v>4195</v>
      </c>
      <c r="E795" s="2">
        <v>44255</v>
      </c>
      <c r="F795" s="1" t="s">
        <v>1102</v>
      </c>
      <c r="G795" s="1" t="s">
        <v>29</v>
      </c>
      <c r="H795" s="1" t="s">
        <v>596</v>
      </c>
      <c r="I795" s="1" t="s">
        <v>353</v>
      </c>
      <c r="J795" s="1" t="s">
        <v>1021</v>
      </c>
      <c r="K795" t="s">
        <v>1022</v>
      </c>
      <c r="L795" t="b">
        <v>0</v>
      </c>
      <c r="V795">
        <v>0</v>
      </c>
      <c r="AI795">
        <v>0</v>
      </c>
      <c r="AZ795">
        <v>0</v>
      </c>
      <c r="BB795">
        <v>2</v>
      </c>
      <c r="BC795">
        <v>2021</v>
      </c>
      <c r="BD795" s="1" t="s">
        <v>3987</v>
      </c>
      <c r="BE795">
        <v>2021</v>
      </c>
    </row>
    <row r="796" spans="1:57" x14ac:dyDescent="0.35">
      <c r="A796" s="1" t="s">
        <v>59</v>
      </c>
      <c r="B796" s="1" t="s">
        <v>1097</v>
      </c>
      <c r="C796" s="1" t="s">
        <v>1562</v>
      </c>
      <c r="D796" s="1" t="s">
        <v>4195</v>
      </c>
      <c r="E796" s="2">
        <v>44255</v>
      </c>
      <c r="F796" s="1" t="s">
        <v>1098</v>
      </c>
      <c r="G796" s="1" t="s">
        <v>29</v>
      </c>
      <c r="H796" s="1" t="s">
        <v>1099</v>
      </c>
      <c r="I796" s="1" t="s">
        <v>845</v>
      </c>
      <c r="J796" s="1" t="s">
        <v>1021</v>
      </c>
      <c r="K796" t="s">
        <v>1022</v>
      </c>
      <c r="L796" t="b">
        <v>0</v>
      </c>
      <c r="V796">
        <v>0</v>
      </c>
      <c r="AI796">
        <v>0</v>
      </c>
      <c r="AZ796">
        <v>0</v>
      </c>
      <c r="BB796">
        <v>2</v>
      </c>
      <c r="BC796">
        <v>2021</v>
      </c>
      <c r="BD796" s="1" t="s">
        <v>3987</v>
      </c>
      <c r="BE796">
        <v>2021</v>
      </c>
    </row>
    <row r="797" spans="1:57" x14ac:dyDescent="0.35">
      <c r="A797" s="1" t="s">
        <v>59</v>
      </c>
      <c r="B797" s="1" t="s">
        <v>1197</v>
      </c>
      <c r="C797" s="1" t="s">
        <v>1591</v>
      </c>
      <c r="D797" s="1" t="s">
        <v>4195</v>
      </c>
      <c r="E797" s="2">
        <v>44255</v>
      </c>
      <c r="F797" s="1" t="s">
        <v>1198</v>
      </c>
      <c r="G797" s="1" t="s">
        <v>29</v>
      </c>
      <c r="H797" s="1" t="s">
        <v>1199</v>
      </c>
      <c r="I797" s="1" t="s">
        <v>387</v>
      </c>
      <c r="J797" s="1" t="s">
        <v>1021</v>
      </c>
      <c r="K797" t="s">
        <v>1022</v>
      </c>
      <c r="L797" t="b">
        <v>0</v>
      </c>
      <c r="V797">
        <v>0</v>
      </c>
      <c r="AI797">
        <v>0</v>
      </c>
      <c r="AZ797">
        <v>0</v>
      </c>
      <c r="BB797">
        <v>2</v>
      </c>
      <c r="BC797">
        <v>2021</v>
      </c>
      <c r="BD797" s="1" t="s">
        <v>3987</v>
      </c>
      <c r="BE797">
        <v>2021</v>
      </c>
    </row>
    <row r="798" spans="1:57" x14ac:dyDescent="0.35">
      <c r="A798" s="1" t="s">
        <v>59</v>
      </c>
      <c r="B798" s="1" t="s">
        <v>1119</v>
      </c>
      <c r="C798" s="1" t="s">
        <v>1568</v>
      </c>
      <c r="D798" s="1" t="s">
        <v>4195</v>
      </c>
      <c r="E798" s="2">
        <v>44255</v>
      </c>
      <c r="F798" s="1" t="s">
        <v>1120</v>
      </c>
      <c r="G798" s="1" t="s">
        <v>29</v>
      </c>
      <c r="H798" s="1" t="s">
        <v>54</v>
      </c>
      <c r="I798" s="1" t="s">
        <v>190</v>
      </c>
      <c r="J798" s="1" t="s">
        <v>1021</v>
      </c>
      <c r="K798" t="s">
        <v>1022</v>
      </c>
      <c r="L798" t="b">
        <v>0</v>
      </c>
      <c r="V798">
        <v>0</v>
      </c>
      <c r="AI798">
        <v>0</v>
      </c>
      <c r="AZ798">
        <v>0</v>
      </c>
      <c r="BB798">
        <v>2</v>
      </c>
      <c r="BC798">
        <v>2021</v>
      </c>
      <c r="BD798" s="1" t="s">
        <v>3987</v>
      </c>
      <c r="BE798">
        <v>2021</v>
      </c>
    </row>
    <row r="799" spans="1:57" x14ac:dyDescent="0.35">
      <c r="A799" s="1" t="s">
        <v>59</v>
      </c>
      <c r="B799" s="1" t="s">
        <v>1031</v>
      </c>
      <c r="C799" s="1" t="s">
        <v>1544</v>
      </c>
      <c r="D799" s="1" t="s">
        <v>4195</v>
      </c>
      <c r="E799" s="2">
        <v>44255</v>
      </c>
      <c r="F799" s="1" t="s">
        <v>1032</v>
      </c>
      <c r="G799" s="1" t="s">
        <v>29</v>
      </c>
      <c r="H799" s="1" t="s">
        <v>43</v>
      </c>
      <c r="I799" s="1" t="s">
        <v>48</v>
      </c>
      <c r="J799" s="1" t="s">
        <v>1021</v>
      </c>
      <c r="K799" t="s">
        <v>1022</v>
      </c>
      <c r="L799" t="b">
        <v>0</v>
      </c>
      <c r="V799">
        <v>0</v>
      </c>
      <c r="AI799">
        <v>0</v>
      </c>
      <c r="AZ799">
        <v>0</v>
      </c>
      <c r="BB799">
        <v>2</v>
      </c>
      <c r="BC799">
        <v>2021</v>
      </c>
      <c r="BD799" s="1" t="s">
        <v>3987</v>
      </c>
      <c r="BE799">
        <v>2021</v>
      </c>
    </row>
    <row r="800" spans="1:57" x14ac:dyDescent="0.35">
      <c r="A800" s="1" t="s">
        <v>59</v>
      </c>
      <c r="B800" s="1" t="s">
        <v>1028</v>
      </c>
      <c r="C800" s="1" t="s">
        <v>1543</v>
      </c>
      <c r="D800" s="1" t="s">
        <v>4195</v>
      </c>
      <c r="E800" s="2">
        <v>44255</v>
      </c>
      <c r="F800" s="1" t="s">
        <v>1029</v>
      </c>
      <c r="G800" s="1" t="s">
        <v>29</v>
      </c>
      <c r="H800" s="1" t="s">
        <v>576</v>
      </c>
      <c r="I800" s="1" t="s">
        <v>353</v>
      </c>
      <c r="J800" s="1" t="s">
        <v>1021</v>
      </c>
      <c r="K800" t="s">
        <v>1022</v>
      </c>
      <c r="L800" t="b">
        <v>0</v>
      </c>
      <c r="V800">
        <v>0</v>
      </c>
      <c r="AI800">
        <v>0</v>
      </c>
      <c r="AZ800">
        <v>0</v>
      </c>
      <c r="BB800">
        <v>2</v>
      </c>
      <c r="BC800">
        <v>2021</v>
      </c>
      <c r="BD800" s="1" t="s">
        <v>3987</v>
      </c>
      <c r="BE800">
        <v>2021</v>
      </c>
    </row>
    <row r="801" spans="1:57" x14ac:dyDescent="0.35">
      <c r="A801" s="1" t="s">
        <v>59</v>
      </c>
      <c r="B801" s="1" t="s">
        <v>1024</v>
      </c>
      <c r="C801" s="1" t="s">
        <v>1542</v>
      </c>
      <c r="D801" s="1" t="s">
        <v>4195</v>
      </c>
      <c r="E801" s="2">
        <v>44255</v>
      </c>
      <c r="F801" s="1" t="s">
        <v>1025</v>
      </c>
      <c r="G801" s="1" t="s">
        <v>29</v>
      </c>
      <c r="H801" s="1" t="s">
        <v>1026</v>
      </c>
      <c r="I801" s="1" t="s">
        <v>353</v>
      </c>
      <c r="J801" s="1" t="s">
        <v>1021</v>
      </c>
      <c r="K801" t="s">
        <v>1022</v>
      </c>
      <c r="L801" t="b">
        <v>0</v>
      </c>
      <c r="V801">
        <v>0</v>
      </c>
      <c r="AI801">
        <v>0</v>
      </c>
      <c r="AZ801">
        <v>0</v>
      </c>
      <c r="BB801">
        <v>2</v>
      </c>
      <c r="BC801">
        <v>2021</v>
      </c>
      <c r="BD801" s="1" t="s">
        <v>3987</v>
      </c>
      <c r="BE801">
        <v>2021</v>
      </c>
    </row>
    <row r="802" spans="1:57" x14ac:dyDescent="0.35">
      <c r="A802" s="1" t="s">
        <v>59</v>
      </c>
      <c r="B802" s="1" t="s">
        <v>1018</v>
      </c>
      <c r="C802" s="1" t="s">
        <v>1541</v>
      </c>
      <c r="D802" s="1" t="s">
        <v>4195</v>
      </c>
      <c r="E802" s="2">
        <v>44255</v>
      </c>
      <c r="F802" s="1" t="s">
        <v>1019</v>
      </c>
      <c r="G802" s="1" t="s">
        <v>29</v>
      </c>
      <c r="H802" s="1" t="s">
        <v>1020</v>
      </c>
      <c r="I802" s="1" t="s">
        <v>145</v>
      </c>
      <c r="J802" s="1" t="s">
        <v>1021</v>
      </c>
      <c r="K802" t="s">
        <v>1022</v>
      </c>
      <c r="L802" t="b">
        <v>0</v>
      </c>
      <c r="V802">
        <v>0</v>
      </c>
      <c r="AI802">
        <v>0</v>
      </c>
      <c r="AZ802">
        <v>0</v>
      </c>
      <c r="BB802">
        <v>2</v>
      </c>
      <c r="BC802">
        <v>2021</v>
      </c>
      <c r="BD802" s="1" t="s">
        <v>3987</v>
      </c>
      <c r="BE802">
        <v>2021</v>
      </c>
    </row>
    <row r="803" spans="1:57" x14ac:dyDescent="0.35">
      <c r="A803" s="1" t="s">
        <v>59</v>
      </c>
      <c r="B803" s="1" t="s">
        <v>1038</v>
      </c>
      <c r="C803" s="1" t="s">
        <v>1546</v>
      </c>
      <c r="D803" s="1" t="s">
        <v>4195</v>
      </c>
      <c r="E803" s="2">
        <v>44255</v>
      </c>
      <c r="F803" s="1" t="s">
        <v>1039</v>
      </c>
      <c r="G803" s="1" t="s">
        <v>29</v>
      </c>
      <c r="H803" s="1" t="s">
        <v>993</v>
      </c>
      <c r="I803" s="1" t="s">
        <v>145</v>
      </c>
      <c r="J803" s="1" t="s">
        <v>1021</v>
      </c>
      <c r="K803" t="s">
        <v>1022</v>
      </c>
      <c r="L803" t="b">
        <v>0</v>
      </c>
      <c r="V803">
        <v>0</v>
      </c>
      <c r="AI803">
        <v>0</v>
      </c>
      <c r="AZ803">
        <v>0</v>
      </c>
      <c r="BB803">
        <v>2</v>
      </c>
      <c r="BC803">
        <v>2021</v>
      </c>
      <c r="BD803" s="1" t="s">
        <v>3987</v>
      </c>
      <c r="BE803">
        <v>2021</v>
      </c>
    </row>
    <row r="804" spans="1:57" x14ac:dyDescent="0.35">
      <c r="A804" s="1" t="s">
        <v>59</v>
      </c>
      <c r="B804" s="1" t="s">
        <v>1034</v>
      </c>
      <c r="C804" s="1" t="s">
        <v>1545</v>
      </c>
      <c r="D804" s="1" t="s">
        <v>4195</v>
      </c>
      <c r="E804" s="2">
        <v>44255</v>
      </c>
      <c r="F804" s="1" t="s">
        <v>1035</v>
      </c>
      <c r="G804" s="1" t="s">
        <v>29</v>
      </c>
      <c r="H804" s="1" t="s">
        <v>1036</v>
      </c>
      <c r="I804" s="1" t="s">
        <v>387</v>
      </c>
      <c r="J804" s="1" t="s">
        <v>1021</v>
      </c>
      <c r="K804" t="s">
        <v>1022</v>
      </c>
      <c r="L804" t="b">
        <v>0</v>
      </c>
      <c r="V804">
        <v>0</v>
      </c>
      <c r="AI804">
        <v>0</v>
      </c>
      <c r="AZ804">
        <v>0</v>
      </c>
      <c r="BB804">
        <v>2</v>
      </c>
      <c r="BC804">
        <v>2021</v>
      </c>
      <c r="BD804" s="1" t="s">
        <v>3987</v>
      </c>
      <c r="BE804">
        <v>2021</v>
      </c>
    </row>
    <row r="805" spans="1:57" x14ac:dyDescent="0.35">
      <c r="A805" s="1" t="s">
        <v>59</v>
      </c>
      <c r="B805" s="1" t="s">
        <v>1090</v>
      </c>
      <c r="C805" s="1" t="s">
        <v>1560</v>
      </c>
      <c r="D805" s="1" t="s">
        <v>4195</v>
      </c>
      <c r="E805" s="2">
        <v>44255</v>
      </c>
      <c r="F805" s="1" t="s">
        <v>1091</v>
      </c>
      <c r="G805" s="1" t="s">
        <v>29</v>
      </c>
      <c r="H805" s="1" t="s">
        <v>146</v>
      </c>
      <c r="I805" s="1" t="s">
        <v>145</v>
      </c>
      <c r="J805" s="1" t="s">
        <v>1021</v>
      </c>
      <c r="K805" t="s">
        <v>1022</v>
      </c>
      <c r="L805" t="b">
        <v>0</v>
      </c>
      <c r="V805">
        <v>0</v>
      </c>
      <c r="AI805">
        <v>0</v>
      </c>
      <c r="AZ805">
        <v>0</v>
      </c>
      <c r="BB805">
        <v>2</v>
      </c>
      <c r="BC805">
        <v>2021</v>
      </c>
      <c r="BD805" s="1" t="s">
        <v>3987</v>
      </c>
      <c r="BE805">
        <v>2021</v>
      </c>
    </row>
    <row r="806" spans="1:57" x14ac:dyDescent="0.35">
      <c r="A806" s="1" t="s">
        <v>59</v>
      </c>
      <c r="B806" s="1" t="s">
        <v>1151</v>
      </c>
      <c r="C806" s="1" t="s">
        <v>1642</v>
      </c>
      <c r="D806" s="1" t="s">
        <v>4196</v>
      </c>
      <c r="E806" s="2">
        <v>44439</v>
      </c>
      <c r="F806" s="1" t="s">
        <v>1152</v>
      </c>
      <c r="G806" s="1" t="s">
        <v>1643</v>
      </c>
      <c r="H806" s="1" t="s">
        <v>1153</v>
      </c>
      <c r="I806" s="1" t="s">
        <v>31</v>
      </c>
      <c r="J806" s="1" t="s">
        <v>1021</v>
      </c>
      <c r="K806" t="s">
        <v>1022</v>
      </c>
      <c r="L806" t="b">
        <v>0</v>
      </c>
      <c r="V806">
        <v>0</v>
      </c>
      <c r="AI806">
        <v>0</v>
      </c>
      <c r="AZ806">
        <v>0</v>
      </c>
      <c r="BB806">
        <v>8</v>
      </c>
      <c r="BC806">
        <v>2021</v>
      </c>
      <c r="BD806" s="1" t="s">
        <v>3985</v>
      </c>
      <c r="BE806">
        <v>2021</v>
      </c>
    </row>
    <row r="807" spans="1:57" x14ac:dyDescent="0.35">
      <c r="A807" s="1" t="s">
        <v>59</v>
      </c>
      <c r="B807" s="1" t="s">
        <v>1122</v>
      </c>
      <c r="C807" s="1" t="s">
        <v>1626</v>
      </c>
      <c r="D807" s="1" t="s">
        <v>4196</v>
      </c>
      <c r="E807" s="2">
        <v>44439</v>
      </c>
      <c r="F807" s="1" t="s">
        <v>1123</v>
      </c>
      <c r="G807" s="1" t="s">
        <v>1627</v>
      </c>
      <c r="H807" s="1" t="s">
        <v>1124</v>
      </c>
      <c r="I807" s="1" t="s">
        <v>145</v>
      </c>
      <c r="J807" s="1" t="s">
        <v>1021</v>
      </c>
      <c r="K807" t="s">
        <v>1022</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3985</v>
      </c>
      <c r="BE807">
        <v>2021</v>
      </c>
    </row>
    <row r="808" spans="1:57" x14ac:dyDescent="0.35">
      <c r="A808" s="1" t="s">
        <v>59</v>
      </c>
      <c r="B808" s="1" t="s">
        <v>1061</v>
      </c>
      <c r="C808" s="1" t="s">
        <v>1603</v>
      </c>
      <c r="D808" s="1" t="s">
        <v>4196</v>
      </c>
      <c r="E808" s="2">
        <v>44439</v>
      </c>
      <c r="F808" s="1" t="s">
        <v>1062</v>
      </c>
      <c r="G808" s="1" t="s">
        <v>1604</v>
      </c>
      <c r="H808" s="1" t="s">
        <v>1063</v>
      </c>
      <c r="I808" s="1" t="s">
        <v>40</v>
      </c>
      <c r="J808" s="1" t="s">
        <v>1021</v>
      </c>
      <c r="K808" t="s">
        <v>1022</v>
      </c>
      <c r="L808" t="b">
        <v>0</v>
      </c>
      <c r="V808">
        <v>0</v>
      </c>
      <c r="AI808">
        <v>0</v>
      </c>
      <c r="AZ808">
        <v>0</v>
      </c>
      <c r="BB808">
        <v>8</v>
      </c>
      <c r="BC808">
        <v>2021</v>
      </c>
      <c r="BD808" s="1" t="s">
        <v>3985</v>
      </c>
      <c r="BE808">
        <v>2021</v>
      </c>
    </row>
    <row r="809" spans="1:57" x14ac:dyDescent="0.35">
      <c r="A809" s="1" t="s">
        <v>59</v>
      </c>
      <c r="B809" s="1" t="s">
        <v>1045</v>
      </c>
      <c r="C809" s="1" t="s">
        <v>1601</v>
      </c>
      <c r="D809" s="1" t="s">
        <v>4196</v>
      </c>
      <c r="E809" s="2">
        <v>44439</v>
      </c>
      <c r="F809" s="1" t="s">
        <v>1046</v>
      </c>
      <c r="G809" s="1" t="s">
        <v>1602</v>
      </c>
      <c r="H809" s="1" t="s">
        <v>1047</v>
      </c>
      <c r="I809" s="1" t="s">
        <v>387</v>
      </c>
      <c r="J809" s="1" t="s">
        <v>1021</v>
      </c>
      <c r="K809" t="s">
        <v>1022</v>
      </c>
      <c r="L809" t="b">
        <v>0</v>
      </c>
      <c r="V809">
        <v>0</v>
      </c>
      <c r="AI809">
        <v>0</v>
      </c>
      <c r="AZ809">
        <v>0</v>
      </c>
      <c r="BB809">
        <v>8</v>
      </c>
      <c r="BC809">
        <v>2021</v>
      </c>
      <c r="BD809" s="1" t="s">
        <v>3985</v>
      </c>
      <c r="BE809">
        <v>2021</v>
      </c>
    </row>
    <row r="810" spans="1:57" x14ac:dyDescent="0.35">
      <c r="A810" s="1" t="s">
        <v>59</v>
      </c>
      <c r="B810" s="1" t="s">
        <v>1606</v>
      </c>
      <c r="C810" s="1" t="s">
        <v>1605</v>
      </c>
      <c r="D810" s="1" t="s">
        <v>4196</v>
      </c>
      <c r="E810" s="2">
        <v>44439</v>
      </c>
      <c r="F810" s="1" t="s">
        <v>1607</v>
      </c>
      <c r="G810" s="1" t="s">
        <v>1607</v>
      </c>
      <c r="H810" s="1" t="s">
        <v>30</v>
      </c>
      <c r="I810" s="1" t="s">
        <v>29</v>
      </c>
      <c r="J810" s="1" t="s">
        <v>1021</v>
      </c>
      <c r="K810" t="s">
        <v>1022</v>
      </c>
      <c r="L810" t="b">
        <v>1</v>
      </c>
      <c r="S810">
        <v>0</v>
      </c>
      <c r="T810">
        <v>0</v>
      </c>
      <c r="V810">
        <v>0</v>
      </c>
      <c r="AE810">
        <v>0</v>
      </c>
      <c r="AF810">
        <v>0</v>
      </c>
      <c r="AG810">
        <v>0</v>
      </c>
      <c r="AI810">
        <v>0</v>
      </c>
      <c r="AV810">
        <v>0</v>
      </c>
      <c r="AX810">
        <v>0</v>
      </c>
      <c r="AZ810">
        <v>0</v>
      </c>
      <c r="BB810">
        <v>8</v>
      </c>
      <c r="BC810">
        <v>2021</v>
      </c>
      <c r="BD810" s="1" t="s">
        <v>3985</v>
      </c>
      <c r="BE810">
        <v>2021</v>
      </c>
    </row>
    <row r="811" spans="1:57" x14ac:dyDescent="0.35">
      <c r="A811" s="1" t="s">
        <v>59</v>
      </c>
      <c r="B811" s="1" t="s">
        <v>1148</v>
      </c>
      <c r="C811" s="1" t="s">
        <v>1640</v>
      </c>
      <c r="D811" s="1" t="s">
        <v>4196</v>
      </c>
      <c r="E811" s="2">
        <v>44439</v>
      </c>
      <c r="F811" s="1" t="s">
        <v>1149</v>
      </c>
      <c r="G811" s="1" t="s">
        <v>1641</v>
      </c>
      <c r="H811" s="1" t="s">
        <v>854</v>
      </c>
      <c r="I811" s="1" t="s">
        <v>40</v>
      </c>
      <c r="J811" s="1" t="s">
        <v>1021</v>
      </c>
      <c r="K811" t="s">
        <v>1022</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3985</v>
      </c>
      <c r="BE811">
        <v>2021</v>
      </c>
    </row>
    <row r="812" spans="1:57" x14ac:dyDescent="0.35">
      <c r="A812" s="1" t="s">
        <v>59</v>
      </c>
      <c r="B812" s="1" t="s">
        <v>1041</v>
      </c>
      <c r="C812" s="1" t="s">
        <v>5298</v>
      </c>
      <c r="D812" s="1" t="s">
        <v>4196</v>
      </c>
      <c r="E812" s="2">
        <v>44439</v>
      </c>
      <c r="F812" s="1" t="s">
        <v>1042</v>
      </c>
      <c r="G812" s="1" t="s">
        <v>5299</v>
      </c>
      <c r="H812" s="1" t="s">
        <v>1043</v>
      </c>
      <c r="I812" s="1" t="s">
        <v>145</v>
      </c>
      <c r="J812" s="1" t="s">
        <v>1021</v>
      </c>
      <c r="K812" t="s">
        <v>1022</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3985</v>
      </c>
      <c r="BE812">
        <v>2021</v>
      </c>
    </row>
    <row r="813" spans="1:57" x14ac:dyDescent="0.35">
      <c r="A813" s="1" t="s">
        <v>59</v>
      </c>
      <c r="B813" s="1" t="s">
        <v>1201</v>
      </c>
      <c r="C813" s="1" t="s">
        <v>1670</v>
      </c>
      <c r="D813" s="1" t="s">
        <v>4196</v>
      </c>
      <c r="E813" s="2">
        <v>44439</v>
      </c>
      <c r="F813" s="1" t="s">
        <v>1202</v>
      </c>
      <c r="G813" s="1" t="s">
        <v>1671</v>
      </c>
      <c r="H813" s="1" t="s">
        <v>352</v>
      </c>
      <c r="I813" s="1" t="s">
        <v>353</v>
      </c>
      <c r="J813" s="1" t="s">
        <v>1021</v>
      </c>
      <c r="K813" t="s">
        <v>1022</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3985</v>
      </c>
      <c r="BE813">
        <v>2021</v>
      </c>
    </row>
    <row r="814" spans="1:57" x14ac:dyDescent="0.35">
      <c r="A814" s="1" t="s">
        <v>59</v>
      </c>
      <c r="B814" s="1" t="s">
        <v>1204</v>
      </c>
      <c r="C814" s="1" t="s">
        <v>1674</v>
      </c>
      <c r="D814" s="1" t="s">
        <v>4196</v>
      </c>
      <c r="E814" s="2">
        <v>44439</v>
      </c>
      <c r="F814" s="1" t="s">
        <v>1205</v>
      </c>
      <c r="G814" s="1" t="s">
        <v>1675</v>
      </c>
      <c r="H814" s="1" t="s">
        <v>1206</v>
      </c>
      <c r="I814" s="1" t="s">
        <v>31</v>
      </c>
      <c r="J814" s="1" t="s">
        <v>1021</v>
      </c>
      <c r="K814" t="s">
        <v>1022</v>
      </c>
      <c r="L814" t="b">
        <v>0</v>
      </c>
      <c r="V814">
        <v>0</v>
      </c>
      <c r="AI814">
        <v>0</v>
      </c>
      <c r="AZ814">
        <v>0</v>
      </c>
      <c r="BB814">
        <v>8</v>
      </c>
      <c r="BC814">
        <v>2021</v>
      </c>
      <c r="BD814" s="1" t="s">
        <v>3985</v>
      </c>
      <c r="BE814">
        <v>2021</v>
      </c>
    </row>
    <row r="815" spans="1:57" x14ac:dyDescent="0.35">
      <c r="A815" s="1" t="s">
        <v>59</v>
      </c>
      <c r="B815" s="1" t="s">
        <v>1140</v>
      </c>
      <c r="C815" s="1" t="s">
        <v>1636</v>
      </c>
      <c r="D815" s="1" t="s">
        <v>4196</v>
      </c>
      <c r="E815" s="2">
        <v>44439</v>
      </c>
      <c r="F815" s="1" t="s">
        <v>1141</v>
      </c>
      <c r="G815" s="1" t="s">
        <v>1637</v>
      </c>
      <c r="H815" s="1" t="s">
        <v>74</v>
      </c>
      <c r="I815" s="1" t="s">
        <v>82</v>
      </c>
      <c r="J815" s="1" t="s">
        <v>1021</v>
      </c>
      <c r="K815" t="s">
        <v>1022</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3985</v>
      </c>
      <c r="BE815">
        <v>2021</v>
      </c>
    </row>
    <row r="816" spans="1:57" x14ac:dyDescent="0.35">
      <c r="A816" s="1" t="s">
        <v>59</v>
      </c>
      <c r="B816" s="1" t="s">
        <v>1143</v>
      </c>
      <c r="C816" s="1" t="s">
        <v>1638</v>
      </c>
      <c r="D816" s="1" t="s">
        <v>4196</v>
      </c>
      <c r="E816" s="2">
        <v>44439</v>
      </c>
      <c r="F816" s="1" t="s">
        <v>1144</v>
      </c>
      <c r="G816" s="1" t="s">
        <v>1639</v>
      </c>
      <c r="H816" s="1" t="s">
        <v>1145</v>
      </c>
      <c r="I816" s="1" t="s">
        <v>73</v>
      </c>
      <c r="J816" s="1" t="s">
        <v>1021</v>
      </c>
      <c r="K816" t="s">
        <v>1022</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3985</v>
      </c>
      <c r="BE816">
        <v>2021</v>
      </c>
    </row>
    <row r="817" spans="1:57" x14ac:dyDescent="0.35">
      <c r="A817" s="1" t="s">
        <v>59</v>
      </c>
      <c r="B817" s="1" t="s">
        <v>1136</v>
      </c>
      <c r="C817" s="1" t="s">
        <v>1634</v>
      </c>
      <c r="D817" s="1" t="s">
        <v>4196</v>
      </c>
      <c r="E817" s="2">
        <v>44439</v>
      </c>
      <c r="F817" s="1" t="s">
        <v>1137</v>
      </c>
      <c r="G817" s="1" t="s">
        <v>1635</v>
      </c>
      <c r="H817" s="1" t="s">
        <v>1138</v>
      </c>
      <c r="I817" s="1" t="s">
        <v>136</v>
      </c>
      <c r="J817" s="1" t="s">
        <v>1021</v>
      </c>
      <c r="K817" t="s">
        <v>1022</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3985</v>
      </c>
      <c r="BE817">
        <v>2021</v>
      </c>
    </row>
    <row r="818" spans="1:57" x14ac:dyDescent="0.35">
      <c r="A818" s="1" t="s">
        <v>59</v>
      </c>
      <c r="B818" s="1" t="s">
        <v>1133</v>
      </c>
      <c r="C818" s="1" t="s">
        <v>1632</v>
      </c>
      <c r="D818" s="1" t="s">
        <v>4196</v>
      </c>
      <c r="E818" s="2">
        <v>44439</v>
      </c>
      <c r="F818" s="1" t="s">
        <v>1134</v>
      </c>
      <c r="G818" s="1" t="s">
        <v>1633</v>
      </c>
      <c r="H818" s="1" t="s">
        <v>165</v>
      </c>
      <c r="I818" s="1" t="s">
        <v>166</v>
      </c>
      <c r="J818" s="1" t="s">
        <v>1021</v>
      </c>
      <c r="K818" t="s">
        <v>1022</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3985</v>
      </c>
      <c r="BE818">
        <v>2021</v>
      </c>
    </row>
    <row r="819" spans="1:57" x14ac:dyDescent="0.35">
      <c r="A819" s="1" t="s">
        <v>59</v>
      </c>
      <c r="B819" s="1" t="s">
        <v>1130</v>
      </c>
      <c r="C819" s="1" t="s">
        <v>1630</v>
      </c>
      <c r="D819" s="1" t="s">
        <v>4196</v>
      </c>
      <c r="E819" s="2">
        <v>44439</v>
      </c>
      <c r="F819" s="1" t="s">
        <v>1131</v>
      </c>
      <c r="G819" s="1" t="s">
        <v>1631</v>
      </c>
      <c r="H819" s="1" t="s">
        <v>386</v>
      </c>
      <c r="I819" s="1" t="s">
        <v>387</v>
      </c>
      <c r="J819" s="1" t="s">
        <v>1021</v>
      </c>
      <c r="K819" t="s">
        <v>1022</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3985</v>
      </c>
      <c r="BE819">
        <v>2021</v>
      </c>
    </row>
    <row r="820" spans="1:57" x14ac:dyDescent="0.35">
      <c r="A820" s="1" t="s">
        <v>59</v>
      </c>
      <c r="B820" s="1" t="s">
        <v>1164</v>
      </c>
      <c r="C820" s="1" t="s">
        <v>1648</v>
      </c>
      <c r="D820" s="1" t="s">
        <v>4196</v>
      </c>
      <c r="E820" s="2">
        <v>44439</v>
      </c>
      <c r="F820" s="1" t="s">
        <v>1165</v>
      </c>
      <c r="G820" s="1" t="s">
        <v>1649</v>
      </c>
      <c r="H820" s="1" t="s">
        <v>998</v>
      </c>
      <c r="I820" s="1" t="s">
        <v>145</v>
      </c>
      <c r="J820" s="1" t="s">
        <v>1021</v>
      </c>
      <c r="K820" t="s">
        <v>1022</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3985</v>
      </c>
      <c r="BE820">
        <v>2021</v>
      </c>
    </row>
    <row r="821" spans="1:57" x14ac:dyDescent="0.35">
      <c r="A821" s="1" t="s">
        <v>59</v>
      </c>
      <c r="B821" s="1" t="s">
        <v>1160</v>
      </c>
      <c r="C821" s="1" t="s">
        <v>1646</v>
      </c>
      <c r="D821" s="1" t="s">
        <v>4196</v>
      </c>
      <c r="E821" s="2">
        <v>44439</v>
      </c>
      <c r="F821" s="1" t="s">
        <v>1161</v>
      </c>
      <c r="G821" s="1" t="s">
        <v>1647</v>
      </c>
      <c r="H821" s="1" t="s">
        <v>1162</v>
      </c>
      <c r="I821" s="1" t="s">
        <v>353</v>
      </c>
      <c r="J821" s="1" t="s">
        <v>1021</v>
      </c>
      <c r="K821" t="s">
        <v>1022</v>
      </c>
      <c r="L821" t="b">
        <v>0</v>
      </c>
      <c r="V821">
        <v>0</v>
      </c>
      <c r="AI821">
        <v>0</v>
      </c>
      <c r="AZ821">
        <v>0</v>
      </c>
      <c r="BB821">
        <v>8</v>
      </c>
      <c r="BC821">
        <v>2021</v>
      </c>
      <c r="BD821" s="1" t="s">
        <v>3985</v>
      </c>
      <c r="BE821">
        <v>2021</v>
      </c>
    </row>
    <row r="822" spans="1:57" x14ac:dyDescent="0.35">
      <c r="A822" s="1" t="s">
        <v>59</v>
      </c>
      <c r="B822" s="1" t="s">
        <v>1155</v>
      </c>
      <c r="C822" s="1" t="s">
        <v>1644</v>
      </c>
      <c r="D822" s="1" t="s">
        <v>4196</v>
      </c>
      <c r="E822" s="2">
        <v>44439</v>
      </c>
      <c r="F822" s="1" t="s">
        <v>1156</v>
      </c>
      <c r="G822" s="1" t="s">
        <v>1645</v>
      </c>
      <c r="H822" s="1" t="s">
        <v>1158</v>
      </c>
      <c r="I822" s="1" t="s">
        <v>145</v>
      </c>
      <c r="J822" s="1" t="s">
        <v>1021</v>
      </c>
      <c r="K822" t="s">
        <v>1022</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3985</v>
      </c>
      <c r="BE822">
        <v>2021</v>
      </c>
    </row>
    <row r="823" spans="1:57" x14ac:dyDescent="0.35">
      <c r="A823" s="1" t="s">
        <v>59</v>
      </c>
      <c r="B823" s="1" t="s">
        <v>1167</v>
      </c>
      <c r="C823" s="1" t="s">
        <v>1650</v>
      </c>
      <c r="D823" s="1" t="s">
        <v>4196</v>
      </c>
      <c r="E823" s="2">
        <v>44439</v>
      </c>
      <c r="F823" s="1" t="s">
        <v>1168</v>
      </c>
      <c r="G823" s="1" t="s">
        <v>1651</v>
      </c>
      <c r="H823" s="1" t="s">
        <v>238</v>
      </c>
      <c r="I823" s="1" t="s">
        <v>239</v>
      </c>
      <c r="J823" s="1" t="s">
        <v>1021</v>
      </c>
      <c r="K823" t="s">
        <v>1022</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3985</v>
      </c>
      <c r="BE823">
        <v>2021</v>
      </c>
    </row>
    <row r="824" spans="1:57" x14ac:dyDescent="0.35">
      <c r="A824" s="1" t="s">
        <v>59</v>
      </c>
      <c r="B824" s="1" t="s">
        <v>1170</v>
      </c>
      <c r="C824" s="1" t="s">
        <v>1652</v>
      </c>
      <c r="D824" s="1" t="s">
        <v>4196</v>
      </c>
      <c r="E824" s="2">
        <v>44439</v>
      </c>
      <c r="F824" s="1" t="s">
        <v>1171</v>
      </c>
      <c r="G824" s="1" t="s">
        <v>1653</v>
      </c>
      <c r="H824" s="1" t="s">
        <v>40</v>
      </c>
      <c r="I824" s="1" t="s">
        <v>40</v>
      </c>
      <c r="J824" s="1" t="s">
        <v>1021</v>
      </c>
      <c r="K824" t="s">
        <v>1022</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3985</v>
      </c>
      <c r="BE824">
        <v>2021</v>
      </c>
    </row>
    <row r="825" spans="1:57" x14ac:dyDescent="0.35">
      <c r="A825" s="1" t="s">
        <v>59</v>
      </c>
      <c r="B825" s="1" t="s">
        <v>1173</v>
      </c>
      <c r="C825" s="1" t="s">
        <v>1654</v>
      </c>
      <c r="D825" s="1" t="s">
        <v>4196</v>
      </c>
      <c r="E825" s="2">
        <v>44439</v>
      </c>
      <c r="F825" s="1" t="s">
        <v>1174</v>
      </c>
      <c r="G825" s="1" t="s">
        <v>1655</v>
      </c>
      <c r="H825" s="1" t="s">
        <v>155</v>
      </c>
      <c r="I825" s="1" t="s">
        <v>145</v>
      </c>
      <c r="J825" s="1" t="s">
        <v>1021</v>
      </c>
      <c r="K825" t="s">
        <v>1022</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3985</v>
      </c>
      <c r="BE825">
        <v>2021</v>
      </c>
    </row>
    <row r="826" spans="1:57" x14ac:dyDescent="0.35">
      <c r="A826" s="1" t="s">
        <v>59</v>
      </c>
      <c r="B826" s="1" t="s">
        <v>1126</v>
      </c>
      <c r="C826" s="1" t="s">
        <v>1628</v>
      </c>
      <c r="D826" s="1" t="s">
        <v>4196</v>
      </c>
      <c r="E826" s="2">
        <v>44439</v>
      </c>
      <c r="F826" s="1" t="s">
        <v>1127</v>
      </c>
      <c r="G826" s="1" t="s">
        <v>1629</v>
      </c>
      <c r="H826" s="1" t="s">
        <v>1128</v>
      </c>
      <c r="I826" s="1" t="s">
        <v>166</v>
      </c>
      <c r="J826" s="1" t="s">
        <v>1021</v>
      </c>
      <c r="K826" t="s">
        <v>1022</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3985</v>
      </c>
      <c r="BE826">
        <v>2021</v>
      </c>
    </row>
    <row r="827" spans="1:57" x14ac:dyDescent="0.35">
      <c r="A827" s="1" t="s">
        <v>59</v>
      </c>
      <c r="B827" s="1" t="s">
        <v>1093</v>
      </c>
      <c r="C827" s="1" t="s">
        <v>1610</v>
      </c>
      <c r="D827" s="1" t="s">
        <v>4196</v>
      </c>
      <c r="E827" s="2">
        <v>44439</v>
      </c>
      <c r="F827" s="1" t="s">
        <v>1094</v>
      </c>
      <c r="G827" s="1" t="s">
        <v>1611</v>
      </c>
      <c r="H827" s="1" t="s">
        <v>1095</v>
      </c>
      <c r="I827" s="1" t="s">
        <v>387</v>
      </c>
      <c r="J827" s="1" t="s">
        <v>1021</v>
      </c>
      <c r="K827" t="s">
        <v>1022</v>
      </c>
      <c r="L827" t="b">
        <v>0</v>
      </c>
      <c r="V827">
        <v>0</v>
      </c>
      <c r="AI827">
        <v>0</v>
      </c>
      <c r="AZ827">
        <v>0</v>
      </c>
      <c r="BB827">
        <v>8</v>
      </c>
      <c r="BC827">
        <v>2021</v>
      </c>
      <c r="BD827" s="1" t="s">
        <v>3985</v>
      </c>
      <c r="BE827">
        <v>2021</v>
      </c>
    </row>
    <row r="828" spans="1:57" x14ac:dyDescent="0.35">
      <c r="A828" s="1" t="s">
        <v>59</v>
      </c>
      <c r="B828" s="1" t="s">
        <v>1087</v>
      </c>
      <c r="C828" s="1" t="s">
        <v>5296</v>
      </c>
      <c r="D828" s="1" t="s">
        <v>4196</v>
      </c>
      <c r="E828" s="2">
        <v>44439</v>
      </c>
      <c r="F828" s="1" t="s">
        <v>1088</v>
      </c>
      <c r="G828" s="1" t="s">
        <v>5297</v>
      </c>
      <c r="H828" s="1" t="s">
        <v>844</v>
      </c>
      <c r="I828" s="1" t="s">
        <v>845</v>
      </c>
      <c r="J828" s="1" t="s">
        <v>1021</v>
      </c>
      <c r="K828" t="s">
        <v>1022</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3985</v>
      </c>
      <c r="BE828">
        <v>2021</v>
      </c>
    </row>
    <row r="829" spans="1:57" x14ac:dyDescent="0.35">
      <c r="A829" s="1" t="s">
        <v>59</v>
      </c>
      <c r="B829" s="1" t="s">
        <v>1090</v>
      </c>
      <c r="C829" s="1" t="s">
        <v>5294</v>
      </c>
      <c r="D829" s="1" t="s">
        <v>4196</v>
      </c>
      <c r="E829" s="2">
        <v>44439</v>
      </c>
      <c r="F829" s="1" t="s">
        <v>1091</v>
      </c>
      <c r="G829" s="1" t="s">
        <v>5295</v>
      </c>
      <c r="H829" s="1" t="s">
        <v>146</v>
      </c>
      <c r="I829" s="1" t="s">
        <v>145</v>
      </c>
      <c r="J829" s="1" t="s">
        <v>1021</v>
      </c>
      <c r="K829" t="s">
        <v>1022</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3985</v>
      </c>
      <c r="BE829">
        <v>2021</v>
      </c>
    </row>
    <row r="830" spans="1:57" x14ac:dyDescent="0.35">
      <c r="A830" s="1" t="s">
        <v>59</v>
      </c>
      <c r="B830" s="1" t="s">
        <v>1018</v>
      </c>
      <c r="C830" s="1" t="s">
        <v>5292</v>
      </c>
      <c r="D830" s="1" t="s">
        <v>4196</v>
      </c>
      <c r="E830" s="2">
        <v>44439</v>
      </c>
      <c r="F830" s="1" t="s">
        <v>1019</v>
      </c>
      <c r="G830" s="1" t="s">
        <v>5293</v>
      </c>
      <c r="H830" s="1" t="s">
        <v>1020</v>
      </c>
      <c r="I830" s="1" t="s">
        <v>145</v>
      </c>
      <c r="J830" s="1" t="s">
        <v>1021</v>
      </c>
      <c r="K830" t="s">
        <v>1022</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3985</v>
      </c>
      <c r="BE830">
        <v>2021</v>
      </c>
    </row>
    <row r="831" spans="1:57" x14ac:dyDescent="0.35">
      <c r="A831" s="1" t="s">
        <v>59</v>
      </c>
      <c r="B831" s="1" t="s">
        <v>1049</v>
      </c>
      <c r="C831" s="1" t="s">
        <v>5290</v>
      </c>
      <c r="D831" s="1" t="s">
        <v>4196</v>
      </c>
      <c r="E831" s="2">
        <v>44439</v>
      </c>
      <c r="F831" s="1" t="s">
        <v>1050</v>
      </c>
      <c r="G831" s="1" t="s">
        <v>5291</v>
      </c>
      <c r="H831" s="1" t="s">
        <v>1051</v>
      </c>
      <c r="I831" s="1" t="s">
        <v>387</v>
      </c>
      <c r="J831" s="1" t="s">
        <v>1021</v>
      </c>
      <c r="K831" t="s">
        <v>1022</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3985</v>
      </c>
      <c r="BE831">
        <v>2021</v>
      </c>
    </row>
    <row r="832" spans="1:57" x14ac:dyDescent="0.35">
      <c r="A832" s="1" t="s">
        <v>59</v>
      </c>
      <c r="B832" s="1" t="s">
        <v>1057</v>
      </c>
      <c r="C832" s="1" t="s">
        <v>5288</v>
      </c>
      <c r="D832" s="1" t="s">
        <v>4196</v>
      </c>
      <c r="E832" s="2">
        <v>44439</v>
      </c>
      <c r="F832" s="1" t="s">
        <v>1058</v>
      </c>
      <c r="G832" s="1" t="s">
        <v>5289</v>
      </c>
      <c r="H832" s="1" t="s">
        <v>1059</v>
      </c>
      <c r="I832" s="1" t="s">
        <v>73</v>
      </c>
      <c r="J832" s="1" t="s">
        <v>1021</v>
      </c>
      <c r="K832" t="s">
        <v>1022</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3985</v>
      </c>
      <c r="BE832">
        <v>2021</v>
      </c>
    </row>
    <row r="833" spans="1:57" x14ac:dyDescent="0.35">
      <c r="A833" s="1" t="s">
        <v>59</v>
      </c>
      <c r="B833" s="1" t="s">
        <v>1028</v>
      </c>
      <c r="C833" s="1" t="s">
        <v>5286</v>
      </c>
      <c r="D833" s="1" t="s">
        <v>4196</v>
      </c>
      <c r="E833" s="2">
        <v>44439</v>
      </c>
      <c r="F833" s="1" t="s">
        <v>1029</v>
      </c>
      <c r="G833" s="1" t="s">
        <v>5287</v>
      </c>
      <c r="H833" s="1" t="s">
        <v>576</v>
      </c>
      <c r="I833" s="1" t="s">
        <v>353</v>
      </c>
      <c r="J833" s="1" t="s">
        <v>1021</v>
      </c>
      <c r="K833" t="s">
        <v>1022</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3985</v>
      </c>
      <c r="BE833">
        <v>2021</v>
      </c>
    </row>
    <row r="834" spans="1:57" x14ac:dyDescent="0.35">
      <c r="A834" s="1" t="s">
        <v>59</v>
      </c>
      <c r="B834" s="1" t="s">
        <v>1034</v>
      </c>
      <c r="C834" s="1" t="s">
        <v>5284</v>
      </c>
      <c r="D834" s="1" t="s">
        <v>4196</v>
      </c>
      <c r="E834" s="2">
        <v>44439</v>
      </c>
      <c r="F834" s="1" t="s">
        <v>1035</v>
      </c>
      <c r="G834" s="1" t="s">
        <v>5285</v>
      </c>
      <c r="H834" s="1" t="s">
        <v>1036</v>
      </c>
      <c r="I834" s="1" t="s">
        <v>387</v>
      </c>
      <c r="J834" s="1" t="s">
        <v>1021</v>
      </c>
      <c r="K834" t="s">
        <v>1022</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3985</v>
      </c>
      <c r="BE834">
        <v>2021</v>
      </c>
    </row>
    <row r="835" spans="1:57" x14ac:dyDescent="0.35">
      <c r="A835" s="1" t="s">
        <v>59</v>
      </c>
      <c r="B835" s="1" t="s">
        <v>1065</v>
      </c>
      <c r="C835" s="1" t="s">
        <v>5282</v>
      </c>
      <c r="D835" s="1" t="s">
        <v>4196</v>
      </c>
      <c r="E835" s="2">
        <v>44439</v>
      </c>
      <c r="F835" s="1" t="s">
        <v>1066</v>
      </c>
      <c r="G835" s="1" t="s">
        <v>5283</v>
      </c>
      <c r="H835" s="1" t="s">
        <v>1067</v>
      </c>
      <c r="I835" s="1" t="s">
        <v>353</v>
      </c>
      <c r="J835" s="1" t="s">
        <v>1021</v>
      </c>
      <c r="K835" t="s">
        <v>1022</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3985</v>
      </c>
      <c r="BE835">
        <v>2021</v>
      </c>
    </row>
    <row r="836" spans="1:57" x14ac:dyDescent="0.35">
      <c r="A836" s="1" t="s">
        <v>59</v>
      </c>
      <c r="B836" s="1" t="s">
        <v>1081</v>
      </c>
      <c r="C836" s="1" t="s">
        <v>5280</v>
      </c>
      <c r="D836" s="1" t="s">
        <v>4196</v>
      </c>
      <c r="E836" s="2">
        <v>44439</v>
      </c>
      <c r="F836" s="1" t="s">
        <v>1082</v>
      </c>
      <c r="G836" s="1" t="s">
        <v>5281</v>
      </c>
      <c r="H836" s="1" t="s">
        <v>135</v>
      </c>
      <c r="I836" s="1" t="s">
        <v>136</v>
      </c>
      <c r="J836" s="1" t="s">
        <v>1021</v>
      </c>
      <c r="K836" t="s">
        <v>1022</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3985</v>
      </c>
      <c r="BE836">
        <v>2021</v>
      </c>
    </row>
    <row r="837" spans="1:57" x14ac:dyDescent="0.35">
      <c r="A837" s="1" t="s">
        <v>59</v>
      </c>
      <c r="B837" s="1" t="s">
        <v>1069</v>
      </c>
      <c r="C837" s="1" t="s">
        <v>5278</v>
      </c>
      <c r="D837" s="1" t="s">
        <v>4196</v>
      </c>
      <c r="E837" s="2">
        <v>44439</v>
      </c>
      <c r="F837" s="1" t="s">
        <v>1070</v>
      </c>
      <c r="G837" s="1" t="s">
        <v>5279</v>
      </c>
      <c r="H837" s="1" t="s">
        <v>1071</v>
      </c>
      <c r="I837" s="1" t="s">
        <v>210</v>
      </c>
      <c r="J837" s="1" t="s">
        <v>1021</v>
      </c>
      <c r="K837" t="s">
        <v>1022</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3985</v>
      </c>
      <c r="BE837">
        <v>2021</v>
      </c>
    </row>
    <row r="838" spans="1:57" x14ac:dyDescent="0.35">
      <c r="A838" s="1" t="s">
        <v>59</v>
      </c>
      <c r="B838" s="1" t="s">
        <v>1053</v>
      </c>
      <c r="C838" s="1" t="s">
        <v>5276</v>
      </c>
      <c r="D838" s="1" t="s">
        <v>4196</v>
      </c>
      <c r="E838" s="2">
        <v>44439</v>
      </c>
      <c r="F838" s="1" t="s">
        <v>1054</v>
      </c>
      <c r="G838" s="1" t="s">
        <v>5277</v>
      </c>
      <c r="H838" s="1" t="s">
        <v>1055</v>
      </c>
      <c r="I838" s="1" t="s">
        <v>145</v>
      </c>
      <c r="J838" s="1" t="s">
        <v>1021</v>
      </c>
      <c r="K838" t="s">
        <v>1022</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3985</v>
      </c>
      <c r="BE838">
        <v>2021</v>
      </c>
    </row>
    <row r="839" spans="1:57" x14ac:dyDescent="0.35">
      <c r="A839" s="1" t="s">
        <v>59</v>
      </c>
      <c r="B839" s="1" t="s">
        <v>1073</v>
      </c>
      <c r="C839" s="1" t="s">
        <v>5274</v>
      </c>
      <c r="D839" s="1" t="s">
        <v>4196</v>
      </c>
      <c r="E839" s="2">
        <v>44439</v>
      </c>
      <c r="F839" s="1" t="s">
        <v>1074</v>
      </c>
      <c r="G839" s="1" t="s">
        <v>5275</v>
      </c>
      <c r="H839" s="1" t="s">
        <v>1075</v>
      </c>
      <c r="I839" s="1" t="s">
        <v>166</v>
      </c>
      <c r="J839" s="1" t="s">
        <v>1021</v>
      </c>
      <c r="K839" t="s">
        <v>1022</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3985</v>
      </c>
      <c r="BE839">
        <v>2021</v>
      </c>
    </row>
    <row r="840" spans="1:57" x14ac:dyDescent="0.35">
      <c r="A840" s="1" t="s">
        <v>59</v>
      </c>
      <c r="B840" s="1" t="s">
        <v>1077</v>
      </c>
      <c r="C840" s="1" t="s">
        <v>5272</v>
      </c>
      <c r="D840" s="1" t="s">
        <v>4196</v>
      </c>
      <c r="E840" s="2">
        <v>44439</v>
      </c>
      <c r="F840" s="1" t="s">
        <v>1078</v>
      </c>
      <c r="G840" s="1" t="s">
        <v>5273</v>
      </c>
      <c r="H840" s="1" t="s">
        <v>1079</v>
      </c>
      <c r="I840" s="1" t="s">
        <v>353</v>
      </c>
      <c r="J840" s="1" t="s">
        <v>1021</v>
      </c>
      <c r="K840" t="s">
        <v>1022</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3985</v>
      </c>
      <c r="BE840">
        <v>2021</v>
      </c>
    </row>
    <row r="841" spans="1:57" x14ac:dyDescent="0.35">
      <c r="A841" s="1" t="s">
        <v>59</v>
      </c>
      <c r="B841" s="1" t="s">
        <v>1084</v>
      </c>
      <c r="C841" s="1" t="s">
        <v>5270</v>
      </c>
      <c r="D841" s="1" t="s">
        <v>4196</v>
      </c>
      <c r="E841" s="2">
        <v>44439</v>
      </c>
      <c r="F841" s="1" t="s">
        <v>1085</v>
      </c>
      <c r="G841" s="1" t="s">
        <v>5271</v>
      </c>
      <c r="H841" s="1" t="s">
        <v>670</v>
      </c>
      <c r="I841" s="1" t="s">
        <v>166</v>
      </c>
      <c r="J841" s="1" t="s">
        <v>1021</v>
      </c>
      <c r="K841" t="s">
        <v>1022</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3985</v>
      </c>
      <c r="BE841">
        <v>2021</v>
      </c>
    </row>
    <row r="842" spans="1:57" x14ac:dyDescent="0.35">
      <c r="A842" s="1" t="s">
        <v>59</v>
      </c>
      <c r="B842" s="1" t="s">
        <v>1182</v>
      </c>
      <c r="C842" s="1" t="s">
        <v>1658</v>
      </c>
      <c r="D842" s="1" t="s">
        <v>4196</v>
      </c>
      <c r="E842" s="2">
        <v>44439</v>
      </c>
      <c r="F842" s="1" t="s">
        <v>1183</v>
      </c>
      <c r="G842" s="1" t="s">
        <v>1659</v>
      </c>
      <c r="H842" s="1" t="s">
        <v>1184</v>
      </c>
      <c r="I842" s="1" t="s">
        <v>48</v>
      </c>
      <c r="J842" s="1" t="s">
        <v>1021</v>
      </c>
      <c r="K842" t="s">
        <v>1022</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3985</v>
      </c>
      <c r="BE842">
        <v>2021</v>
      </c>
    </row>
    <row r="843" spans="1:57" x14ac:dyDescent="0.35">
      <c r="A843" s="1" t="s">
        <v>59</v>
      </c>
      <c r="B843" s="1" t="s">
        <v>1190</v>
      </c>
      <c r="C843" s="1" t="s">
        <v>1664</v>
      </c>
      <c r="D843" s="1" t="s">
        <v>4196</v>
      </c>
      <c r="E843" s="2">
        <v>44439</v>
      </c>
      <c r="F843" s="1" t="s">
        <v>1191</v>
      </c>
      <c r="G843" s="1" t="s">
        <v>1665</v>
      </c>
      <c r="H843" s="1" t="s">
        <v>402</v>
      </c>
      <c r="I843" s="1" t="s">
        <v>145</v>
      </c>
      <c r="J843" s="1" t="s">
        <v>1021</v>
      </c>
      <c r="K843" t="s">
        <v>1022</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3985</v>
      </c>
      <c r="BE843">
        <v>2021</v>
      </c>
    </row>
    <row r="844" spans="1:57" x14ac:dyDescent="0.35">
      <c r="A844" s="1" t="s">
        <v>59</v>
      </c>
      <c r="B844" s="1" t="s">
        <v>1179</v>
      </c>
      <c r="C844" s="1" t="s">
        <v>1660</v>
      </c>
      <c r="D844" s="1" t="s">
        <v>4196</v>
      </c>
      <c r="E844" s="2">
        <v>44439</v>
      </c>
      <c r="F844" s="1" t="s">
        <v>1180</v>
      </c>
      <c r="G844" s="1" t="s">
        <v>1661</v>
      </c>
      <c r="H844" s="1" t="s">
        <v>125</v>
      </c>
      <c r="I844" s="1" t="s">
        <v>125</v>
      </c>
      <c r="J844" s="1" t="s">
        <v>1021</v>
      </c>
      <c r="K844" t="s">
        <v>1022</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3985</v>
      </c>
      <c r="BE844">
        <v>2021</v>
      </c>
    </row>
    <row r="845" spans="1:57" x14ac:dyDescent="0.35">
      <c r="A845" s="1" t="s">
        <v>59</v>
      </c>
      <c r="B845" s="1" t="s">
        <v>1186</v>
      </c>
      <c r="C845" s="1" t="s">
        <v>1662</v>
      </c>
      <c r="D845" s="1" t="s">
        <v>4196</v>
      </c>
      <c r="E845" s="2">
        <v>44439</v>
      </c>
      <c r="F845" s="1" t="s">
        <v>1187</v>
      </c>
      <c r="G845" s="1" t="s">
        <v>1663</v>
      </c>
      <c r="H845" s="1" t="s">
        <v>1188</v>
      </c>
      <c r="I845" s="1" t="s">
        <v>845</v>
      </c>
      <c r="J845" s="1" t="s">
        <v>1021</v>
      </c>
      <c r="K845" t="s">
        <v>1022</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3985</v>
      </c>
      <c r="BE845">
        <v>2021</v>
      </c>
    </row>
    <row r="846" spans="1:57" x14ac:dyDescent="0.35">
      <c r="A846" s="1" t="s">
        <v>59</v>
      </c>
      <c r="B846" s="1" t="s">
        <v>1193</v>
      </c>
      <c r="C846" s="1" t="s">
        <v>1666</v>
      </c>
      <c r="D846" s="1" t="s">
        <v>4196</v>
      </c>
      <c r="E846" s="2">
        <v>44439</v>
      </c>
      <c r="F846" s="1" t="s">
        <v>1194</v>
      </c>
      <c r="G846" s="1" t="s">
        <v>1667</v>
      </c>
      <c r="H846" s="1" t="s">
        <v>1195</v>
      </c>
      <c r="I846" s="1" t="s">
        <v>145</v>
      </c>
      <c r="J846" s="1" t="s">
        <v>1021</v>
      </c>
      <c r="K846" t="s">
        <v>1022</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3985</v>
      </c>
      <c r="BE846">
        <v>2021</v>
      </c>
    </row>
    <row r="847" spans="1:57" x14ac:dyDescent="0.35">
      <c r="A847" s="1" t="s">
        <v>59</v>
      </c>
      <c r="B847" s="1" t="s">
        <v>1176</v>
      </c>
      <c r="C847" s="1" t="s">
        <v>1656</v>
      </c>
      <c r="D847" s="1" t="s">
        <v>4196</v>
      </c>
      <c r="E847" s="2">
        <v>44439</v>
      </c>
      <c r="F847" s="1" t="s">
        <v>1177</v>
      </c>
      <c r="G847" s="1" t="s">
        <v>1657</v>
      </c>
      <c r="H847" s="1" t="s">
        <v>321</v>
      </c>
      <c r="I847" s="1" t="s">
        <v>190</v>
      </c>
      <c r="J847" s="1" t="s">
        <v>1021</v>
      </c>
      <c r="K847" t="s">
        <v>1022</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3985</v>
      </c>
      <c r="BE847">
        <v>2021</v>
      </c>
    </row>
    <row r="848" spans="1:57" x14ac:dyDescent="0.35">
      <c r="A848" s="1" t="s">
        <v>59</v>
      </c>
      <c r="B848" s="1" t="s">
        <v>1208</v>
      </c>
      <c r="C848" s="1" t="s">
        <v>1672</v>
      </c>
      <c r="D848" s="1" t="s">
        <v>4196</v>
      </c>
      <c r="E848" s="2">
        <v>44439</v>
      </c>
      <c r="F848" s="1" t="s">
        <v>1209</v>
      </c>
      <c r="G848" s="1" t="s">
        <v>1673</v>
      </c>
      <c r="H848" s="1" t="s">
        <v>1210</v>
      </c>
      <c r="I848" s="1" t="s">
        <v>387</v>
      </c>
      <c r="J848" s="1" t="s">
        <v>1021</v>
      </c>
      <c r="K848" t="s">
        <v>1022</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3985</v>
      </c>
      <c r="BE848">
        <v>2021</v>
      </c>
    </row>
    <row r="849" spans="1:57" x14ac:dyDescent="0.35">
      <c r="A849" s="1" t="s">
        <v>59</v>
      </c>
      <c r="B849" s="1" t="s">
        <v>1112</v>
      </c>
      <c r="C849" s="1" t="s">
        <v>1620</v>
      </c>
      <c r="D849" s="1" t="s">
        <v>4196</v>
      </c>
      <c r="E849" s="2">
        <v>44439</v>
      </c>
      <c r="F849" s="1" t="s">
        <v>1113</v>
      </c>
      <c r="G849" s="1" t="s">
        <v>1621</v>
      </c>
      <c r="H849" s="1" t="s">
        <v>151</v>
      </c>
      <c r="I849" s="1" t="s">
        <v>145</v>
      </c>
      <c r="J849" s="1" t="s">
        <v>1021</v>
      </c>
      <c r="K849" t="s">
        <v>1022</v>
      </c>
      <c r="L849" t="b">
        <v>1</v>
      </c>
      <c r="V849">
        <v>0</v>
      </c>
      <c r="AI849">
        <v>0</v>
      </c>
      <c r="AZ849">
        <v>0</v>
      </c>
      <c r="BB849">
        <v>8</v>
      </c>
      <c r="BC849">
        <v>2021</v>
      </c>
      <c r="BD849" s="1" t="s">
        <v>3985</v>
      </c>
      <c r="BE849">
        <v>2021</v>
      </c>
    </row>
    <row r="850" spans="1:57" x14ac:dyDescent="0.35">
      <c r="A850" s="1" t="s">
        <v>59</v>
      </c>
      <c r="B850" s="1" t="s">
        <v>1115</v>
      </c>
      <c r="C850" s="1" t="s">
        <v>1622</v>
      </c>
      <c r="D850" s="1" t="s">
        <v>4196</v>
      </c>
      <c r="E850" s="2">
        <v>44439</v>
      </c>
      <c r="F850" s="1" t="s">
        <v>1116</v>
      </c>
      <c r="G850" s="1" t="s">
        <v>1623</v>
      </c>
      <c r="H850" s="1" t="s">
        <v>1117</v>
      </c>
      <c r="I850" s="1" t="s">
        <v>353</v>
      </c>
      <c r="J850" s="1" t="s">
        <v>1021</v>
      </c>
      <c r="K850" t="s">
        <v>1022</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3985</v>
      </c>
      <c r="BE850">
        <v>2021</v>
      </c>
    </row>
    <row r="851" spans="1:57" x14ac:dyDescent="0.35">
      <c r="A851" s="1" t="s">
        <v>59</v>
      </c>
      <c r="B851" s="1" t="s">
        <v>1108</v>
      </c>
      <c r="C851" s="1" t="s">
        <v>1618</v>
      </c>
      <c r="D851" s="1" t="s">
        <v>4196</v>
      </c>
      <c r="E851" s="2">
        <v>44439</v>
      </c>
      <c r="F851" s="1" t="s">
        <v>1109</v>
      </c>
      <c r="G851" s="1" t="s">
        <v>1619</v>
      </c>
      <c r="H851" s="1" t="s">
        <v>1110</v>
      </c>
      <c r="I851" s="1" t="s">
        <v>145</v>
      </c>
      <c r="J851" s="1" t="s">
        <v>1021</v>
      </c>
      <c r="K851" t="s">
        <v>1022</v>
      </c>
      <c r="L851" t="b">
        <v>1</v>
      </c>
      <c r="M851">
        <v>2765</v>
      </c>
      <c r="N851">
        <v>906</v>
      </c>
      <c r="O851">
        <v>1859</v>
      </c>
      <c r="T851">
        <v>2765</v>
      </c>
      <c r="V851">
        <v>2765</v>
      </c>
      <c r="Y851">
        <v>2765</v>
      </c>
      <c r="AA851">
        <v>906</v>
      </c>
      <c r="AB851">
        <v>1859</v>
      </c>
      <c r="AF851">
        <v>2765</v>
      </c>
      <c r="AI851">
        <v>2765</v>
      </c>
      <c r="AZ851">
        <v>0</v>
      </c>
      <c r="BA851">
        <v>0.09</v>
      </c>
      <c r="BB851">
        <v>8</v>
      </c>
      <c r="BC851">
        <v>2021</v>
      </c>
      <c r="BD851" s="1" t="s">
        <v>3985</v>
      </c>
      <c r="BE851">
        <v>2021</v>
      </c>
    </row>
    <row r="852" spans="1:57" x14ac:dyDescent="0.35">
      <c r="A852" s="1" t="s">
        <v>59</v>
      </c>
      <c r="B852" s="1" t="s">
        <v>1104</v>
      </c>
      <c r="C852" s="1" t="s">
        <v>1616</v>
      </c>
      <c r="D852" s="1" t="s">
        <v>4196</v>
      </c>
      <c r="E852" s="2">
        <v>44439</v>
      </c>
      <c r="F852" s="1" t="s">
        <v>1105</v>
      </c>
      <c r="G852" s="1" t="s">
        <v>1617</v>
      </c>
      <c r="H852" s="1" t="s">
        <v>1106</v>
      </c>
      <c r="I852" s="1" t="s">
        <v>845</v>
      </c>
      <c r="J852" s="1" t="s">
        <v>1021</v>
      </c>
      <c r="K852" t="s">
        <v>1022</v>
      </c>
      <c r="L852" t="b">
        <v>1</v>
      </c>
      <c r="M852">
        <v>66</v>
      </c>
      <c r="N852">
        <v>27</v>
      </c>
      <c r="O852">
        <v>39</v>
      </c>
      <c r="T852">
        <v>66</v>
      </c>
      <c r="V852">
        <v>66</v>
      </c>
      <c r="Y852">
        <v>66</v>
      </c>
      <c r="AA852">
        <v>27</v>
      </c>
      <c r="AB852">
        <v>39</v>
      </c>
      <c r="AF852">
        <v>66</v>
      </c>
      <c r="AI852">
        <v>66</v>
      </c>
      <c r="AZ852">
        <v>0</v>
      </c>
      <c r="BB852">
        <v>8</v>
      </c>
      <c r="BC852">
        <v>2021</v>
      </c>
      <c r="BD852" s="1" t="s">
        <v>3985</v>
      </c>
      <c r="BE852">
        <v>2021</v>
      </c>
    </row>
    <row r="853" spans="1:57" x14ac:dyDescent="0.35">
      <c r="A853" s="1" t="s">
        <v>59</v>
      </c>
      <c r="B853" s="1" t="s">
        <v>1101</v>
      </c>
      <c r="C853" s="1" t="s">
        <v>1614</v>
      </c>
      <c r="D853" s="1" t="s">
        <v>4196</v>
      </c>
      <c r="E853" s="2">
        <v>44439</v>
      </c>
      <c r="F853" s="1" t="s">
        <v>1102</v>
      </c>
      <c r="G853" s="1" t="s">
        <v>1615</v>
      </c>
      <c r="H853" s="1" t="s">
        <v>596</v>
      </c>
      <c r="I853" s="1" t="s">
        <v>353</v>
      </c>
      <c r="J853" s="1" t="s">
        <v>1021</v>
      </c>
      <c r="K853" t="s">
        <v>1022</v>
      </c>
      <c r="L853" t="b">
        <v>1</v>
      </c>
      <c r="M853">
        <v>91</v>
      </c>
      <c r="N853">
        <v>58</v>
      </c>
      <c r="O853">
        <v>33</v>
      </c>
      <c r="T853">
        <v>91</v>
      </c>
      <c r="V853">
        <v>91</v>
      </c>
      <c r="Y853">
        <v>91</v>
      </c>
      <c r="AA853">
        <v>58</v>
      </c>
      <c r="AB853">
        <v>33</v>
      </c>
      <c r="AF853">
        <v>91</v>
      </c>
      <c r="AI853">
        <v>91</v>
      </c>
      <c r="AZ853">
        <v>0</v>
      </c>
      <c r="BB853">
        <v>8</v>
      </c>
      <c r="BC853">
        <v>2021</v>
      </c>
      <c r="BD853" s="1" t="s">
        <v>3985</v>
      </c>
      <c r="BE853">
        <v>2021</v>
      </c>
    </row>
    <row r="854" spans="1:57" x14ac:dyDescent="0.35">
      <c r="A854" s="1" t="s">
        <v>59</v>
      </c>
      <c r="B854" s="1" t="s">
        <v>1097</v>
      </c>
      <c r="C854" s="1" t="s">
        <v>1612</v>
      </c>
      <c r="D854" s="1" t="s">
        <v>4196</v>
      </c>
      <c r="E854" s="2">
        <v>44439</v>
      </c>
      <c r="F854" s="1" t="s">
        <v>1098</v>
      </c>
      <c r="G854" s="1" t="s">
        <v>1613</v>
      </c>
      <c r="H854" s="1" t="s">
        <v>1099</v>
      </c>
      <c r="I854" s="1" t="s">
        <v>845</v>
      </c>
      <c r="J854" s="1" t="s">
        <v>1021</v>
      </c>
      <c r="K854" t="s">
        <v>1022</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3985</v>
      </c>
      <c r="BE854">
        <v>2021</v>
      </c>
    </row>
    <row r="855" spans="1:57" x14ac:dyDescent="0.35">
      <c r="A855" s="1" t="s">
        <v>59</v>
      </c>
      <c r="B855" s="1" t="s">
        <v>1197</v>
      </c>
      <c r="C855" s="1" t="s">
        <v>1668</v>
      </c>
      <c r="D855" s="1" t="s">
        <v>4196</v>
      </c>
      <c r="E855" s="2">
        <v>44439</v>
      </c>
      <c r="F855" s="1" t="s">
        <v>1198</v>
      </c>
      <c r="G855" s="1" t="s">
        <v>1669</v>
      </c>
      <c r="H855" s="1" t="s">
        <v>1199</v>
      </c>
      <c r="I855" s="1" t="s">
        <v>387</v>
      </c>
      <c r="J855" s="1" t="s">
        <v>1021</v>
      </c>
      <c r="K855" t="s">
        <v>1022</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3985</v>
      </c>
      <c r="BE855">
        <v>2021</v>
      </c>
    </row>
    <row r="856" spans="1:57" x14ac:dyDescent="0.35">
      <c r="A856" s="1" t="s">
        <v>59</v>
      </c>
      <c r="B856" s="1" t="s">
        <v>1119</v>
      </c>
      <c r="C856" s="1" t="s">
        <v>1624</v>
      </c>
      <c r="D856" s="1" t="s">
        <v>4196</v>
      </c>
      <c r="E856" s="2">
        <v>44439</v>
      </c>
      <c r="F856" s="1" t="s">
        <v>1120</v>
      </c>
      <c r="G856" s="1" t="s">
        <v>1625</v>
      </c>
      <c r="H856" s="1" t="s">
        <v>54</v>
      </c>
      <c r="I856" s="1" t="s">
        <v>190</v>
      </c>
      <c r="J856" s="1" t="s">
        <v>1021</v>
      </c>
      <c r="K856" t="s">
        <v>1022</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3985</v>
      </c>
      <c r="BE856">
        <v>2021</v>
      </c>
    </row>
    <row r="857" spans="1:57" x14ac:dyDescent="0.35">
      <c r="A857" s="1" t="s">
        <v>59</v>
      </c>
      <c r="B857" s="1" t="s">
        <v>1031</v>
      </c>
      <c r="C857" s="1" t="s">
        <v>1597</v>
      </c>
      <c r="D857" s="1" t="s">
        <v>4196</v>
      </c>
      <c r="E857" s="2">
        <v>44439</v>
      </c>
      <c r="F857" s="1" t="s">
        <v>1032</v>
      </c>
      <c r="G857" s="1" t="s">
        <v>1598</v>
      </c>
      <c r="H857" s="1" t="s">
        <v>43</v>
      </c>
      <c r="I857" s="1" t="s">
        <v>48</v>
      </c>
      <c r="J857" s="1" t="s">
        <v>1021</v>
      </c>
      <c r="K857" t="s">
        <v>1022</v>
      </c>
      <c r="L857" t="b">
        <v>0</v>
      </c>
      <c r="V857">
        <v>0</v>
      </c>
      <c r="AI857">
        <v>0</v>
      </c>
      <c r="AZ857">
        <v>0</v>
      </c>
      <c r="BB857">
        <v>8</v>
      </c>
      <c r="BC857">
        <v>2021</v>
      </c>
      <c r="BD857" s="1" t="s">
        <v>3985</v>
      </c>
      <c r="BE857">
        <v>2021</v>
      </c>
    </row>
    <row r="858" spans="1:57" x14ac:dyDescent="0.35">
      <c r="A858" s="1" t="s">
        <v>59</v>
      </c>
      <c r="B858" s="1" t="s">
        <v>1024</v>
      </c>
      <c r="C858" s="1" t="s">
        <v>1595</v>
      </c>
      <c r="D858" s="1" t="s">
        <v>4196</v>
      </c>
      <c r="E858" s="2">
        <v>44439</v>
      </c>
      <c r="F858" s="1" t="s">
        <v>1025</v>
      </c>
      <c r="G858" s="1" t="s">
        <v>1596</v>
      </c>
      <c r="H858" s="1" t="s">
        <v>1026</v>
      </c>
      <c r="I858" s="1" t="s">
        <v>353</v>
      </c>
      <c r="J858" s="1" t="s">
        <v>1021</v>
      </c>
      <c r="K858" t="s">
        <v>1022</v>
      </c>
      <c r="L858" t="b">
        <v>0</v>
      </c>
      <c r="V858">
        <v>0</v>
      </c>
      <c r="AI858">
        <v>0</v>
      </c>
      <c r="AZ858">
        <v>0</v>
      </c>
      <c r="BB858">
        <v>8</v>
      </c>
      <c r="BC858">
        <v>2021</v>
      </c>
      <c r="BD858" s="1" t="s">
        <v>3985</v>
      </c>
      <c r="BE858">
        <v>2021</v>
      </c>
    </row>
    <row r="859" spans="1:57" x14ac:dyDescent="0.35">
      <c r="A859" s="1" t="s">
        <v>59</v>
      </c>
      <c r="B859" s="1" t="s">
        <v>1038</v>
      </c>
      <c r="C859" s="1" t="s">
        <v>1599</v>
      </c>
      <c r="D859" s="1" t="s">
        <v>4196</v>
      </c>
      <c r="E859" s="2">
        <v>44439</v>
      </c>
      <c r="F859" s="1" t="s">
        <v>1039</v>
      </c>
      <c r="G859" s="1" t="s">
        <v>1600</v>
      </c>
      <c r="H859" s="1" t="s">
        <v>993</v>
      </c>
      <c r="I859" s="1" t="s">
        <v>145</v>
      </c>
      <c r="J859" s="1" t="s">
        <v>1021</v>
      </c>
      <c r="K859" t="s">
        <v>1022</v>
      </c>
      <c r="L859" t="b">
        <v>0</v>
      </c>
      <c r="V859">
        <v>0</v>
      </c>
      <c r="AI859">
        <v>0</v>
      </c>
      <c r="AZ859">
        <v>0</v>
      </c>
      <c r="BB859">
        <v>8</v>
      </c>
      <c r="BC859">
        <v>2021</v>
      </c>
      <c r="BD859" s="1" t="s">
        <v>3985</v>
      </c>
      <c r="BE859">
        <v>2021</v>
      </c>
    </row>
    <row r="860" spans="1:57" x14ac:dyDescent="0.35">
      <c r="A860" s="1" t="s">
        <v>59</v>
      </c>
      <c r="B860" s="1" t="s">
        <v>1445</v>
      </c>
      <c r="C860" s="1" t="s">
        <v>1608</v>
      </c>
      <c r="D860" s="1" t="s">
        <v>4196</v>
      </c>
      <c r="E860" s="2">
        <v>44439</v>
      </c>
      <c r="F860" s="1" t="s">
        <v>1446</v>
      </c>
      <c r="G860" s="1" t="s">
        <v>1609</v>
      </c>
      <c r="H860" s="1" t="s">
        <v>1448</v>
      </c>
      <c r="I860" s="1" t="s">
        <v>31</v>
      </c>
      <c r="J860" s="1" t="s">
        <v>751</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3985</v>
      </c>
      <c r="BE860">
        <v>2021</v>
      </c>
    </row>
    <row r="861" spans="1:57" x14ac:dyDescent="0.35">
      <c r="A861" s="1" t="s">
        <v>607</v>
      </c>
      <c r="B861" s="1" t="s">
        <v>1858</v>
      </c>
      <c r="C861" s="1" t="s">
        <v>1857</v>
      </c>
      <c r="D861" s="1" t="s">
        <v>4197</v>
      </c>
      <c r="E861" s="2">
        <v>43343</v>
      </c>
      <c r="F861" s="1" t="s">
        <v>1859</v>
      </c>
      <c r="G861" s="1" t="s">
        <v>1860</v>
      </c>
      <c r="H861" s="1" t="s">
        <v>40</v>
      </c>
      <c r="I861" s="1" t="s">
        <v>40</v>
      </c>
      <c r="J861" s="1" t="s">
        <v>1855</v>
      </c>
      <c r="K861" t="s">
        <v>1856</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3985</v>
      </c>
      <c r="BE861">
        <v>2018</v>
      </c>
    </row>
    <row r="862" spans="1:57" x14ac:dyDescent="0.35">
      <c r="A862" s="1" t="s">
        <v>607</v>
      </c>
      <c r="B862" s="1" t="s">
        <v>1862</v>
      </c>
      <c r="C862" s="1" t="s">
        <v>1861</v>
      </c>
      <c r="D862" s="1" t="s">
        <v>4197</v>
      </c>
      <c r="E862" s="2">
        <v>43343</v>
      </c>
      <c r="F862" s="1" t="s">
        <v>1863</v>
      </c>
      <c r="G862" s="1" t="s">
        <v>1864</v>
      </c>
      <c r="H862" s="1" t="s">
        <v>177</v>
      </c>
      <c r="I862" s="1" t="s">
        <v>1146</v>
      </c>
      <c r="J862" s="1" t="s">
        <v>1855</v>
      </c>
      <c r="K862" t="s">
        <v>1856</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3985</v>
      </c>
      <c r="BE862">
        <v>2018</v>
      </c>
    </row>
    <row r="863" spans="1:57" x14ac:dyDescent="0.35">
      <c r="A863" s="1" t="s">
        <v>607</v>
      </c>
      <c r="B863" s="1" t="s">
        <v>1870</v>
      </c>
      <c r="C863" s="1" t="s">
        <v>1869</v>
      </c>
      <c r="D863" s="1" t="s">
        <v>4197</v>
      </c>
      <c r="E863" s="2">
        <v>43343</v>
      </c>
      <c r="F863" s="1" t="s">
        <v>1871</v>
      </c>
      <c r="G863" s="1" t="s">
        <v>1871</v>
      </c>
      <c r="H863" s="1" t="s">
        <v>1063</v>
      </c>
      <c r="I863" s="1" t="s">
        <v>40</v>
      </c>
      <c r="J863" s="1" t="s">
        <v>1855</v>
      </c>
      <c r="K863" t="s">
        <v>1856</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3985</v>
      </c>
      <c r="BE863">
        <v>2018</v>
      </c>
    </row>
    <row r="864" spans="1:57" x14ac:dyDescent="0.35">
      <c r="A864" s="1" t="s">
        <v>607</v>
      </c>
      <c r="B864" s="1" t="s">
        <v>1866</v>
      </c>
      <c r="C864" s="1" t="s">
        <v>1865</v>
      </c>
      <c r="D864" s="1" t="s">
        <v>4197</v>
      </c>
      <c r="E864" s="2">
        <v>43343</v>
      </c>
      <c r="F864" s="1" t="s">
        <v>1867</v>
      </c>
      <c r="G864" s="1" t="s">
        <v>1868</v>
      </c>
      <c r="H864" s="1" t="s">
        <v>576</v>
      </c>
      <c r="I864" s="1" t="s">
        <v>353</v>
      </c>
      <c r="J864" s="1" t="s">
        <v>1855</v>
      </c>
      <c r="K864" t="s">
        <v>1856</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3985</v>
      </c>
      <c r="BE864">
        <v>2018</v>
      </c>
    </row>
    <row r="865" spans="1:57" x14ac:dyDescent="0.35">
      <c r="A865" s="1" t="s">
        <v>607</v>
      </c>
      <c r="B865" s="1" t="s">
        <v>1852</v>
      </c>
      <c r="C865" s="1" t="s">
        <v>1851</v>
      </c>
      <c r="D865" s="1" t="s">
        <v>4197</v>
      </c>
      <c r="E865" s="2">
        <v>43343</v>
      </c>
      <c r="F865" s="1" t="s">
        <v>1853</v>
      </c>
      <c r="G865" s="1" t="s">
        <v>1854</v>
      </c>
      <c r="H865" s="1" t="s">
        <v>854</v>
      </c>
      <c r="I865" s="1" t="s">
        <v>40</v>
      </c>
      <c r="J865" s="1" t="s">
        <v>1855</v>
      </c>
      <c r="K865" t="s">
        <v>1856</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3985</v>
      </c>
      <c r="BE865">
        <v>2018</v>
      </c>
    </row>
    <row r="866" spans="1:57" x14ac:dyDescent="0.35">
      <c r="A866" s="1" t="s">
        <v>589</v>
      </c>
      <c r="B866" s="1" t="s">
        <v>3148</v>
      </c>
      <c r="C866" s="1" t="s">
        <v>3147</v>
      </c>
      <c r="D866" s="1" t="s">
        <v>4198</v>
      </c>
      <c r="E866" s="2">
        <v>43555</v>
      </c>
      <c r="F866" s="1" t="s">
        <v>3149</v>
      </c>
      <c r="G866" s="1" t="s">
        <v>3150</v>
      </c>
      <c r="H866" s="1" t="s">
        <v>1071</v>
      </c>
      <c r="I866" s="1" t="s">
        <v>210</v>
      </c>
      <c r="J866" s="1" t="s">
        <v>1757</v>
      </c>
      <c r="K866" t="s">
        <v>1758</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3986</v>
      </c>
      <c r="BE866">
        <v>2019</v>
      </c>
    </row>
    <row r="867" spans="1:57" x14ac:dyDescent="0.35">
      <c r="A867" s="1" t="s">
        <v>589</v>
      </c>
      <c r="B867" s="1" t="s">
        <v>3132</v>
      </c>
      <c r="C867" s="1" t="s">
        <v>3131</v>
      </c>
      <c r="D867" s="1" t="s">
        <v>4198</v>
      </c>
      <c r="E867" s="2">
        <v>43555</v>
      </c>
      <c r="F867" s="1" t="s">
        <v>3133</v>
      </c>
      <c r="G867" s="1" t="s">
        <v>3134</v>
      </c>
      <c r="H867" s="1" t="s">
        <v>1117</v>
      </c>
      <c r="I867" s="1" t="s">
        <v>353</v>
      </c>
      <c r="J867" s="1" t="s">
        <v>1757</v>
      </c>
      <c r="K867" t="s">
        <v>1758</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3986</v>
      </c>
      <c r="BE867">
        <v>2019</v>
      </c>
    </row>
    <row r="868" spans="1:57" x14ac:dyDescent="0.35">
      <c r="A868" s="1" t="s">
        <v>589</v>
      </c>
      <c r="B868" s="1" t="s">
        <v>3108</v>
      </c>
      <c r="C868" s="1" t="s">
        <v>3107</v>
      </c>
      <c r="D868" s="1" t="s">
        <v>4198</v>
      </c>
      <c r="E868" s="2">
        <v>43555</v>
      </c>
      <c r="F868" s="1" t="s">
        <v>3109</v>
      </c>
      <c r="G868" s="1" t="s">
        <v>3110</v>
      </c>
      <c r="H868" s="1" t="s">
        <v>576</v>
      </c>
      <c r="I868" s="1" t="s">
        <v>353</v>
      </c>
      <c r="J868" s="1" t="s">
        <v>1757</v>
      </c>
      <c r="K868" t="s">
        <v>1758</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3986</v>
      </c>
      <c r="BE868">
        <v>2019</v>
      </c>
    </row>
    <row r="869" spans="1:57" x14ac:dyDescent="0.35">
      <c r="A869" s="1" t="s">
        <v>589</v>
      </c>
      <c r="B869" s="1" t="s">
        <v>3064</v>
      </c>
      <c r="C869" s="1" t="s">
        <v>3063</v>
      </c>
      <c r="D869" s="1" t="s">
        <v>4198</v>
      </c>
      <c r="E869" s="2">
        <v>43555</v>
      </c>
      <c r="F869" s="1" t="s">
        <v>3065</v>
      </c>
      <c r="G869" s="1" t="s">
        <v>3066</v>
      </c>
      <c r="H869" s="1" t="s">
        <v>238</v>
      </c>
      <c r="I869" s="1" t="s">
        <v>239</v>
      </c>
      <c r="J869" s="1" t="s">
        <v>1757</v>
      </c>
      <c r="K869" t="s">
        <v>1758</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3986</v>
      </c>
      <c r="BE869">
        <v>2019</v>
      </c>
    </row>
    <row r="870" spans="1:57" x14ac:dyDescent="0.35">
      <c r="A870" s="1" t="s">
        <v>589</v>
      </c>
      <c r="B870" s="1" t="s">
        <v>3060</v>
      </c>
      <c r="C870" s="1" t="s">
        <v>3059</v>
      </c>
      <c r="D870" s="1" t="s">
        <v>4198</v>
      </c>
      <c r="E870" s="2">
        <v>43555</v>
      </c>
      <c r="F870" s="1" t="s">
        <v>3061</v>
      </c>
      <c r="G870" s="1" t="s">
        <v>3062</v>
      </c>
      <c r="H870" s="1" t="s">
        <v>40</v>
      </c>
      <c r="I870" s="1" t="s">
        <v>40</v>
      </c>
      <c r="J870" s="1" t="s">
        <v>1757</v>
      </c>
      <c r="K870" t="s">
        <v>1758</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3986</v>
      </c>
      <c r="BE870">
        <v>2019</v>
      </c>
    </row>
    <row r="871" spans="1:57" x14ac:dyDescent="0.35">
      <c r="A871" s="1" t="s">
        <v>589</v>
      </c>
      <c r="B871" s="1" t="s">
        <v>3056</v>
      </c>
      <c r="C871" s="1" t="s">
        <v>3055</v>
      </c>
      <c r="D871" s="1" t="s">
        <v>4198</v>
      </c>
      <c r="E871" s="2">
        <v>43555</v>
      </c>
      <c r="F871" s="1" t="s">
        <v>3057</v>
      </c>
      <c r="G871" s="1" t="s">
        <v>3058</v>
      </c>
      <c r="H871" s="1" t="s">
        <v>1099</v>
      </c>
      <c r="I871" s="1" t="s">
        <v>845</v>
      </c>
      <c r="J871" s="1" t="s">
        <v>1757</v>
      </c>
      <c r="K871" t="s">
        <v>1758</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3986</v>
      </c>
      <c r="BE871">
        <v>2019</v>
      </c>
    </row>
    <row r="872" spans="1:57" x14ac:dyDescent="0.35">
      <c r="A872" s="1" t="s">
        <v>589</v>
      </c>
      <c r="B872" s="1" t="s">
        <v>3024</v>
      </c>
      <c r="C872" s="1" t="s">
        <v>3023</v>
      </c>
      <c r="D872" s="1" t="s">
        <v>4198</v>
      </c>
      <c r="E872" s="2">
        <v>43555</v>
      </c>
      <c r="F872" s="1" t="s">
        <v>3025</v>
      </c>
      <c r="G872" s="1" t="s">
        <v>3026</v>
      </c>
      <c r="H872" s="1" t="s">
        <v>135</v>
      </c>
      <c r="I872" s="1" t="s">
        <v>136</v>
      </c>
      <c r="J872" s="1" t="s">
        <v>1757</v>
      </c>
      <c r="K872" t="s">
        <v>1758</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3986</v>
      </c>
      <c r="BE872">
        <v>2019</v>
      </c>
    </row>
    <row r="873" spans="1:57" x14ac:dyDescent="0.35">
      <c r="A873" s="1" t="s">
        <v>589</v>
      </c>
      <c r="B873" s="1" t="s">
        <v>3020</v>
      </c>
      <c r="C873" s="1" t="s">
        <v>3019</v>
      </c>
      <c r="D873" s="1" t="s">
        <v>4198</v>
      </c>
      <c r="E873" s="2">
        <v>43555</v>
      </c>
      <c r="F873" s="1" t="s">
        <v>3021</v>
      </c>
      <c r="G873" s="1" t="s">
        <v>3022</v>
      </c>
      <c r="H873" s="1" t="s">
        <v>1051</v>
      </c>
      <c r="I873" s="1" t="s">
        <v>31</v>
      </c>
      <c r="J873" s="1" t="s">
        <v>1757</v>
      </c>
      <c r="K873" t="s">
        <v>1758</v>
      </c>
      <c r="L873" t="b">
        <v>1</v>
      </c>
      <c r="M873">
        <v>0</v>
      </c>
      <c r="N873">
        <v>0</v>
      </c>
      <c r="O873">
        <v>0</v>
      </c>
      <c r="U873">
        <v>0</v>
      </c>
      <c r="V873">
        <v>0</v>
      </c>
      <c r="AI873">
        <v>0</v>
      </c>
      <c r="AZ873">
        <v>0</v>
      </c>
      <c r="BB873">
        <v>3</v>
      </c>
      <c r="BC873">
        <v>2019</v>
      </c>
      <c r="BD873" s="1" t="s">
        <v>3986</v>
      </c>
      <c r="BE873">
        <v>2019</v>
      </c>
    </row>
    <row r="874" spans="1:57" x14ac:dyDescent="0.35">
      <c r="A874" s="1" t="s">
        <v>589</v>
      </c>
      <c r="B874" s="1" t="s">
        <v>3124</v>
      </c>
      <c r="C874" s="1" t="s">
        <v>3123</v>
      </c>
      <c r="D874" s="1" t="s">
        <v>4198</v>
      </c>
      <c r="E874" s="2">
        <v>43555</v>
      </c>
      <c r="F874" s="1" t="s">
        <v>3125</v>
      </c>
      <c r="G874" s="1" t="s">
        <v>3126</v>
      </c>
      <c r="H874" s="1" t="s">
        <v>155</v>
      </c>
      <c r="I874" s="1" t="s">
        <v>145</v>
      </c>
      <c r="J874" s="1" t="s">
        <v>1757</v>
      </c>
      <c r="K874" t="s">
        <v>1758</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3986</v>
      </c>
      <c r="BE874">
        <v>2019</v>
      </c>
    </row>
    <row r="875" spans="1:57" x14ac:dyDescent="0.35">
      <c r="A875" s="1" t="s">
        <v>589</v>
      </c>
      <c r="B875" s="1" t="s">
        <v>3120</v>
      </c>
      <c r="C875" s="1" t="s">
        <v>3119</v>
      </c>
      <c r="D875" s="1" t="s">
        <v>4198</v>
      </c>
      <c r="E875" s="2">
        <v>43555</v>
      </c>
      <c r="F875" s="1" t="s">
        <v>3121</v>
      </c>
      <c r="G875" s="1" t="s">
        <v>3122</v>
      </c>
      <c r="H875" s="1" t="s">
        <v>1195</v>
      </c>
      <c r="I875" s="1" t="s">
        <v>145</v>
      </c>
      <c r="J875" s="1" t="s">
        <v>1757</v>
      </c>
      <c r="K875" t="s">
        <v>1758</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3986</v>
      </c>
      <c r="BE875">
        <v>2019</v>
      </c>
    </row>
    <row r="876" spans="1:57" x14ac:dyDescent="0.35">
      <c r="A876" s="1" t="s">
        <v>589</v>
      </c>
      <c r="B876" s="1" t="s">
        <v>3032</v>
      </c>
      <c r="C876" s="1" t="s">
        <v>3031</v>
      </c>
      <c r="D876" s="1" t="s">
        <v>4198</v>
      </c>
      <c r="E876" s="2">
        <v>43555</v>
      </c>
      <c r="F876" s="1" t="s">
        <v>3033</v>
      </c>
      <c r="G876" s="1" t="s">
        <v>3034</v>
      </c>
      <c r="H876" s="1" t="s">
        <v>670</v>
      </c>
      <c r="I876" s="1" t="s">
        <v>166</v>
      </c>
      <c r="J876" s="1" t="s">
        <v>1757</v>
      </c>
      <c r="K876" t="s">
        <v>1758</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3986</v>
      </c>
      <c r="BE876">
        <v>2019</v>
      </c>
    </row>
    <row r="877" spans="1:57" x14ac:dyDescent="0.35">
      <c r="A877" s="1" t="s">
        <v>589</v>
      </c>
      <c r="B877" s="1" t="s">
        <v>3144</v>
      </c>
      <c r="C877" s="1" t="s">
        <v>3143</v>
      </c>
      <c r="D877" s="1" t="s">
        <v>4198</v>
      </c>
      <c r="E877" s="2">
        <v>43555</v>
      </c>
      <c r="F877" s="1" t="s">
        <v>3145</v>
      </c>
      <c r="G877" s="1" t="s">
        <v>3146</v>
      </c>
      <c r="H877" s="1" t="s">
        <v>1026</v>
      </c>
      <c r="I877" s="1" t="s">
        <v>353</v>
      </c>
      <c r="J877" s="1" t="s">
        <v>1757</v>
      </c>
      <c r="K877" t="s">
        <v>1758</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3986</v>
      </c>
      <c r="BE877">
        <v>2019</v>
      </c>
    </row>
    <row r="878" spans="1:57" x14ac:dyDescent="0.35">
      <c r="A878" s="1" t="s">
        <v>589</v>
      </c>
      <c r="B878" s="1" t="s">
        <v>3116</v>
      </c>
      <c r="C878" s="1" t="s">
        <v>3115</v>
      </c>
      <c r="D878" s="1" t="s">
        <v>4198</v>
      </c>
      <c r="E878" s="2">
        <v>43555</v>
      </c>
      <c r="F878" s="1" t="s">
        <v>3117</v>
      </c>
      <c r="G878" s="1" t="s">
        <v>3118</v>
      </c>
      <c r="H878" s="1" t="s">
        <v>1063</v>
      </c>
      <c r="I878" s="1" t="s">
        <v>40</v>
      </c>
      <c r="J878" s="1" t="s">
        <v>1757</v>
      </c>
      <c r="K878" t="s">
        <v>1758</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3986</v>
      </c>
      <c r="BE878">
        <v>2019</v>
      </c>
    </row>
    <row r="879" spans="1:57" x14ac:dyDescent="0.35">
      <c r="A879" s="1" t="s">
        <v>589</v>
      </c>
      <c r="B879" s="1" t="s">
        <v>3052</v>
      </c>
      <c r="C879" s="1" t="s">
        <v>3051</v>
      </c>
      <c r="D879" s="1" t="s">
        <v>4198</v>
      </c>
      <c r="E879" s="2">
        <v>43555</v>
      </c>
      <c r="F879" s="1" t="s">
        <v>3053</v>
      </c>
      <c r="G879" s="1" t="s">
        <v>3054</v>
      </c>
      <c r="H879" s="1" t="s">
        <v>1075</v>
      </c>
      <c r="I879" s="1" t="s">
        <v>166</v>
      </c>
      <c r="J879" s="1" t="s">
        <v>1757</v>
      </c>
      <c r="K879" t="s">
        <v>1758</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3986</v>
      </c>
      <c r="BE879">
        <v>2019</v>
      </c>
    </row>
    <row r="880" spans="1:57" x14ac:dyDescent="0.35">
      <c r="A880" s="1" t="s">
        <v>589</v>
      </c>
      <c r="B880" s="1" t="s">
        <v>3048</v>
      </c>
      <c r="C880" s="1" t="s">
        <v>3047</v>
      </c>
      <c r="D880" s="1" t="s">
        <v>4198</v>
      </c>
      <c r="E880" s="2">
        <v>43555</v>
      </c>
      <c r="F880" s="1" t="s">
        <v>3049</v>
      </c>
      <c r="G880" s="1" t="s">
        <v>3050</v>
      </c>
      <c r="H880" s="1" t="s">
        <v>151</v>
      </c>
      <c r="I880" s="1" t="s">
        <v>145</v>
      </c>
      <c r="J880" s="1" t="s">
        <v>1757</v>
      </c>
      <c r="K880" t="s">
        <v>1758</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3986</v>
      </c>
      <c r="BE880">
        <v>2019</v>
      </c>
    </row>
    <row r="881" spans="1:57" x14ac:dyDescent="0.35">
      <c r="A881" s="1" t="s">
        <v>589</v>
      </c>
      <c r="B881" s="1" t="s">
        <v>3140</v>
      </c>
      <c r="C881" s="1" t="s">
        <v>3139</v>
      </c>
      <c r="D881" s="1" t="s">
        <v>4198</v>
      </c>
      <c r="E881" s="2">
        <v>43555</v>
      </c>
      <c r="F881" s="1" t="s">
        <v>3141</v>
      </c>
      <c r="G881" s="1" t="s">
        <v>3142</v>
      </c>
      <c r="H881" s="1" t="s">
        <v>1055</v>
      </c>
      <c r="I881" s="1" t="s">
        <v>145</v>
      </c>
      <c r="J881" s="1" t="s">
        <v>1757</v>
      </c>
      <c r="K881" t="s">
        <v>1758</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3986</v>
      </c>
      <c r="BE881">
        <v>2019</v>
      </c>
    </row>
    <row r="882" spans="1:57" x14ac:dyDescent="0.35">
      <c r="A882" s="1" t="s">
        <v>589</v>
      </c>
      <c r="B882" s="1" t="s">
        <v>3044</v>
      </c>
      <c r="C882" s="1" t="s">
        <v>3043</v>
      </c>
      <c r="D882" s="1" t="s">
        <v>4198</v>
      </c>
      <c r="E882" s="2">
        <v>43555</v>
      </c>
      <c r="F882" s="1" t="s">
        <v>3045</v>
      </c>
      <c r="G882" s="1" t="s">
        <v>3046</v>
      </c>
      <c r="H882" s="1" t="s">
        <v>54</v>
      </c>
      <c r="I882" s="1" t="s">
        <v>190</v>
      </c>
      <c r="J882" s="1" t="s">
        <v>1757</v>
      </c>
      <c r="K882" t="s">
        <v>1758</v>
      </c>
      <c r="L882" t="b">
        <v>1</v>
      </c>
      <c r="M882">
        <v>0</v>
      </c>
      <c r="N882">
        <v>0</v>
      </c>
      <c r="O882">
        <v>0</v>
      </c>
      <c r="U882">
        <v>0</v>
      </c>
      <c r="V882">
        <v>0</v>
      </c>
      <c r="AI882">
        <v>0</v>
      </c>
      <c r="AZ882">
        <v>0</v>
      </c>
      <c r="BB882">
        <v>3</v>
      </c>
      <c r="BC882">
        <v>2019</v>
      </c>
      <c r="BD882" s="1" t="s">
        <v>3986</v>
      </c>
      <c r="BE882">
        <v>2019</v>
      </c>
    </row>
    <row r="883" spans="1:57" x14ac:dyDescent="0.35">
      <c r="A883" s="1" t="s">
        <v>589</v>
      </c>
      <c r="B883" s="1" t="s">
        <v>3016</v>
      </c>
      <c r="C883" s="1" t="s">
        <v>3015</v>
      </c>
      <c r="D883" s="1" t="s">
        <v>4198</v>
      </c>
      <c r="E883" s="2">
        <v>43555</v>
      </c>
      <c r="F883" s="1" t="s">
        <v>3017</v>
      </c>
      <c r="G883" s="1" t="s">
        <v>3018</v>
      </c>
      <c r="H883" s="1" t="s">
        <v>386</v>
      </c>
      <c r="I883" s="1" t="s">
        <v>387</v>
      </c>
      <c r="J883" s="1" t="s">
        <v>1757</v>
      </c>
      <c r="K883" t="s">
        <v>1758</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3986</v>
      </c>
      <c r="BE883">
        <v>2019</v>
      </c>
    </row>
    <row r="884" spans="1:57" x14ac:dyDescent="0.35">
      <c r="A884" s="1" t="s">
        <v>589</v>
      </c>
      <c r="B884" s="1" t="s">
        <v>3012</v>
      </c>
      <c r="C884" s="1" t="s">
        <v>3011</v>
      </c>
      <c r="D884" s="1" t="s">
        <v>4198</v>
      </c>
      <c r="E884" s="2">
        <v>43555</v>
      </c>
      <c r="F884" s="1" t="s">
        <v>3013</v>
      </c>
      <c r="G884" s="1" t="s">
        <v>3014</v>
      </c>
      <c r="H884" s="1" t="s">
        <v>1095</v>
      </c>
      <c r="I884" s="1" t="s">
        <v>387</v>
      </c>
      <c r="J884" s="1" t="s">
        <v>1757</v>
      </c>
      <c r="K884" t="s">
        <v>1758</v>
      </c>
      <c r="L884" t="b">
        <v>1</v>
      </c>
      <c r="M884">
        <v>0</v>
      </c>
      <c r="N884">
        <v>0</v>
      </c>
      <c r="O884">
        <v>0</v>
      </c>
      <c r="U884">
        <v>0</v>
      </c>
      <c r="V884">
        <v>0</v>
      </c>
      <c r="AI884">
        <v>0</v>
      </c>
      <c r="AZ884">
        <v>0</v>
      </c>
      <c r="BB884">
        <v>3</v>
      </c>
      <c r="BC884">
        <v>2019</v>
      </c>
      <c r="BD884" s="1" t="s">
        <v>3986</v>
      </c>
      <c r="BE884">
        <v>2019</v>
      </c>
    </row>
    <row r="885" spans="1:57" x14ac:dyDescent="0.35">
      <c r="A885" s="1" t="s">
        <v>589</v>
      </c>
      <c r="B885" s="1" t="s">
        <v>3128</v>
      </c>
      <c r="C885" s="1" t="s">
        <v>3127</v>
      </c>
      <c r="D885" s="1" t="s">
        <v>4198</v>
      </c>
      <c r="E885" s="2">
        <v>43555</v>
      </c>
      <c r="F885" s="1" t="s">
        <v>3129</v>
      </c>
      <c r="G885" s="1" t="s">
        <v>3130</v>
      </c>
      <c r="H885" s="1" t="s">
        <v>1036</v>
      </c>
      <c r="I885" s="1" t="s">
        <v>387</v>
      </c>
      <c r="J885" s="1" t="s">
        <v>1757</v>
      </c>
      <c r="K885" t="s">
        <v>1758</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3986</v>
      </c>
      <c r="BE885">
        <v>2019</v>
      </c>
    </row>
    <row r="886" spans="1:57" x14ac:dyDescent="0.35">
      <c r="A886" s="1" t="s">
        <v>589</v>
      </c>
      <c r="B886" s="1" t="s">
        <v>3076</v>
      </c>
      <c r="C886" s="1" t="s">
        <v>3075</v>
      </c>
      <c r="D886" s="1" t="s">
        <v>4198</v>
      </c>
      <c r="E886" s="2">
        <v>43555</v>
      </c>
      <c r="F886" s="1" t="s">
        <v>3077</v>
      </c>
      <c r="G886" s="1" t="s">
        <v>3078</v>
      </c>
      <c r="H886" s="1" t="s">
        <v>352</v>
      </c>
      <c r="I886" s="1" t="s">
        <v>353</v>
      </c>
      <c r="J886" s="1" t="s">
        <v>1757</v>
      </c>
      <c r="K886" t="s">
        <v>1758</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3986</v>
      </c>
      <c r="BE886">
        <v>2019</v>
      </c>
    </row>
    <row r="887" spans="1:57" x14ac:dyDescent="0.35">
      <c r="A887" s="1" t="s">
        <v>589</v>
      </c>
      <c r="B887" s="1" t="s">
        <v>3092</v>
      </c>
      <c r="C887" s="1" t="s">
        <v>3091</v>
      </c>
      <c r="D887" s="1" t="s">
        <v>4198</v>
      </c>
      <c r="E887" s="2">
        <v>43555</v>
      </c>
      <c r="F887" s="1" t="s">
        <v>3093</v>
      </c>
      <c r="G887" s="1" t="s">
        <v>3094</v>
      </c>
      <c r="H887" s="1" t="s">
        <v>165</v>
      </c>
      <c r="I887" s="1" t="s">
        <v>166</v>
      </c>
      <c r="J887" s="1" t="s">
        <v>1757</v>
      </c>
      <c r="K887" t="s">
        <v>1758</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3986</v>
      </c>
      <c r="BE887">
        <v>2019</v>
      </c>
    </row>
    <row r="888" spans="1:57" x14ac:dyDescent="0.35">
      <c r="A888" s="1" t="s">
        <v>589</v>
      </c>
      <c r="B888" s="1" t="s">
        <v>3040</v>
      </c>
      <c r="C888" s="1" t="s">
        <v>3039</v>
      </c>
      <c r="D888" s="1" t="s">
        <v>4198</v>
      </c>
      <c r="E888" s="2">
        <v>43555</v>
      </c>
      <c r="F888" s="1" t="s">
        <v>3041</v>
      </c>
      <c r="G888" s="1" t="s">
        <v>3042</v>
      </c>
      <c r="H888" s="1" t="s">
        <v>854</v>
      </c>
      <c r="I888" s="1" t="s">
        <v>40</v>
      </c>
      <c r="J888" s="1" t="s">
        <v>1757</v>
      </c>
      <c r="K888" t="s">
        <v>1758</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3986</v>
      </c>
      <c r="BE888">
        <v>2019</v>
      </c>
    </row>
    <row r="889" spans="1:57" x14ac:dyDescent="0.35">
      <c r="A889" s="1" t="s">
        <v>589</v>
      </c>
      <c r="B889" s="1" t="s">
        <v>3104</v>
      </c>
      <c r="C889" s="1" t="s">
        <v>3103</v>
      </c>
      <c r="D889" s="1" t="s">
        <v>4198</v>
      </c>
      <c r="E889" s="2">
        <v>43555</v>
      </c>
      <c r="F889" s="1" t="s">
        <v>3105</v>
      </c>
      <c r="G889" s="1" t="s">
        <v>3106</v>
      </c>
      <c r="H889" s="1" t="s">
        <v>1110</v>
      </c>
      <c r="I889" s="1" t="s">
        <v>145</v>
      </c>
      <c r="J889" s="1" t="s">
        <v>1757</v>
      </c>
      <c r="K889" t="s">
        <v>1758</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3986</v>
      </c>
      <c r="BE889">
        <v>2019</v>
      </c>
    </row>
    <row r="890" spans="1:57" x14ac:dyDescent="0.35">
      <c r="A890" s="1" t="s">
        <v>589</v>
      </c>
      <c r="B890" s="1" t="s">
        <v>3036</v>
      </c>
      <c r="C890" s="1" t="s">
        <v>3035</v>
      </c>
      <c r="D890" s="1" t="s">
        <v>4198</v>
      </c>
      <c r="E890" s="2">
        <v>43555</v>
      </c>
      <c r="F890" s="1" t="s">
        <v>3037</v>
      </c>
      <c r="G890" s="1" t="s">
        <v>3038</v>
      </c>
      <c r="H890" s="1" t="s">
        <v>1153</v>
      </c>
      <c r="I890" s="1" t="s">
        <v>31</v>
      </c>
      <c r="J890" s="1" t="s">
        <v>1757</v>
      </c>
      <c r="K890" t="s">
        <v>1758</v>
      </c>
      <c r="L890" t="b">
        <v>1</v>
      </c>
      <c r="M890">
        <v>0</v>
      </c>
      <c r="N890">
        <v>0</v>
      </c>
      <c r="O890">
        <v>0</v>
      </c>
      <c r="U890">
        <v>0</v>
      </c>
      <c r="V890">
        <v>0</v>
      </c>
      <c r="AI890">
        <v>0</v>
      </c>
      <c r="AZ890">
        <v>0</v>
      </c>
      <c r="BB890">
        <v>3</v>
      </c>
      <c r="BC890">
        <v>2019</v>
      </c>
      <c r="BD890" s="1" t="s">
        <v>3986</v>
      </c>
      <c r="BE890">
        <v>2019</v>
      </c>
    </row>
    <row r="891" spans="1:57" x14ac:dyDescent="0.35">
      <c r="A891" s="1" t="s">
        <v>589</v>
      </c>
      <c r="B891" s="1" t="s">
        <v>3112</v>
      </c>
      <c r="C891" s="1" t="s">
        <v>3111</v>
      </c>
      <c r="D891" s="1" t="s">
        <v>4198</v>
      </c>
      <c r="E891" s="2">
        <v>43555</v>
      </c>
      <c r="F891" s="1" t="s">
        <v>3113</v>
      </c>
      <c r="G891" s="1" t="s">
        <v>3114</v>
      </c>
      <c r="H891" s="1" t="s">
        <v>1128</v>
      </c>
      <c r="I891" s="1" t="s">
        <v>166</v>
      </c>
      <c r="J891" s="1" t="s">
        <v>1757</v>
      </c>
      <c r="K891" t="s">
        <v>1758</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3986</v>
      </c>
      <c r="BE891">
        <v>2019</v>
      </c>
    </row>
    <row r="892" spans="1:57" x14ac:dyDescent="0.35">
      <c r="A892" s="1" t="s">
        <v>589</v>
      </c>
      <c r="B892" s="1" t="s">
        <v>3072</v>
      </c>
      <c r="C892" s="1" t="s">
        <v>3071</v>
      </c>
      <c r="D892" s="1" t="s">
        <v>4198</v>
      </c>
      <c r="E892" s="2">
        <v>43555</v>
      </c>
      <c r="F892" s="1" t="s">
        <v>3073</v>
      </c>
      <c r="G892" s="1" t="s">
        <v>3074</v>
      </c>
      <c r="H892" s="1" t="s">
        <v>1067</v>
      </c>
      <c r="I892" s="1" t="s">
        <v>353</v>
      </c>
      <c r="J892" s="1" t="s">
        <v>1757</v>
      </c>
      <c r="K892" t="s">
        <v>1758</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3986</v>
      </c>
      <c r="BE892">
        <v>2019</v>
      </c>
    </row>
    <row r="893" spans="1:57" x14ac:dyDescent="0.35">
      <c r="A893" s="1" t="s">
        <v>589</v>
      </c>
      <c r="B893" s="1" t="s">
        <v>3068</v>
      </c>
      <c r="C893" s="1" t="s">
        <v>3067</v>
      </c>
      <c r="D893" s="1" t="s">
        <v>4198</v>
      </c>
      <c r="E893" s="2">
        <v>43555</v>
      </c>
      <c r="F893" s="1" t="s">
        <v>3069</v>
      </c>
      <c r="G893" s="1" t="s">
        <v>3070</v>
      </c>
      <c r="H893" s="1" t="s">
        <v>1079</v>
      </c>
      <c r="I893" s="1" t="s">
        <v>353</v>
      </c>
      <c r="J893" s="1" t="s">
        <v>1757</v>
      </c>
      <c r="K893" t="s">
        <v>1758</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3986</v>
      </c>
      <c r="BE893">
        <v>2019</v>
      </c>
    </row>
    <row r="894" spans="1:57" x14ac:dyDescent="0.35">
      <c r="A894" s="1" t="s">
        <v>589</v>
      </c>
      <c r="B894" s="1" t="s">
        <v>3136</v>
      </c>
      <c r="C894" s="1" t="s">
        <v>3135</v>
      </c>
      <c r="D894" s="1" t="s">
        <v>4198</v>
      </c>
      <c r="E894" s="2">
        <v>43555</v>
      </c>
      <c r="F894" s="1" t="s">
        <v>3137</v>
      </c>
      <c r="G894" s="1" t="s">
        <v>3138</v>
      </c>
      <c r="H894" s="1" t="s">
        <v>1210</v>
      </c>
      <c r="I894" s="1" t="s">
        <v>387</v>
      </c>
      <c r="J894" s="1" t="s">
        <v>1757</v>
      </c>
      <c r="K894" t="s">
        <v>1758</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3986</v>
      </c>
      <c r="BE894">
        <v>2019</v>
      </c>
    </row>
    <row r="895" spans="1:57" x14ac:dyDescent="0.35">
      <c r="A895" s="1" t="s">
        <v>589</v>
      </c>
      <c r="B895" s="1" t="s">
        <v>3100</v>
      </c>
      <c r="C895" s="1" t="s">
        <v>3099</v>
      </c>
      <c r="D895" s="1" t="s">
        <v>4198</v>
      </c>
      <c r="E895" s="2">
        <v>43555</v>
      </c>
      <c r="F895" s="1" t="s">
        <v>3101</v>
      </c>
      <c r="G895" s="1" t="s">
        <v>3102</v>
      </c>
      <c r="H895" s="1" t="s">
        <v>1059</v>
      </c>
      <c r="I895" s="1" t="s">
        <v>1146</v>
      </c>
      <c r="J895" s="1" t="s">
        <v>1757</v>
      </c>
      <c r="K895" t="s">
        <v>1758</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3986</v>
      </c>
      <c r="BE895">
        <v>2019</v>
      </c>
    </row>
    <row r="896" spans="1:57" x14ac:dyDescent="0.35">
      <c r="A896" s="1" t="s">
        <v>589</v>
      </c>
      <c r="B896" s="1" t="s">
        <v>3088</v>
      </c>
      <c r="C896" s="1" t="s">
        <v>3087</v>
      </c>
      <c r="D896" s="1" t="s">
        <v>4198</v>
      </c>
      <c r="E896" s="2">
        <v>43555</v>
      </c>
      <c r="F896" s="1" t="s">
        <v>3089</v>
      </c>
      <c r="G896" s="1" t="s">
        <v>3090</v>
      </c>
      <c r="H896" s="1" t="s">
        <v>146</v>
      </c>
      <c r="I896" s="1" t="s">
        <v>145</v>
      </c>
      <c r="J896" s="1" t="s">
        <v>1757</v>
      </c>
      <c r="K896" t="s">
        <v>1758</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3986</v>
      </c>
      <c r="BE896">
        <v>2019</v>
      </c>
    </row>
    <row r="897" spans="1:57" x14ac:dyDescent="0.35">
      <c r="A897" s="1" t="s">
        <v>589</v>
      </c>
      <c r="B897" s="1" t="s">
        <v>3084</v>
      </c>
      <c r="C897" s="1" t="s">
        <v>3083</v>
      </c>
      <c r="D897" s="1" t="s">
        <v>4198</v>
      </c>
      <c r="E897" s="2">
        <v>43555</v>
      </c>
      <c r="F897" s="1" t="s">
        <v>3085</v>
      </c>
      <c r="G897" s="1" t="s">
        <v>3086</v>
      </c>
      <c r="H897" s="1" t="s">
        <v>125</v>
      </c>
      <c r="I897" s="1" t="s">
        <v>125</v>
      </c>
      <c r="J897" s="1" t="s">
        <v>1757</v>
      </c>
      <c r="K897" t="s">
        <v>1758</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3986</v>
      </c>
      <c r="BE897">
        <v>2019</v>
      </c>
    </row>
    <row r="898" spans="1:57" x14ac:dyDescent="0.35">
      <c r="A898" s="1" t="s">
        <v>589</v>
      </c>
      <c r="B898" s="1" t="s">
        <v>3096</v>
      </c>
      <c r="C898" s="1" t="s">
        <v>3095</v>
      </c>
      <c r="D898" s="1" t="s">
        <v>4198</v>
      </c>
      <c r="E898" s="2">
        <v>43555</v>
      </c>
      <c r="F898" s="1" t="s">
        <v>3097</v>
      </c>
      <c r="G898" s="1" t="s">
        <v>3098</v>
      </c>
      <c r="H898" s="1" t="s">
        <v>1184</v>
      </c>
      <c r="I898" s="1" t="s">
        <v>48</v>
      </c>
      <c r="J898" s="1" t="s">
        <v>1757</v>
      </c>
      <c r="K898" t="s">
        <v>1758</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3986</v>
      </c>
      <c r="BE898">
        <v>2019</v>
      </c>
    </row>
    <row r="899" spans="1:57" x14ac:dyDescent="0.35">
      <c r="A899" s="1" t="s">
        <v>589</v>
      </c>
      <c r="B899" s="1" t="s">
        <v>3080</v>
      </c>
      <c r="C899" s="1" t="s">
        <v>3079</v>
      </c>
      <c r="D899" s="1" t="s">
        <v>4198</v>
      </c>
      <c r="E899" s="2">
        <v>43555</v>
      </c>
      <c r="F899" s="1" t="s">
        <v>3081</v>
      </c>
      <c r="G899" s="1" t="s">
        <v>3082</v>
      </c>
      <c r="H899" s="1" t="s">
        <v>43</v>
      </c>
      <c r="I899" s="1" t="s">
        <v>48</v>
      </c>
      <c r="J899" s="1" t="s">
        <v>1757</v>
      </c>
      <c r="K899" t="s">
        <v>1758</v>
      </c>
      <c r="L899" t="b">
        <v>1</v>
      </c>
      <c r="M899">
        <v>0</v>
      </c>
      <c r="N899">
        <v>0</v>
      </c>
      <c r="O899">
        <v>0</v>
      </c>
      <c r="U899">
        <v>0</v>
      </c>
      <c r="V899">
        <v>0</v>
      </c>
      <c r="AI899">
        <v>0</v>
      </c>
      <c r="AZ899">
        <v>0</v>
      </c>
      <c r="BB899">
        <v>3</v>
      </c>
      <c r="BC899">
        <v>2019</v>
      </c>
      <c r="BD899" s="1" t="s">
        <v>3986</v>
      </c>
      <c r="BE899">
        <v>2019</v>
      </c>
    </row>
    <row r="900" spans="1:57" x14ac:dyDescent="0.35">
      <c r="A900" s="1" t="s">
        <v>589</v>
      </c>
      <c r="B900" s="1" t="s">
        <v>3028</v>
      </c>
      <c r="C900" s="1" t="s">
        <v>3027</v>
      </c>
      <c r="D900" s="1" t="s">
        <v>4198</v>
      </c>
      <c r="E900" s="2">
        <v>43555</v>
      </c>
      <c r="F900" s="1" t="s">
        <v>3029</v>
      </c>
      <c r="G900" s="1" t="s">
        <v>3030</v>
      </c>
      <c r="H900" s="1" t="s">
        <v>998</v>
      </c>
      <c r="I900" s="1" t="s">
        <v>145</v>
      </c>
      <c r="J900" s="1" t="s">
        <v>1757</v>
      </c>
      <c r="K900" t="s">
        <v>1758</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3986</v>
      </c>
      <c r="BE900">
        <v>2019</v>
      </c>
    </row>
    <row r="901" spans="1:57" x14ac:dyDescent="0.35">
      <c r="A901" s="1" t="s">
        <v>59</v>
      </c>
      <c r="B901" s="1" t="s">
        <v>1097</v>
      </c>
      <c r="C901" s="1" t="s">
        <v>1254</v>
      </c>
      <c r="D901" s="1" t="s">
        <v>4199</v>
      </c>
      <c r="E901" s="2">
        <v>44561</v>
      </c>
      <c r="F901" s="1" t="s">
        <v>1098</v>
      </c>
      <c r="G901" s="1" t="s">
        <v>29</v>
      </c>
      <c r="H901" s="1" t="s">
        <v>1099</v>
      </c>
      <c r="I901" s="1" t="s">
        <v>845</v>
      </c>
      <c r="J901" s="1" t="s">
        <v>1021</v>
      </c>
      <c r="K901" t="s">
        <v>1022</v>
      </c>
      <c r="L901" t="b">
        <v>0</v>
      </c>
      <c r="V901">
        <v>0</v>
      </c>
      <c r="AI901">
        <v>0</v>
      </c>
      <c r="AZ901">
        <v>0</v>
      </c>
      <c r="BB901">
        <v>12</v>
      </c>
      <c r="BC901">
        <v>2021</v>
      </c>
      <c r="BD901" s="1" t="s">
        <v>3987</v>
      </c>
      <c r="BE901">
        <v>2022</v>
      </c>
    </row>
    <row r="902" spans="1:57" x14ac:dyDescent="0.35">
      <c r="A902" s="1" t="s">
        <v>59</v>
      </c>
      <c r="B902" s="1" t="s">
        <v>1034</v>
      </c>
      <c r="C902" s="1" t="s">
        <v>1253</v>
      </c>
      <c r="D902" s="1" t="s">
        <v>4199</v>
      </c>
      <c r="E902" s="2">
        <v>44561</v>
      </c>
      <c r="F902" s="1" t="s">
        <v>1035</v>
      </c>
      <c r="G902" s="1" t="s">
        <v>29</v>
      </c>
      <c r="H902" s="1" t="s">
        <v>1036</v>
      </c>
      <c r="I902" s="1" t="s">
        <v>387</v>
      </c>
      <c r="J902" s="1" t="s">
        <v>1021</v>
      </c>
      <c r="K902" t="s">
        <v>1022</v>
      </c>
      <c r="L902" t="b">
        <v>0</v>
      </c>
      <c r="V902">
        <v>0</v>
      </c>
      <c r="AI902">
        <v>0</v>
      </c>
      <c r="AZ902">
        <v>0</v>
      </c>
      <c r="BB902">
        <v>12</v>
      </c>
      <c r="BC902">
        <v>2021</v>
      </c>
      <c r="BD902" s="1" t="s">
        <v>3987</v>
      </c>
      <c r="BE902">
        <v>2022</v>
      </c>
    </row>
    <row r="903" spans="1:57" x14ac:dyDescent="0.35">
      <c r="A903" s="1" t="s">
        <v>59</v>
      </c>
      <c r="B903" s="1" t="s">
        <v>1101</v>
      </c>
      <c r="C903" s="1" t="s">
        <v>1252</v>
      </c>
      <c r="D903" s="1" t="s">
        <v>4199</v>
      </c>
      <c r="E903" s="2">
        <v>44561</v>
      </c>
      <c r="F903" s="1" t="s">
        <v>1102</v>
      </c>
      <c r="G903" s="1" t="s">
        <v>29</v>
      </c>
      <c r="H903" s="1" t="s">
        <v>596</v>
      </c>
      <c r="I903" s="1" t="s">
        <v>353</v>
      </c>
      <c r="J903" s="1" t="s">
        <v>1021</v>
      </c>
      <c r="K903" t="s">
        <v>1022</v>
      </c>
      <c r="L903" t="b">
        <v>0</v>
      </c>
      <c r="V903">
        <v>0</v>
      </c>
      <c r="AI903">
        <v>0</v>
      </c>
      <c r="AZ903">
        <v>0</v>
      </c>
      <c r="BB903">
        <v>12</v>
      </c>
      <c r="BC903">
        <v>2021</v>
      </c>
      <c r="BD903" s="1" t="s">
        <v>3987</v>
      </c>
      <c r="BE903">
        <v>2022</v>
      </c>
    </row>
    <row r="904" spans="1:57" x14ac:dyDescent="0.35">
      <c r="A904" s="1" t="s">
        <v>59</v>
      </c>
      <c r="B904" s="1" t="s">
        <v>1104</v>
      </c>
      <c r="C904" s="1" t="s">
        <v>1251</v>
      </c>
      <c r="D904" s="1" t="s">
        <v>4199</v>
      </c>
      <c r="E904" s="2">
        <v>44561</v>
      </c>
      <c r="F904" s="1" t="s">
        <v>1105</v>
      </c>
      <c r="G904" s="1" t="s">
        <v>29</v>
      </c>
      <c r="H904" s="1" t="s">
        <v>1106</v>
      </c>
      <c r="I904" s="1" t="s">
        <v>845</v>
      </c>
      <c r="J904" s="1" t="s">
        <v>1021</v>
      </c>
      <c r="K904" t="s">
        <v>1022</v>
      </c>
      <c r="L904" t="b">
        <v>0</v>
      </c>
      <c r="V904">
        <v>0</v>
      </c>
      <c r="AI904">
        <v>0</v>
      </c>
      <c r="AZ904">
        <v>0</v>
      </c>
      <c r="BB904">
        <v>12</v>
      </c>
      <c r="BC904">
        <v>2021</v>
      </c>
      <c r="BD904" s="1" t="s">
        <v>3987</v>
      </c>
      <c r="BE904">
        <v>2022</v>
      </c>
    </row>
    <row r="905" spans="1:57" x14ac:dyDescent="0.35">
      <c r="A905" s="1" t="s">
        <v>59</v>
      </c>
      <c r="B905" s="1" t="s">
        <v>1028</v>
      </c>
      <c r="C905" s="1" t="s">
        <v>1250</v>
      </c>
      <c r="D905" s="1" t="s">
        <v>4199</v>
      </c>
      <c r="E905" s="2">
        <v>44561</v>
      </c>
      <c r="F905" s="1" t="s">
        <v>1029</v>
      </c>
      <c r="G905" s="1" t="s">
        <v>29</v>
      </c>
      <c r="H905" s="1" t="s">
        <v>576</v>
      </c>
      <c r="I905" s="1" t="s">
        <v>353</v>
      </c>
      <c r="J905" s="1" t="s">
        <v>1021</v>
      </c>
      <c r="K905" t="s">
        <v>1022</v>
      </c>
      <c r="L905" t="b">
        <v>0</v>
      </c>
      <c r="V905">
        <v>0</v>
      </c>
      <c r="AI905">
        <v>0</v>
      </c>
      <c r="AZ905">
        <v>0</v>
      </c>
      <c r="BB905">
        <v>12</v>
      </c>
      <c r="BC905">
        <v>2021</v>
      </c>
      <c r="BD905" s="1" t="s">
        <v>3987</v>
      </c>
      <c r="BE905">
        <v>2022</v>
      </c>
    </row>
    <row r="906" spans="1:57" x14ac:dyDescent="0.35">
      <c r="A906" s="1" t="s">
        <v>59</v>
      </c>
      <c r="B906" s="1" t="s">
        <v>1081</v>
      </c>
      <c r="C906" s="1" t="s">
        <v>1249</v>
      </c>
      <c r="D906" s="1" t="s">
        <v>4199</v>
      </c>
      <c r="E906" s="2">
        <v>44561</v>
      </c>
      <c r="F906" s="1" t="s">
        <v>1082</v>
      </c>
      <c r="G906" s="1" t="s">
        <v>29</v>
      </c>
      <c r="H906" s="1" t="s">
        <v>135</v>
      </c>
      <c r="I906" s="1" t="s">
        <v>136</v>
      </c>
      <c r="J906" s="1" t="s">
        <v>1021</v>
      </c>
      <c r="K906" t="s">
        <v>1022</v>
      </c>
      <c r="L906" t="b">
        <v>0</v>
      </c>
      <c r="V906">
        <v>0</v>
      </c>
      <c r="AI906">
        <v>0</v>
      </c>
      <c r="AZ906">
        <v>0</v>
      </c>
      <c r="BB906">
        <v>12</v>
      </c>
      <c r="BC906">
        <v>2021</v>
      </c>
      <c r="BD906" s="1" t="s">
        <v>3987</v>
      </c>
      <c r="BE906">
        <v>2022</v>
      </c>
    </row>
    <row r="907" spans="1:57" x14ac:dyDescent="0.35">
      <c r="A907" s="1" t="s">
        <v>59</v>
      </c>
      <c r="B907" s="1" t="s">
        <v>1197</v>
      </c>
      <c r="C907" s="1" t="s">
        <v>1262</v>
      </c>
      <c r="D907" s="1" t="s">
        <v>4199</v>
      </c>
      <c r="E907" s="2">
        <v>44561</v>
      </c>
      <c r="F907" s="1" t="s">
        <v>1198</v>
      </c>
      <c r="G907" s="1" t="s">
        <v>29</v>
      </c>
      <c r="H907" s="1" t="s">
        <v>1199</v>
      </c>
      <c r="I907" s="1" t="s">
        <v>387</v>
      </c>
      <c r="J907" s="1" t="s">
        <v>1021</v>
      </c>
      <c r="K907" t="s">
        <v>1022</v>
      </c>
      <c r="L907" t="b">
        <v>0</v>
      </c>
      <c r="V907">
        <v>0</v>
      </c>
      <c r="AI907">
        <v>0</v>
      </c>
      <c r="AZ907">
        <v>0</v>
      </c>
      <c r="BB907">
        <v>12</v>
      </c>
      <c r="BC907">
        <v>2021</v>
      </c>
      <c r="BD907" s="1" t="s">
        <v>3987</v>
      </c>
      <c r="BE907">
        <v>2022</v>
      </c>
    </row>
    <row r="908" spans="1:57" x14ac:dyDescent="0.35">
      <c r="A908" s="1" t="s">
        <v>59</v>
      </c>
      <c r="B908" s="1" t="s">
        <v>1112</v>
      </c>
      <c r="C908" s="1" t="s">
        <v>1261</v>
      </c>
      <c r="D908" s="1" t="s">
        <v>4199</v>
      </c>
      <c r="E908" s="2">
        <v>44561</v>
      </c>
      <c r="F908" s="1" t="s">
        <v>1113</v>
      </c>
      <c r="G908" s="1" t="s">
        <v>29</v>
      </c>
      <c r="H908" s="1" t="s">
        <v>151</v>
      </c>
      <c r="I908" s="1" t="s">
        <v>145</v>
      </c>
      <c r="J908" s="1" t="s">
        <v>1021</v>
      </c>
      <c r="K908" t="s">
        <v>1022</v>
      </c>
      <c r="L908" t="b">
        <v>0</v>
      </c>
      <c r="V908">
        <v>0</v>
      </c>
      <c r="AI908">
        <v>0</v>
      </c>
      <c r="AZ908">
        <v>0</v>
      </c>
      <c r="BB908">
        <v>12</v>
      </c>
      <c r="BC908">
        <v>2021</v>
      </c>
      <c r="BD908" s="1" t="s">
        <v>3987</v>
      </c>
      <c r="BE908">
        <v>2022</v>
      </c>
    </row>
    <row r="909" spans="1:57" x14ac:dyDescent="0.35">
      <c r="A909" s="1" t="s">
        <v>59</v>
      </c>
      <c r="B909" s="1" t="s">
        <v>1057</v>
      </c>
      <c r="C909" s="1" t="s">
        <v>1260</v>
      </c>
      <c r="D909" s="1" t="s">
        <v>4199</v>
      </c>
      <c r="E909" s="2">
        <v>44561</v>
      </c>
      <c r="F909" s="1" t="s">
        <v>1058</v>
      </c>
      <c r="G909" s="1" t="s">
        <v>29</v>
      </c>
      <c r="H909" s="1" t="s">
        <v>1059</v>
      </c>
      <c r="I909" s="1" t="s">
        <v>73</v>
      </c>
      <c r="J909" s="1" t="s">
        <v>1021</v>
      </c>
      <c r="K909" t="s">
        <v>1022</v>
      </c>
      <c r="L909" t="b">
        <v>0</v>
      </c>
      <c r="V909">
        <v>0</v>
      </c>
      <c r="AI909">
        <v>0</v>
      </c>
      <c r="AZ909">
        <v>0</v>
      </c>
      <c r="BB909">
        <v>12</v>
      </c>
      <c r="BC909">
        <v>2021</v>
      </c>
      <c r="BD909" s="1" t="s">
        <v>3987</v>
      </c>
      <c r="BE909">
        <v>2022</v>
      </c>
    </row>
    <row r="910" spans="1:57" x14ac:dyDescent="0.35">
      <c r="A910" s="1" t="s">
        <v>59</v>
      </c>
      <c r="B910" s="1" t="s">
        <v>1115</v>
      </c>
      <c r="C910" s="1" t="s">
        <v>1259</v>
      </c>
      <c r="D910" s="1" t="s">
        <v>4199</v>
      </c>
      <c r="E910" s="2">
        <v>44561</v>
      </c>
      <c r="F910" s="1" t="s">
        <v>1116</v>
      </c>
      <c r="G910" s="1" t="s">
        <v>29</v>
      </c>
      <c r="H910" s="1" t="s">
        <v>1117</v>
      </c>
      <c r="I910" s="1" t="s">
        <v>353</v>
      </c>
      <c r="J910" s="1" t="s">
        <v>1021</v>
      </c>
      <c r="K910" t="s">
        <v>1022</v>
      </c>
      <c r="L910" t="b">
        <v>0</v>
      </c>
      <c r="V910">
        <v>0</v>
      </c>
      <c r="AI910">
        <v>0</v>
      </c>
      <c r="AZ910">
        <v>0</v>
      </c>
      <c r="BB910">
        <v>12</v>
      </c>
      <c r="BC910">
        <v>2021</v>
      </c>
      <c r="BD910" s="1" t="s">
        <v>3987</v>
      </c>
      <c r="BE910">
        <v>2022</v>
      </c>
    </row>
    <row r="911" spans="1:57" x14ac:dyDescent="0.35">
      <c r="A911" s="1" t="s">
        <v>59</v>
      </c>
      <c r="B911" s="1" t="s">
        <v>1084</v>
      </c>
      <c r="C911" s="1" t="s">
        <v>1258</v>
      </c>
      <c r="D911" s="1" t="s">
        <v>4199</v>
      </c>
      <c r="E911" s="2">
        <v>44561</v>
      </c>
      <c r="F911" s="1" t="s">
        <v>1085</v>
      </c>
      <c r="G911" s="1" t="s">
        <v>29</v>
      </c>
      <c r="H911" s="1" t="s">
        <v>670</v>
      </c>
      <c r="I911" s="1" t="s">
        <v>166</v>
      </c>
      <c r="J911" s="1" t="s">
        <v>1021</v>
      </c>
      <c r="K911" t="s">
        <v>1022</v>
      </c>
      <c r="L911" t="b">
        <v>0</v>
      </c>
      <c r="V911">
        <v>0</v>
      </c>
      <c r="AI911">
        <v>0</v>
      </c>
      <c r="AZ911">
        <v>0</v>
      </c>
      <c r="BB911">
        <v>12</v>
      </c>
      <c r="BC911">
        <v>2021</v>
      </c>
      <c r="BD911" s="1" t="s">
        <v>3987</v>
      </c>
      <c r="BE911">
        <v>2022</v>
      </c>
    </row>
    <row r="912" spans="1:57" x14ac:dyDescent="0.35">
      <c r="A912" s="1" t="s">
        <v>59</v>
      </c>
      <c r="B912" s="1" t="s">
        <v>1065</v>
      </c>
      <c r="C912" s="1" t="s">
        <v>1257</v>
      </c>
      <c r="D912" s="1" t="s">
        <v>4199</v>
      </c>
      <c r="E912" s="2">
        <v>44561</v>
      </c>
      <c r="F912" s="1" t="s">
        <v>1066</v>
      </c>
      <c r="G912" s="1" t="s">
        <v>29</v>
      </c>
      <c r="H912" s="1" t="s">
        <v>1067</v>
      </c>
      <c r="I912" s="1" t="s">
        <v>353</v>
      </c>
      <c r="J912" s="1" t="s">
        <v>1021</v>
      </c>
      <c r="K912" t="s">
        <v>1022</v>
      </c>
      <c r="L912" t="b">
        <v>0</v>
      </c>
      <c r="V912">
        <v>0</v>
      </c>
      <c r="AI912">
        <v>0</v>
      </c>
      <c r="AZ912">
        <v>0</v>
      </c>
      <c r="BB912">
        <v>12</v>
      </c>
      <c r="BC912">
        <v>2021</v>
      </c>
      <c r="BD912" s="1" t="s">
        <v>3987</v>
      </c>
      <c r="BE912">
        <v>2022</v>
      </c>
    </row>
    <row r="913" spans="1:57" x14ac:dyDescent="0.35">
      <c r="A913" s="1" t="s">
        <v>59</v>
      </c>
      <c r="B913" s="1" t="s">
        <v>1108</v>
      </c>
      <c r="C913" s="1" t="s">
        <v>1256</v>
      </c>
      <c r="D913" s="1" t="s">
        <v>4199</v>
      </c>
      <c r="E913" s="2">
        <v>44561</v>
      </c>
      <c r="F913" s="1" t="s">
        <v>1109</v>
      </c>
      <c r="G913" s="1" t="s">
        <v>29</v>
      </c>
      <c r="H913" s="1" t="s">
        <v>1110</v>
      </c>
      <c r="I913" s="1" t="s">
        <v>145</v>
      </c>
      <c r="J913" s="1" t="s">
        <v>1021</v>
      </c>
      <c r="K913" t="s">
        <v>1022</v>
      </c>
      <c r="L913" t="b">
        <v>0</v>
      </c>
      <c r="V913">
        <v>0</v>
      </c>
      <c r="AI913">
        <v>0</v>
      </c>
      <c r="AZ913">
        <v>0</v>
      </c>
      <c r="BB913">
        <v>12</v>
      </c>
      <c r="BC913">
        <v>2021</v>
      </c>
      <c r="BD913" s="1" t="s">
        <v>3987</v>
      </c>
      <c r="BE913">
        <v>2022</v>
      </c>
    </row>
    <row r="914" spans="1:57" x14ac:dyDescent="0.35">
      <c r="A914" s="1" t="s">
        <v>59</v>
      </c>
      <c r="B914" s="1" t="s">
        <v>1018</v>
      </c>
      <c r="C914" s="1" t="s">
        <v>1255</v>
      </c>
      <c r="D914" s="1" t="s">
        <v>4199</v>
      </c>
      <c r="E914" s="2">
        <v>44561</v>
      </c>
      <c r="F914" s="1" t="s">
        <v>1019</v>
      </c>
      <c r="G914" s="1" t="s">
        <v>29</v>
      </c>
      <c r="H914" s="1" t="s">
        <v>1020</v>
      </c>
      <c r="I914" s="1" t="s">
        <v>145</v>
      </c>
      <c r="J914" s="1" t="s">
        <v>1021</v>
      </c>
      <c r="K914" t="s">
        <v>1022</v>
      </c>
      <c r="L914" t="b">
        <v>0</v>
      </c>
      <c r="V914">
        <v>0</v>
      </c>
      <c r="AI914">
        <v>0</v>
      </c>
      <c r="AZ914">
        <v>0</v>
      </c>
      <c r="BB914">
        <v>12</v>
      </c>
      <c r="BC914">
        <v>2021</v>
      </c>
      <c r="BD914" s="1" t="s">
        <v>3987</v>
      </c>
      <c r="BE914">
        <v>2022</v>
      </c>
    </row>
    <row r="915" spans="1:57" x14ac:dyDescent="0.35">
      <c r="A915" s="1" t="s">
        <v>59</v>
      </c>
      <c r="B915" s="1" t="s">
        <v>1201</v>
      </c>
      <c r="C915" s="1" t="s">
        <v>1263</v>
      </c>
      <c r="D915" s="1" t="s">
        <v>4199</v>
      </c>
      <c r="E915" s="2">
        <v>44561</v>
      </c>
      <c r="F915" s="1" t="s">
        <v>1202</v>
      </c>
      <c r="G915" s="1" t="s">
        <v>29</v>
      </c>
      <c r="H915" s="1" t="s">
        <v>352</v>
      </c>
      <c r="I915" s="1" t="s">
        <v>353</v>
      </c>
      <c r="J915" s="1" t="s">
        <v>1021</v>
      </c>
      <c r="K915" t="s">
        <v>1022</v>
      </c>
      <c r="L915" t="b">
        <v>0</v>
      </c>
      <c r="V915">
        <v>0</v>
      </c>
      <c r="AI915">
        <v>0</v>
      </c>
      <c r="AZ915">
        <v>0</v>
      </c>
      <c r="BB915">
        <v>12</v>
      </c>
      <c r="BC915">
        <v>2021</v>
      </c>
      <c r="BD915" s="1" t="s">
        <v>3987</v>
      </c>
      <c r="BE915">
        <v>2022</v>
      </c>
    </row>
    <row r="916" spans="1:57" x14ac:dyDescent="0.35">
      <c r="A916" s="1" t="s">
        <v>59</v>
      </c>
      <c r="B916" s="1" t="s">
        <v>1061</v>
      </c>
      <c r="C916" s="1" t="s">
        <v>1248</v>
      </c>
      <c r="D916" s="1" t="s">
        <v>4199</v>
      </c>
      <c r="E916" s="2">
        <v>44561</v>
      </c>
      <c r="F916" s="1" t="s">
        <v>1062</v>
      </c>
      <c r="G916" s="1" t="s">
        <v>29</v>
      </c>
      <c r="H916" s="1" t="s">
        <v>1063</v>
      </c>
      <c r="I916" s="1" t="s">
        <v>40</v>
      </c>
      <c r="J916" s="1" t="s">
        <v>1021</v>
      </c>
      <c r="K916" t="s">
        <v>1022</v>
      </c>
      <c r="L916" t="b">
        <v>0</v>
      </c>
      <c r="V916">
        <v>0</v>
      </c>
      <c r="AI916">
        <v>0</v>
      </c>
      <c r="AZ916">
        <v>0</v>
      </c>
      <c r="BB916">
        <v>12</v>
      </c>
      <c r="BC916">
        <v>2021</v>
      </c>
      <c r="BD916" s="1" t="s">
        <v>3987</v>
      </c>
      <c r="BE916">
        <v>2022</v>
      </c>
    </row>
    <row r="917" spans="1:57" x14ac:dyDescent="0.35">
      <c r="A917" s="1" t="s">
        <v>59</v>
      </c>
      <c r="B917" s="1" t="s">
        <v>1069</v>
      </c>
      <c r="C917" s="1" t="s">
        <v>1247</v>
      </c>
      <c r="D917" s="1" t="s">
        <v>4199</v>
      </c>
      <c r="E917" s="2">
        <v>44561</v>
      </c>
      <c r="F917" s="1" t="s">
        <v>1070</v>
      </c>
      <c r="G917" s="1" t="s">
        <v>29</v>
      </c>
      <c r="H917" s="1" t="s">
        <v>1071</v>
      </c>
      <c r="I917" s="1" t="s">
        <v>210</v>
      </c>
      <c r="J917" s="1" t="s">
        <v>1021</v>
      </c>
      <c r="K917" t="s">
        <v>1022</v>
      </c>
      <c r="L917" t="b">
        <v>0</v>
      </c>
      <c r="V917">
        <v>0</v>
      </c>
      <c r="AI917">
        <v>0</v>
      </c>
      <c r="AZ917">
        <v>0</v>
      </c>
      <c r="BB917">
        <v>12</v>
      </c>
      <c r="BC917">
        <v>2021</v>
      </c>
      <c r="BD917" s="1" t="s">
        <v>3987</v>
      </c>
      <c r="BE917">
        <v>2022</v>
      </c>
    </row>
    <row r="918" spans="1:57" x14ac:dyDescent="0.35">
      <c r="A918" s="1" t="s">
        <v>59</v>
      </c>
      <c r="B918" s="1" t="s">
        <v>1024</v>
      </c>
      <c r="C918" s="1" t="s">
        <v>1246</v>
      </c>
      <c r="D918" s="1" t="s">
        <v>4199</v>
      </c>
      <c r="E918" s="2">
        <v>44561</v>
      </c>
      <c r="F918" s="1" t="s">
        <v>1025</v>
      </c>
      <c r="G918" s="1" t="s">
        <v>29</v>
      </c>
      <c r="H918" s="1" t="s">
        <v>1026</v>
      </c>
      <c r="I918" s="1" t="s">
        <v>353</v>
      </c>
      <c r="J918" s="1" t="s">
        <v>1021</v>
      </c>
      <c r="K918" t="s">
        <v>1022</v>
      </c>
      <c r="L918" t="b">
        <v>0</v>
      </c>
      <c r="V918">
        <v>0</v>
      </c>
      <c r="AI918">
        <v>0</v>
      </c>
      <c r="AZ918">
        <v>0</v>
      </c>
      <c r="BB918">
        <v>12</v>
      </c>
      <c r="BC918">
        <v>2021</v>
      </c>
      <c r="BD918" s="1" t="s">
        <v>3987</v>
      </c>
      <c r="BE918">
        <v>2022</v>
      </c>
    </row>
    <row r="919" spans="1:57" x14ac:dyDescent="0.35">
      <c r="A919" s="1" t="s">
        <v>59</v>
      </c>
      <c r="B919" s="1" t="s">
        <v>1053</v>
      </c>
      <c r="C919" s="1" t="s">
        <v>1245</v>
      </c>
      <c r="D919" s="1" t="s">
        <v>4199</v>
      </c>
      <c r="E919" s="2">
        <v>44561</v>
      </c>
      <c r="F919" s="1" t="s">
        <v>1054</v>
      </c>
      <c r="G919" s="1" t="s">
        <v>29</v>
      </c>
      <c r="H919" s="1" t="s">
        <v>1055</v>
      </c>
      <c r="I919" s="1" t="s">
        <v>145</v>
      </c>
      <c r="J919" s="1" t="s">
        <v>1021</v>
      </c>
      <c r="K919" t="s">
        <v>1022</v>
      </c>
      <c r="L919" t="b">
        <v>0</v>
      </c>
      <c r="V919">
        <v>0</v>
      </c>
      <c r="AI919">
        <v>0</v>
      </c>
      <c r="AZ919">
        <v>0</v>
      </c>
      <c r="BB919">
        <v>12</v>
      </c>
      <c r="BC919">
        <v>2021</v>
      </c>
      <c r="BD919" s="1" t="s">
        <v>3987</v>
      </c>
      <c r="BE919">
        <v>2022</v>
      </c>
    </row>
    <row r="920" spans="1:57" x14ac:dyDescent="0.35">
      <c r="A920" s="1" t="s">
        <v>59</v>
      </c>
      <c r="B920" s="1" t="s">
        <v>1151</v>
      </c>
      <c r="C920" s="1" t="s">
        <v>1244</v>
      </c>
      <c r="D920" s="1" t="s">
        <v>4199</v>
      </c>
      <c r="E920" s="2">
        <v>44561</v>
      </c>
      <c r="F920" s="1" t="s">
        <v>1152</v>
      </c>
      <c r="G920" s="1" t="s">
        <v>29</v>
      </c>
      <c r="H920" s="1" t="s">
        <v>1153</v>
      </c>
      <c r="I920" s="1" t="s">
        <v>31</v>
      </c>
      <c r="J920" s="1" t="s">
        <v>1021</v>
      </c>
      <c r="K920" t="s">
        <v>1022</v>
      </c>
      <c r="L920" t="b">
        <v>0</v>
      </c>
      <c r="V920">
        <v>0</v>
      </c>
      <c r="AI920">
        <v>0</v>
      </c>
      <c r="AZ920">
        <v>0</v>
      </c>
      <c r="BB920">
        <v>12</v>
      </c>
      <c r="BC920">
        <v>2021</v>
      </c>
      <c r="BD920" s="1" t="s">
        <v>3987</v>
      </c>
      <c r="BE920">
        <v>2022</v>
      </c>
    </row>
    <row r="921" spans="1:57" x14ac:dyDescent="0.35">
      <c r="A921" s="1" t="s">
        <v>59</v>
      </c>
      <c r="B921" s="1" t="s">
        <v>1119</v>
      </c>
      <c r="C921" s="1" t="s">
        <v>1243</v>
      </c>
      <c r="D921" s="1" t="s">
        <v>4199</v>
      </c>
      <c r="E921" s="2">
        <v>44561</v>
      </c>
      <c r="F921" s="1" t="s">
        <v>1120</v>
      </c>
      <c r="G921" s="1" t="s">
        <v>29</v>
      </c>
      <c r="H921" s="1" t="s">
        <v>54</v>
      </c>
      <c r="I921" s="1" t="s">
        <v>190</v>
      </c>
      <c r="J921" s="1" t="s">
        <v>1021</v>
      </c>
      <c r="K921" t="s">
        <v>1022</v>
      </c>
      <c r="L921" t="b">
        <v>0</v>
      </c>
      <c r="V921">
        <v>0</v>
      </c>
      <c r="AI921">
        <v>0</v>
      </c>
      <c r="AZ921">
        <v>0</v>
      </c>
      <c r="BB921">
        <v>12</v>
      </c>
      <c r="BC921">
        <v>2021</v>
      </c>
      <c r="BD921" s="1" t="s">
        <v>3987</v>
      </c>
      <c r="BE921">
        <v>2022</v>
      </c>
    </row>
    <row r="922" spans="1:57" x14ac:dyDescent="0.35">
      <c r="A922" s="1" t="s">
        <v>59</v>
      </c>
      <c r="B922" s="1" t="s">
        <v>1031</v>
      </c>
      <c r="C922" s="1" t="s">
        <v>1242</v>
      </c>
      <c r="D922" s="1" t="s">
        <v>4199</v>
      </c>
      <c r="E922" s="2">
        <v>44561</v>
      </c>
      <c r="F922" s="1" t="s">
        <v>1032</v>
      </c>
      <c r="G922" s="1" t="s">
        <v>29</v>
      </c>
      <c r="H922" s="1" t="s">
        <v>43</v>
      </c>
      <c r="I922" s="1" t="s">
        <v>48</v>
      </c>
      <c r="J922" s="1" t="s">
        <v>1021</v>
      </c>
      <c r="K922" t="s">
        <v>1022</v>
      </c>
      <c r="L922" t="b">
        <v>0</v>
      </c>
      <c r="V922">
        <v>0</v>
      </c>
      <c r="AI922">
        <v>0</v>
      </c>
      <c r="AZ922">
        <v>0</v>
      </c>
      <c r="BB922">
        <v>12</v>
      </c>
      <c r="BC922">
        <v>2021</v>
      </c>
      <c r="BD922" s="1" t="s">
        <v>3987</v>
      </c>
      <c r="BE922">
        <v>2022</v>
      </c>
    </row>
    <row r="923" spans="1:57" x14ac:dyDescent="0.35">
      <c r="A923" s="1" t="s">
        <v>59</v>
      </c>
      <c r="B923" s="1" t="s">
        <v>1038</v>
      </c>
      <c r="C923" s="1" t="s">
        <v>1241</v>
      </c>
      <c r="D923" s="1" t="s">
        <v>4199</v>
      </c>
      <c r="E923" s="2">
        <v>44561</v>
      </c>
      <c r="F923" s="1" t="s">
        <v>1039</v>
      </c>
      <c r="G923" s="1" t="s">
        <v>29</v>
      </c>
      <c r="H923" s="1" t="s">
        <v>993</v>
      </c>
      <c r="I923" s="1" t="s">
        <v>145</v>
      </c>
      <c r="J923" s="1" t="s">
        <v>1021</v>
      </c>
      <c r="K923" t="s">
        <v>1022</v>
      </c>
      <c r="L923" t="b">
        <v>0</v>
      </c>
      <c r="V923">
        <v>0</v>
      </c>
      <c r="AI923">
        <v>0</v>
      </c>
      <c r="AZ923">
        <v>0</v>
      </c>
      <c r="BB923">
        <v>12</v>
      </c>
      <c r="BC923">
        <v>2021</v>
      </c>
      <c r="BD923" s="1" t="s">
        <v>3987</v>
      </c>
      <c r="BE923">
        <v>2022</v>
      </c>
    </row>
    <row r="924" spans="1:57" x14ac:dyDescent="0.35">
      <c r="A924" s="1" t="s">
        <v>59</v>
      </c>
      <c r="B924" s="1" t="s">
        <v>1045</v>
      </c>
      <c r="C924" s="1" t="s">
        <v>1240</v>
      </c>
      <c r="D924" s="1" t="s">
        <v>4199</v>
      </c>
      <c r="E924" s="2">
        <v>44561</v>
      </c>
      <c r="F924" s="1" t="s">
        <v>1046</v>
      </c>
      <c r="G924" s="1" t="s">
        <v>29</v>
      </c>
      <c r="H924" s="1" t="s">
        <v>1047</v>
      </c>
      <c r="I924" s="1" t="s">
        <v>387</v>
      </c>
      <c r="J924" s="1" t="s">
        <v>1021</v>
      </c>
      <c r="K924" t="s">
        <v>1022</v>
      </c>
      <c r="L924" t="b">
        <v>0</v>
      </c>
      <c r="V924">
        <v>0</v>
      </c>
      <c r="AI924">
        <v>0</v>
      </c>
      <c r="AZ924">
        <v>0</v>
      </c>
      <c r="BB924">
        <v>12</v>
      </c>
      <c r="BC924">
        <v>2021</v>
      </c>
      <c r="BD924" s="1" t="s">
        <v>3987</v>
      </c>
      <c r="BE924">
        <v>2022</v>
      </c>
    </row>
    <row r="925" spans="1:57" x14ac:dyDescent="0.35">
      <c r="A925" s="1" t="s">
        <v>59</v>
      </c>
      <c r="B925" s="1" t="s">
        <v>1073</v>
      </c>
      <c r="C925" s="1" t="s">
        <v>1239</v>
      </c>
      <c r="D925" s="1" t="s">
        <v>4199</v>
      </c>
      <c r="E925" s="2">
        <v>44561</v>
      </c>
      <c r="F925" s="1" t="s">
        <v>1074</v>
      </c>
      <c r="G925" s="1" t="s">
        <v>29</v>
      </c>
      <c r="H925" s="1" t="s">
        <v>1075</v>
      </c>
      <c r="I925" s="1" t="s">
        <v>166</v>
      </c>
      <c r="J925" s="1" t="s">
        <v>1021</v>
      </c>
      <c r="K925" t="s">
        <v>1022</v>
      </c>
      <c r="L925" t="b">
        <v>0</v>
      </c>
      <c r="V925">
        <v>0</v>
      </c>
      <c r="AI925">
        <v>0</v>
      </c>
      <c r="AZ925">
        <v>0</v>
      </c>
      <c r="BB925">
        <v>12</v>
      </c>
      <c r="BC925">
        <v>2021</v>
      </c>
      <c r="BD925" s="1" t="s">
        <v>3987</v>
      </c>
      <c r="BE925">
        <v>2022</v>
      </c>
    </row>
    <row r="926" spans="1:57" x14ac:dyDescent="0.35">
      <c r="A926" s="1" t="s">
        <v>59</v>
      </c>
      <c r="B926" s="1" t="s">
        <v>1049</v>
      </c>
      <c r="C926" s="1" t="s">
        <v>1238</v>
      </c>
      <c r="D926" s="1" t="s">
        <v>4199</v>
      </c>
      <c r="E926" s="2">
        <v>44561</v>
      </c>
      <c r="F926" s="1" t="s">
        <v>1050</v>
      </c>
      <c r="G926" s="1" t="s">
        <v>29</v>
      </c>
      <c r="H926" s="1" t="s">
        <v>1051</v>
      </c>
      <c r="I926" s="1" t="s">
        <v>387</v>
      </c>
      <c r="J926" s="1" t="s">
        <v>1021</v>
      </c>
      <c r="K926" t="s">
        <v>1022</v>
      </c>
      <c r="L926" t="b">
        <v>0</v>
      </c>
      <c r="V926">
        <v>0</v>
      </c>
      <c r="AI926">
        <v>0</v>
      </c>
      <c r="AZ926">
        <v>0</v>
      </c>
      <c r="BB926">
        <v>12</v>
      </c>
      <c r="BC926">
        <v>2021</v>
      </c>
      <c r="BD926" s="1" t="s">
        <v>3987</v>
      </c>
      <c r="BE926">
        <v>2022</v>
      </c>
    </row>
    <row r="927" spans="1:57" x14ac:dyDescent="0.35">
      <c r="A927" s="1" t="s">
        <v>59</v>
      </c>
      <c r="B927" s="1" t="s">
        <v>1077</v>
      </c>
      <c r="C927" s="1" t="s">
        <v>1237</v>
      </c>
      <c r="D927" s="1" t="s">
        <v>4199</v>
      </c>
      <c r="E927" s="2">
        <v>44561</v>
      </c>
      <c r="F927" s="1" t="s">
        <v>1078</v>
      </c>
      <c r="G927" s="1" t="s">
        <v>29</v>
      </c>
      <c r="H927" s="1" t="s">
        <v>1079</v>
      </c>
      <c r="I927" s="1" t="s">
        <v>353</v>
      </c>
      <c r="J927" s="1" t="s">
        <v>1021</v>
      </c>
      <c r="K927" t="s">
        <v>1022</v>
      </c>
      <c r="L927" t="b">
        <v>0</v>
      </c>
      <c r="V927">
        <v>0</v>
      </c>
      <c r="AI927">
        <v>0</v>
      </c>
      <c r="AZ927">
        <v>0</v>
      </c>
      <c r="BB927">
        <v>12</v>
      </c>
      <c r="BC927">
        <v>2021</v>
      </c>
      <c r="BD927" s="1" t="s">
        <v>3987</v>
      </c>
      <c r="BE927">
        <v>2022</v>
      </c>
    </row>
    <row r="928" spans="1:57" x14ac:dyDescent="0.35">
      <c r="A928" s="1" t="s">
        <v>59</v>
      </c>
      <c r="B928" s="1" t="s">
        <v>1093</v>
      </c>
      <c r="C928" s="1" t="s">
        <v>1236</v>
      </c>
      <c r="D928" s="1" t="s">
        <v>4199</v>
      </c>
      <c r="E928" s="2">
        <v>44561</v>
      </c>
      <c r="F928" s="1" t="s">
        <v>1094</v>
      </c>
      <c r="G928" s="1" t="s">
        <v>29</v>
      </c>
      <c r="H928" s="1" t="s">
        <v>1095</v>
      </c>
      <c r="I928" s="1" t="s">
        <v>387</v>
      </c>
      <c r="J928" s="1" t="s">
        <v>1021</v>
      </c>
      <c r="K928" t="s">
        <v>1022</v>
      </c>
      <c r="L928" t="b">
        <v>0</v>
      </c>
      <c r="V928">
        <v>0</v>
      </c>
      <c r="AI928">
        <v>0</v>
      </c>
      <c r="AZ928">
        <v>0</v>
      </c>
      <c r="BB928">
        <v>12</v>
      </c>
      <c r="BC928">
        <v>2021</v>
      </c>
      <c r="BD928" s="1" t="s">
        <v>3987</v>
      </c>
      <c r="BE928">
        <v>2022</v>
      </c>
    </row>
    <row r="929" spans="1:57" x14ac:dyDescent="0.35">
      <c r="A929" s="1" t="s">
        <v>59</v>
      </c>
      <c r="B929" s="1" t="s">
        <v>1087</v>
      </c>
      <c r="C929" s="1" t="s">
        <v>1214</v>
      </c>
      <c r="D929" s="1" t="s">
        <v>4199</v>
      </c>
      <c r="E929" s="2">
        <v>44561</v>
      </c>
      <c r="F929" s="1" t="s">
        <v>1088</v>
      </c>
      <c r="G929" s="1" t="s">
        <v>29</v>
      </c>
      <c r="H929" s="1" t="s">
        <v>844</v>
      </c>
      <c r="I929" s="1" t="s">
        <v>845</v>
      </c>
      <c r="J929" s="1" t="s">
        <v>1021</v>
      </c>
      <c r="K929" t="s">
        <v>1022</v>
      </c>
      <c r="L929" t="b">
        <v>0</v>
      </c>
      <c r="V929">
        <v>0</v>
      </c>
      <c r="AI929">
        <v>0</v>
      </c>
      <c r="AZ929">
        <v>0</v>
      </c>
      <c r="BB929">
        <v>12</v>
      </c>
      <c r="BC929">
        <v>2021</v>
      </c>
      <c r="BD929" s="1" t="s">
        <v>3987</v>
      </c>
      <c r="BE929">
        <v>2022</v>
      </c>
    </row>
    <row r="930" spans="1:57" x14ac:dyDescent="0.35">
      <c r="A930" s="1" t="s">
        <v>59</v>
      </c>
      <c r="B930" s="1" t="s">
        <v>1041</v>
      </c>
      <c r="C930" s="1" t="s">
        <v>1213</v>
      </c>
      <c r="D930" s="1" t="s">
        <v>4199</v>
      </c>
      <c r="E930" s="2">
        <v>44561</v>
      </c>
      <c r="F930" s="1" t="s">
        <v>1042</v>
      </c>
      <c r="G930" s="1" t="s">
        <v>29</v>
      </c>
      <c r="H930" s="1" t="s">
        <v>1043</v>
      </c>
      <c r="I930" s="1" t="s">
        <v>145</v>
      </c>
      <c r="J930" s="1" t="s">
        <v>1021</v>
      </c>
      <c r="K930" t="s">
        <v>1022</v>
      </c>
      <c r="L930" t="b">
        <v>0</v>
      </c>
      <c r="V930">
        <v>0</v>
      </c>
      <c r="AI930">
        <v>0</v>
      </c>
      <c r="AZ930">
        <v>0</v>
      </c>
      <c r="BB930">
        <v>12</v>
      </c>
      <c r="BC930">
        <v>2021</v>
      </c>
      <c r="BD930" s="1" t="s">
        <v>3987</v>
      </c>
      <c r="BE930">
        <v>2022</v>
      </c>
    </row>
    <row r="931" spans="1:57" x14ac:dyDescent="0.35">
      <c r="A931" s="1" t="s">
        <v>59</v>
      </c>
      <c r="B931" s="1" t="s">
        <v>1204</v>
      </c>
      <c r="C931" s="1" t="s">
        <v>1212</v>
      </c>
      <c r="D931" s="1" t="s">
        <v>4199</v>
      </c>
      <c r="E931" s="2">
        <v>44561</v>
      </c>
      <c r="F931" s="1" t="s">
        <v>1205</v>
      </c>
      <c r="G931" s="1" t="s">
        <v>29</v>
      </c>
      <c r="H931" s="1" t="s">
        <v>1206</v>
      </c>
      <c r="I931" s="1" t="s">
        <v>31</v>
      </c>
      <c r="J931" s="1" t="s">
        <v>1021</v>
      </c>
      <c r="K931" t="s">
        <v>1022</v>
      </c>
      <c r="L931" t="b">
        <v>0</v>
      </c>
      <c r="V931">
        <v>0</v>
      </c>
      <c r="AI931">
        <v>0</v>
      </c>
      <c r="AZ931">
        <v>0</v>
      </c>
      <c r="BB931">
        <v>12</v>
      </c>
      <c r="BC931">
        <v>2021</v>
      </c>
      <c r="BD931" s="1" t="s">
        <v>3987</v>
      </c>
      <c r="BE931">
        <v>2022</v>
      </c>
    </row>
    <row r="932" spans="1:57" x14ac:dyDescent="0.35">
      <c r="A932" s="1" t="s">
        <v>59</v>
      </c>
      <c r="B932" s="1" t="s">
        <v>1208</v>
      </c>
      <c r="C932" s="1" t="s">
        <v>1211</v>
      </c>
      <c r="D932" s="1" t="s">
        <v>4199</v>
      </c>
      <c r="E932" s="2">
        <v>44561</v>
      </c>
      <c r="F932" s="1" t="s">
        <v>1209</v>
      </c>
      <c r="G932" s="1" t="s">
        <v>29</v>
      </c>
      <c r="H932" s="1" t="s">
        <v>1210</v>
      </c>
      <c r="I932" s="1" t="s">
        <v>387</v>
      </c>
      <c r="J932" s="1" t="s">
        <v>1021</v>
      </c>
      <c r="K932" t="s">
        <v>1022</v>
      </c>
      <c r="L932" t="b">
        <v>0</v>
      </c>
      <c r="V932">
        <v>0</v>
      </c>
      <c r="AI932">
        <v>0</v>
      </c>
      <c r="AZ932">
        <v>0</v>
      </c>
      <c r="BB932">
        <v>12</v>
      </c>
      <c r="BC932">
        <v>2021</v>
      </c>
      <c r="BD932" s="1" t="s">
        <v>3987</v>
      </c>
      <c r="BE932">
        <v>2022</v>
      </c>
    </row>
    <row r="933" spans="1:57" x14ac:dyDescent="0.35">
      <c r="A933" s="1" t="s">
        <v>59</v>
      </c>
      <c r="B933" s="1" t="s">
        <v>1155</v>
      </c>
      <c r="C933" s="1" t="s">
        <v>1235</v>
      </c>
      <c r="D933" s="1" t="s">
        <v>4199</v>
      </c>
      <c r="E933" s="2">
        <v>44561</v>
      </c>
      <c r="F933" s="1" t="s">
        <v>1156</v>
      </c>
      <c r="G933" s="1" t="s">
        <v>29</v>
      </c>
      <c r="H933" s="1" t="s">
        <v>1158</v>
      </c>
      <c r="I933" s="1" t="s">
        <v>145</v>
      </c>
      <c r="J933" s="1" t="s">
        <v>1021</v>
      </c>
      <c r="K933" t="s">
        <v>1022</v>
      </c>
      <c r="L933" t="b">
        <v>0</v>
      </c>
      <c r="V933">
        <v>0</v>
      </c>
      <c r="AI933">
        <v>0</v>
      </c>
      <c r="AZ933">
        <v>0</v>
      </c>
      <c r="BB933">
        <v>12</v>
      </c>
      <c r="BC933">
        <v>2021</v>
      </c>
      <c r="BD933" s="1" t="s">
        <v>3987</v>
      </c>
      <c r="BE933">
        <v>2022</v>
      </c>
    </row>
    <row r="934" spans="1:57" x14ac:dyDescent="0.35">
      <c r="A934" s="1" t="s">
        <v>59</v>
      </c>
      <c r="B934" s="1" t="s">
        <v>1190</v>
      </c>
      <c r="C934" s="1" t="s">
        <v>1234</v>
      </c>
      <c r="D934" s="1" t="s">
        <v>4199</v>
      </c>
      <c r="E934" s="2">
        <v>44561</v>
      </c>
      <c r="F934" s="1" t="s">
        <v>1191</v>
      </c>
      <c r="G934" s="1" t="s">
        <v>29</v>
      </c>
      <c r="H934" s="1" t="s">
        <v>402</v>
      </c>
      <c r="I934" s="1" t="s">
        <v>145</v>
      </c>
      <c r="J934" s="1" t="s">
        <v>1021</v>
      </c>
      <c r="K934" t="s">
        <v>1022</v>
      </c>
      <c r="L934" t="b">
        <v>0</v>
      </c>
      <c r="V934">
        <v>0</v>
      </c>
      <c r="AI934">
        <v>0</v>
      </c>
      <c r="AZ934">
        <v>0</v>
      </c>
      <c r="BB934">
        <v>12</v>
      </c>
      <c r="BC934">
        <v>2021</v>
      </c>
      <c r="BD934" s="1" t="s">
        <v>3987</v>
      </c>
      <c r="BE934">
        <v>2022</v>
      </c>
    </row>
    <row r="935" spans="1:57" x14ac:dyDescent="0.35">
      <c r="A935" s="1" t="s">
        <v>59</v>
      </c>
      <c r="B935" s="1" t="s">
        <v>1186</v>
      </c>
      <c r="C935" s="1" t="s">
        <v>1233</v>
      </c>
      <c r="D935" s="1" t="s">
        <v>4199</v>
      </c>
      <c r="E935" s="2">
        <v>44561</v>
      </c>
      <c r="F935" s="1" t="s">
        <v>1187</v>
      </c>
      <c r="G935" s="1" t="s">
        <v>29</v>
      </c>
      <c r="H935" s="1" t="s">
        <v>1188</v>
      </c>
      <c r="I935" s="1" t="s">
        <v>845</v>
      </c>
      <c r="J935" s="1" t="s">
        <v>1021</v>
      </c>
      <c r="K935" t="s">
        <v>1022</v>
      </c>
      <c r="L935" t="b">
        <v>0</v>
      </c>
      <c r="V935">
        <v>0</v>
      </c>
      <c r="AI935">
        <v>0</v>
      </c>
      <c r="AZ935">
        <v>0</v>
      </c>
      <c r="BB935">
        <v>12</v>
      </c>
      <c r="BC935">
        <v>2021</v>
      </c>
      <c r="BD935" s="1" t="s">
        <v>3987</v>
      </c>
      <c r="BE935">
        <v>2022</v>
      </c>
    </row>
    <row r="936" spans="1:57" x14ac:dyDescent="0.35">
      <c r="A936" s="1" t="s">
        <v>59</v>
      </c>
      <c r="B936" s="1" t="s">
        <v>1140</v>
      </c>
      <c r="C936" s="1" t="s">
        <v>1232</v>
      </c>
      <c r="D936" s="1" t="s">
        <v>4199</v>
      </c>
      <c r="E936" s="2">
        <v>44561</v>
      </c>
      <c r="F936" s="1" t="s">
        <v>1141</v>
      </c>
      <c r="G936" s="1" t="s">
        <v>29</v>
      </c>
      <c r="H936" s="1" t="s">
        <v>74</v>
      </c>
      <c r="I936" s="1" t="s">
        <v>82</v>
      </c>
      <c r="J936" s="1" t="s">
        <v>1021</v>
      </c>
      <c r="K936" t="s">
        <v>1022</v>
      </c>
      <c r="L936" t="b">
        <v>0</v>
      </c>
      <c r="V936">
        <v>0</v>
      </c>
      <c r="AI936">
        <v>0</v>
      </c>
      <c r="AZ936">
        <v>0</v>
      </c>
      <c r="BB936">
        <v>12</v>
      </c>
      <c r="BC936">
        <v>2021</v>
      </c>
      <c r="BD936" s="1" t="s">
        <v>3987</v>
      </c>
      <c r="BE936">
        <v>2022</v>
      </c>
    </row>
    <row r="937" spans="1:57" x14ac:dyDescent="0.35">
      <c r="A937" s="1" t="s">
        <v>59</v>
      </c>
      <c r="B937" s="1" t="s">
        <v>1148</v>
      </c>
      <c r="C937" s="1" t="s">
        <v>1231</v>
      </c>
      <c r="D937" s="1" t="s">
        <v>4199</v>
      </c>
      <c r="E937" s="2">
        <v>44561</v>
      </c>
      <c r="F937" s="1" t="s">
        <v>1149</v>
      </c>
      <c r="G937" s="1" t="s">
        <v>29</v>
      </c>
      <c r="H937" s="1" t="s">
        <v>854</v>
      </c>
      <c r="I937" s="1" t="s">
        <v>40</v>
      </c>
      <c r="J937" s="1" t="s">
        <v>1021</v>
      </c>
      <c r="K937" t="s">
        <v>1022</v>
      </c>
      <c r="L937" t="b">
        <v>0</v>
      </c>
      <c r="V937">
        <v>0</v>
      </c>
      <c r="AI937">
        <v>0</v>
      </c>
      <c r="AZ937">
        <v>0</v>
      </c>
      <c r="BB937">
        <v>12</v>
      </c>
      <c r="BC937">
        <v>2021</v>
      </c>
      <c r="BD937" s="1" t="s">
        <v>3987</v>
      </c>
      <c r="BE937">
        <v>2022</v>
      </c>
    </row>
    <row r="938" spans="1:57" x14ac:dyDescent="0.35">
      <c r="A938" s="1" t="s">
        <v>59</v>
      </c>
      <c r="B938" s="1" t="s">
        <v>1182</v>
      </c>
      <c r="C938" s="1" t="s">
        <v>1230</v>
      </c>
      <c r="D938" s="1" t="s">
        <v>4199</v>
      </c>
      <c r="E938" s="2">
        <v>44561</v>
      </c>
      <c r="F938" s="1" t="s">
        <v>1183</v>
      </c>
      <c r="G938" s="1" t="s">
        <v>29</v>
      </c>
      <c r="H938" s="1" t="s">
        <v>1184</v>
      </c>
      <c r="I938" s="1" t="s">
        <v>48</v>
      </c>
      <c r="J938" s="1" t="s">
        <v>1021</v>
      </c>
      <c r="K938" t="s">
        <v>1022</v>
      </c>
      <c r="L938" t="b">
        <v>0</v>
      </c>
      <c r="V938">
        <v>0</v>
      </c>
      <c r="AI938">
        <v>0</v>
      </c>
      <c r="AZ938">
        <v>0</v>
      </c>
      <c r="BB938">
        <v>12</v>
      </c>
      <c r="BC938">
        <v>2021</v>
      </c>
      <c r="BD938" s="1" t="s">
        <v>3987</v>
      </c>
      <c r="BE938">
        <v>2022</v>
      </c>
    </row>
    <row r="939" spans="1:57" x14ac:dyDescent="0.35">
      <c r="A939" s="1" t="s">
        <v>59</v>
      </c>
      <c r="B939" s="1" t="s">
        <v>1126</v>
      </c>
      <c r="C939" s="1" t="s">
        <v>1229</v>
      </c>
      <c r="D939" s="1" t="s">
        <v>4199</v>
      </c>
      <c r="E939" s="2">
        <v>44561</v>
      </c>
      <c r="F939" s="1" t="s">
        <v>1127</v>
      </c>
      <c r="G939" s="1" t="s">
        <v>29</v>
      </c>
      <c r="H939" s="1" t="s">
        <v>1128</v>
      </c>
      <c r="I939" s="1" t="s">
        <v>166</v>
      </c>
      <c r="J939" s="1" t="s">
        <v>1021</v>
      </c>
      <c r="K939" t="s">
        <v>1022</v>
      </c>
      <c r="L939" t="b">
        <v>0</v>
      </c>
      <c r="V939">
        <v>0</v>
      </c>
      <c r="AI939">
        <v>0</v>
      </c>
      <c r="AZ939">
        <v>0</v>
      </c>
      <c r="BB939">
        <v>12</v>
      </c>
      <c r="BC939">
        <v>2021</v>
      </c>
      <c r="BD939" s="1" t="s">
        <v>3987</v>
      </c>
      <c r="BE939">
        <v>2022</v>
      </c>
    </row>
    <row r="940" spans="1:57" x14ac:dyDescent="0.35">
      <c r="A940" s="1" t="s">
        <v>59</v>
      </c>
      <c r="B940" s="1" t="s">
        <v>1143</v>
      </c>
      <c r="C940" s="1" t="s">
        <v>1228</v>
      </c>
      <c r="D940" s="1" t="s">
        <v>4199</v>
      </c>
      <c r="E940" s="2">
        <v>44561</v>
      </c>
      <c r="F940" s="1" t="s">
        <v>1144</v>
      </c>
      <c r="G940" s="1" t="s">
        <v>29</v>
      </c>
      <c r="H940" s="1" t="s">
        <v>1145</v>
      </c>
      <c r="I940" s="1" t="s">
        <v>73</v>
      </c>
      <c r="J940" s="1" t="s">
        <v>1021</v>
      </c>
      <c r="K940" t="s">
        <v>1022</v>
      </c>
      <c r="L940" t="b">
        <v>0</v>
      </c>
      <c r="V940">
        <v>0</v>
      </c>
      <c r="AI940">
        <v>0</v>
      </c>
      <c r="AZ940">
        <v>0</v>
      </c>
      <c r="BB940">
        <v>12</v>
      </c>
      <c r="BC940">
        <v>2021</v>
      </c>
      <c r="BD940" s="1" t="s">
        <v>3987</v>
      </c>
      <c r="BE940">
        <v>2022</v>
      </c>
    </row>
    <row r="941" spans="1:57" x14ac:dyDescent="0.35">
      <c r="A941" s="1" t="s">
        <v>59</v>
      </c>
      <c r="B941" s="1" t="s">
        <v>1122</v>
      </c>
      <c r="C941" s="1" t="s">
        <v>1227</v>
      </c>
      <c r="D941" s="1" t="s">
        <v>4199</v>
      </c>
      <c r="E941" s="2">
        <v>44561</v>
      </c>
      <c r="F941" s="1" t="s">
        <v>1123</v>
      </c>
      <c r="G941" s="1" t="s">
        <v>29</v>
      </c>
      <c r="H941" s="1" t="s">
        <v>1124</v>
      </c>
      <c r="I941" s="1" t="s">
        <v>145</v>
      </c>
      <c r="J941" s="1" t="s">
        <v>1021</v>
      </c>
      <c r="K941" t="s">
        <v>1022</v>
      </c>
      <c r="L941" t="b">
        <v>0</v>
      </c>
      <c r="V941">
        <v>0</v>
      </c>
      <c r="AI941">
        <v>0</v>
      </c>
      <c r="AZ941">
        <v>0</v>
      </c>
      <c r="BB941">
        <v>12</v>
      </c>
      <c r="BC941">
        <v>2021</v>
      </c>
      <c r="BD941" s="1" t="s">
        <v>3987</v>
      </c>
      <c r="BE941">
        <v>2022</v>
      </c>
    </row>
    <row r="942" spans="1:57" x14ac:dyDescent="0.35">
      <c r="A942" s="1" t="s">
        <v>59</v>
      </c>
      <c r="B942" s="1" t="s">
        <v>1090</v>
      </c>
      <c r="C942" s="1" t="s">
        <v>1226</v>
      </c>
      <c r="D942" s="1" t="s">
        <v>4199</v>
      </c>
      <c r="E942" s="2">
        <v>44561</v>
      </c>
      <c r="F942" s="1" t="s">
        <v>1091</v>
      </c>
      <c r="G942" s="1" t="s">
        <v>29</v>
      </c>
      <c r="H942" s="1" t="s">
        <v>146</v>
      </c>
      <c r="I942" s="1" t="s">
        <v>145</v>
      </c>
      <c r="J942" s="1" t="s">
        <v>1021</v>
      </c>
      <c r="K942" t="s">
        <v>1022</v>
      </c>
      <c r="L942" t="b">
        <v>0</v>
      </c>
      <c r="V942">
        <v>0</v>
      </c>
      <c r="AI942">
        <v>0</v>
      </c>
      <c r="AZ942">
        <v>0</v>
      </c>
      <c r="BB942">
        <v>12</v>
      </c>
      <c r="BC942">
        <v>2021</v>
      </c>
      <c r="BD942" s="1" t="s">
        <v>3987</v>
      </c>
      <c r="BE942">
        <v>2022</v>
      </c>
    </row>
    <row r="943" spans="1:57" x14ac:dyDescent="0.35">
      <c r="A943" s="1" t="s">
        <v>59</v>
      </c>
      <c r="B943" s="1" t="s">
        <v>1160</v>
      </c>
      <c r="C943" s="1" t="s">
        <v>1225</v>
      </c>
      <c r="D943" s="1" t="s">
        <v>4199</v>
      </c>
      <c r="E943" s="2">
        <v>44561</v>
      </c>
      <c r="F943" s="1" t="s">
        <v>1161</v>
      </c>
      <c r="G943" s="1" t="s">
        <v>29</v>
      </c>
      <c r="H943" s="1" t="s">
        <v>1162</v>
      </c>
      <c r="I943" s="1" t="s">
        <v>353</v>
      </c>
      <c r="J943" s="1" t="s">
        <v>1021</v>
      </c>
      <c r="K943" t="s">
        <v>1022</v>
      </c>
      <c r="L943" t="b">
        <v>0</v>
      </c>
      <c r="V943">
        <v>0</v>
      </c>
      <c r="AI943">
        <v>0</v>
      </c>
      <c r="AZ943">
        <v>0</v>
      </c>
      <c r="BB943">
        <v>12</v>
      </c>
      <c r="BC943">
        <v>2021</v>
      </c>
      <c r="BD943" s="1" t="s">
        <v>3987</v>
      </c>
      <c r="BE943">
        <v>2022</v>
      </c>
    </row>
    <row r="944" spans="1:57" x14ac:dyDescent="0.35">
      <c r="A944" s="1" t="s">
        <v>59</v>
      </c>
      <c r="B944" s="1" t="s">
        <v>1179</v>
      </c>
      <c r="C944" s="1" t="s">
        <v>1224</v>
      </c>
      <c r="D944" s="1" t="s">
        <v>4199</v>
      </c>
      <c r="E944" s="2">
        <v>44561</v>
      </c>
      <c r="F944" s="1" t="s">
        <v>1180</v>
      </c>
      <c r="G944" s="1" t="s">
        <v>29</v>
      </c>
      <c r="H944" s="1" t="s">
        <v>125</v>
      </c>
      <c r="I944" s="1" t="s">
        <v>125</v>
      </c>
      <c r="J944" s="1" t="s">
        <v>1021</v>
      </c>
      <c r="K944" t="s">
        <v>1022</v>
      </c>
      <c r="L944" t="b">
        <v>0</v>
      </c>
      <c r="V944">
        <v>0</v>
      </c>
      <c r="AI944">
        <v>0</v>
      </c>
      <c r="AZ944">
        <v>0</v>
      </c>
      <c r="BB944">
        <v>12</v>
      </c>
      <c r="BC944">
        <v>2021</v>
      </c>
      <c r="BD944" s="1" t="s">
        <v>3987</v>
      </c>
      <c r="BE944">
        <v>2022</v>
      </c>
    </row>
    <row r="945" spans="1:57" x14ac:dyDescent="0.35">
      <c r="A945" s="1" t="s">
        <v>59</v>
      </c>
      <c r="B945" s="1" t="s">
        <v>1164</v>
      </c>
      <c r="C945" s="1" t="s">
        <v>1223</v>
      </c>
      <c r="D945" s="1" t="s">
        <v>4199</v>
      </c>
      <c r="E945" s="2">
        <v>44561</v>
      </c>
      <c r="F945" s="1" t="s">
        <v>1165</v>
      </c>
      <c r="G945" s="1" t="s">
        <v>29</v>
      </c>
      <c r="H945" s="1" t="s">
        <v>998</v>
      </c>
      <c r="I945" s="1" t="s">
        <v>145</v>
      </c>
      <c r="J945" s="1" t="s">
        <v>1021</v>
      </c>
      <c r="K945" t="s">
        <v>1022</v>
      </c>
      <c r="L945" t="b">
        <v>0</v>
      </c>
      <c r="V945">
        <v>0</v>
      </c>
      <c r="AI945">
        <v>0</v>
      </c>
      <c r="AZ945">
        <v>0</v>
      </c>
      <c r="BB945">
        <v>12</v>
      </c>
      <c r="BC945">
        <v>2021</v>
      </c>
      <c r="BD945" s="1" t="s">
        <v>3987</v>
      </c>
      <c r="BE945">
        <v>2022</v>
      </c>
    </row>
    <row r="946" spans="1:57" x14ac:dyDescent="0.35">
      <c r="A946" s="1" t="s">
        <v>59</v>
      </c>
      <c r="B946" s="1" t="s">
        <v>1173</v>
      </c>
      <c r="C946" s="1" t="s">
        <v>1222</v>
      </c>
      <c r="D946" s="1" t="s">
        <v>4199</v>
      </c>
      <c r="E946" s="2">
        <v>44561</v>
      </c>
      <c r="F946" s="1" t="s">
        <v>1174</v>
      </c>
      <c r="G946" s="1" t="s">
        <v>29</v>
      </c>
      <c r="H946" s="1" t="s">
        <v>155</v>
      </c>
      <c r="I946" s="1" t="s">
        <v>145</v>
      </c>
      <c r="J946" s="1" t="s">
        <v>1021</v>
      </c>
      <c r="K946" t="s">
        <v>1022</v>
      </c>
      <c r="L946" t="b">
        <v>0</v>
      </c>
      <c r="V946">
        <v>0</v>
      </c>
      <c r="AI946">
        <v>0</v>
      </c>
      <c r="AZ946">
        <v>0</v>
      </c>
      <c r="BB946">
        <v>12</v>
      </c>
      <c r="BC946">
        <v>2021</v>
      </c>
      <c r="BD946" s="1" t="s">
        <v>3987</v>
      </c>
      <c r="BE946">
        <v>2022</v>
      </c>
    </row>
    <row r="947" spans="1:57" x14ac:dyDescent="0.35">
      <c r="A947" s="1" t="s">
        <v>59</v>
      </c>
      <c r="B947" s="1" t="s">
        <v>1193</v>
      </c>
      <c r="C947" s="1" t="s">
        <v>1221</v>
      </c>
      <c r="D947" s="1" t="s">
        <v>4199</v>
      </c>
      <c r="E947" s="2">
        <v>44561</v>
      </c>
      <c r="F947" s="1" t="s">
        <v>1194</v>
      </c>
      <c r="G947" s="1" t="s">
        <v>29</v>
      </c>
      <c r="H947" s="1" t="s">
        <v>1195</v>
      </c>
      <c r="I947" s="1" t="s">
        <v>145</v>
      </c>
      <c r="J947" s="1" t="s">
        <v>1021</v>
      </c>
      <c r="K947" t="s">
        <v>1022</v>
      </c>
      <c r="L947" t="b">
        <v>0</v>
      </c>
      <c r="V947">
        <v>0</v>
      </c>
      <c r="AI947">
        <v>0</v>
      </c>
      <c r="AZ947">
        <v>0</v>
      </c>
      <c r="BB947">
        <v>12</v>
      </c>
      <c r="BC947">
        <v>2021</v>
      </c>
      <c r="BD947" s="1" t="s">
        <v>3987</v>
      </c>
      <c r="BE947">
        <v>2022</v>
      </c>
    </row>
    <row r="948" spans="1:57" x14ac:dyDescent="0.35">
      <c r="A948" s="1" t="s">
        <v>59</v>
      </c>
      <c r="B948" s="1" t="s">
        <v>1133</v>
      </c>
      <c r="C948" s="1" t="s">
        <v>1220</v>
      </c>
      <c r="D948" s="1" t="s">
        <v>4199</v>
      </c>
      <c r="E948" s="2">
        <v>44561</v>
      </c>
      <c r="F948" s="1" t="s">
        <v>1134</v>
      </c>
      <c r="G948" s="1" t="s">
        <v>29</v>
      </c>
      <c r="H948" s="1" t="s">
        <v>165</v>
      </c>
      <c r="I948" s="1" t="s">
        <v>166</v>
      </c>
      <c r="J948" s="1" t="s">
        <v>1021</v>
      </c>
      <c r="K948" t="s">
        <v>1022</v>
      </c>
      <c r="L948" t="b">
        <v>0</v>
      </c>
      <c r="V948">
        <v>0</v>
      </c>
      <c r="AI948">
        <v>0</v>
      </c>
      <c r="AZ948">
        <v>0</v>
      </c>
      <c r="BB948">
        <v>12</v>
      </c>
      <c r="BC948">
        <v>2021</v>
      </c>
      <c r="BD948" s="1" t="s">
        <v>3987</v>
      </c>
      <c r="BE948">
        <v>2022</v>
      </c>
    </row>
    <row r="949" spans="1:57" x14ac:dyDescent="0.35">
      <c r="A949" s="1" t="s">
        <v>59</v>
      </c>
      <c r="B949" s="1" t="s">
        <v>1130</v>
      </c>
      <c r="C949" s="1" t="s">
        <v>1219</v>
      </c>
      <c r="D949" s="1" t="s">
        <v>4199</v>
      </c>
      <c r="E949" s="2">
        <v>44561</v>
      </c>
      <c r="F949" s="1" t="s">
        <v>1131</v>
      </c>
      <c r="G949" s="1" t="s">
        <v>29</v>
      </c>
      <c r="H949" s="1" t="s">
        <v>386</v>
      </c>
      <c r="I949" s="1" t="s">
        <v>387</v>
      </c>
      <c r="J949" s="1" t="s">
        <v>1021</v>
      </c>
      <c r="K949" t="s">
        <v>1022</v>
      </c>
      <c r="L949" t="b">
        <v>0</v>
      </c>
      <c r="V949">
        <v>0</v>
      </c>
      <c r="AI949">
        <v>0</v>
      </c>
      <c r="AZ949">
        <v>0</v>
      </c>
      <c r="BB949">
        <v>12</v>
      </c>
      <c r="BC949">
        <v>2021</v>
      </c>
      <c r="BD949" s="1" t="s">
        <v>3987</v>
      </c>
      <c r="BE949">
        <v>2022</v>
      </c>
    </row>
    <row r="950" spans="1:57" x14ac:dyDescent="0.35">
      <c r="A950" s="1" t="s">
        <v>59</v>
      </c>
      <c r="B950" s="1" t="s">
        <v>1167</v>
      </c>
      <c r="C950" s="1" t="s">
        <v>1218</v>
      </c>
      <c r="D950" s="1" t="s">
        <v>4199</v>
      </c>
      <c r="E950" s="2">
        <v>44561</v>
      </c>
      <c r="F950" s="1" t="s">
        <v>1168</v>
      </c>
      <c r="G950" s="1" t="s">
        <v>29</v>
      </c>
      <c r="H950" s="1" t="s">
        <v>238</v>
      </c>
      <c r="I950" s="1" t="s">
        <v>239</v>
      </c>
      <c r="J950" s="1" t="s">
        <v>1021</v>
      </c>
      <c r="K950" t="s">
        <v>1022</v>
      </c>
      <c r="L950" t="b">
        <v>0</v>
      </c>
      <c r="V950">
        <v>0</v>
      </c>
      <c r="AI950">
        <v>0</v>
      </c>
      <c r="AZ950">
        <v>0</v>
      </c>
      <c r="BB950">
        <v>12</v>
      </c>
      <c r="BC950">
        <v>2021</v>
      </c>
      <c r="BD950" s="1" t="s">
        <v>3987</v>
      </c>
      <c r="BE950">
        <v>2022</v>
      </c>
    </row>
    <row r="951" spans="1:57" x14ac:dyDescent="0.35">
      <c r="A951" s="1" t="s">
        <v>59</v>
      </c>
      <c r="B951" s="1" t="s">
        <v>1170</v>
      </c>
      <c r="C951" s="1" t="s">
        <v>1217</v>
      </c>
      <c r="D951" s="1" t="s">
        <v>4199</v>
      </c>
      <c r="E951" s="2">
        <v>44561</v>
      </c>
      <c r="F951" s="1" t="s">
        <v>1171</v>
      </c>
      <c r="G951" s="1" t="s">
        <v>29</v>
      </c>
      <c r="H951" s="1" t="s">
        <v>40</v>
      </c>
      <c r="I951" s="1" t="s">
        <v>40</v>
      </c>
      <c r="J951" s="1" t="s">
        <v>1021</v>
      </c>
      <c r="K951" t="s">
        <v>1022</v>
      </c>
      <c r="L951" t="b">
        <v>0</v>
      </c>
      <c r="V951">
        <v>0</v>
      </c>
      <c r="AI951">
        <v>0</v>
      </c>
      <c r="AZ951">
        <v>0</v>
      </c>
      <c r="BB951">
        <v>12</v>
      </c>
      <c r="BC951">
        <v>2021</v>
      </c>
      <c r="BD951" s="1" t="s">
        <v>3987</v>
      </c>
      <c r="BE951">
        <v>2022</v>
      </c>
    </row>
    <row r="952" spans="1:57" x14ac:dyDescent="0.35">
      <c r="A952" s="1" t="s">
        <v>59</v>
      </c>
      <c r="B952" s="1" t="s">
        <v>1176</v>
      </c>
      <c r="C952" s="1" t="s">
        <v>1216</v>
      </c>
      <c r="D952" s="1" t="s">
        <v>4199</v>
      </c>
      <c r="E952" s="2">
        <v>44561</v>
      </c>
      <c r="F952" s="1" t="s">
        <v>1177</v>
      </c>
      <c r="G952" s="1" t="s">
        <v>29</v>
      </c>
      <c r="H952" s="1" t="s">
        <v>321</v>
      </c>
      <c r="I952" s="1" t="s">
        <v>190</v>
      </c>
      <c r="J952" s="1" t="s">
        <v>1021</v>
      </c>
      <c r="K952" t="s">
        <v>1022</v>
      </c>
      <c r="L952" t="b">
        <v>0</v>
      </c>
      <c r="V952">
        <v>0</v>
      </c>
      <c r="AI952">
        <v>0</v>
      </c>
      <c r="AZ952">
        <v>0</v>
      </c>
      <c r="BB952">
        <v>12</v>
      </c>
      <c r="BC952">
        <v>2021</v>
      </c>
      <c r="BD952" s="1" t="s">
        <v>3987</v>
      </c>
      <c r="BE952">
        <v>2022</v>
      </c>
    </row>
    <row r="953" spans="1:57" x14ac:dyDescent="0.35">
      <c r="A953" s="1" t="s">
        <v>59</v>
      </c>
      <c r="B953" s="1" t="s">
        <v>1136</v>
      </c>
      <c r="C953" s="1" t="s">
        <v>1215</v>
      </c>
      <c r="D953" s="1" t="s">
        <v>4199</v>
      </c>
      <c r="E953" s="2">
        <v>44561</v>
      </c>
      <c r="F953" s="1" t="s">
        <v>1137</v>
      </c>
      <c r="G953" s="1" t="s">
        <v>29</v>
      </c>
      <c r="H953" s="1" t="s">
        <v>1138</v>
      </c>
      <c r="I953" s="1" t="s">
        <v>136</v>
      </c>
      <c r="J953" s="1" t="s">
        <v>1021</v>
      </c>
      <c r="K953" t="s">
        <v>1022</v>
      </c>
      <c r="L953" t="b">
        <v>0</v>
      </c>
      <c r="V953">
        <v>0</v>
      </c>
      <c r="AI953">
        <v>0</v>
      </c>
      <c r="AZ953">
        <v>0</v>
      </c>
      <c r="BB953">
        <v>12</v>
      </c>
      <c r="BC953">
        <v>2021</v>
      </c>
      <c r="BD953" s="1" t="s">
        <v>3987</v>
      </c>
      <c r="BE953">
        <v>2022</v>
      </c>
    </row>
    <row r="954" spans="1:57" x14ac:dyDescent="0.35">
      <c r="A954" s="1" t="s">
        <v>159</v>
      </c>
      <c r="B954" s="1" t="s">
        <v>1769</v>
      </c>
      <c r="C954" s="1" t="s">
        <v>1768</v>
      </c>
      <c r="D954" s="1" t="s">
        <v>4200</v>
      </c>
      <c r="E954" s="2">
        <v>44316</v>
      </c>
      <c r="F954" s="1" t="s">
        <v>146</v>
      </c>
      <c r="G954" s="1" t="s">
        <v>1770</v>
      </c>
      <c r="H954" s="1" t="s">
        <v>146</v>
      </c>
      <c r="I954" s="1" t="s">
        <v>145</v>
      </c>
      <c r="J954" s="1" t="s">
        <v>1757</v>
      </c>
      <c r="K954" t="s">
        <v>1758</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3986</v>
      </c>
      <c r="BE954">
        <v>2021</v>
      </c>
    </row>
    <row r="955" spans="1:57" x14ac:dyDescent="0.35">
      <c r="A955" s="1" t="s">
        <v>159</v>
      </c>
      <c r="B955" s="1" t="s">
        <v>1766</v>
      </c>
      <c r="C955" s="1" t="s">
        <v>1765</v>
      </c>
      <c r="D955" s="1" t="s">
        <v>4200</v>
      </c>
      <c r="E955" s="2">
        <v>44316</v>
      </c>
      <c r="F955" s="1" t="s">
        <v>998</v>
      </c>
      <c r="G955" s="1" t="s">
        <v>1767</v>
      </c>
      <c r="H955" s="1" t="s">
        <v>998</v>
      </c>
      <c r="I955" s="1" t="s">
        <v>145</v>
      </c>
      <c r="J955" s="1" t="s">
        <v>1757</v>
      </c>
      <c r="K955" t="s">
        <v>1758</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3986</v>
      </c>
      <c r="BE955">
        <v>2021</v>
      </c>
    </row>
    <row r="956" spans="1:57" x14ac:dyDescent="0.35">
      <c r="A956" s="1" t="s">
        <v>159</v>
      </c>
      <c r="B956" s="1" t="s">
        <v>1763</v>
      </c>
      <c r="C956" s="1" t="s">
        <v>1762</v>
      </c>
      <c r="D956" s="1" t="s">
        <v>4200</v>
      </c>
      <c r="E956" s="2">
        <v>44316</v>
      </c>
      <c r="F956" s="1" t="s">
        <v>151</v>
      </c>
      <c r="G956" s="1" t="s">
        <v>1764</v>
      </c>
      <c r="H956" s="1" t="s">
        <v>151</v>
      </c>
      <c r="I956" s="1" t="s">
        <v>145</v>
      </c>
      <c r="J956" s="1" t="s">
        <v>1757</v>
      </c>
      <c r="K956" t="s">
        <v>1758</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3986</v>
      </c>
      <c r="BE956">
        <v>2021</v>
      </c>
    </row>
    <row r="957" spans="1:57" x14ac:dyDescent="0.35">
      <c r="A957" s="1" t="s">
        <v>159</v>
      </c>
      <c r="B957" s="1" t="s">
        <v>1755</v>
      </c>
      <c r="C957" s="1" t="s">
        <v>1754</v>
      </c>
      <c r="D957" s="1" t="s">
        <v>4200</v>
      </c>
      <c r="E957" s="2">
        <v>44316</v>
      </c>
      <c r="F957" s="1" t="s">
        <v>402</v>
      </c>
      <c r="G957" s="1" t="s">
        <v>1756</v>
      </c>
      <c r="H957" s="1" t="s">
        <v>402</v>
      </c>
      <c r="I957" s="1" t="s">
        <v>145</v>
      </c>
      <c r="J957" s="1" t="s">
        <v>1757</v>
      </c>
      <c r="K957" t="s">
        <v>1758</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3986</v>
      </c>
      <c r="BE957">
        <v>2021</v>
      </c>
    </row>
    <row r="958" spans="1:57" x14ac:dyDescent="0.35">
      <c r="A958" s="1" t="s">
        <v>159</v>
      </c>
      <c r="B958" s="1" t="s">
        <v>1760</v>
      </c>
      <c r="C958" s="1" t="s">
        <v>1759</v>
      </c>
      <c r="D958" s="1" t="s">
        <v>4200</v>
      </c>
      <c r="E958" s="2">
        <v>44316</v>
      </c>
      <c r="F958" s="1" t="s">
        <v>155</v>
      </c>
      <c r="G958" s="1" t="s">
        <v>1761</v>
      </c>
      <c r="H958" s="1" t="s">
        <v>155</v>
      </c>
      <c r="I958" s="1" t="s">
        <v>145</v>
      </c>
      <c r="J958" s="1" t="s">
        <v>1757</v>
      </c>
      <c r="K958" t="s">
        <v>1758</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3986</v>
      </c>
      <c r="BE958">
        <v>2021</v>
      </c>
    </row>
    <row r="959" spans="1:57" x14ac:dyDescent="0.35">
      <c r="A959" s="1" t="s">
        <v>570</v>
      </c>
      <c r="B959" s="1" t="s">
        <v>1810</v>
      </c>
      <c r="C959" s="1" t="s">
        <v>1809</v>
      </c>
      <c r="D959" s="1" t="s">
        <v>4201</v>
      </c>
      <c r="E959" s="2">
        <v>43524</v>
      </c>
      <c r="F959" s="1" t="s">
        <v>1811</v>
      </c>
      <c r="G959" s="1" t="s">
        <v>1812</v>
      </c>
      <c r="H959" s="1" t="s">
        <v>576</v>
      </c>
      <c r="I959" s="1" t="s">
        <v>353</v>
      </c>
      <c r="J959" s="1" t="s">
        <v>1775</v>
      </c>
      <c r="K959" t="s">
        <v>1776</v>
      </c>
      <c r="L959" t="b">
        <v>1</v>
      </c>
      <c r="M959">
        <v>0</v>
      </c>
      <c r="N959">
        <v>0</v>
      </c>
      <c r="O959">
        <v>0</v>
      </c>
      <c r="U959">
        <v>0</v>
      </c>
      <c r="V959">
        <v>0</v>
      </c>
      <c r="Y959">
        <v>0</v>
      </c>
      <c r="AI959">
        <v>0</v>
      </c>
      <c r="AK959">
        <v>0</v>
      </c>
      <c r="AZ959">
        <v>0</v>
      </c>
      <c r="BB959">
        <v>2</v>
      </c>
      <c r="BC959">
        <v>2019</v>
      </c>
      <c r="BD959" s="1" t="s">
        <v>3987</v>
      </c>
      <c r="BE959">
        <v>2019</v>
      </c>
    </row>
    <row r="960" spans="1:57" x14ac:dyDescent="0.35">
      <c r="A960" s="1" t="s">
        <v>570</v>
      </c>
      <c r="B960" s="1" t="s">
        <v>1807</v>
      </c>
      <c r="C960" s="1" t="s">
        <v>1806</v>
      </c>
      <c r="D960" s="1" t="s">
        <v>4201</v>
      </c>
      <c r="E960" s="2">
        <v>43524</v>
      </c>
      <c r="F960" s="1" t="s">
        <v>1808</v>
      </c>
      <c r="G960" s="1" t="s">
        <v>1808</v>
      </c>
      <c r="H960" s="1" t="s">
        <v>151</v>
      </c>
      <c r="I960" s="1" t="s">
        <v>145</v>
      </c>
      <c r="J960" s="1" t="s">
        <v>1775</v>
      </c>
      <c r="K960" t="s">
        <v>1776</v>
      </c>
      <c r="L960" t="b">
        <v>1</v>
      </c>
      <c r="M960">
        <v>0</v>
      </c>
      <c r="N960">
        <v>0</v>
      </c>
      <c r="O960">
        <v>0</v>
      </c>
      <c r="U960">
        <v>0</v>
      </c>
      <c r="V960">
        <v>0</v>
      </c>
      <c r="Y960">
        <v>0</v>
      </c>
      <c r="AI960">
        <v>0</v>
      </c>
      <c r="AK960">
        <v>0</v>
      </c>
      <c r="AZ960">
        <v>0</v>
      </c>
      <c r="BB960">
        <v>2</v>
      </c>
      <c r="BC960">
        <v>2019</v>
      </c>
      <c r="BD960" s="1" t="s">
        <v>3987</v>
      </c>
      <c r="BE960">
        <v>2019</v>
      </c>
    </row>
    <row r="961" spans="1:57" x14ac:dyDescent="0.35">
      <c r="A961" s="1" t="s">
        <v>570</v>
      </c>
      <c r="B961" s="1" t="s">
        <v>1772</v>
      </c>
      <c r="C961" s="1" t="s">
        <v>1771</v>
      </c>
      <c r="D961" s="1" t="s">
        <v>4201</v>
      </c>
      <c r="E961" s="2">
        <v>43524</v>
      </c>
      <c r="F961" s="1" t="s">
        <v>1773</v>
      </c>
      <c r="G961" s="1" t="s">
        <v>1773</v>
      </c>
      <c r="H961" s="1" t="s">
        <v>1774</v>
      </c>
      <c r="I961" s="1" t="s">
        <v>353</v>
      </c>
      <c r="J961" s="1" t="s">
        <v>1775</v>
      </c>
      <c r="K961" t="s">
        <v>1776</v>
      </c>
      <c r="L961" t="b">
        <v>1</v>
      </c>
      <c r="M961">
        <v>0</v>
      </c>
      <c r="N961">
        <v>0</v>
      </c>
      <c r="O961">
        <v>0</v>
      </c>
      <c r="U961">
        <v>0</v>
      </c>
      <c r="V961">
        <v>0</v>
      </c>
      <c r="AI961">
        <v>0</v>
      </c>
      <c r="AZ961">
        <v>0</v>
      </c>
      <c r="BB961">
        <v>2</v>
      </c>
      <c r="BC961">
        <v>2019</v>
      </c>
      <c r="BD961" s="1" t="s">
        <v>3987</v>
      </c>
      <c r="BE961">
        <v>2019</v>
      </c>
    </row>
    <row r="962" spans="1:57" x14ac:dyDescent="0.35">
      <c r="A962" s="1" t="s">
        <v>570</v>
      </c>
      <c r="B962" s="1" t="s">
        <v>1814</v>
      </c>
      <c r="C962" s="1" t="s">
        <v>1813</v>
      </c>
      <c r="D962" s="1" t="s">
        <v>4201</v>
      </c>
      <c r="E962" s="2">
        <v>43524</v>
      </c>
      <c r="F962" s="1" t="s">
        <v>1815</v>
      </c>
      <c r="G962" s="1" t="s">
        <v>1815</v>
      </c>
      <c r="H962" s="1" t="s">
        <v>1816</v>
      </c>
      <c r="I962" s="1" t="s">
        <v>145</v>
      </c>
      <c r="J962" s="1" t="s">
        <v>1775</v>
      </c>
      <c r="K962" t="s">
        <v>1776</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3987</v>
      </c>
      <c r="BE962">
        <v>2019</v>
      </c>
    </row>
    <row r="963" spans="1:57" x14ac:dyDescent="0.35">
      <c r="A963" s="1" t="s">
        <v>570</v>
      </c>
      <c r="B963" s="1" t="s">
        <v>1818</v>
      </c>
      <c r="C963" s="1" t="s">
        <v>1817</v>
      </c>
      <c r="D963" s="1" t="s">
        <v>4201</v>
      </c>
      <c r="E963" s="2">
        <v>43524</v>
      </c>
      <c r="F963" s="1" t="s">
        <v>1819</v>
      </c>
      <c r="G963" s="1" t="s">
        <v>1819</v>
      </c>
      <c r="H963" s="1" t="s">
        <v>1820</v>
      </c>
      <c r="I963" s="1" t="s">
        <v>145</v>
      </c>
      <c r="J963" s="1" t="s">
        <v>1775</v>
      </c>
      <c r="K963" t="s">
        <v>1776</v>
      </c>
      <c r="L963" t="b">
        <v>1</v>
      </c>
      <c r="M963">
        <v>0</v>
      </c>
      <c r="N963">
        <v>0</v>
      </c>
      <c r="O963">
        <v>0</v>
      </c>
      <c r="U963">
        <v>0</v>
      </c>
      <c r="V963">
        <v>0</v>
      </c>
      <c r="Y963">
        <v>0</v>
      </c>
      <c r="AI963">
        <v>0</v>
      </c>
      <c r="AK963">
        <v>0</v>
      </c>
      <c r="AZ963">
        <v>0</v>
      </c>
      <c r="BB963">
        <v>2</v>
      </c>
      <c r="BC963">
        <v>2019</v>
      </c>
      <c r="BD963" s="1" t="s">
        <v>3987</v>
      </c>
      <c r="BE963">
        <v>2019</v>
      </c>
    </row>
    <row r="964" spans="1:57" x14ac:dyDescent="0.35">
      <c r="A964" s="1" t="s">
        <v>570</v>
      </c>
      <c r="B964" s="1" t="s">
        <v>1778</v>
      </c>
      <c r="C964" s="1" t="s">
        <v>1777</v>
      </c>
      <c r="D964" s="1" t="s">
        <v>4201</v>
      </c>
      <c r="E964" s="2">
        <v>43524</v>
      </c>
      <c r="F964" s="1" t="s">
        <v>1779</v>
      </c>
      <c r="G964" s="1" t="s">
        <v>1779</v>
      </c>
      <c r="H964" s="1" t="s">
        <v>1079</v>
      </c>
      <c r="I964" s="1" t="s">
        <v>353</v>
      </c>
      <c r="J964" s="1" t="s">
        <v>1775</v>
      </c>
      <c r="K964" t="s">
        <v>1776</v>
      </c>
      <c r="L964" t="b">
        <v>1</v>
      </c>
      <c r="M964">
        <v>0</v>
      </c>
      <c r="N964">
        <v>0</v>
      </c>
      <c r="O964">
        <v>0</v>
      </c>
      <c r="U964">
        <v>0</v>
      </c>
      <c r="V964">
        <v>0</v>
      </c>
      <c r="Y964">
        <v>0</v>
      </c>
      <c r="AI964">
        <v>0</v>
      </c>
      <c r="AK964">
        <v>0</v>
      </c>
      <c r="AZ964">
        <v>0</v>
      </c>
      <c r="BB964">
        <v>2</v>
      </c>
      <c r="BC964">
        <v>2019</v>
      </c>
      <c r="BD964" s="1" t="s">
        <v>3987</v>
      </c>
      <c r="BE964">
        <v>2019</v>
      </c>
    </row>
    <row r="965" spans="1:57" x14ac:dyDescent="0.35">
      <c r="A965" s="1" t="s">
        <v>570</v>
      </c>
      <c r="B965" s="1" t="s">
        <v>1845</v>
      </c>
      <c r="C965" s="1" t="s">
        <v>1844</v>
      </c>
      <c r="D965" s="1" t="s">
        <v>4201</v>
      </c>
      <c r="E965" s="2">
        <v>43524</v>
      </c>
      <c r="F965" s="1" t="s">
        <v>1846</v>
      </c>
      <c r="G965" s="1" t="s">
        <v>1847</v>
      </c>
      <c r="H965" s="1" t="s">
        <v>998</v>
      </c>
      <c r="I965" s="1" t="s">
        <v>145</v>
      </c>
      <c r="J965" s="1" t="s">
        <v>1775</v>
      </c>
      <c r="K965" t="s">
        <v>1776</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3987</v>
      </c>
      <c r="BE965">
        <v>2019</v>
      </c>
    </row>
    <row r="966" spans="1:57" x14ac:dyDescent="0.35">
      <c r="A966" s="1" t="s">
        <v>570</v>
      </c>
      <c r="B966" s="1" t="s">
        <v>1836</v>
      </c>
      <c r="C966" s="1" t="s">
        <v>1835</v>
      </c>
      <c r="D966" s="1" t="s">
        <v>4201</v>
      </c>
      <c r="E966" s="2">
        <v>43524</v>
      </c>
      <c r="F966" s="1" t="s">
        <v>1837</v>
      </c>
      <c r="G966" s="1" t="s">
        <v>1838</v>
      </c>
      <c r="H966" s="1" t="s">
        <v>1839</v>
      </c>
      <c r="I966" s="1" t="s">
        <v>145</v>
      </c>
      <c r="J966" s="1" t="s">
        <v>1775</v>
      </c>
      <c r="K966" t="s">
        <v>1776</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3987</v>
      </c>
      <c r="BE966">
        <v>2019</v>
      </c>
    </row>
    <row r="967" spans="1:57" x14ac:dyDescent="0.35">
      <c r="A967" s="1" t="s">
        <v>570</v>
      </c>
      <c r="B967" s="1" t="s">
        <v>1841</v>
      </c>
      <c r="C967" s="1" t="s">
        <v>1840</v>
      </c>
      <c r="D967" s="1" t="s">
        <v>4201</v>
      </c>
      <c r="E967" s="2">
        <v>43524</v>
      </c>
      <c r="F967" s="1" t="s">
        <v>1842</v>
      </c>
      <c r="G967" s="1" t="s">
        <v>1843</v>
      </c>
      <c r="H967" s="1" t="s">
        <v>1124</v>
      </c>
      <c r="I967" s="1" t="s">
        <v>145</v>
      </c>
      <c r="J967" s="1" t="s">
        <v>1775</v>
      </c>
      <c r="K967" t="s">
        <v>1776</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3987</v>
      </c>
      <c r="BE967">
        <v>2019</v>
      </c>
    </row>
    <row r="968" spans="1:57" x14ac:dyDescent="0.35">
      <c r="A968" s="1" t="s">
        <v>570</v>
      </c>
      <c r="B968" s="1" t="s">
        <v>1822</v>
      </c>
      <c r="C968" s="1" t="s">
        <v>1821</v>
      </c>
      <c r="D968" s="1" t="s">
        <v>4201</v>
      </c>
      <c r="E968" s="2">
        <v>43524</v>
      </c>
      <c r="F968" s="1" t="s">
        <v>1823</v>
      </c>
      <c r="G968" s="1" t="s">
        <v>1823</v>
      </c>
      <c r="H968" s="1" t="s">
        <v>1824</v>
      </c>
      <c r="I968" s="1" t="s">
        <v>145</v>
      </c>
      <c r="J968" s="1" t="s">
        <v>1775</v>
      </c>
      <c r="K968" t="s">
        <v>1776</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3987</v>
      </c>
      <c r="BE968">
        <v>2019</v>
      </c>
    </row>
    <row r="969" spans="1:57" x14ac:dyDescent="0.35">
      <c r="A969" s="1" t="s">
        <v>570</v>
      </c>
      <c r="B969" s="1" t="s">
        <v>1826</v>
      </c>
      <c r="C969" s="1" t="s">
        <v>1825</v>
      </c>
      <c r="D969" s="1" t="s">
        <v>4201</v>
      </c>
      <c r="E969" s="2">
        <v>43524</v>
      </c>
      <c r="F969" s="1" t="s">
        <v>1827</v>
      </c>
      <c r="G969" s="1" t="s">
        <v>1827</v>
      </c>
      <c r="H969" s="1" t="s">
        <v>1828</v>
      </c>
      <c r="I969" s="1" t="s">
        <v>145</v>
      </c>
      <c r="J969" s="1" t="s">
        <v>1775</v>
      </c>
      <c r="K969" t="s">
        <v>1776</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3987</v>
      </c>
      <c r="BE969">
        <v>2019</v>
      </c>
    </row>
    <row r="970" spans="1:57" x14ac:dyDescent="0.35">
      <c r="A970" s="1" t="s">
        <v>570</v>
      </c>
      <c r="B970" s="1" t="s">
        <v>1804</v>
      </c>
      <c r="C970" s="1" t="s">
        <v>1803</v>
      </c>
      <c r="D970" s="1" t="s">
        <v>4201</v>
      </c>
      <c r="E970" s="2">
        <v>43524</v>
      </c>
      <c r="F970" s="1" t="s">
        <v>1805</v>
      </c>
      <c r="G970" s="1" t="s">
        <v>1805</v>
      </c>
      <c r="H970" s="1" t="s">
        <v>1110</v>
      </c>
      <c r="I970" s="1" t="s">
        <v>145</v>
      </c>
      <c r="J970" s="1" t="s">
        <v>1775</v>
      </c>
      <c r="K970" t="s">
        <v>1776</v>
      </c>
      <c r="L970" t="b">
        <v>1</v>
      </c>
      <c r="M970">
        <v>0</v>
      </c>
      <c r="N970">
        <v>0</v>
      </c>
      <c r="O970">
        <v>0</v>
      </c>
      <c r="U970">
        <v>0</v>
      </c>
      <c r="V970">
        <v>0</v>
      </c>
      <c r="Y970">
        <v>0</v>
      </c>
      <c r="AI970">
        <v>0</v>
      </c>
      <c r="AK970">
        <v>0</v>
      </c>
      <c r="AZ970">
        <v>0</v>
      </c>
      <c r="BB970">
        <v>2</v>
      </c>
      <c r="BC970">
        <v>2019</v>
      </c>
      <c r="BD970" s="1" t="s">
        <v>3987</v>
      </c>
      <c r="BE970">
        <v>2019</v>
      </c>
    </row>
    <row r="971" spans="1:57" x14ac:dyDescent="0.35">
      <c r="A971" s="1" t="s">
        <v>570</v>
      </c>
      <c r="B971" s="1" t="s">
        <v>1797</v>
      </c>
      <c r="C971" s="1" t="s">
        <v>1796</v>
      </c>
      <c r="D971" s="1" t="s">
        <v>4201</v>
      </c>
      <c r="E971" s="2">
        <v>43524</v>
      </c>
      <c r="F971" s="1" t="s">
        <v>1798</v>
      </c>
      <c r="G971" s="1" t="s">
        <v>1798</v>
      </c>
      <c r="H971" s="1" t="s">
        <v>1799</v>
      </c>
      <c r="I971" s="1" t="s">
        <v>145</v>
      </c>
      <c r="J971" s="1" t="s">
        <v>1775</v>
      </c>
      <c r="K971" t="s">
        <v>1776</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3987</v>
      </c>
      <c r="BE971">
        <v>2019</v>
      </c>
    </row>
    <row r="972" spans="1:57" x14ac:dyDescent="0.35">
      <c r="A972" s="1" t="s">
        <v>570</v>
      </c>
      <c r="B972" s="1" t="s">
        <v>1792</v>
      </c>
      <c r="C972" s="1" t="s">
        <v>1791</v>
      </c>
      <c r="D972" s="1" t="s">
        <v>4201</v>
      </c>
      <c r="E972" s="2">
        <v>43524</v>
      </c>
      <c r="F972" s="1" t="s">
        <v>1793</v>
      </c>
      <c r="G972" s="1" t="s">
        <v>1794</v>
      </c>
      <c r="H972" s="1" t="s">
        <v>1795</v>
      </c>
      <c r="I972" s="1" t="s">
        <v>145</v>
      </c>
      <c r="J972" s="1" t="s">
        <v>1775</v>
      </c>
      <c r="K972" t="s">
        <v>1776</v>
      </c>
      <c r="L972" t="b">
        <v>1</v>
      </c>
      <c r="M972">
        <v>0</v>
      </c>
      <c r="N972">
        <v>0</v>
      </c>
      <c r="O972">
        <v>0</v>
      </c>
      <c r="U972">
        <v>0</v>
      </c>
      <c r="V972">
        <v>0</v>
      </c>
      <c r="Y972">
        <v>0</v>
      </c>
      <c r="AI972">
        <v>0</v>
      </c>
      <c r="AK972">
        <v>0</v>
      </c>
      <c r="AZ972">
        <v>0</v>
      </c>
      <c r="BB972">
        <v>2</v>
      </c>
      <c r="BC972">
        <v>2019</v>
      </c>
      <c r="BD972" s="1" t="s">
        <v>3987</v>
      </c>
      <c r="BE972">
        <v>2019</v>
      </c>
    </row>
    <row r="973" spans="1:57" x14ac:dyDescent="0.35">
      <c r="A973" s="1" t="s">
        <v>570</v>
      </c>
      <c r="B973" s="1" t="s">
        <v>1801</v>
      </c>
      <c r="C973" s="1" t="s">
        <v>1800</v>
      </c>
      <c r="D973" s="1" t="s">
        <v>4201</v>
      </c>
      <c r="E973" s="2">
        <v>43524</v>
      </c>
      <c r="F973" s="1" t="s">
        <v>1802</v>
      </c>
      <c r="G973" s="1" t="s">
        <v>1802</v>
      </c>
      <c r="H973" s="1" t="s">
        <v>1020</v>
      </c>
      <c r="I973" s="1" t="s">
        <v>145</v>
      </c>
      <c r="J973" s="1" t="s">
        <v>1775</v>
      </c>
      <c r="K973" t="s">
        <v>1776</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3987</v>
      </c>
      <c r="BE973">
        <v>2019</v>
      </c>
    </row>
    <row r="974" spans="1:57" x14ac:dyDescent="0.35">
      <c r="A974" s="1" t="s">
        <v>570</v>
      </c>
      <c r="B974" s="1" t="s">
        <v>1781</v>
      </c>
      <c r="C974" s="1" t="s">
        <v>1780</v>
      </c>
      <c r="D974" s="1" t="s">
        <v>4201</v>
      </c>
      <c r="E974" s="2">
        <v>43524</v>
      </c>
      <c r="F974" s="1" t="s">
        <v>1782</v>
      </c>
      <c r="G974" s="1" t="s">
        <v>1782</v>
      </c>
      <c r="H974" s="1" t="s">
        <v>1783</v>
      </c>
      <c r="I974" s="1" t="s">
        <v>145</v>
      </c>
      <c r="J974" s="1" t="s">
        <v>1775</v>
      </c>
      <c r="K974" t="s">
        <v>1776</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3987</v>
      </c>
      <c r="BE974">
        <v>2019</v>
      </c>
    </row>
    <row r="975" spans="1:57" x14ac:dyDescent="0.35">
      <c r="A975" s="1" t="s">
        <v>570</v>
      </c>
      <c r="B975" s="1" t="s">
        <v>1785</v>
      </c>
      <c r="C975" s="1" t="s">
        <v>1784</v>
      </c>
      <c r="D975" s="1" t="s">
        <v>4201</v>
      </c>
      <c r="E975" s="2">
        <v>43524</v>
      </c>
      <c r="F975" s="1" t="s">
        <v>1786</v>
      </c>
      <c r="G975" s="1" t="s">
        <v>1786</v>
      </c>
      <c r="H975" s="1" t="s">
        <v>135</v>
      </c>
      <c r="I975" s="1" t="s">
        <v>136</v>
      </c>
      <c r="J975" s="1" t="s">
        <v>1775</v>
      </c>
      <c r="K975" t="s">
        <v>1776</v>
      </c>
      <c r="L975" t="b">
        <v>1</v>
      </c>
      <c r="M975">
        <v>0</v>
      </c>
      <c r="N975">
        <v>0</v>
      </c>
      <c r="O975">
        <v>0</v>
      </c>
      <c r="U975">
        <v>0</v>
      </c>
      <c r="V975">
        <v>0</v>
      </c>
      <c r="Y975">
        <v>0</v>
      </c>
      <c r="AI975">
        <v>0</v>
      </c>
      <c r="AK975">
        <v>0</v>
      </c>
      <c r="AZ975">
        <v>0</v>
      </c>
      <c r="BB975">
        <v>2</v>
      </c>
      <c r="BC975">
        <v>2019</v>
      </c>
      <c r="BD975" s="1" t="s">
        <v>3987</v>
      </c>
      <c r="BE975">
        <v>2019</v>
      </c>
    </row>
    <row r="976" spans="1:57" x14ac:dyDescent="0.35">
      <c r="A976" s="1" t="s">
        <v>570</v>
      </c>
      <c r="B976" s="1" t="s">
        <v>1833</v>
      </c>
      <c r="C976" s="1" t="s">
        <v>1832</v>
      </c>
      <c r="D976" s="1" t="s">
        <v>4201</v>
      </c>
      <c r="E976" s="2">
        <v>43524</v>
      </c>
      <c r="F976" s="1" t="s">
        <v>1834</v>
      </c>
      <c r="G976" s="1" t="s">
        <v>1834</v>
      </c>
      <c r="H976" s="1" t="s">
        <v>402</v>
      </c>
      <c r="I976" s="1" t="s">
        <v>145</v>
      </c>
      <c r="J976" s="1" t="s">
        <v>1775</v>
      </c>
      <c r="K976" t="s">
        <v>1776</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3987</v>
      </c>
      <c r="BE976">
        <v>2019</v>
      </c>
    </row>
    <row r="977" spans="1:57" x14ac:dyDescent="0.35">
      <c r="A977" s="1" t="s">
        <v>570</v>
      </c>
      <c r="B977" s="1" t="s">
        <v>1830</v>
      </c>
      <c r="C977" s="1" t="s">
        <v>1829</v>
      </c>
      <c r="D977" s="1" t="s">
        <v>4201</v>
      </c>
      <c r="E977" s="2">
        <v>43524</v>
      </c>
      <c r="F977" s="1" t="s">
        <v>1831</v>
      </c>
      <c r="G977" s="1" t="s">
        <v>1831</v>
      </c>
      <c r="H977" s="1" t="s">
        <v>146</v>
      </c>
      <c r="I977" s="1" t="s">
        <v>145</v>
      </c>
      <c r="J977" s="1" t="s">
        <v>1775</v>
      </c>
      <c r="K977" t="s">
        <v>1776</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3987</v>
      </c>
      <c r="BE977">
        <v>2019</v>
      </c>
    </row>
    <row r="978" spans="1:57" x14ac:dyDescent="0.35">
      <c r="A978" s="1" t="s">
        <v>570</v>
      </c>
      <c r="B978" s="1" t="s">
        <v>1849</v>
      </c>
      <c r="C978" s="1" t="s">
        <v>1848</v>
      </c>
      <c r="D978" s="1" t="s">
        <v>4201</v>
      </c>
      <c r="E978" s="2">
        <v>43524</v>
      </c>
      <c r="F978" s="1" t="s">
        <v>1850</v>
      </c>
      <c r="G978" s="1" t="s">
        <v>1850</v>
      </c>
      <c r="H978" s="1" t="s">
        <v>155</v>
      </c>
      <c r="I978" s="1" t="s">
        <v>145</v>
      </c>
      <c r="J978" s="1" t="s">
        <v>1775</v>
      </c>
      <c r="K978" t="s">
        <v>1776</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3987</v>
      </c>
      <c r="BE978">
        <v>2019</v>
      </c>
    </row>
    <row r="979" spans="1:57" x14ac:dyDescent="0.35">
      <c r="A979" s="1" t="s">
        <v>570</v>
      </c>
      <c r="B979" s="1" t="s">
        <v>1788</v>
      </c>
      <c r="C979" s="1" t="s">
        <v>1787</v>
      </c>
      <c r="D979" s="1" t="s">
        <v>4201</v>
      </c>
      <c r="E979" s="2">
        <v>43524</v>
      </c>
      <c r="F979" s="1" t="s">
        <v>1789</v>
      </c>
      <c r="G979" s="1" t="s">
        <v>1789</v>
      </c>
      <c r="H979" s="1" t="s">
        <v>1790</v>
      </c>
      <c r="I979" s="1" t="s">
        <v>145</v>
      </c>
      <c r="J979" s="1" t="s">
        <v>1775</v>
      </c>
      <c r="K979" t="s">
        <v>1776</v>
      </c>
      <c r="L979" t="b">
        <v>1</v>
      </c>
      <c r="M979">
        <v>0</v>
      </c>
      <c r="N979">
        <v>0</v>
      </c>
      <c r="O979">
        <v>0</v>
      </c>
      <c r="U979">
        <v>0</v>
      </c>
      <c r="V979">
        <v>0</v>
      </c>
      <c r="Y979">
        <v>0</v>
      </c>
      <c r="AI979">
        <v>0</v>
      </c>
      <c r="AK979">
        <v>0</v>
      </c>
      <c r="AZ979">
        <v>0</v>
      </c>
      <c r="BB979">
        <v>2</v>
      </c>
      <c r="BC979">
        <v>2019</v>
      </c>
      <c r="BD979" s="1" t="s">
        <v>3987</v>
      </c>
      <c r="BE979">
        <v>2019</v>
      </c>
    </row>
    <row r="980" spans="1:57" x14ac:dyDescent="0.35">
      <c r="A980" s="1" t="s">
        <v>159</v>
      </c>
      <c r="B980" s="1" t="s">
        <v>1769</v>
      </c>
      <c r="C980" s="1" t="s">
        <v>3007</v>
      </c>
      <c r="D980" s="1" t="s">
        <v>4202</v>
      </c>
      <c r="E980" s="2">
        <v>43861</v>
      </c>
      <c r="F980" s="1" t="s">
        <v>146</v>
      </c>
      <c r="G980" s="1" t="s">
        <v>3008</v>
      </c>
      <c r="H980" s="1" t="s">
        <v>146</v>
      </c>
      <c r="I980" s="1" t="s">
        <v>145</v>
      </c>
      <c r="J980" s="1" t="s">
        <v>1757</v>
      </c>
      <c r="K980" t="s">
        <v>1758</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3987</v>
      </c>
      <c r="BE980">
        <v>2020</v>
      </c>
    </row>
    <row r="981" spans="1:57" x14ac:dyDescent="0.35">
      <c r="A981" s="1" t="s">
        <v>159</v>
      </c>
      <c r="B981" s="1" t="s">
        <v>1763</v>
      </c>
      <c r="C981" s="1" t="s">
        <v>3001</v>
      </c>
      <c r="D981" s="1" t="s">
        <v>4202</v>
      </c>
      <c r="E981" s="2">
        <v>43861</v>
      </c>
      <c r="F981" s="1" t="s">
        <v>151</v>
      </c>
      <c r="G981" s="1" t="s">
        <v>3002</v>
      </c>
      <c r="H981" s="1" t="s">
        <v>151</v>
      </c>
      <c r="I981" s="1" t="s">
        <v>145</v>
      </c>
      <c r="J981" s="1" t="s">
        <v>1757</v>
      </c>
      <c r="K981" t="s">
        <v>1758</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3987</v>
      </c>
      <c r="BE981">
        <v>2020</v>
      </c>
    </row>
    <row r="982" spans="1:57" x14ac:dyDescent="0.35">
      <c r="A982" s="1" t="s">
        <v>159</v>
      </c>
      <c r="B982" s="1" t="s">
        <v>1755</v>
      </c>
      <c r="C982" s="1" t="s">
        <v>2999</v>
      </c>
      <c r="D982" s="1" t="s">
        <v>4202</v>
      </c>
      <c r="E982" s="2">
        <v>43861</v>
      </c>
      <c r="F982" s="1" t="s">
        <v>402</v>
      </c>
      <c r="G982" s="1" t="s">
        <v>3000</v>
      </c>
      <c r="H982" s="1" t="s">
        <v>402</v>
      </c>
      <c r="I982" s="1" t="s">
        <v>145</v>
      </c>
      <c r="J982" s="1" t="s">
        <v>1757</v>
      </c>
      <c r="K982" t="s">
        <v>1758</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3987</v>
      </c>
      <c r="BE982">
        <v>2020</v>
      </c>
    </row>
    <row r="983" spans="1:57" x14ac:dyDescent="0.35">
      <c r="A983" s="1" t="s">
        <v>159</v>
      </c>
      <c r="B983" s="1" t="s">
        <v>1760</v>
      </c>
      <c r="C983" s="1" t="s">
        <v>3005</v>
      </c>
      <c r="D983" s="1" t="s">
        <v>4202</v>
      </c>
      <c r="E983" s="2">
        <v>43861</v>
      </c>
      <c r="F983" s="1" t="s">
        <v>155</v>
      </c>
      <c r="G983" s="1" t="s">
        <v>3006</v>
      </c>
      <c r="H983" s="1" t="s">
        <v>155</v>
      </c>
      <c r="I983" s="1" t="s">
        <v>145</v>
      </c>
      <c r="J983" s="1" t="s">
        <v>1757</v>
      </c>
      <c r="K983" t="s">
        <v>1758</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3987</v>
      </c>
      <c r="BE983">
        <v>2020</v>
      </c>
    </row>
    <row r="984" spans="1:57" x14ac:dyDescent="0.35">
      <c r="A984" s="1" t="s">
        <v>159</v>
      </c>
      <c r="B984" s="1" t="s">
        <v>1766</v>
      </c>
      <c r="C984" s="1" t="s">
        <v>3003</v>
      </c>
      <c r="D984" s="1" t="s">
        <v>4202</v>
      </c>
      <c r="E984" s="2">
        <v>43861</v>
      </c>
      <c r="F984" s="1" t="s">
        <v>998</v>
      </c>
      <c r="G984" s="1" t="s">
        <v>3004</v>
      </c>
      <c r="H984" s="1" t="s">
        <v>998</v>
      </c>
      <c r="I984" s="1" t="s">
        <v>145</v>
      </c>
      <c r="J984" s="1" t="s">
        <v>1757</v>
      </c>
      <c r="K984" t="s">
        <v>1758</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3987</v>
      </c>
      <c r="BE984">
        <v>2020</v>
      </c>
    </row>
    <row r="985" spans="1:57" x14ac:dyDescent="0.35">
      <c r="A985" s="1" t="s">
        <v>171</v>
      </c>
      <c r="B985" s="1" t="s">
        <v>773</v>
      </c>
      <c r="C985" s="1" t="s">
        <v>772</v>
      </c>
      <c r="D985" s="1" t="s">
        <v>4203</v>
      </c>
      <c r="E985" s="2">
        <v>44074</v>
      </c>
      <c r="F985" s="1" t="s">
        <v>165</v>
      </c>
      <c r="G985" s="1" t="s">
        <v>774</v>
      </c>
      <c r="H985" s="1" t="s">
        <v>165</v>
      </c>
      <c r="I985" s="1" t="s">
        <v>166</v>
      </c>
      <c r="J985" s="1" t="s">
        <v>751</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3985</v>
      </c>
      <c r="BE985">
        <v>2020</v>
      </c>
    </row>
    <row r="986" spans="1:57" x14ac:dyDescent="0.35">
      <c r="A986" s="1" t="s">
        <v>249</v>
      </c>
      <c r="B986" s="1" t="s">
        <v>2941</v>
      </c>
      <c r="C986" s="1" t="s">
        <v>2940</v>
      </c>
      <c r="D986" s="1" t="s">
        <v>4204</v>
      </c>
      <c r="E986" s="2">
        <v>43496</v>
      </c>
      <c r="F986" s="1" t="s">
        <v>2942</v>
      </c>
      <c r="G986" s="1" t="s">
        <v>2942</v>
      </c>
      <c r="H986" s="1" t="s">
        <v>758</v>
      </c>
      <c r="I986" s="1" t="s">
        <v>1146</v>
      </c>
      <c r="J986" s="1" t="s">
        <v>1894</v>
      </c>
      <c r="K986" t="s">
        <v>1895</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3987</v>
      </c>
      <c r="BE986">
        <v>2019</v>
      </c>
    </row>
    <row r="987" spans="1:57" x14ac:dyDescent="0.35">
      <c r="A987" s="1" t="s">
        <v>249</v>
      </c>
      <c r="B987" s="1" t="s">
        <v>2944</v>
      </c>
      <c r="C987" s="1" t="s">
        <v>2943</v>
      </c>
      <c r="D987" s="1" t="s">
        <v>4204</v>
      </c>
      <c r="E987" s="2">
        <v>43496</v>
      </c>
      <c r="F987" s="1" t="s">
        <v>2945</v>
      </c>
      <c r="G987" s="1" t="s">
        <v>2945</v>
      </c>
      <c r="H987" s="1" t="s">
        <v>513</v>
      </c>
      <c r="I987" s="1" t="s">
        <v>1146</v>
      </c>
      <c r="J987" s="1" t="s">
        <v>1894</v>
      </c>
      <c r="K987" t="s">
        <v>1895</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3987</v>
      </c>
      <c r="BE987">
        <v>2019</v>
      </c>
    </row>
    <row r="988" spans="1:57" x14ac:dyDescent="0.35">
      <c r="A988" s="1" t="s">
        <v>249</v>
      </c>
      <c r="B988" s="1" t="s">
        <v>1897</v>
      </c>
      <c r="C988" s="1" t="s">
        <v>2947</v>
      </c>
      <c r="D988" s="1" t="s">
        <v>4204</v>
      </c>
      <c r="E988" s="2">
        <v>43496</v>
      </c>
      <c r="F988" s="1" t="s">
        <v>1898</v>
      </c>
      <c r="G988" s="1" t="s">
        <v>29</v>
      </c>
      <c r="H988" s="1" t="s">
        <v>513</v>
      </c>
      <c r="I988" s="1" t="s">
        <v>1146</v>
      </c>
      <c r="J988" s="1" t="s">
        <v>1894</v>
      </c>
      <c r="K988" t="s">
        <v>1895</v>
      </c>
      <c r="L988" t="b">
        <v>1</v>
      </c>
      <c r="M988">
        <v>0</v>
      </c>
      <c r="N988">
        <v>0</v>
      </c>
      <c r="O988">
        <v>0</v>
      </c>
      <c r="U988">
        <v>0</v>
      </c>
      <c r="V988">
        <v>0</v>
      </c>
      <c r="AI988">
        <v>0</v>
      </c>
      <c r="AZ988">
        <v>0</v>
      </c>
      <c r="BB988">
        <v>1</v>
      </c>
      <c r="BC988">
        <v>2019</v>
      </c>
      <c r="BD988" s="1" t="s">
        <v>3987</v>
      </c>
      <c r="BE988">
        <v>2019</v>
      </c>
    </row>
    <row r="989" spans="1:57" x14ac:dyDescent="0.35">
      <c r="A989" s="1" t="s">
        <v>249</v>
      </c>
      <c r="B989" s="1" t="s">
        <v>1892</v>
      </c>
      <c r="C989" s="1" t="s">
        <v>2946</v>
      </c>
      <c r="D989" s="1" t="s">
        <v>4204</v>
      </c>
      <c r="E989" s="2">
        <v>43496</v>
      </c>
      <c r="F989" s="1" t="s">
        <v>1893</v>
      </c>
      <c r="G989" s="1" t="s">
        <v>29</v>
      </c>
      <c r="H989" s="1" t="s">
        <v>758</v>
      </c>
      <c r="I989" s="1" t="s">
        <v>1146</v>
      </c>
      <c r="J989" s="1" t="s">
        <v>1894</v>
      </c>
      <c r="K989" t="s">
        <v>1895</v>
      </c>
      <c r="L989" t="b">
        <v>1</v>
      </c>
      <c r="M989">
        <v>0</v>
      </c>
      <c r="N989">
        <v>0</v>
      </c>
      <c r="O989">
        <v>0</v>
      </c>
      <c r="U989">
        <v>0</v>
      </c>
      <c r="V989">
        <v>0</v>
      </c>
      <c r="AI989">
        <v>0</v>
      </c>
      <c r="AZ989">
        <v>0</v>
      </c>
      <c r="BB989">
        <v>1</v>
      </c>
      <c r="BC989">
        <v>2019</v>
      </c>
      <c r="BD989" s="1" t="s">
        <v>3987</v>
      </c>
      <c r="BE989">
        <v>2019</v>
      </c>
    </row>
    <row r="990" spans="1:57" x14ac:dyDescent="0.35">
      <c r="A990" s="1" t="s">
        <v>271</v>
      </c>
      <c r="B990" s="1" t="s">
        <v>2865</v>
      </c>
      <c r="C990" s="1" t="s">
        <v>2864</v>
      </c>
      <c r="D990" s="1" t="s">
        <v>4205</v>
      </c>
      <c r="E990" s="2">
        <v>43845</v>
      </c>
      <c r="F990" s="1" t="s">
        <v>2866</v>
      </c>
      <c r="G990" s="1" t="s">
        <v>29</v>
      </c>
      <c r="H990" s="1" t="s">
        <v>43</v>
      </c>
      <c r="I990" s="1" t="s">
        <v>48</v>
      </c>
      <c r="J990" s="1" t="s">
        <v>2867</v>
      </c>
      <c r="K990" t="s">
        <v>2868</v>
      </c>
      <c r="L990" t="b">
        <v>0</v>
      </c>
      <c r="V990">
        <v>0</v>
      </c>
      <c r="AI990">
        <v>0</v>
      </c>
      <c r="AZ990">
        <v>0</v>
      </c>
      <c r="BB990">
        <v>1</v>
      </c>
      <c r="BC990">
        <v>2020</v>
      </c>
      <c r="BD990" s="1" t="s">
        <v>3987</v>
      </c>
      <c r="BE990">
        <v>2020</v>
      </c>
    </row>
    <row r="991" spans="1:57" x14ac:dyDescent="0.35">
      <c r="A991" s="1" t="s">
        <v>258</v>
      </c>
      <c r="B991" s="1" t="s">
        <v>2907</v>
      </c>
      <c r="C991" s="1" t="s">
        <v>2906</v>
      </c>
      <c r="D991" s="1" t="s">
        <v>4206</v>
      </c>
      <c r="E991" s="2">
        <v>43890</v>
      </c>
      <c r="F991" s="1" t="s">
        <v>2908</v>
      </c>
      <c r="G991" s="1" t="s">
        <v>2909</v>
      </c>
      <c r="H991" s="1" t="s">
        <v>74</v>
      </c>
      <c r="I991" s="1" t="s">
        <v>82</v>
      </c>
      <c r="J991" s="1" t="s">
        <v>1855</v>
      </c>
      <c r="K991" t="s">
        <v>1856</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3987</v>
      </c>
      <c r="BE991">
        <v>2020</v>
      </c>
    </row>
    <row r="992" spans="1:57" x14ac:dyDescent="0.35">
      <c r="A992" s="1" t="s">
        <v>297</v>
      </c>
      <c r="B992" s="1" t="s">
        <v>2870</v>
      </c>
      <c r="C992" s="1" t="s">
        <v>2869</v>
      </c>
      <c r="D992" s="1" t="s">
        <v>4207</v>
      </c>
      <c r="E992" s="2">
        <v>44043</v>
      </c>
      <c r="F992" s="1" t="s">
        <v>1839</v>
      </c>
      <c r="G992" s="1" t="s">
        <v>29</v>
      </c>
      <c r="H992" s="1" t="s">
        <v>1839</v>
      </c>
      <c r="I992" s="1" t="s">
        <v>145</v>
      </c>
      <c r="J992" s="1" t="s">
        <v>2871</v>
      </c>
      <c r="K992" t="s">
        <v>2872</v>
      </c>
      <c r="L992" t="b">
        <v>1</v>
      </c>
      <c r="M992">
        <v>533</v>
      </c>
      <c r="N992">
        <v>277</v>
      </c>
      <c r="O992">
        <v>256</v>
      </c>
      <c r="P992">
        <v>0</v>
      </c>
      <c r="R992">
        <v>0</v>
      </c>
      <c r="S992">
        <v>0</v>
      </c>
      <c r="T992">
        <v>0</v>
      </c>
      <c r="U992">
        <v>533</v>
      </c>
      <c r="V992">
        <v>533</v>
      </c>
      <c r="Y992">
        <v>533</v>
      </c>
      <c r="AA992">
        <v>277</v>
      </c>
      <c r="AB992">
        <v>256</v>
      </c>
      <c r="AC992">
        <v>0</v>
      </c>
      <c r="AD992">
        <v>0</v>
      </c>
      <c r="AE992">
        <v>0</v>
      </c>
      <c r="AF992">
        <v>0</v>
      </c>
      <c r="AG992">
        <v>0</v>
      </c>
      <c r="AH992">
        <v>533</v>
      </c>
      <c r="AI992">
        <v>533</v>
      </c>
      <c r="AK992">
        <v>0</v>
      </c>
      <c r="AN992">
        <v>0</v>
      </c>
      <c r="AR992">
        <v>0</v>
      </c>
      <c r="AS992">
        <v>0</v>
      </c>
      <c r="AT992">
        <v>0</v>
      </c>
      <c r="AU992">
        <v>0</v>
      </c>
      <c r="AV992">
        <v>0</v>
      </c>
      <c r="AW992">
        <v>0</v>
      </c>
      <c r="AX992">
        <v>0</v>
      </c>
      <c r="AY992">
        <v>0</v>
      </c>
      <c r="AZ992">
        <v>0</v>
      </c>
      <c r="BB992">
        <v>7</v>
      </c>
      <c r="BC992">
        <v>2020</v>
      </c>
      <c r="BD992" s="1" t="s">
        <v>3985</v>
      </c>
      <c r="BE992">
        <v>2020</v>
      </c>
    </row>
    <row r="993" spans="1:57" x14ac:dyDescent="0.35">
      <c r="A993" s="1" t="s">
        <v>297</v>
      </c>
      <c r="B993" s="1" t="s">
        <v>2874</v>
      </c>
      <c r="C993" s="1" t="s">
        <v>2873</v>
      </c>
      <c r="D993" s="1" t="s">
        <v>4207</v>
      </c>
      <c r="E993" s="2">
        <v>44043</v>
      </c>
      <c r="F993" s="1" t="s">
        <v>1783</v>
      </c>
      <c r="G993" s="1" t="s">
        <v>29</v>
      </c>
      <c r="H993" s="1" t="s">
        <v>1783</v>
      </c>
      <c r="I993" s="1" t="s">
        <v>145</v>
      </c>
      <c r="J993" s="1" t="s">
        <v>2871</v>
      </c>
      <c r="K993" t="s">
        <v>2872</v>
      </c>
      <c r="L993" t="b">
        <v>1</v>
      </c>
      <c r="M993">
        <v>419</v>
      </c>
      <c r="N993">
        <v>181</v>
      </c>
      <c r="O993">
        <v>238</v>
      </c>
      <c r="P993">
        <v>0</v>
      </c>
      <c r="R993">
        <v>0</v>
      </c>
      <c r="S993">
        <v>0</v>
      </c>
      <c r="T993">
        <v>0</v>
      </c>
      <c r="U993">
        <v>419</v>
      </c>
      <c r="V993">
        <v>419</v>
      </c>
      <c r="Y993">
        <v>419</v>
      </c>
      <c r="AA993">
        <v>181</v>
      </c>
      <c r="AB993">
        <v>238</v>
      </c>
      <c r="AC993">
        <v>0</v>
      </c>
      <c r="AD993">
        <v>0</v>
      </c>
      <c r="AE993">
        <v>0</v>
      </c>
      <c r="AF993">
        <v>0</v>
      </c>
      <c r="AG993">
        <v>0</v>
      </c>
      <c r="AH993">
        <v>419</v>
      </c>
      <c r="AI993">
        <v>419</v>
      </c>
      <c r="AK993">
        <v>750</v>
      </c>
      <c r="AR993">
        <v>290</v>
      </c>
      <c r="AS993">
        <v>460</v>
      </c>
      <c r="AT993">
        <v>0</v>
      </c>
      <c r="AU993">
        <v>0</v>
      </c>
      <c r="AV993">
        <v>0</v>
      </c>
      <c r="AW993">
        <v>0</v>
      </c>
      <c r="AX993">
        <v>0</v>
      </c>
      <c r="AY993">
        <v>750</v>
      </c>
      <c r="AZ993">
        <v>750</v>
      </c>
      <c r="BB993">
        <v>7</v>
      </c>
      <c r="BC993">
        <v>2020</v>
      </c>
      <c r="BD993" s="1" t="s">
        <v>3985</v>
      </c>
      <c r="BE993">
        <v>2020</v>
      </c>
    </row>
    <row r="994" spans="1:57" x14ac:dyDescent="0.35">
      <c r="A994" s="1" t="s">
        <v>297</v>
      </c>
      <c r="B994" s="1" t="s">
        <v>2880</v>
      </c>
      <c r="C994" s="1" t="s">
        <v>2879</v>
      </c>
      <c r="D994" s="1" t="s">
        <v>4207</v>
      </c>
      <c r="E994" s="2">
        <v>44043</v>
      </c>
      <c r="F994" s="1" t="s">
        <v>1816</v>
      </c>
      <c r="G994" s="1" t="s">
        <v>29</v>
      </c>
      <c r="H994" s="1" t="s">
        <v>1816</v>
      </c>
      <c r="I994" s="1" t="s">
        <v>145</v>
      </c>
      <c r="J994" s="1" t="s">
        <v>2871</v>
      </c>
      <c r="K994" t="s">
        <v>2872</v>
      </c>
      <c r="L994" t="b">
        <v>1</v>
      </c>
      <c r="M994">
        <v>1426</v>
      </c>
      <c r="N994">
        <v>714</v>
      </c>
      <c r="O994">
        <v>712</v>
      </c>
      <c r="P994">
        <v>0</v>
      </c>
      <c r="R994">
        <v>0</v>
      </c>
      <c r="S994">
        <v>0</v>
      </c>
      <c r="T994">
        <v>0</v>
      </c>
      <c r="U994">
        <v>1426</v>
      </c>
      <c r="V994">
        <v>1426</v>
      </c>
      <c r="Y994">
        <v>1426</v>
      </c>
      <c r="AA994">
        <v>714</v>
      </c>
      <c r="AB994">
        <v>712</v>
      </c>
      <c r="AC994">
        <v>0</v>
      </c>
      <c r="AD994">
        <v>0</v>
      </c>
      <c r="AE994">
        <v>0</v>
      </c>
      <c r="AF994">
        <v>0</v>
      </c>
      <c r="AG994">
        <v>0</v>
      </c>
      <c r="AH994">
        <v>1426</v>
      </c>
      <c r="AI994">
        <v>1426</v>
      </c>
      <c r="AK994">
        <v>185</v>
      </c>
      <c r="AN994">
        <v>0</v>
      </c>
      <c r="AR994">
        <v>105</v>
      </c>
      <c r="AS994">
        <v>80</v>
      </c>
      <c r="AT994">
        <v>0</v>
      </c>
      <c r="AU994">
        <v>0</v>
      </c>
      <c r="AV994">
        <v>0</v>
      </c>
      <c r="AW994">
        <v>0</v>
      </c>
      <c r="AX994">
        <v>0</v>
      </c>
      <c r="AY994">
        <v>185</v>
      </c>
      <c r="AZ994">
        <v>185</v>
      </c>
      <c r="BB994">
        <v>7</v>
      </c>
      <c r="BC994">
        <v>2020</v>
      </c>
      <c r="BD994" s="1" t="s">
        <v>3985</v>
      </c>
      <c r="BE994">
        <v>2020</v>
      </c>
    </row>
    <row r="995" spans="1:57" x14ac:dyDescent="0.35">
      <c r="A995" s="1" t="s">
        <v>297</v>
      </c>
      <c r="B995" s="1" t="s">
        <v>2876</v>
      </c>
      <c r="C995" s="1" t="s">
        <v>2875</v>
      </c>
      <c r="D995" s="1" t="s">
        <v>4207</v>
      </c>
      <c r="E995" s="2">
        <v>44043</v>
      </c>
      <c r="F995" s="1" t="s">
        <v>135</v>
      </c>
      <c r="G995" s="1" t="s">
        <v>29</v>
      </c>
      <c r="H995" s="1" t="s">
        <v>135</v>
      </c>
      <c r="I995" s="1" t="s">
        <v>136</v>
      </c>
      <c r="J995" s="1" t="s">
        <v>2877</v>
      </c>
      <c r="K995" t="s">
        <v>2878</v>
      </c>
      <c r="L995" t="b">
        <v>1</v>
      </c>
      <c r="M995">
        <v>2622</v>
      </c>
      <c r="N995">
        <v>906</v>
      </c>
      <c r="O995">
        <v>1716</v>
      </c>
      <c r="P995">
        <v>0</v>
      </c>
      <c r="Q995">
        <v>0</v>
      </c>
      <c r="R995">
        <v>0</v>
      </c>
      <c r="S995">
        <v>0</v>
      </c>
      <c r="T995">
        <v>0</v>
      </c>
      <c r="U995">
        <v>2622</v>
      </c>
      <c r="V995">
        <v>2622</v>
      </c>
      <c r="Y995">
        <v>2622</v>
      </c>
      <c r="AA995">
        <v>906</v>
      </c>
      <c r="AB995">
        <v>1716</v>
      </c>
      <c r="AC995">
        <v>0</v>
      </c>
      <c r="AD995">
        <v>0</v>
      </c>
      <c r="AE995">
        <v>0</v>
      </c>
      <c r="AF995">
        <v>0</v>
      </c>
      <c r="AG995">
        <v>0</v>
      </c>
      <c r="AH995">
        <v>2622</v>
      </c>
      <c r="AI995">
        <v>2622</v>
      </c>
      <c r="AK995">
        <v>81</v>
      </c>
      <c r="AN995">
        <v>0</v>
      </c>
      <c r="AR995">
        <v>14</v>
      </c>
      <c r="AS995">
        <v>67</v>
      </c>
      <c r="AT995">
        <v>0</v>
      </c>
      <c r="AU995">
        <v>0</v>
      </c>
      <c r="AV995">
        <v>0</v>
      </c>
      <c r="AW995">
        <v>0</v>
      </c>
      <c r="AX995">
        <v>0</v>
      </c>
      <c r="AY995">
        <v>81</v>
      </c>
      <c r="AZ995">
        <v>81</v>
      </c>
      <c r="BB995">
        <v>7</v>
      </c>
      <c r="BC995">
        <v>2020</v>
      </c>
      <c r="BD995" s="1" t="s">
        <v>3985</v>
      </c>
      <c r="BE995">
        <v>2020</v>
      </c>
    </row>
    <row r="996" spans="1:57" x14ac:dyDescent="0.35">
      <c r="A996" s="1" t="s">
        <v>297</v>
      </c>
      <c r="B996" s="1" t="s">
        <v>2905</v>
      </c>
      <c r="C996" s="1" t="s">
        <v>2904</v>
      </c>
      <c r="D996" s="1" t="s">
        <v>4207</v>
      </c>
      <c r="E996" s="2">
        <v>44043</v>
      </c>
      <c r="F996" s="1" t="s">
        <v>1795</v>
      </c>
      <c r="G996" s="1" t="s">
        <v>29</v>
      </c>
      <c r="H996" s="1" t="s">
        <v>1795</v>
      </c>
      <c r="I996" s="1" t="s">
        <v>145</v>
      </c>
      <c r="J996" s="1" t="s">
        <v>2871</v>
      </c>
      <c r="K996" t="s">
        <v>2872</v>
      </c>
      <c r="L996" t="b">
        <v>1</v>
      </c>
      <c r="M996">
        <v>10</v>
      </c>
      <c r="N996">
        <v>6</v>
      </c>
      <c r="O996">
        <v>4</v>
      </c>
      <c r="P996">
        <v>0</v>
      </c>
      <c r="R996">
        <v>0</v>
      </c>
      <c r="S996">
        <v>0</v>
      </c>
      <c r="T996">
        <v>0</v>
      </c>
      <c r="U996">
        <v>10</v>
      </c>
      <c r="V996">
        <v>10</v>
      </c>
      <c r="Y996">
        <v>10</v>
      </c>
      <c r="AA996">
        <v>6</v>
      </c>
      <c r="AB996">
        <v>4</v>
      </c>
      <c r="AC996">
        <v>0</v>
      </c>
      <c r="AD996">
        <v>0</v>
      </c>
      <c r="AE996">
        <v>0</v>
      </c>
      <c r="AF996">
        <v>0</v>
      </c>
      <c r="AG996">
        <v>0</v>
      </c>
      <c r="AH996">
        <v>10</v>
      </c>
      <c r="AI996">
        <v>10</v>
      </c>
      <c r="AK996">
        <v>41</v>
      </c>
      <c r="AN996">
        <v>0</v>
      </c>
      <c r="AR996">
        <v>17</v>
      </c>
      <c r="AS996">
        <v>24</v>
      </c>
      <c r="AT996">
        <v>0</v>
      </c>
      <c r="AU996">
        <v>0</v>
      </c>
      <c r="AV996">
        <v>0</v>
      </c>
      <c r="AW996">
        <v>0</v>
      </c>
      <c r="AX996">
        <v>0</v>
      </c>
      <c r="AY996">
        <v>41</v>
      </c>
      <c r="AZ996">
        <v>41</v>
      </c>
      <c r="BB996">
        <v>7</v>
      </c>
      <c r="BC996">
        <v>2020</v>
      </c>
      <c r="BD996" s="1" t="s">
        <v>3985</v>
      </c>
      <c r="BE996">
        <v>2020</v>
      </c>
    </row>
    <row r="997" spans="1:57" x14ac:dyDescent="0.35">
      <c r="A997" s="1" t="s">
        <v>297</v>
      </c>
      <c r="B997" s="1" t="s">
        <v>2903</v>
      </c>
      <c r="C997" s="1" t="s">
        <v>2902</v>
      </c>
      <c r="D997" s="1" t="s">
        <v>4207</v>
      </c>
      <c r="E997" s="2">
        <v>44043</v>
      </c>
      <c r="F997" s="1" t="s">
        <v>402</v>
      </c>
      <c r="G997" s="1" t="s">
        <v>29</v>
      </c>
      <c r="H997" s="1" t="s">
        <v>402</v>
      </c>
      <c r="I997" s="1" t="s">
        <v>145</v>
      </c>
      <c r="J997" s="1" t="s">
        <v>2871</v>
      </c>
      <c r="K997" t="s">
        <v>2872</v>
      </c>
      <c r="L997" t="b">
        <v>1</v>
      </c>
      <c r="M997">
        <v>70</v>
      </c>
      <c r="N997">
        <v>20</v>
      </c>
      <c r="O997">
        <v>50</v>
      </c>
      <c r="P997">
        <v>0</v>
      </c>
      <c r="R997">
        <v>0</v>
      </c>
      <c r="S997">
        <v>0</v>
      </c>
      <c r="T997">
        <v>0</v>
      </c>
      <c r="U997">
        <v>70</v>
      </c>
      <c r="V997">
        <v>70</v>
      </c>
      <c r="Y997">
        <v>70</v>
      </c>
      <c r="AA997">
        <v>20</v>
      </c>
      <c r="AB997">
        <v>50</v>
      </c>
      <c r="AC997">
        <v>0</v>
      </c>
      <c r="AD997">
        <v>0</v>
      </c>
      <c r="AE997">
        <v>0</v>
      </c>
      <c r="AF997">
        <v>0</v>
      </c>
      <c r="AG997">
        <v>0</v>
      </c>
      <c r="AH997">
        <v>70</v>
      </c>
      <c r="AI997">
        <v>70</v>
      </c>
      <c r="AK997">
        <v>115</v>
      </c>
      <c r="AN997">
        <v>0</v>
      </c>
      <c r="AR997">
        <v>33</v>
      </c>
      <c r="AS997">
        <v>82</v>
      </c>
      <c r="AT997">
        <v>0</v>
      </c>
      <c r="AU997">
        <v>0</v>
      </c>
      <c r="AV997">
        <v>0</v>
      </c>
      <c r="AW997">
        <v>0</v>
      </c>
      <c r="AX997">
        <v>0</v>
      </c>
      <c r="AY997">
        <v>115</v>
      </c>
      <c r="AZ997">
        <v>115</v>
      </c>
      <c r="BB997">
        <v>7</v>
      </c>
      <c r="BC997">
        <v>2020</v>
      </c>
      <c r="BD997" s="1" t="s">
        <v>3985</v>
      </c>
      <c r="BE997">
        <v>2020</v>
      </c>
    </row>
    <row r="998" spans="1:57" x14ac:dyDescent="0.35">
      <c r="A998" s="1" t="s">
        <v>297</v>
      </c>
      <c r="B998" s="1" t="s">
        <v>2901</v>
      </c>
      <c r="C998" s="1" t="s">
        <v>2900</v>
      </c>
      <c r="D998" s="1" t="s">
        <v>4207</v>
      </c>
      <c r="E998" s="2">
        <v>44043</v>
      </c>
      <c r="F998" s="1" t="s">
        <v>1020</v>
      </c>
      <c r="G998" s="1" t="s">
        <v>29</v>
      </c>
      <c r="H998" s="1" t="s">
        <v>1020</v>
      </c>
      <c r="I998" s="1" t="s">
        <v>145</v>
      </c>
      <c r="J998" s="1" t="s">
        <v>2887</v>
      </c>
      <c r="K998" t="s">
        <v>2891</v>
      </c>
      <c r="L998" t="b">
        <v>1</v>
      </c>
      <c r="M998">
        <v>2571</v>
      </c>
      <c r="N998">
        <v>1207</v>
      </c>
      <c r="O998">
        <v>1364</v>
      </c>
      <c r="P998">
        <v>0</v>
      </c>
      <c r="R998">
        <v>0</v>
      </c>
      <c r="S998">
        <v>0</v>
      </c>
      <c r="T998">
        <v>0</v>
      </c>
      <c r="U998">
        <v>2571</v>
      </c>
      <c r="V998">
        <v>2571</v>
      </c>
      <c r="Y998">
        <v>2571</v>
      </c>
      <c r="AA998">
        <v>1207</v>
      </c>
      <c r="AB998">
        <v>1364</v>
      </c>
      <c r="AC998">
        <v>0</v>
      </c>
      <c r="AD998">
        <v>0</v>
      </c>
      <c r="AE998">
        <v>0</v>
      </c>
      <c r="AF998">
        <v>0</v>
      </c>
      <c r="AG998">
        <v>0</v>
      </c>
      <c r="AH998">
        <v>2571</v>
      </c>
      <c r="AI998">
        <v>2571</v>
      </c>
      <c r="AK998">
        <v>660</v>
      </c>
      <c r="AN998">
        <v>0</v>
      </c>
      <c r="AR998">
        <v>259</v>
      </c>
      <c r="AS998">
        <v>401</v>
      </c>
      <c r="AT998">
        <v>0</v>
      </c>
      <c r="AU998">
        <v>0</v>
      </c>
      <c r="AV998">
        <v>0</v>
      </c>
      <c r="AW998">
        <v>0</v>
      </c>
      <c r="AX998">
        <v>0</v>
      </c>
      <c r="AY998">
        <v>660</v>
      </c>
      <c r="AZ998">
        <v>660</v>
      </c>
      <c r="BB998">
        <v>7</v>
      </c>
      <c r="BC998">
        <v>2020</v>
      </c>
      <c r="BD998" s="1" t="s">
        <v>3985</v>
      </c>
      <c r="BE998">
        <v>2020</v>
      </c>
    </row>
    <row r="999" spans="1:57" x14ac:dyDescent="0.35">
      <c r="A999" s="1" t="s">
        <v>297</v>
      </c>
      <c r="B999" s="1" t="s">
        <v>2899</v>
      </c>
      <c r="C999" s="1" t="s">
        <v>2898</v>
      </c>
      <c r="D999" s="1" t="s">
        <v>4207</v>
      </c>
      <c r="E999" s="2">
        <v>44043</v>
      </c>
      <c r="F999" s="1" t="s">
        <v>998</v>
      </c>
      <c r="G999" s="1" t="s">
        <v>29</v>
      </c>
      <c r="H999" s="1" t="s">
        <v>998</v>
      </c>
      <c r="I999" s="1" t="s">
        <v>145</v>
      </c>
      <c r="J999" s="1" t="s">
        <v>2871</v>
      </c>
      <c r="K999" t="s">
        <v>2872</v>
      </c>
      <c r="L999" t="b">
        <v>1</v>
      </c>
      <c r="M999">
        <v>73</v>
      </c>
      <c r="N999">
        <v>47</v>
      </c>
      <c r="O999">
        <v>26</v>
      </c>
      <c r="P999">
        <v>0</v>
      </c>
      <c r="R999">
        <v>0</v>
      </c>
      <c r="S999">
        <v>0</v>
      </c>
      <c r="T999">
        <v>0</v>
      </c>
      <c r="U999">
        <v>73</v>
      </c>
      <c r="V999">
        <v>73</v>
      </c>
      <c r="Y999">
        <v>73</v>
      </c>
      <c r="AA999">
        <v>47</v>
      </c>
      <c r="AB999">
        <v>26</v>
      </c>
      <c r="AC999">
        <v>0</v>
      </c>
      <c r="AD999">
        <v>0</v>
      </c>
      <c r="AE999">
        <v>0</v>
      </c>
      <c r="AF999">
        <v>0</v>
      </c>
      <c r="AG999">
        <v>0</v>
      </c>
      <c r="AH999">
        <v>73</v>
      </c>
      <c r="AI999">
        <v>73</v>
      </c>
      <c r="AK999">
        <v>46</v>
      </c>
      <c r="AN999">
        <v>0</v>
      </c>
      <c r="AR999">
        <v>31</v>
      </c>
      <c r="AS999">
        <v>15</v>
      </c>
      <c r="AT999">
        <v>0</v>
      </c>
      <c r="AU999">
        <v>0</v>
      </c>
      <c r="AV999">
        <v>0</v>
      </c>
      <c r="AW999">
        <v>0</v>
      </c>
      <c r="AX999">
        <v>0</v>
      </c>
      <c r="AY999">
        <v>46</v>
      </c>
      <c r="AZ999">
        <v>46</v>
      </c>
      <c r="BB999">
        <v>7</v>
      </c>
      <c r="BC999">
        <v>2020</v>
      </c>
      <c r="BD999" s="1" t="s">
        <v>3985</v>
      </c>
      <c r="BE999">
        <v>2020</v>
      </c>
    </row>
    <row r="1000" spans="1:57" x14ac:dyDescent="0.35">
      <c r="A1000" s="1" t="s">
        <v>297</v>
      </c>
      <c r="B1000" s="1" t="s">
        <v>2897</v>
      </c>
      <c r="C1000" s="1" t="s">
        <v>2896</v>
      </c>
      <c r="D1000" s="1" t="s">
        <v>4207</v>
      </c>
      <c r="E1000" s="2">
        <v>44043</v>
      </c>
      <c r="F1000" s="1" t="s">
        <v>1828</v>
      </c>
      <c r="G1000" s="1" t="s">
        <v>29</v>
      </c>
      <c r="H1000" s="1" t="s">
        <v>1828</v>
      </c>
      <c r="I1000" s="1" t="s">
        <v>145</v>
      </c>
      <c r="J1000" s="1" t="s">
        <v>2871</v>
      </c>
      <c r="K1000" t="s">
        <v>2872</v>
      </c>
      <c r="L1000" t="b">
        <v>1</v>
      </c>
      <c r="M1000">
        <v>574</v>
      </c>
      <c r="N1000">
        <v>306</v>
      </c>
      <c r="O1000">
        <v>268</v>
      </c>
      <c r="P1000">
        <v>0</v>
      </c>
      <c r="R1000">
        <v>0</v>
      </c>
      <c r="S1000">
        <v>0</v>
      </c>
      <c r="T1000">
        <v>0</v>
      </c>
      <c r="U1000">
        <v>574</v>
      </c>
      <c r="V1000">
        <v>574</v>
      </c>
      <c r="Y1000">
        <v>574</v>
      </c>
      <c r="AA1000">
        <v>306</v>
      </c>
      <c r="AB1000">
        <v>268</v>
      </c>
      <c r="AC1000">
        <v>0</v>
      </c>
      <c r="AD1000">
        <v>0</v>
      </c>
      <c r="AE1000">
        <v>0</v>
      </c>
      <c r="AF1000">
        <v>0</v>
      </c>
      <c r="AG1000">
        <v>0</v>
      </c>
      <c r="AH1000">
        <v>574</v>
      </c>
      <c r="AI1000">
        <v>574</v>
      </c>
      <c r="AK1000">
        <v>255</v>
      </c>
      <c r="AN1000">
        <v>0</v>
      </c>
      <c r="AR1000">
        <v>119</v>
      </c>
      <c r="AS1000">
        <v>136</v>
      </c>
      <c r="AT1000">
        <v>0</v>
      </c>
      <c r="AU1000">
        <v>0</v>
      </c>
      <c r="AV1000">
        <v>0</v>
      </c>
      <c r="AW1000">
        <v>0</v>
      </c>
      <c r="AX1000">
        <v>0</v>
      </c>
      <c r="AY1000">
        <v>255</v>
      </c>
      <c r="AZ1000">
        <v>255</v>
      </c>
      <c r="BB1000">
        <v>7</v>
      </c>
      <c r="BC1000">
        <v>2020</v>
      </c>
      <c r="BD1000" s="1" t="s">
        <v>3985</v>
      </c>
      <c r="BE1000">
        <v>2020</v>
      </c>
    </row>
    <row r="1001" spans="1:57" x14ac:dyDescent="0.35">
      <c r="A1001" s="1" t="s">
        <v>297</v>
      </c>
      <c r="B1001" s="1" t="s">
        <v>2893</v>
      </c>
      <c r="C1001" s="1" t="s">
        <v>2892</v>
      </c>
      <c r="D1001" s="1" t="s">
        <v>4207</v>
      </c>
      <c r="E1001" s="2">
        <v>44043</v>
      </c>
      <c r="F1001" s="1" t="s">
        <v>1110</v>
      </c>
      <c r="G1001" s="1" t="s">
        <v>29</v>
      </c>
      <c r="H1001" s="1" t="s">
        <v>1110</v>
      </c>
      <c r="I1001" s="1" t="s">
        <v>145</v>
      </c>
      <c r="J1001" s="1" t="s">
        <v>2871</v>
      </c>
      <c r="K1001" t="s">
        <v>2872</v>
      </c>
      <c r="L1001" t="b">
        <v>1</v>
      </c>
      <c r="M1001">
        <v>372</v>
      </c>
      <c r="N1001">
        <v>188</v>
      </c>
      <c r="O1001">
        <v>184</v>
      </c>
      <c r="P1001">
        <v>0</v>
      </c>
      <c r="R1001">
        <v>0</v>
      </c>
      <c r="S1001">
        <v>0</v>
      </c>
      <c r="T1001">
        <v>0</v>
      </c>
      <c r="U1001">
        <v>372</v>
      </c>
      <c r="V1001">
        <v>372</v>
      </c>
      <c r="Y1001">
        <v>372</v>
      </c>
      <c r="AA1001">
        <v>188</v>
      </c>
      <c r="AB1001">
        <v>184</v>
      </c>
      <c r="AC1001">
        <v>0</v>
      </c>
      <c r="AD1001">
        <v>0</v>
      </c>
      <c r="AE1001">
        <v>0</v>
      </c>
      <c r="AF1001">
        <v>0</v>
      </c>
      <c r="AG1001">
        <v>0</v>
      </c>
      <c r="AH1001">
        <v>372</v>
      </c>
      <c r="AI1001">
        <v>372</v>
      </c>
      <c r="AK1001">
        <v>24</v>
      </c>
      <c r="AN1001">
        <v>9</v>
      </c>
      <c r="AR1001">
        <v>13</v>
      </c>
      <c r="AS1001">
        <v>20</v>
      </c>
      <c r="AT1001">
        <v>0</v>
      </c>
      <c r="AU1001">
        <v>0</v>
      </c>
      <c r="AV1001">
        <v>0</v>
      </c>
      <c r="AW1001">
        <v>0</v>
      </c>
      <c r="AX1001">
        <v>0</v>
      </c>
      <c r="AY1001">
        <v>33</v>
      </c>
      <c r="AZ1001">
        <v>33</v>
      </c>
      <c r="BB1001">
        <v>7</v>
      </c>
      <c r="BC1001">
        <v>2020</v>
      </c>
      <c r="BD1001" s="1" t="s">
        <v>3985</v>
      </c>
      <c r="BE1001">
        <v>2020</v>
      </c>
    </row>
    <row r="1002" spans="1:57" x14ac:dyDescent="0.35">
      <c r="A1002" s="1" t="s">
        <v>297</v>
      </c>
      <c r="B1002" s="1" t="s">
        <v>2895</v>
      </c>
      <c r="C1002" s="1" t="s">
        <v>2894</v>
      </c>
      <c r="D1002" s="1" t="s">
        <v>4207</v>
      </c>
      <c r="E1002" s="2">
        <v>44043</v>
      </c>
      <c r="F1002" s="1" t="s">
        <v>1824</v>
      </c>
      <c r="G1002" s="1" t="s">
        <v>29</v>
      </c>
      <c r="H1002" s="1" t="s">
        <v>1824</v>
      </c>
      <c r="I1002" s="1" t="s">
        <v>145</v>
      </c>
      <c r="J1002" s="1" t="s">
        <v>2871</v>
      </c>
      <c r="K1002" t="s">
        <v>2872</v>
      </c>
      <c r="L1002" t="b">
        <v>1</v>
      </c>
      <c r="M1002">
        <v>516</v>
      </c>
      <c r="N1002">
        <v>267</v>
      </c>
      <c r="O1002">
        <v>249</v>
      </c>
      <c r="P1002">
        <v>0</v>
      </c>
      <c r="R1002">
        <v>0</v>
      </c>
      <c r="S1002">
        <v>0</v>
      </c>
      <c r="T1002">
        <v>0</v>
      </c>
      <c r="U1002">
        <v>516</v>
      </c>
      <c r="V1002">
        <v>516</v>
      </c>
      <c r="Y1002">
        <v>516</v>
      </c>
      <c r="AA1002">
        <v>267</v>
      </c>
      <c r="AB1002">
        <v>249</v>
      </c>
      <c r="AC1002">
        <v>0</v>
      </c>
      <c r="AD1002">
        <v>0</v>
      </c>
      <c r="AE1002">
        <v>0</v>
      </c>
      <c r="AF1002">
        <v>0</v>
      </c>
      <c r="AG1002">
        <v>0</v>
      </c>
      <c r="AH1002">
        <v>516</v>
      </c>
      <c r="AI1002">
        <v>516</v>
      </c>
      <c r="AK1002">
        <v>524</v>
      </c>
      <c r="AR1002">
        <v>306</v>
      </c>
      <c r="AS1002">
        <v>218</v>
      </c>
      <c r="AT1002">
        <v>0</v>
      </c>
      <c r="AU1002">
        <v>0</v>
      </c>
      <c r="AV1002">
        <v>0</v>
      </c>
      <c r="AW1002">
        <v>0</v>
      </c>
      <c r="AX1002">
        <v>0</v>
      </c>
      <c r="AY1002">
        <v>524</v>
      </c>
      <c r="AZ1002">
        <v>524</v>
      </c>
      <c r="BB1002">
        <v>7</v>
      </c>
      <c r="BC1002">
        <v>2020</v>
      </c>
      <c r="BD1002" s="1" t="s">
        <v>3985</v>
      </c>
      <c r="BE1002">
        <v>2020</v>
      </c>
    </row>
    <row r="1003" spans="1:57" x14ac:dyDescent="0.35">
      <c r="A1003" s="1" t="s">
        <v>297</v>
      </c>
      <c r="B1003" s="1" t="s">
        <v>2890</v>
      </c>
      <c r="C1003" s="1" t="s">
        <v>2889</v>
      </c>
      <c r="D1003" s="1" t="s">
        <v>4207</v>
      </c>
      <c r="E1003" s="2">
        <v>44043</v>
      </c>
      <c r="F1003" s="1" t="s">
        <v>1799</v>
      </c>
      <c r="G1003" s="1" t="s">
        <v>29</v>
      </c>
      <c r="H1003" s="1" t="s">
        <v>1799</v>
      </c>
      <c r="I1003" s="1" t="s">
        <v>145</v>
      </c>
      <c r="J1003" s="1" t="s">
        <v>2887</v>
      </c>
      <c r="K1003" t="s">
        <v>2891</v>
      </c>
      <c r="L1003" t="b">
        <v>1</v>
      </c>
      <c r="M1003">
        <v>4051</v>
      </c>
      <c r="N1003">
        <v>1060</v>
      </c>
      <c r="O1003">
        <v>2991</v>
      </c>
      <c r="P1003">
        <v>0</v>
      </c>
      <c r="R1003">
        <v>0</v>
      </c>
      <c r="S1003">
        <v>0</v>
      </c>
      <c r="T1003">
        <v>0</v>
      </c>
      <c r="U1003">
        <v>4051</v>
      </c>
      <c r="V1003">
        <v>4051</v>
      </c>
      <c r="Y1003">
        <v>4051</v>
      </c>
      <c r="AA1003">
        <v>1060</v>
      </c>
      <c r="AB1003">
        <v>2991</v>
      </c>
      <c r="AC1003">
        <v>0</v>
      </c>
      <c r="AD1003">
        <v>0</v>
      </c>
      <c r="AE1003">
        <v>0</v>
      </c>
      <c r="AF1003">
        <v>0</v>
      </c>
      <c r="AG1003">
        <v>0</v>
      </c>
      <c r="AH1003">
        <v>4051</v>
      </c>
      <c r="AI1003">
        <v>4051</v>
      </c>
      <c r="AK1003">
        <v>2042</v>
      </c>
      <c r="AN1003">
        <v>404</v>
      </c>
      <c r="AR1003">
        <v>572</v>
      </c>
      <c r="AS1003">
        <v>1874</v>
      </c>
      <c r="AT1003">
        <v>0</v>
      </c>
      <c r="AU1003">
        <v>0</v>
      </c>
      <c r="AV1003">
        <v>0</v>
      </c>
      <c r="AW1003">
        <v>0</v>
      </c>
      <c r="AX1003">
        <v>0</v>
      </c>
      <c r="AY1003">
        <v>2446</v>
      </c>
      <c r="AZ1003">
        <v>2446</v>
      </c>
      <c r="BB1003">
        <v>7</v>
      </c>
      <c r="BC1003">
        <v>2020</v>
      </c>
      <c r="BD1003" s="1" t="s">
        <v>3985</v>
      </c>
      <c r="BE1003">
        <v>2020</v>
      </c>
    </row>
    <row r="1004" spans="1:57" x14ac:dyDescent="0.35">
      <c r="A1004" s="1" t="s">
        <v>297</v>
      </c>
      <c r="B1004" s="1" t="s">
        <v>2886</v>
      </c>
      <c r="C1004" s="1" t="s">
        <v>2885</v>
      </c>
      <c r="D1004" s="1" t="s">
        <v>4207</v>
      </c>
      <c r="E1004" s="2">
        <v>44043</v>
      </c>
      <c r="F1004" s="1" t="s">
        <v>1124</v>
      </c>
      <c r="G1004" s="1" t="s">
        <v>29</v>
      </c>
      <c r="H1004" s="1" t="s">
        <v>1124</v>
      </c>
      <c r="I1004" s="1" t="s">
        <v>145</v>
      </c>
      <c r="J1004" s="1" t="s">
        <v>2887</v>
      </c>
      <c r="K1004" t="s">
        <v>2888</v>
      </c>
      <c r="L1004" t="b">
        <v>1</v>
      </c>
      <c r="M1004">
        <v>1749</v>
      </c>
      <c r="N1004">
        <v>634</v>
      </c>
      <c r="O1004">
        <v>1115</v>
      </c>
      <c r="P1004">
        <v>0</v>
      </c>
      <c r="R1004">
        <v>0</v>
      </c>
      <c r="S1004">
        <v>0</v>
      </c>
      <c r="T1004">
        <v>0</v>
      </c>
      <c r="U1004">
        <v>1749</v>
      </c>
      <c r="V1004">
        <v>1749</v>
      </c>
      <c r="Y1004">
        <v>1749</v>
      </c>
      <c r="AA1004">
        <v>634</v>
      </c>
      <c r="AB1004">
        <v>1115</v>
      </c>
      <c r="AC1004">
        <v>0</v>
      </c>
      <c r="AD1004">
        <v>0</v>
      </c>
      <c r="AE1004">
        <v>0</v>
      </c>
      <c r="AF1004">
        <v>0</v>
      </c>
      <c r="AG1004">
        <v>0</v>
      </c>
      <c r="AH1004">
        <v>1749</v>
      </c>
      <c r="AI1004">
        <v>1749</v>
      </c>
      <c r="AK1004">
        <v>398</v>
      </c>
      <c r="AN1004">
        <v>37</v>
      </c>
      <c r="AR1004">
        <v>133</v>
      </c>
      <c r="AS1004">
        <v>302</v>
      </c>
      <c r="AT1004">
        <v>0</v>
      </c>
      <c r="AU1004">
        <v>0</v>
      </c>
      <c r="AV1004">
        <v>0</v>
      </c>
      <c r="AW1004">
        <v>0</v>
      </c>
      <c r="AX1004">
        <v>0</v>
      </c>
      <c r="AY1004">
        <v>435</v>
      </c>
      <c r="AZ1004">
        <v>435</v>
      </c>
      <c r="BB1004">
        <v>7</v>
      </c>
      <c r="BC1004">
        <v>2020</v>
      </c>
      <c r="BD1004" s="1" t="s">
        <v>3985</v>
      </c>
      <c r="BE1004">
        <v>2020</v>
      </c>
    </row>
    <row r="1005" spans="1:57" x14ac:dyDescent="0.35">
      <c r="A1005" s="1" t="s">
        <v>297</v>
      </c>
      <c r="B1005" s="1" t="s">
        <v>2884</v>
      </c>
      <c r="C1005" s="1" t="s">
        <v>2883</v>
      </c>
      <c r="D1005" s="1" t="s">
        <v>4207</v>
      </c>
      <c r="E1005" s="2">
        <v>44043</v>
      </c>
      <c r="F1005" s="1" t="s">
        <v>155</v>
      </c>
      <c r="G1005" s="1" t="s">
        <v>29</v>
      </c>
      <c r="H1005" s="1" t="s">
        <v>155</v>
      </c>
      <c r="I1005" s="1" t="s">
        <v>145</v>
      </c>
      <c r="J1005" s="1" t="s">
        <v>2871</v>
      </c>
      <c r="K1005" t="s">
        <v>2872</v>
      </c>
      <c r="L1005" t="b">
        <v>1</v>
      </c>
      <c r="M1005">
        <v>2506</v>
      </c>
      <c r="N1005">
        <v>1162</v>
      </c>
      <c r="O1005">
        <v>1344</v>
      </c>
      <c r="P1005">
        <v>0</v>
      </c>
      <c r="R1005">
        <v>0</v>
      </c>
      <c r="S1005">
        <v>0</v>
      </c>
      <c r="T1005">
        <v>0</v>
      </c>
      <c r="U1005">
        <v>2506</v>
      </c>
      <c r="V1005">
        <v>2506</v>
      </c>
      <c r="Y1005">
        <v>2506</v>
      </c>
      <c r="AA1005">
        <v>1162</v>
      </c>
      <c r="AB1005">
        <v>1344</v>
      </c>
      <c r="AC1005">
        <v>0</v>
      </c>
      <c r="AD1005">
        <v>0</v>
      </c>
      <c r="AE1005">
        <v>0</v>
      </c>
      <c r="AF1005">
        <v>0</v>
      </c>
      <c r="AG1005">
        <v>0</v>
      </c>
      <c r="AH1005">
        <v>2506</v>
      </c>
      <c r="AI1005">
        <v>2506</v>
      </c>
      <c r="AK1005">
        <v>413</v>
      </c>
      <c r="AN1005">
        <v>0</v>
      </c>
      <c r="AR1005">
        <v>203</v>
      </c>
      <c r="AS1005">
        <v>210</v>
      </c>
      <c r="AT1005">
        <v>0</v>
      </c>
      <c r="AU1005">
        <v>0</v>
      </c>
      <c r="AV1005">
        <v>0</v>
      </c>
      <c r="AW1005">
        <v>0</v>
      </c>
      <c r="AX1005">
        <v>0</v>
      </c>
      <c r="AY1005">
        <v>413</v>
      </c>
      <c r="AZ1005">
        <v>413</v>
      </c>
      <c r="BB1005">
        <v>7</v>
      </c>
      <c r="BC1005">
        <v>2020</v>
      </c>
      <c r="BD1005" s="1" t="s">
        <v>3985</v>
      </c>
      <c r="BE1005">
        <v>2020</v>
      </c>
    </row>
    <row r="1006" spans="1:57" x14ac:dyDescent="0.35">
      <c r="A1006" s="1" t="s">
        <v>297</v>
      </c>
      <c r="B1006" s="1" t="s">
        <v>2882</v>
      </c>
      <c r="C1006" s="1" t="s">
        <v>2881</v>
      </c>
      <c r="D1006" s="1" t="s">
        <v>4207</v>
      </c>
      <c r="E1006" s="2">
        <v>44043</v>
      </c>
      <c r="F1006" s="1" t="s">
        <v>151</v>
      </c>
      <c r="G1006" s="1" t="s">
        <v>29</v>
      </c>
      <c r="H1006" s="1" t="s">
        <v>151</v>
      </c>
      <c r="I1006" s="1" t="s">
        <v>145</v>
      </c>
      <c r="J1006" s="1" t="s">
        <v>2871</v>
      </c>
      <c r="K1006" t="s">
        <v>2872</v>
      </c>
      <c r="L1006" t="b">
        <v>1</v>
      </c>
      <c r="M1006">
        <v>76</v>
      </c>
      <c r="N1006">
        <v>40</v>
      </c>
      <c r="O1006">
        <v>36</v>
      </c>
      <c r="P1006">
        <v>0</v>
      </c>
      <c r="R1006">
        <v>0</v>
      </c>
      <c r="S1006">
        <v>0</v>
      </c>
      <c r="T1006">
        <v>0</v>
      </c>
      <c r="U1006">
        <v>76</v>
      </c>
      <c r="V1006">
        <v>76</v>
      </c>
      <c r="Y1006">
        <v>76</v>
      </c>
      <c r="AA1006">
        <v>40</v>
      </c>
      <c r="AB1006">
        <v>36</v>
      </c>
      <c r="AC1006">
        <v>0</v>
      </c>
      <c r="AD1006">
        <v>0</v>
      </c>
      <c r="AE1006">
        <v>0</v>
      </c>
      <c r="AF1006">
        <v>0</v>
      </c>
      <c r="AG1006">
        <v>0</v>
      </c>
      <c r="AH1006">
        <v>76</v>
      </c>
      <c r="AI1006">
        <v>76</v>
      </c>
      <c r="AK1006">
        <v>6</v>
      </c>
      <c r="AN1006">
        <v>0</v>
      </c>
      <c r="AR1006">
        <v>5</v>
      </c>
      <c r="AS1006">
        <v>1</v>
      </c>
      <c r="AT1006">
        <v>0</v>
      </c>
      <c r="AU1006">
        <v>0</v>
      </c>
      <c r="AV1006">
        <v>0</v>
      </c>
      <c r="AW1006">
        <v>0</v>
      </c>
      <c r="AX1006">
        <v>0</v>
      </c>
      <c r="AY1006">
        <v>6</v>
      </c>
      <c r="AZ1006">
        <v>6</v>
      </c>
      <c r="BB1006">
        <v>7</v>
      </c>
      <c r="BC1006">
        <v>2020</v>
      </c>
      <c r="BD1006" s="1" t="s">
        <v>3985</v>
      </c>
      <c r="BE1006">
        <v>2020</v>
      </c>
    </row>
    <row r="1007" spans="1:57" x14ac:dyDescent="0.35">
      <c r="A1007" s="1" t="s">
        <v>185</v>
      </c>
      <c r="B1007" s="1" t="s">
        <v>2966</v>
      </c>
      <c r="C1007" s="1" t="s">
        <v>2965</v>
      </c>
      <c r="D1007" s="1" t="s">
        <v>4208</v>
      </c>
      <c r="E1007" s="2">
        <v>43921</v>
      </c>
      <c r="F1007" s="1" t="s">
        <v>2967</v>
      </c>
      <c r="G1007" s="1" t="s">
        <v>2968</v>
      </c>
      <c r="H1007" s="1" t="s">
        <v>2790</v>
      </c>
      <c r="I1007" s="1" t="s">
        <v>166</v>
      </c>
      <c r="J1007" s="1" t="s">
        <v>1775</v>
      </c>
      <c r="K1007" t="s">
        <v>1776</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3986</v>
      </c>
      <c r="BE1007">
        <v>2020</v>
      </c>
    </row>
    <row r="1008" spans="1:57" x14ac:dyDescent="0.35">
      <c r="A1008" s="1" t="s">
        <v>185</v>
      </c>
      <c r="B1008" s="1" t="s">
        <v>2962</v>
      </c>
      <c r="C1008" s="1" t="s">
        <v>2961</v>
      </c>
      <c r="D1008" s="1" t="s">
        <v>4208</v>
      </c>
      <c r="E1008" s="2">
        <v>43921</v>
      </c>
      <c r="F1008" s="1" t="s">
        <v>2963</v>
      </c>
      <c r="G1008" s="1" t="s">
        <v>2964</v>
      </c>
      <c r="H1008" s="1" t="s">
        <v>1006</v>
      </c>
      <c r="I1008" s="1" t="s">
        <v>136</v>
      </c>
      <c r="J1008" s="1" t="s">
        <v>1775</v>
      </c>
      <c r="K1008" t="s">
        <v>1776</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3986</v>
      </c>
      <c r="BE1008">
        <v>2020</v>
      </c>
    </row>
    <row r="1009" spans="1:57" x14ac:dyDescent="0.35">
      <c r="A1009" s="1" t="s">
        <v>185</v>
      </c>
      <c r="B1009" s="1" t="s">
        <v>2957</v>
      </c>
      <c r="C1009" s="1" t="s">
        <v>2956</v>
      </c>
      <c r="D1009" s="1" t="s">
        <v>4208</v>
      </c>
      <c r="E1009" s="2">
        <v>43921</v>
      </c>
      <c r="F1009" s="1" t="s">
        <v>2958</v>
      </c>
      <c r="G1009" s="1" t="s">
        <v>2959</v>
      </c>
      <c r="H1009" s="1" t="s">
        <v>2960</v>
      </c>
      <c r="I1009" s="1" t="s">
        <v>31</v>
      </c>
      <c r="J1009" s="1" t="s">
        <v>1775</v>
      </c>
      <c r="K1009" t="s">
        <v>1776</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3986</v>
      </c>
      <c r="BE1009">
        <v>2020</v>
      </c>
    </row>
    <row r="1010" spans="1:57" x14ac:dyDescent="0.35">
      <c r="A1010" s="1" t="s">
        <v>185</v>
      </c>
      <c r="B1010" s="1" t="s">
        <v>2953</v>
      </c>
      <c r="C1010" s="1" t="s">
        <v>2952</v>
      </c>
      <c r="D1010" s="1" t="s">
        <v>4208</v>
      </c>
      <c r="E1010" s="2">
        <v>43921</v>
      </c>
      <c r="F1010" s="1" t="s">
        <v>2954</v>
      </c>
      <c r="G1010" s="1" t="s">
        <v>2955</v>
      </c>
      <c r="H1010" s="1" t="s">
        <v>135</v>
      </c>
      <c r="I1010" s="1" t="s">
        <v>136</v>
      </c>
      <c r="J1010" s="1" t="s">
        <v>1775</v>
      </c>
      <c r="K1010" t="s">
        <v>1776</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3986</v>
      </c>
      <c r="BE1010">
        <v>2020</v>
      </c>
    </row>
    <row r="1011" spans="1:57" x14ac:dyDescent="0.35">
      <c r="A1011" s="1" t="s">
        <v>185</v>
      </c>
      <c r="B1011" s="1" t="s">
        <v>2949</v>
      </c>
      <c r="C1011" s="1" t="s">
        <v>2948</v>
      </c>
      <c r="D1011" s="1" t="s">
        <v>4208</v>
      </c>
      <c r="E1011" s="2">
        <v>43921</v>
      </c>
      <c r="F1011" s="1" t="s">
        <v>2950</v>
      </c>
      <c r="G1011" s="1" t="s">
        <v>2951</v>
      </c>
      <c r="H1011" s="1" t="s">
        <v>1153</v>
      </c>
      <c r="I1011" s="1" t="s">
        <v>31</v>
      </c>
      <c r="J1011" s="1" t="s">
        <v>1775</v>
      </c>
      <c r="K1011" t="s">
        <v>1776</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3986</v>
      </c>
      <c r="BE1011">
        <v>2020</v>
      </c>
    </row>
    <row r="1012" spans="1:57" x14ac:dyDescent="0.35">
      <c r="A1012" s="1" t="s">
        <v>185</v>
      </c>
      <c r="B1012" s="1" t="s">
        <v>2966</v>
      </c>
      <c r="C1012" s="1" t="s">
        <v>2977</v>
      </c>
      <c r="D1012" s="1" t="s">
        <v>4209</v>
      </c>
      <c r="E1012" s="2">
        <v>44286</v>
      </c>
      <c r="F1012" s="1" t="s">
        <v>2967</v>
      </c>
      <c r="G1012" s="1" t="s">
        <v>2978</v>
      </c>
      <c r="H1012" s="1" t="s">
        <v>2790</v>
      </c>
      <c r="I1012" s="1" t="s">
        <v>166</v>
      </c>
      <c r="J1012" s="1" t="s">
        <v>1775</v>
      </c>
      <c r="K1012" t="s">
        <v>1776</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3986</v>
      </c>
      <c r="BE1012">
        <v>2021</v>
      </c>
    </row>
    <row r="1013" spans="1:57" x14ac:dyDescent="0.35">
      <c r="A1013" s="1" t="s">
        <v>185</v>
      </c>
      <c r="B1013" s="1" t="s">
        <v>2962</v>
      </c>
      <c r="C1013" s="1" t="s">
        <v>2975</v>
      </c>
      <c r="D1013" s="1" t="s">
        <v>4209</v>
      </c>
      <c r="E1013" s="2">
        <v>44286</v>
      </c>
      <c r="F1013" s="1" t="s">
        <v>2963</v>
      </c>
      <c r="G1013" s="1" t="s">
        <v>2976</v>
      </c>
      <c r="H1013" s="1" t="s">
        <v>1006</v>
      </c>
      <c r="I1013" s="1" t="s">
        <v>136</v>
      </c>
      <c r="J1013" s="1" t="s">
        <v>1775</v>
      </c>
      <c r="K1013" t="s">
        <v>1776</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3986</v>
      </c>
      <c r="BE1013">
        <v>2021</v>
      </c>
    </row>
    <row r="1014" spans="1:57" x14ac:dyDescent="0.35">
      <c r="A1014" s="1" t="s">
        <v>185</v>
      </c>
      <c r="B1014" s="1" t="s">
        <v>2957</v>
      </c>
      <c r="C1014" s="1" t="s">
        <v>2973</v>
      </c>
      <c r="D1014" s="1" t="s">
        <v>4209</v>
      </c>
      <c r="E1014" s="2">
        <v>44286</v>
      </c>
      <c r="F1014" s="1" t="s">
        <v>2958</v>
      </c>
      <c r="G1014" s="1" t="s">
        <v>2974</v>
      </c>
      <c r="H1014" s="1" t="s">
        <v>2960</v>
      </c>
      <c r="I1014" s="1" t="s">
        <v>31</v>
      </c>
      <c r="J1014" s="1" t="s">
        <v>1775</v>
      </c>
      <c r="K1014" t="s">
        <v>1776</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3986</v>
      </c>
      <c r="BE1014">
        <v>2021</v>
      </c>
    </row>
    <row r="1015" spans="1:57" x14ac:dyDescent="0.35">
      <c r="A1015" s="1" t="s">
        <v>185</v>
      </c>
      <c r="B1015" s="1" t="s">
        <v>2953</v>
      </c>
      <c r="C1015" s="1" t="s">
        <v>2971</v>
      </c>
      <c r="D1015" s="1" t="s">
        <v>4209</v>
      </c>
      <c r="E1015" s="2">
        <v>44286</v>
      </c>
      <c r="F1015" s="1" t="s">
        <v>2954</v>
      </c>
      <c r="G1015" s="1" t="s">
        <v>2972</v>
      </c>
      <c r="H1015" s="1" t="s">
        <v>135</v>
      </c>
      <c r="I1015" s="1" t="s">
        <v>136</v>
      </c>
      <c r="J1015" s="1" t="s">
        <v>1775</v>
      </c>
      <c r="K1015" t="s">
        <v>1776</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3986</v>
      </c>
      <c r="BE1015">
        <v>2021</v>
      </c>
    </row>
    <row r="1016" spans="1:57" x14ac:dyDescent="0.35">
      <c r="A1016" s="1" t="s">
        <v>185</v>
      </c>
      <c r="B1016" s="1" t="s">
        <v>2949</v>
      </c>
      <c r="C1016" s="1" t="s">
        <v>2969</v>
      </c>
      <c r="D1016" s="1" t="s">
        <v>4209</v>
      </c>
      <c r="E1016" s="2">
        <v>44286</v>
      </c>
      <c r="F1016" s="1" t="s">
        <v>2950</v>
      </c>
      <c r="G1016" s="1" t="s">
        <v>2970</v>
      </c>
      <c r="H1016" s="1" t="s">
        <v>1153</v>
      </c>
      <c r="I1016" s="1" t="s">
        <v>31</v>
      </c>
      <c r="J1016" s="1" t="s">
        <v>1775</v>
      </c>
      <c r="K1016" t="s">
        <v>1776</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3986</v>
      </c>
      <c r="BE1016">
        <v>2021</v>
      </c>
    </row>
    <row r="1017" spans="1:57" x14ac:dyDescent="0.35">
      <c r="A1017" s="1" t="s">
        <v>185</v>
      </c>
      <c r="B1017" s="1" t="s">
        <v>2966</v>
      </c>
      <c r="C1017" s="1" t="s">
        <v>2987</v>
      </c>
      <c r="D1017" s="1" t="s">
        <v>4210</v>
      </c>
      <c r="E1017" s="2">
        <v>44651</v>
      </c>
      <c r="F1017" s="1" t="s">
        <v>2967</v>
      </c>
      <c r="G1017" s="1" t="s">
        <v>2988</v>
      </c>
      <c r="H1017" s="1" t="s">
        <v>2790</v>
      </c>
      <c r="I1017" s="1" t="s">
        <v>166</v>
      </c>
      <c r="J1017" s="1" t="s">
        <v>1775</v>
      </c>
      <c r="K1017" t="s">
        <v>1776</v>
      </c>
      <c r="L1017" t="b">
        <v>1</v>
      </c>
      <c r="V1017">
        <v>0</v>
      </c>
      <c r="AI1017">
        <v>0</v>
      </c>
      <c r="AZ1017">
        <v>0</v>
      </c>
      <c r="BB1017">
        <v>3</v>
      </c>
      <c r="BC1017">
        <v>2022</v>
      </c>
      <c r="BD1017" s="1" t="s">
        <v>3986</v>
      </c>
      <c r="BE1017">
        <v>2022</v>
      </c>
    </row>
    <row r="1018" spans="1:57" x14ac:dyDescent="0.35">
      <c r="A1018" s="1" t="s">
        <v>185</v>
      </c>
      <c r="B1018" s="1" t="s">
        <v>2962</v>
      </c>
      <c r="C1018" s="1" t="s">
        <v>2985</v>
      </c>
      <c r="D1018" s="1" t="s">
        <v>4210</v>
      </c>
      <c r="E1018" s="2">
        <v>44651</v>
      </c>
      <c r="F1018" s="1" t="s">
        <v>2963</v>
      </c>
      <c r="G1018" s="1" t="s">
        <v>2986</v>
      </c>
      <c r="H1018" s="1" t="s">
        <v>1006</v>
      </c>
      <c r="I1018" s="1" t="s">
        <v>136</v>
      </c>
      <c r="J1018" s="1" t="s">
        <v>1775</v>
      </c>
      <c r="K1018" t="s">
        <v>1776</v>
      </c>
      <c r="L1018" t="b">
        <v>1</v>
      </c>
      <c r="V1018">
        <v>0</v>
      </c>
      <c r="AI1018">
        <v>0</v>
      </c>
      <c r="AZ1018">
        <v>0</v>
      </c>
      <c r="BB1018">
        <v>3</v>
      </c>
      <c r="BC1018">
        <v>2022</v>
      </c>
      <c r="BD1018" s="1" t="s">
        <v>3986</v>
      </c>
      <c r="BE1018">
        <v>2022</v>
      </c>
    </row>
    <row r="1019" spans="1:57" x14ac:dyDescent="0.35">
      <c r="A1019" s="1" t="s">
        <v>185</v>
      </c>
      <c r="B1019" s="1" t="s">
        <v>2957</v>
      </c>
      <c r="C1019" s="1" t="s">
        <v>2983</v>
      </c>
      <c r="D1019" s="1" t="s">
        <v>4210</v>
      </c>
      <c r="E1019" s="2">
        <v>44651</v>
      </c>
      <c r="F1019" s="1" t="s">
        <v>2958</v>
      </c>
      <c r="G1019" s="1" t="s">
        <v>2984</v>
      </c>
      <c r="H1019" s="1" t="s">
        <v>2960</v>
      </c>
      <c r="I1019" s="1" t="s">
        <v>31</v>
      </c>
      <c r="J1019" s="1" t="s">
        <v>1775</v>
      </c>
      <c r="K1019" t="s">
        <v>1776</v>
      </c>
      <c r="L1019" t="b">
        <v>1</v>
      </c>
      <c r="V1019">
        <v>0</v>
      </c>
      <c r="AI1019">
        <v>0</v>
      </c>
      <c r="AZ1019">
        <v>0</v>
      </c>
      <c r="BB1019">
        <v>3</v>
      </c>
      <c r="BC1019">
        <v>2022</v>
      </c>
      <c r="BD1019" s="1" t="s">
        <v>3986</v>
      </c>
      <c r="BE1019">
        <v>2022</v>
      </c>
    </row>
    <row r="1020" spans="1:57" x14ac:dyDescent="0.35">
      <c r="A1020" s="1" t="s">
        <v>185</v>
      </c>
      <c r="B1020" s="1" t="s">
        <v>2953</v>
      </c>
      <c r="C1020" s="1" t="s">
        <v>2981</v>
      </c>
      <c r="D1020" s="1" t="s">
        <v>4210</v>
      </c>
      <c r="E1020" s="2">
        <v>44651</v>
      </c>
      <c r="F1020" s="1" t="s">
        <v>2954</v>
      </c>
      <c r="G1020" s="1" t="s">
        <v>2982</v>
      </c>
      <c r="H1020" s="1" t="s">
        <v>135</v>
      </c>
      <c r="I1020" s="1" t="s">
        <v>136</v>
      </c>
      <c r="J1020" s="1" t="s">
        <v>1775</v>
      </c>
      <c r="K1020" t="s">
        <v>1776</v>
      </c>
      <c r="L1020" t="b">
        <v>1</v>
      </c>
      <c r="V1020">
        <v>0</v>
      </c>
      <c r="AI1020">
        <v>0</v>
      </c>
      <c r="AZ1020">
        <v>0</v>
      </c>
      <c r="BB1020">
        <v>3</v>
      </c>
      <c r="BC1020">
        <v>2022</v>
      </c>
      <c r="BD1020" s="1" t="s">
        <v>3986</v>
      </c>
      <c r="BE1020">
        <v>2022</v>
      </c>
    </row>
    <row r="1021" spans="1:57" x14ac:dyDescent="0.35">
      <c r="A1021" s="1" t="s">
        <v>185</v>
      </c>
      <c r="B1021" s="1" t="s">
        <v>2949</v>
      </c>
      <c r="C1021" s="1" t="s">
        <v>2979</v>
      </c>
      <c r="D1021" s="1" t="s">
        <v>4210</v>
      </c>
      <c r="E1021" s="2">
        <v>44651</v>
      </c>
      <c r="F1021" s="1" t="s">
        <v>2950</v>
      </c>
      <c r="G1021" s="1" t="s">
        <v>2980</v>
      </c>
      <c r="H1021" s="1" t="s">
        <v>1153</v>
      </c>
      <c r="I1021" s="1" t="s">
        <v>31</v>
      </c>
      <c r="J1021" s="1" t="s">
        <v>1775</v>
      </c>
      <c r="K1021" t="s">
        <v>1776</v>
      </c>
      <c r="L1021" t="b">
        <v>1</v>
      </c>
      <c r="V1021">
        <v>0</v>
      </c>
      <c r="AI1021">
        <v>0</v>
      </c>
      <c r="AZ1021">
        <v>0</v>
      </c>
      <c r="BB1021">
        <v>3</v>
      </c>
      <c r="BC1021">
        <v>2022</v>
      </c>
      <c r="BD1021" s="1" t="s">
        <v>3986</v>
      </c>
      <c r="BE1021">
        <v>2022</v>
      </c>
    </row>
    <row r="1022" spans="1:57" x14ac:dyDescent="0.35">
      <c r="A1022" s="1" t="s">
        <v>614</v>
      </c>
      <c r="B1022" s="1" t="s">
        <v>3152</v>
      </c>
      <c r="C1022" s="1" t="s">
        <v>3151</v>
      </c>
      <c r="D1022" s="1" t="s">
        <v>4211</v>
      </c>
      <c r="E1022" s="2">
        <v>43585</v>
      </c>
      <c r="F1022" s="1" t="s">
        <v>3153</v>
      </c>
      <c r="G1022" s="1" t="s">
        <v>3154</v>
      </c>
      <c r="H1022" s="1" t="s">
        <v>74</v>
      </c>
      <c r="I1022" s="1" t="s">
        <v>82</v>
      </c>
      <c r="J1022" s="1" t="s">
        <v>751</v>
      </c>
      <c r="K1022" t="s">
        <v>2567</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3986</v>
      </c>
      <c r="BE1022">
        <v>2019</v>
      </c>
    </row>
    <row r="1023" spans="1:57" x14ac:dyDescent="0.35">
      <c r="A1023" s="1" t="s">
        <v>302</v>
      </c>
      <c r="B1023" s="1" t="s">
        <v>782</v>
      </c>
      <c r="C1023" s="1" t="s">
        <v>2997</v>
      </c>
      <c r="D1023" s="1" t="s">
        <v>4212</v>
      </c>
      <c r="E1023" s="2">
        <v>44074</v>
      </c>
      <c r="F1023" s="1" t="s">
        <v>783</v>
      </c>
      <c r="G1023" s="1" t="s">
        <v>2998</v>
      </c>
      <c r="H1023" s="1" t="s">
        <v>43</v>
      </c>
      <c r="I1023" s="1" t="s">
        <v>48</v>
      </c>
      <c r="J1023" s="1" t="s">
        <v>751</v>
      </c>
      <c r="K1023" t="s">
        <v>785</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3985</v>
      </c>
      <c r="BE1023">
        <v>2020</v>
      </c>
    </row>
    <row r="1024" spans="1:57" x14ac:dyDescent="0.35">
      <c r="A1024" s="1" t="s">
        <v>320</v>
      </c>
      <c r="B1024" s="1" t="s">
        <v>3975</v>
      </c>
      <c r="C1024" s="1" t="s">
        <v>3974</v>
      </c>
      <c r="D1024" s="1" t="s">
        <v>4213</v>
      </c>
      <c r="E1024" s="2">
        <v>44196</v>
      </c>
      <c r="F1024" s="1" t="s">
        <v>3976</v>
      </c>
      <c r="G1024" s="1" t="s">
        <v>3977</v>
      </c>
      <c r="H1024" s="1" t="s">
        <v>321</v>
      </c>
      <c r="I1024" s="1" t="s">
        <v>190</v>
      </c>
      <c r="J1024" s="1" t="s">
        <v>751</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3987</v>
      </c>
      <c r="BE1024">
        <v>2021</v>
      </c>
    </row>
    <row r="1025" spans="1:57" x14ac:dyDescent="0.35">
      <c r="A1025" s="1" t="s">
        <v>171</v>
      </c>
      <c r="B1025" s="1" t="s">
        <v>773</v>
      </c>
      <c r="C1025" s="1" t="s">
        <v>2989</v>
      </c>
      <c r="D1025" s="1" t="s">
        <v>4214</v>
      </c>
      <c r="E1025" s="2">
        <v>44439</v>
      </c>
      <c r="F1025" s="1" t="s">
        <v>165</v>
      </c>
      <c r="G1025" s="1" t="s">
        <v>2990</v>
      </c>
      <c r="H1025" s="1" t="s">
        <v>165</v>
      </c>
      <c r="I1025" s="1" t="s">
        <v>166</v>
      </c>
      <c r="J1025" s="1" t="s">
        <v>751</v>
      </c>
      <c r="K1025" t="s">
        <v>29</v>
      </c>
      <c r="L1025" t="b">
        <v>1</v>
      </c>
      <c r="V1025">
        <v>0</v>
      </c>
      <c r="AI1025">
        <v>0</v>
      </c>
      <c r="AK1025">
        <v>1045</v>
      </c>
      <c r="AR1025">
        <v>418</v>
      </c>
      <c r="AS1025">
        <v>627</v>
      </c>
      <c r="AW1025">
        <v>1045</v>
      </c>
      <c r="AZ1025">
        <v>1045</v>
      </c>
      <c r="BB1025">
        <v>8</v>
      </c>
      <c r="BC1025">
        <v>2021</v>
      </c>
      <c r="BD1025" s="1" t="s">
        <v>3985</v>
      </c>
      <c r="BE1025">
        <v>2021</v>
      </c>
    </row>
    <row r="1026" spans="1:57" x14ac:dyDescent="0.35">
      <c r="A1026" s="1" t="s">
        <v>215</v>
      </c>
      <c r="B1026" s="1" t="s">
        <v>3934</v>
      </c>
      <c r="C1026" s="1" t="s">
        <v>3933</v>
      </c>
      <c r="D1026" s="1" t="s">
        <v>4215</v>
      </c>
      <c r="E1026" s="2">
        <v>44135</v>
      </c>
      <c r="F1026" s="1" t="s">
        <v>3935</v>
      </c>
      <c r="G1026" s="1" t="s">
        <v>3936</v>
      </c>
      <c r="H1026" s="1" t="s">
        <v>43</v>
      </c>
      <c r="I1026" s="1" t="s">
        <v>48</v>
      </c>
      <c r="J1026" s="1" t="s">
        <v>3937</v>
      </c>
      <c r="K1026" t="s">
        <v>3938</v>
      </c>
      <c r="L1026" t="b">
        <v>1</v>
      </c>
      <c r="V1026">
        <v>0</v>
      </c>
      <c r="AI1026">
        <v>0</v>
      </c>
      <c r="AZ1026">
        <v>0</v>
      </c>
      <c r="BB1026">
        <v>10</v>
      </c>
      <c r="BC1026">
        <v>2020</v>
      </c>
      <c r="BD1026" s="1" t="s">
        <v>3988</v>
      </c>
      <c r="BE1026">
        <v>2021</v>
      </c>
    </row>
    <row r="1027" spans="1:57" x14ac:dyDescent="0.35">
      <c r="A1027" s="1" t="s">
        <v>124</v>
      </c>
      <c r="B1027" s="1" t="s">
        <v>3303</v>
      </c>
      <c r="C1027" s="1" t="s">
        <v>3939</v>
      </c>
      <c r="D1027" s="1" t="s">
        <v>4216</v>
      </c>
      <c r="E1027" s="2">
        <v>44439</v>
      </c>
      <c r="F1027" s="1" t="s">
        <v>3304</v>
      </c>
      <c r="G1027" s="1" t="s">
        <v>3940</v>
      </c>
      <c r="H1027" s="1" t="s">
        <v>125</v>
      </c>
      <c r="I1027" s="1" t="s">
        <v>125</v>
      </c>
      <c r="J1027" s="1" t="s">
        <v>3305</v>
      </c>
      <c r="K1027" t="s">
        <v>3306</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3985</v>
      </c>
      <c r="BE1027">
        <v>2021</v>
      </c>
    </row>
    <row r="1028" spans="1:57" x14ac:dyDescent="0.35">
      <c r="A1028" s="1" t="s">
        <v>237</v>
      </c>
      <c r="B1028" s="1" t="s">
        <v>3942</v>
      </c>
      <c r="C1028" s="1" t="s">
        <v>3941</v>
      </c>
      <c r="D1028" s="1" t="s">
        <v>4217</v>
      </c>
      <c r="E1028" s="2">
        <v>44316</v>
      </c>
      <c r="F1028" s="1" t="s">
        <v>3943</v>
      </c>
      <c r="G1028" s="1" t="s">
        <v>3944</v>
      </c>
      <c r="H1028" s="1" t="s">
        <v>238</v>
      </c>
      <c r="I1028" s="1" t="s">
        <v>239</v>
      </c>
      <c r="J1028" s="1" t="s">
        <v>751</v>
      </c>
      <c r="K1028" t="s">
        <v>3945</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3986</v>
      </c>
      <c r="BE1028">
        <v>2021</v>
      </c>
    </row>
    <row r="1029" spans="1:57" x14ac:dyDescent="0.35">
      <c r="A1029" s="1" t="s">
        <v>196</v>
      </c>
      <c r="B1029" s="1" t="s">
        <v>3951</v>
      </c>
      <c r="C1029" s="1" t="s">
        <v>3950</v>
      </c>
      <c r="D1029" s="1" t="s">
        <v>4218</v>
      </c>
      <c r="E1029" s="2">
        <v>44500</v>
      </c>
      <c r="F1029" s="1" t="s">
        <v>3952</v>
      </c>
      <c r="G1029" s="1" t="s">
        <v>3953</v>
      </c>
      <c r="H1029" s="1" t="s">
        <v>238</v>
      </c>
      <c r="I1029" s="1" t="s">
        <v>239</v>
      </c>
      <c r="J1029" s="1" t="s">
        <v>751</v>
      </c>
      <c r="K1029" t="s">
        <v>3945</v>
      </c>
      <c r="L1029" t="b">
        <v>1</v>
      </c>
      <c r="V1029">
        <v>0</v>
      </c>
      <c r="AI1029">
        <v>0</v>
      </c>
      <c r="AZ1029">
        <v>0</v>
      </c>
      <c r="BB1029">
        <v>10</v>
      </c>
      <c r="BC1029">
        <v>2021</v>
      </c>
      <c r="BD1029" s="1" t="s">
        <v>3988</v>
      </c>
      <c r="BE1029">
        <v>2022</v>
      </c>
    </row>
    <row r="1030" spans="1:57" x14ac:dyDescent="0.35">
      <c r="A1030" s="1" t="s">
        <v>196</v>
      </c>
      <c r="B1030" s="1" t="s">
        <v>3947</v>
      </c>
      <c r="C1030" s="1" t="s">
        <v>3946</v>
      </c>
      <c r="D1030" s="1" t="s">
        <v>4218</v>
      </c>
      <c r="E1030" s="2">
        <v>44500</v>
      </c>
      <c r="F1030" s="1" t="s">
        <v>3948</v>
      </c>
      <c r="G1030" s="1" t="s">
        <v>3949</v>
      </c>
      <c r="H1030" s="1" t="s">
        <v>844</v>
      </c>
      <c r="I1030" s="1" t="s">
        <v>845</v>
      </c>
      <c r="J1030" s="1" t="s">
        <v>751</v>
      </c>
      <c r="K1030" t="s">
        <v>3945</v>
      </c>
      <c r="L1030" t="b">
        <v>1</v>
      </c>
      <c r="V1030">
        <v>0</v>
      </c>
      <c r="AI1030">
        <v>0</v>
      </c>
      <c r="AZ1030">
        <v>0</v>
      </c>
      <c r="BB1030">
        <v>10</v>
      </c>
      <c r="BC1030">
        <v>2021</v>
      </c>
      <c r="BD1030" s="1" t="s">
        <v>3988</v>
      </c>
      <c r="BE1030">
        <v>2022</v>
      </c>
    </row>
    <row r="1031" spans="1:57" x14ac:dyDescent="0.35">
      <c r="A1031" s="1" t="s">
        <v>114</v>
      </c>
      <c r="B1031" s="1" t="s">
        <v>908</v>
      </c>
      <c r="C1031" s="1" t="s">
        <v>907</v>
      </c>
      <c r="D1031" s="1" t="s">
        <v>4219</v>
      </c>
      <c r="E1031" s="2">
        <v>44500</v>
      </c>
      <c r="F1031" s="1" t="s">
        <v>909</v>
      </c>
      <c r="G1031" s="1" t="s">
        <v>910</v>
      </c>
      <c r="H1031" s="1" t="s">
        <v>835</v>
      </c>
      <c r="I1031" s="1" t="s">
        <v>73</v>
      </c>
      <c r="J1031" s="1" t="s">
        <v>751</v>
      </c>
      <c r="K1031" t="s">
        <v>29</v>
      </c>
      <c r="L1031" t="b">
        <v>1</v>
      </c>
      <c r="V1031">
        <v>0</v>
      </c>
      <c r="AI1031">
        <v>0</v>
      </c>
      <c r="AZ1031">
        <v>0</v>
      </c>
      <c r="BB1031">
        <v>10</v>
      </c>
      <c r="BC1031">
        <v>2021</v>
      </c>
      <c r="BD1031" s="1" t="s">
        <v>3988</v>
      </c>
      <c r="BE1031">
        <v>2022</v>
      </c>
    </row>
    <row r="1032" spans="1:57" x14ac:dyDescent="0.35">
      <c r="A1032" s="1" t="s">
        <v>114</v>
      </c>
      <c r="B1032" s="1" t="s">
        <v>904</v>
      </c>
      <c r="C1032" s="1" t="s">
        <v>903</v>
      </c>
      <c r="D1032" s="1" t="s">
        <v>4219</v>
      </c>
      <c r="E1032" s="2">
        <v>44500</v>
      </c>
      <c r="F1032" s="1" t="s">
        <v>905</v>
      </c>
      <c r="G1032" s="1" t="s">
        <v>906</v>
      </c>
      <c r="H1032" s="1" t="s">
        <v>151</v>
      </c>
      <c r="I1032" s="1" t="s">
        <v>145</v>
      </c>
      <c r="J1032" s="1" t="s">
        <v>751</v>
      </c>
      <c r="K1032" t="s">
        <v>29</v>
      </c>
      <c r="L1032" t="b">
        <v>1</v>
      </c>
      <c r="V1032">
        <v>0</v>
      </c>
      <c r="AI1032">
        <v>0</v>
      </c>
      <c r="AZ1032">
        <v>0</v>
      </c>
      <c r="BB1032">
        <v>10</v>
      </c>
      <c r="BC1032">
        <v>2021</v>
      </c>
      <c r="BD1032" s="1" t="s">
        <v>3988</v>
      </c>
      <c r="BE1032">
        <v>2022</v>
      </c>
    </row>
    <row r="1033" spans="1:57" x14ac:dyDescent="0.35">
      <c r="A1033" s="1" t="s">
        <v>114</v>
      </c>
      <c r="B1033" s="1" t="s">
        <v>900</v>
      </c>
      <c r="C1033" s="1" t="s">
        <v>899</v>
      </c>
      <c r="D1033" s="1" t="s">
        <v>4219</v>
      </c>
      <c r="E1033" s="2">
        <v>44500</v>
      </c>
      <c r="F1033" s="1" t="s">
        <v>901</v>
      </c>
      <c r="G1033" s="1" t="s">
        <v>902</v>
      </c>
      <c r="H1033" s="1" t="s">
        <v>844</v>
      </c>
      <c r="I1033" s="1" t="s">
        <v>845</v>
      </c>
      <c r="J1033" s="1" t="s">
        <v>751</v>
      </c>
      <c r="K1033" t="s">
        <v>29</v>
      </c>
      <c r="L1033" t="b">
        <v>1</v>
      </c>
      <c r="V1033">
        <v>0</v>
      </c>
      <c r="AI1033">
        <v>0</v>
      </c>
      <c r="AZ1033">
        <v>0</v>
      </c>
      <c r="BB1033">
        <v>10</v>
      </c>
      <c r="BC1033">
        <v>2021</v>
      </c>
      <c r="BD1033" s="1" t="s">
        <v>3988</v>
      </c>
      <c r="BE1033">
        <v>2022</v>
      </c>
    </row>
    <row r="1034" spans="1:57" x14ac:dyDescent="0.35">
      <c r="A1034" s="1" t="s">
        <v>114</v>
      </c>
      <c r="B1034" s="1" t="s">
        <v>896</v>
      </c>
      <c r="C1034" s="1" t="s">
        <v>895</v>
      </c>
      <c r="D1034" s="1" t="s">
        <v>4219</v>
      </c>
      <c r="E1034" s="2">
        <v>44500</v>
      </c>
      <c r="F1034" s="1" t="s">
        <v>897</v>
      </c>
      <c r="G1034" s="1" t="s">
        <v>898</v>
      </c>
      <c r="H1034" s="1" t="s">
        <v>238</v>
      </c>
      <c r="I1034" s="1" t="s">
        <v>239</v>
      </c>
      <c r="J1034" s="1" t="s">
        <v>751</v>
      </c>
      <c r="K1034" t="s">
        <v>29</v>
      </c>
      <c r="L1034" t="b">
        <v>1</v>
      </c>
      <c r="V1034">
        <v>0</v>
      </c>
      <c r="AI1034">
        <v>0</v>
      </c>
      <c r="AZ1034">
        <v>0</v>
      </c>
      <c r="BB1034">
        <v>10</v>
      </c>
      <c r="BC1034">
        <v>2021</v>
      </c>
      <c r="BD1034" s="1" t="s">
        <v>3988</v>
      </c>
      <c r="BE1034">
        <v>2022</v>
      </c>
    </row>
    <row r="1035" spans="1:57" x14ac:dyDescent="0.35">
      <c r="A1035" s="1" t="s">
        <v>114</v>
      </c>
      <c r="B1035" s="1" t="s">
        <v>888</v>
      </c>
      <c r="C1035" s="1" t="s">
        <v>887</v>
      </c>
      <c r="D1035" s="1" t="s">
        <v>4219</v>
      </c>
      <c r="E1035" s="2">
        <v>44500</v>
      </c>
      <c r="F1035" s="1" t="s">
        <v>889</v>
      </c>
      <c r="G1035" s="1" t="s">
        <v>890</v>
      </c>
      <c r="H1035" s="1" t="s">
        <v>854</v>
      </c>
      <c r="I1035" s="1" t="s">
        <v>40</v>
      </c>
      <c r="J1035" s="1" t="s">
        <v>751</v>
      </c>
      <c r="K1035" t="s">
        <v>29</v>
      </c>
      <c r="L1035" t="b">
        <v>1</v>
      </c>
      <c r="V1035">
        <v>0</v>
      </c>
      <c r="AI1035">
        <v>0</v>
      </c>
      <c r="AZ1035">
        <v>0</v>
      </c>
      <c r="BB1035">
        <v>10</v>
      </c>
      <c r="BC1035">
        <v>2021</v>
      </c>
      <c r="BD1035" s="1" t="s">
        <v>3988</v>
      </c>
      <c r="BE1035">
        <v>2022</v>
      </c>
    </row>
    <row r="1036" spans="1:57" x14ac:dyDescent="0.35">
      <c r="A1036" s="1" t="s">
        <v>114</v>
      </c>
      <c r="B1036" s="1" t="s">
        <v>892</v>
      </c>
      <c r="C1036" s="1" t="s">
        <v>891</v>
      </c>
      <c r="D1036" s="1" t="s">
        <v>4219</v>
      </c>
      <c r="E1036" s="2">
        <v>44500</v>
      </c>
      <c r="F1036" s="1" t="s">
        <v>893</v>
      </c>
      <c r="G1036" s="1" t="s">
        <v>894</v>
      </c>
      <c r="H1036" s="1" t="s">
        <v>844</v>
      </c>
      <c r="I1036" s="1" t="s">
        <v>845</v>
      </c>
      <c r="J1036" s="1" t="s">
        <v>751</v>
      </c>
      <c r="K1036" t="s">
        <v>29</v>
      </c>
      <c r="L1036" t="b">
        <v>1</v>
      </c>
      <c r="V1036">
        <v>0</v>
      </c>
      <c r="AI1036">
        <v>0</v>
      </c>
      <c r="AZ1036">
        <v>0</v>
      </c>
      <c r="BB1036">
        <v>10</v>
      </c>
      <c r="BC1036">
        <v>2021</v>
      </c>
      <c r="BD1036" s="1" t="s">
        <v>3988</v>
      </c>
      <c r="BE1036">
        <v>2022</v>
      </c>
    </row>
    <row r="1037" spans="1:57" x14ac:dyDescent="0.35">
      <c r="A1037" s="1" t="s">
        <v>114</v>
      </c>
      <c r="B1037" s="1" t="s">
        <v>851</v>
      </c>
      <c r="C1037" s="1" t="s">
        <v>850</v>
      </c>
      <c r="D1037" s="1" t="s">
        <v>4219</v>
      </c>
      <c r="E1037" s="2">
        <v>44500</v>
      </c>
      <c r="F1037" s="1" t="s">
        <v>852</v>
      </c>
      <c r="G1037" s="1" t="s">
        <v>853</v>
      </c>
      <c r="H1037" s="1" t="s">
        <v>854</v>
      </c>
      <c r="I1037" s="1" t="s">
        <v>40</v>
      </c>
      <c r="J1037" s="1" t="s">
        <v>751</v>
      </c>
      <c r="K1037" t="s">
        <v>29</v>
      </c>
      <c r="L1037" t="b">
        <v>1</v>
      </c>
      <c r="V1037">
        <v>0</v>
      </c>
      <c r="AI1037">
        <v>0</v>
      </c>
      <c r="AZ1037">
        <v>0</v>
      </c>
      <c r="BB1037">
        <v>10</v>
      </c>
      <c r="BC1037">
        <v>2021</v>
      </c>
      <c r="BD1037" s="1" t="s">
        <v>3988</v>
      </c>
      <c r="BE1037">
        <v>2022</v>
      </c>
    </row>
    <row r="1038" spans="1:57" x14ac:dyDescent="0.35">
      <c r="A1038" s="1" t="s">
        <v>114</v>
      </c>
      <c r="B1038" s="1" t="s">
        <v>856</v>
      </c>
      <c r="C1038" s="1" t="s">
        <v>855</v>
      </c>
      <c r="D1038" s="1" t="s">
        <v>4219</v>
      </c>
      <c r="E1038" s="2">
        <v>44500</v>
      </c>
      <c r="F1038" s="1" t="s">
        <v>857</v>
      </c>
      <c r="G1038" s="1" t="s">
        <v>858</v>
      </c>
      <c r="H1038" s="1" t="s">
        <v>151</v>
      </c>
      <c r="I1038" s="1" t="s">
        <v>145</v>
      </c>
      <c r="J1038" s="1" t="s">
        <v>751</v>
      </c>
      <c r="K1038" t="s">
        <v>29</v>
      </c>
      <c r="L1038" t="b">
        <v>1</v>
      </c>
      <c r="V1038">
        <v>0</v>
      </c>
      <c r="AI1038">
        <v>0</v>
      </c>
      <c r="AZ1038">
        <v>0</v>
      </c>
      <c r="BB1038">
        <v>10</v>
      </c>
      <c r="BC1038">
        <v>2021</v>
      </c>
      <c r="BD1038" s="1" t="s">
        <v>3988</v>
      </c>
      <c r="BE1038">
        <v>2022</v>
      </c>
    </row>
    <row r="1039" spans="1:57" x14ac:dyDescent="0.35">
      <c r="A1039" s="1" t="s">
        <v>114</v>
      </c>
      <c r="B1039" s="1" t="s">
        <v>832</v>
      </c>
      <c r="C1039" s="1" t="s">
        <v>831</v>
      </c>
      <c r="D1039" s="1" t="s">
        <v>4219</v>
      </c>
      <c r="E1039" s="2">
        <v>44500</v>
      </c>
      <c r="F1039" s="1" t="s">
        <v>833</v>
      </c>
      <c r="G1039" s="1" t="s">
        <v>834</v>
      </c>
      <c r="H1039" s="1" t="s">
        <v>835</v>
      </c>
      <c r="I1039" s="1" t="s">
        <v>73</v>
      </c>
      <c r="J1039" s="1" t="s">
        <v>751</v>
      </c>
      <c r="K1039" t="s">
        <v>29</v>
      </c>
      <c r="L1039" t="b">
        <v>1</v>
      </c>
      <c r="V1039">
        <v>0</v>
      </c>
      <c r="AI1039">
        <v>0</v>
      </c>
      <c r="AZ1039">
        <v>0</v>
      </c>
      <c r="BB1039">
        <v>10</v>
      </c>
      <c r="BC1039">
        <v>2021</v>
      </c>
      <c r="BD1039" s="1" t="s">
        <v>3988</v>
      </c>
      <c r="BE1039">
        <v>2022</v>
      </c>
    </row>
    <row r="1040" spans="1:57" x14ac:dyDescent="0.35">
      <c r="A1040" s="1" t="s">
        <v>114</v>
      </c>
      <c r="B1040" s="1" t="s">
        <v>837</v>
      </c>
      <c r="C1040" s="1" t="s">
        <v>836</v>
      </c>
      <c r="D1040" s="1" t="s">
        <v>4219</v>
      </c>
      <c r="E1040" s="2">
        <v>44500</v>
      </c>
      <c r="F1040" s="1" t="s">
        <v>838</v>
      </c>
      <c r="G1040" s="1" t="s">
        <v>839</v>
      </c>
      <c r="H1040" s="1" t="s">
        <v>151</v>
      </c>
      <c r="I1040" s="1" t="s">
        <v>145</v>
      </c>
      <c r="J1040" s="1" t="s">
        <v>751</v>
      </c>
      <c r="K1040" t="s">
        <v>29</v>
      </c>
      <c r="L1040" t="b">
        <v>1</v>
      </c>
      <c r="V1040">
        <v>0</v>
      </c>
      <c r="AI1040">
        <v>0</v>
      </c>
      <c r="AZ1040">
        <v>0</v>
      </c>
      <c r="BB1040">
        <v>10</v>
      </c>
      <c r="BC1040">
        <v>2021</v>
      </c>
      <c r="BD1040" s="1" t="s">
        <v>3988</v>
      </c>
      <c r="BE1040">
        <v>2022</v>
      </c>
    </row>
    <row r="1041" spans="1:57" x14ac:dyDescent="0.35">
      <c r="A1041" s="1" t="s">
        <v>114</v>
      </c>
      <c r="B1041" s="1" t="s">
        <v>880</v>
      </c>
      <c r="C1041" s="1" t="s">
        <v>879</v>
      </c>
      <c r="D1041" s="1" t="s">
        <v>4219</v>
      </c>
      <c r="E1041" s="2">
        <v>44500</v>
      </c>
      <c r="F1041" s="1" t="s">
        <v>881</v>
      </c>
      <c r="G1041" s="1" t="s">
        <v>882</v>
      </c>
      <c r="H1041" s="1" t="s">
        <v>835</v>
      </c>
      <c r="I1041" s="1" t="s">
        <v>73</v>
      </c>
      <c r="J1041" s="1" t="s">
        <v>751</v>
      </c>
      <c r="K1041" t="s">
        <v>29</v>
      </c>
      <c r="L1041" t="b">
        <v>1</v>
      </c>
      <c r="V1041">
        <v>0</v>
      </c>
      <c r="AI1041">
        <v>0</v>
      </c>
      <c r="AZ1041">
        <v>0</v>
      </c>
      <c r="BB1041">
        <v>10</v>
      </c>
      <c r="BC1041">
        <v>2021</v>
      </c>
      <c r="BD1041" s="1" t="s">
        <v>3988</v>
      </c>
      <c r="BE1041">
        <v>2022</v>
      </c>
    </row>
    <row r="1042" spans="1:57" x14ac:dyDescent="0.35">
      <c r="A1042" s="1" t="s">
        <v>114</v>
      </c>
      <c r="B1042" s="1" t="s">
        <v>876</v>
      </c>
      <c r="C1042" s="1" t="s">
        <v>875</v>
      </c>
      <c r="D1042" s="1" t="s">
        <v>4219</v>
      </c>
      <c r="E1042" s="2">
        <v>44500</v>
      </c>
      <c r="F1042" s="1" t="s">
        <v>877</v>
      </c>
      <c r="G1042" s="1" t="s">
        <v>878</v>
      </c>
      <c r="H1042" s="1" t="s">
        <v>151</v>
      </c>
      <c r="I1042" s="1" t="s">
        <v>145</v>
      </c>
      <c r="J1042" s="1" t="s">
        <v>751</v>
      </c>
      <c r="K1042" t="s">
        <v>29</v>
      </c>
      <c r="L1042" t="b">
        <v>1</v>
      </c>
      <c r="V1042">
        <v>0</v>
      </c>
      <c r="AI1042">
        <v>0</v>
      </c>
      <c r="AZ1042">
        <v>0</v>
      </c>
      <c r="BB1042">
        <v>10</v>
      </c>
      <c r="BC1042">
        <v>2021</v>
      </c>
      <c r="BD1042" s="1" t="s">
        <v>3988</v>
      </c>
      <c r="BE1042">
        <v>2022</v>
      </c>
    </row>
    <row r="1043" spans="1:57" x14ac:dyDescent="0.35">
      <c r="A1043" s="1" t="s">
        <v>114</v>
      </c>
      <c r="B1043" s="1" t="s">
        <v>868</v>
      </c>
      <c r="C1043" s="1" t="s">
        <v>867</v>
      </c>
      <c r="D1043" s="1" t="s">
        <v>4219</v>
      </c>
      <c r="E1043" s="2">
        <v>44500</v>
      </c>
      <c r="F1043" s="1" t="s">
        <v>869</v>
      </c>
      <c r="G1043" s="1" t="s">
        <v>870</v>
      </c>
      <c r="H1043" s="1" t="s">
        <v>854</v>
      </c>
      <c r="I1043" s="1" t="s">
        <v>40</v>
      </c>
      <c r="J1043" s="1" t="s">
        <v>751</v>
      </c>
      <c r="K1043" t="s">
        <v>29</v>
      </c>
      <c r="L1043" t="b">
        <v>1</v>
      </c>
      <c r="V1043">
        <v>0</v>
      </c>
      <c r="AI1043">
        <v>0</v>
      </c>
      <c r="AZ1043">
        <v>0</v>
      </c>
      <c r="BB1043">
        <v>10</v>
      </c>
      <c r="BC1043">
        <v>2021</v>
      </c>
      <c r="BD1043" s="1" t="s">
        <v>3988</v>
      </c>
      <c r="BE1043">
        <v>2022</v>
      </c>
    </row>
    <row r="1044" spans="1:57" x14ac:dyDescent="0.35">
      <c r="A1044" s="1" t="s">
        <v>114</v>
      </c>
      <c r="B1044" s="1" t="s">
        <v>864</v>
      </c>
      <c r="C1044" s="1" t="s">
        <v>863</v>
      </c>
      <c r="D1044" s="1" t="s">
        <v>4219</v>
      </c>
      <c r="E1044" s="2">
        <v>44500</v>
      </c>
      <c r="F1044" s="1" t="s">
        <v>865</v>
      </c>
      <c r="G1044" s="1" t="s">
        <v>866</v>
      </c>
      <c r="H1044" s="1" t="s">
        <v>238</v>
      </c>
      <c r="I1044" s="1" t="s">
        <v>239</v>
      </c>
      <c r="J1044" s="1" t="s">
        <v>751</v>
      </c>
      <c r="K1044" t="s">
        <v>29</v>
      </c>
      <c r="L1044" t="b">
        <v>1</v>
      </c>
      <c r="V1044">
        <v>0</v>
      </c>
      <c r="AI1044">
        <v>0</v>
      </c>
      <c r="AZ1044">
        <v>0</v>
      </c>
      <c r="BB1044">
        <v>10</v>
      </c>
      <c r="BC1044">
        <v>2021</v>
      </c>
      <c r="BD1044" s="1" t="s">
        <v>3988</v>
      </c>
      <c r="BE1044">
        <v>2022</v>
      </c>
    </row>
    <row r="1045" spans="1:57" x14ac:dyDescent="0.35">
      <c r="A1045" s="1" t="s">
        <v>114</v>
      </c>
      <c r="B1045" s="1" t="s">
        <v>872</v>
      </c>
      <c r="C1045" s="1" t="s">
        <v>871</v>
      </c>
      <c r="D1045" s="1" t="s">
        <v>4219</v>
      </c>
      <c r="E1045" s="2">
        <v>44500</v>
      </c>
      <c r="F1045" s="1" t="s">
        <v>873</v>
      </c>
      <c r="G1045" s="1" t="s">
        <v>874</v>
      </c>
      <c r="H1045" s="1" t="s">
        <v>835</v>
      </c>
      <c r="I1045" s="1" t="s">
        <v>73</v>
      </c>
      <c r="J1045" s="1" t="s">
        <v>751</v>
      </c>
      <c r="K1045" t="s">
        <v>29</v>
      </c>
      <c r="L1045" t="b">
        <v>1</v>
      </c>
      <c r="V1045">
        <v>0</v>
      </c>
      <c r="AI1045">
        <v>0</v>
      </c>
      <c r="AZ1045">
        <v>0</v>
      </c>
      <c r="BB1045">
        <v>10</v>
      </c>
      <c r="BC1045">
        <v>2021</v>
      </c>
      <c r="BD1045" s="1" t="s">
        <v>3988</v>
      </c>
      <c r="BE1045">
        <v>2022</v>
      </c>
    </row>
    <row r="1046" spans="1:57" x14ac:dyDescent="0.35">
      <c r="A1046" s="1" t="s">
        <v>114</v>
      </c>
      <c r="B1046" s="1" t="s">
        <v>860</v>
      </c>
      <c r="C1046" s="1" t="s">
        <v>859</v>
      </c>
      <c r="D1046" s="1" t="s">
        <v>4219</v>
      </c>
      <c r="E1046" s="2">
        <v>44500</v>
      </c>
      <c r="F1046" s="1" t="s">
        <v>861</v>
      </c>
      <c r="G1046" s="1" t="s">
        <v>862</v>
      </c>
      <c r="H1046" s="1" t="s">
        <v>844</v>
      </c>
      <c r="I1046" s="1" t="s">
        <v>845</v>
      </c>
      <c r="J1046" s="1" t="s">
        <v>751</v>
      </c>
      <c r="K1046" t="s">
        <v>29</v>
      </c>
      <c r="L1046" t="b">
        <v>1</v>
      </c>
      <c r="V1046">
        <v>0</v>
      </c>
      <c r="AI1046">
        <v>0</v>
      </c>
      <c r="AZ1046">
        <v>0</v>
      </c>
      <c r="BB1046">
        <v>10</v>
      </c>
      <c r="BC1046">
        <v>2021</v>
      </c>
      <c r="BD1046" s="1" t="s">
        <v>3988</v>
      </c>
      <c r="BE1046">
        <v>2022</v>
      </c>
    </row>
    <row r="1047" spans="1:57" x14ac:dyDescent="0.35">
      <c r="A1047" s="1" t="s">
        <v>114</v>
      </c>
      <c r="B1047" s="1" t="s">
        <v>912</v>
      </c>
      <c r="C1047" s="1" t="s">
        <v>911</v>
      </c>
      <c r="D1047" s="1" t="s">
        <v>4219</v>
      </c>
      <c r="E1047" s="2">
        <v>44500</v>
      </c>
      <c r="F1047" s="1" t="s">
        <v>913</v>
      </c>
      <c r="G1047" s="1" t="s">
        <v>914</v>
      </c>
      <c r="H1047" s="1" t="s">
        <v>854</v>
      </c>
      <c r="I1047" s="1" t="s">
        <v>40</v>
      </c>
      <c r="J1047" s="1" t="s">
        <v>751</v>
      </c>
      <c r="K1047" t="s">
        <v>29</v>
      </c>
      <c r="L1047" t="b">
        <v>1</v>
      </c>
      <c r="V1047">
        <v>0</v>
      </c>
      <c r="AI1047">
        <v>0</v>
      </c>
      <c r="AZ1047">
        <v>0</v>
      </c>
      <c r="BB1047">
        <v>10</v>
      </c>
      <c r="BC1047">
        <v>2021</v>
      </c>
      <c r="BD1047" s="1" t="s">
        <v>3988</v>
      </c>
      <c r="BE1047">
        <v>2022</v>
      </c>
    </row>
    <row r="1048" spans="1:57" x14ac:dyDescent="0.35">
      <c r="A1048" s="1" t="s">
        <v>114</v>
      </c>
      <c r="B1048" s="1" t="s">
        <v>884</v>
      </c>
      <c r="C1048" s="1" t="s">
        <v>883</v>
      </c>
      <c r="D1048" s="1" t="s">
        <v>4219</v>
      </c>
      <c r="E1048" s="2">
        <v>44500</v>
      </c>
      <c r="F1048" s="1" t="s">
        <v>885</v>
      </c>
      <c r="G1048" s="1" t="s">
        <v>886</v>
      </c>
      <c r="H1048" s="1" t="s">
        <v>238</v>
      </c>
      <c r="I1048" s="1" t="s">
        <v>239</v>
      </c>
      <c r="J1048" s="1" t="s">
        <v>751</v>
      </c>
      <c r="K1048" t="s">
        <v>29</v>
      </c>
      <c r="L1048" t="b">
        <v>1</v>
      </c>
      <c r="V1048">
        <v>0</v>
      </c>
      <c r="AI1048">
        <v>0</v>
      </c>
      <c r="AZ1048">
        <v>0</v>
      </c>
      <c r="BB1048">
        <v>10</v>
      </c>
      <c r="BC1048">
        <v>2021</v>
      </c>
      <c r="BD1048" s="1" t="s">
        <v>3988</v>
      </c>
      <c r="BE1048">
        <v>2022</v>
      </c>
    </row>
    <row r="1049" spans="1:57" x14ac:dyDescent="0.35">
      <c r="A1049" s="1" t="s">
        <v>114</v>
      </c>
      <c r="B1049" s="1" t="s">
        <v>847</v>
      </c>
      <c r="C1049" s="1" t="s">
        <v>846</v>
      </c>
      <c r="D1049" s="1" t="s">
        <v>4219</v>
      </c>
      <c r="E1049" s="2">
        <v>44500</v>
      </c>
      <c r="F1049" s="1" t="s">
        <v>848</v>
      </c>
      <c r="G1049" s="1" t="s">
        <v>849</v>
      </c>
      <c r="H1049" s="1" t="s">
        <v>238</v>
      </c>
      <c r="I1049" s="1" t="s">
        <v>239</v>
      </c>
      <c r="J1049" s="1" t="s">
        <v>751</v>
      </c>
      <c r="K1049" t="s">
        <v>29</v>
      </c>
      <c r="L1049" t="b">
        <v>1</v>
      </c>
      <c r="V1049">
        <v>0</v>
      </c>
      <c r="AI1049">
        <v>0</v>
      </c>
      <c r="AZ1049">
        <v>0</v>
      </c>
      <c r="BB1049">
        <v>10</v>
      </c>
      <c r="BC1049">
        <v>2021</v>
      </c>
      <c r="BD1049" s="1" t="s">
        <v>3988</v>
      </c>
      <c r="BE1049">
        <v>2022</v>
      </c>
    </row>
    <row r="1050" spans="1:57" x14ac:dyDescent="0.35">
      <c r="A1050" s="1" t="s">
        <v>114</v>
      </c>
      <c r="B1050" s="1" t="s">
        <v>841</v>
      </c>
      <c r="C1050" s="1" t="s">
        <v>840</v>
      </c>
      <c r="D1050" s="1" t="s">
        <v>4219</v>
      </c>
      <c r="E1050" s="2">
        <v>44500</v>
      </c>
      <c r="F1050" s="1" t="s">
        <v>842</v>
      </c>
      <c r="G1050" s="1" t="s">
        <v>843</v>
      </c>
      <c r="H1050" s="1" t="s">
        <v>844</v>
      </c>
      <c r="I1050" s="1" t="s">
        <v>845</v>
      </c>
      <c r="J1050" s="1" t="s">
        <v>751</v>
      </c>
      <c r="K1050" t="s">
        <v>29</v>
      </c>
      <c r="L1050" t="b">
        <v>1</v>
      </c>
      <c r="V1050">
        <v>0</v>
      </c>
      <c r="AI1050">
        <v>0</v>
      </c>
      <c r="AZ1050">
        <v>0</v>
      </c>
      <c r="BB1050">
        <v>10</v>
      </c>
      <c r="BC1050">
        <v>2021</v>
      </c>
      <c r="BD1050" s="1" t="s">
        <v>3988</v>
      </c>
      <c r="BE1050">
        <v>2022</v>
      </c>
    </row>
    <row r="1051" spans="1:57" x14ac:dyDescent="0.35">
      <c r="A1051" s="1" t="s">
        <v>114</v>
      </c>
      <c r="B1051" s="1" t="s">
        <v>868</v>
      </c>
      <c r="C1051" s="1" t="s">
        <v>949</v>
      </c>
      <c r="D1051" s="1" t="s">
        <v>4220</v>
      </c>
      <c r="E1051" s="2">
        <v>44865</v>
      </c>
      <c r="F1051" s="1" t="s">
        <v>869</v>
      </c>
      <c r="G1051" s="1" t="s">
        <v>950</v>
      </c>
      <c r="H1051" s="1" t="s">
        <v>854</v>
      </c>
      <c r="I1051" s="1" t="s">
        <v>40</v>
      </c>
      <c r="J1051" s="1" t="s">
        <v>751</v>
      </c>
      <c r="K1051" t="s">
        <v>29</v>
      </c>
      <c r="L1051" t="b">
        <v>1</v>
      </c>
      <c r="V1051">
        <v>0</v>
      </c>
      <c r="AI1051">
        <v>0</v>
      </c>
      <c r="AZ1051">
        <v>0</v>
      </c>
      <c r="BB1051">
        <v>10</v>
      </c>
      <c r="BC1051">
        <v>2022</v>
      </c>
      <c r="BD1051" s="1" t="s">
        <v>3988</v>
      </c>
      <c r="BE1051">
        <v>2023</v>
      </c>
    </row>
    <row r="1052" spans="1:57" x14ac:dyDescent="0.35">
      <c r="A1052" s="1" t="s">
        <v>114</v>
      </c>
      <c r="B1052" s="1" t="s">
        <v>876</v>
      </c>
      <c r="C1052" s="1" t="s">
        <v>947</v>
      </c>
      <c r="D1052" s="1" t="s">
        <v>4220</v>
      </c>
      <c r="E1052" s="2">
        <v>44865</v>
      </c>
      <c r="F1052" s="1" t="s">
        <v>877</v>
      </c>
      <c r="G1052" s="1" t="s">
        <v>948</v>
      </c>
      <c r="H1052" s="1" t="s">
        <v>151</v>
      </c>
      <c r="I1052" s="1" t="s">
        <v>145</v>
      </c>
      <c r="J1052" s="1" t="s">
        <v>751</v>
      </c>
      <c r="K1052" t="s">
        <v>29</v>
      </c>
      <c r="L1052" t="b">
        <v>1</v>
      </c>
      <c r="V1052">
        <v>0</v>
      </c>
      <c r="AI1052">
        <v>0</v>
      </c>
      <c r="AZ1052">
        <v>0</v>
      </c>
      <c r="BB1052">
        <v>10</v>
      </c>
      <c r="BC1052">
        <v>2022</v>
      </c>
      <c r="BD1052" s="1" t="s">
        <v>3988</v>
      </c>
      <c r="BE1052">
        <v>2023</v>
      </c>
    </row>
    <row r="1053" spans="1:57" x14ac:dyDescent="0.35">
      <c r="A1053" s="1" t="s">
        <v>114</v>
      </c>
      <c r="B1053" s="1" t="s">
        <v>908</v>
      </c>
      <c r="C1053" s="1" t="s">
        <v>951</v>
      </c>
      <c r="D1053" s="1" t="s">
        <v>4220</v>
      </c>
      <c r="E1053" s="2">
        <v>44865</v>
      </c>
      <c r="F1053" s="1" t="s">
        <v>909</v>
      </c>
      <c r="G1053" s="1" t="s">
        <v>952</v>
      </c>
      <c r="H1053" s="1" t="s">
        <v>835</v>
      </c>
      <c r="I1053" s="1" t="s">
        <v>73</v>
      </c>
      <c r="J1053" s="1" t="s">
        <v>751</v>
      </c>
      <c r="K1053" t="s">
        <v>29</v>
      </c>
      <c r="L1053" t="b">
        <v>1</v>
      </c>
      <c r="V1053">
        <v>0</v>
      </c>
      <c r="AI1053">
        <v>0</v>
      </c>
      <c r="AZ1053">
        <v>0</v>
      </c>
      <c r="BB1053">
        <v>10</v>
      </c>
      <c r="BC1053">
        <v>2022</v>
      </c>
      <c r="BD1053" s="1" t="s">
        <v>3988</v>
      </c>
      <c r="BE1053">
        <v>2023</v>
      </c>
    </row>
    <row r="1054" spans="1:57" x14ac:dyDescent="0.35">
      <c r="A1054" s="1" t="s">
        <v>114</v>
      </c>
      <c r="B1054" s="1" t="s">
        <v>884</v>
      </c>
      <c r="C1054" s="1" t="s">
        <v>945</v>
      </c>
      <c r="D1054" s="1" t="s">
        <v>4220</v>
      </c>
      <c r="E1054" s="2">
        <v>44865</v>
      </c>
      <c r="F1054" s="1" t="s">
        <v>885</v>
      </c>
      <c r="G1054" s="1" t="s">
        <v>946</v>
      </c>
      <c r="H1054" s="1" t="s">
        <v>238</v>
      </c>
      <c r="I1054" s="1" t="s">
        <v>239</v>
      </c>
      <c r="J1054" s="1" t="s">
        <v>751</v>
      </c>
      <c r="K1054" t="s">
        <v>29</v>
      </c>
      <c r="L1054" t="b">
        <v>1</v>
      </c>
      <c r="V1054">
        <v>0</v>
      </c>
      <c r="AI1054">
        <v>0</v>
      </c>
      <c r="AZ1054">
        <v>0</v>
      </c>
      <c r="BB1054">
        <v>10</v>
      </c>
      <c r="BC1054">
        <v>2022</v>
      </c>
      <c r="BD1054" s="1" t="s">
        <v>3988</v>
      </c>
      <c r="BE1054">
        <v>2023</v>
      </c>
    </row>
    <row r="1055" spans="1:57" x14ac:dyDescent="0.35">
      <c r="A1055" s="1" t="s">
        <v>114</v>
      </c>
      <c r="B1055" s="1" t="s">
        <v>892</v>
      </c>
      <c r="C1055" s="1" t="s">
        <v>943</v>
      </c>
      <c r="D1055" s="1" t="s">
        <v>4220</v>
      </c>
      <c r="E1055" s="2">
        <v>44865</v>
      </c>
      <c r="F1055" s="1" t="s">
        <v>893</v>
      </c>
      <c r="G1055" s="1" t="s">
        <v>944</v>
      </c>
      <c r="H1055" s="1" t="s">
        <v>844</v>
      </c>
      <c r="I1055" s="1" t="s">
        <v>845</v>
      </c>
      <c r="J1055" s="1" t="s">
        <v>751</v>
      </c>
      <c r="K1055" t="s">
        <v>29</v>
      </c>
      <c r="L1055" t="b">
        <v>1</v>
      </c>
      <c r="V1055">
        <v>0</v>
      </c>
      <c r="AI1055">
        <v>0</v>
      </c>
      <c r="AZ1055">
        <v>0</v>
      </c>
      <c r="BB1055">
        <v>10</v>
      </c>
      <c r="BC1055">
        <v>2022</v>
      </c>
      <c r="BD1055" s="1" t="s">
        <v>3988</v>
      </c>
      <c r="BE1055">
        <v>2023</v>
      </c>
    </row>
    <row r="1056" spans="1:57" x14ac:dyDescent="0.35">
      <c r="A1056" s="1" t="s">
        <v>114</v>
      </c>
      <c r="B1056" s="1" t="s">
        <v>900</v>
      </c>
      <c r="C1056" s="1" t="s">
        <v>941</v>
      </c>
      <c r="D1056" s="1" t="s">
        <v>4220</v>
      </c>
      <c r="E1056" s="2">
        <v>44865</v>
      </c>
      <c r="F1056" s="1" t="s">
        <v>901</v>
      </c>
      <c r="G1056" s="1" t="s">
        <v>942</v>
      </c>
      <c r="H1056" s="1" t="s">
        <v>844</v>
      </c>
      <c r="I1056" s="1" t="s">
        <v>845</v>
      </c>
      <c r="J1056" s="1" t="s">
        <v>751</v>
      </c>
      <c r="K1056" t="s">
        <v>29</v>
      </c>
      <c r="L1056" t="b">
        <v>1</v>
      </c>
      <c r="V1056">
        <v>0</v>
      </c>
      <c r="AI1056">
        <v>0</v>
      </c>
      <c r="AZ1056">
        <v>0</v>
      </c>
      <c r="BB1056">
        <v>10</v>
      </c>
      <c r="BC1056">
        <v>2022</v>
      </c>
      <c r="BD1056" s="1" t="s">
        <v>3988</v>
      </c>
      <c r="BE1056">
        <v>2023</v>
      </c>
    </row>
    <row r="1057" spans="1:57" x14ac:dyDescent="0.35">
      <c r="A1057" s="1" t="s">
        <v>114</v>
      </c>
      <c r="B1057" s="1" t="s">
        <v>872</v>
      </c>
      <c r="C1057" s="1" t="s">
        <v>939</v>
      </c>
      <c r="D1057" s="1" t="s">
        <v>4220</v>
      </c>
      <c r="E1057" s="2">
        <v>44865</v>
      </c>
      <c r="F1057" s="1" t="s">
        <v>873</v>
      </c>
      <c r="G1057" s="1" t="s">
        <v>940</v>
      </c>
      <c r="H1057" s="1" t="s">
        <v>835</v>
      </c>
      <c r="I1057" s="1" t="s">
        <v>73</v>
      </c>
      <c r="J1057" s="1" t="s">
        <v>751</v>
      </c>
      <c r="K1057" t="s">
        <v>29</v>
      </c>
      <c r="L1057" t="b">
        <v>1</v>
      </c>
      <c r="V1057">
        <v>0</v>
      </c>
      <c r="AI1057">
        <v>0</v>
      </c>
      <c r="AZ1057">
        <v>0</v>
      </c>
      <c r="BB1057">
        <v>10</v>
      </c>
      <c r="BC1057">
        <v>2022</v>
      </c>
      <c r="BD1057" s="1" t="s">
        <v>3988</v>
      </c>
      <c r="BE1057">
        <v>2023</v>
      </c>
    </row>
    <row r="1058" spans="1:57" x14ac:dyDescent="0.35">
      <c r="A1058" s="1" t="s">
        <v>114</v>
      </c>
      <c r="B1058" s="1" t="s">
        <v>841</v>
      </c>
      <c r="C1058" s="1" t="s">
        <v>915</v>
      </c>
      <c r="D1058" s="1" t="s">
        <v>4220</v>
      </c>
      <c r="E1058" s="2">
        <v>44865</v>
      </c>
      <c r="F1058" s="1" t="s">
        <v>842</v>
      </c>
      <c r="G1058" s="1" t="s">
        <v>916</v>
      </c>
      <c r="H1058" s="1" t="s">
        <v>844</v>
      </c>
      <c r="I1058" s="1" t="s">
        <v>845</v>
      </c>
      <c r="J1058" s="1" t="s">
        <v>751</v>
      </c>
      <c r="K1058" t="s">
        <v>29</v>
      </c>
      <c r="L1058" t="b">
        <v>1</v>
      </c>
      <c r="V1058">
        <v>0</v>
      </c>
      <c r="AI1058">
        <v>0</v>
      </c>
      <c r="AZ1058">
        <v>0</v>
      </c>
      <c r="BB1058">
        <v>10</v>
      </c>
      <c r="BC1058">
        <v>2022</v>
      </c>
      <c r="BD1058" s="1" t="s">
        <v>3988</v>
      </c>
      <c r="BE1058">
        <v>2023</v>
      </c>
    </row>
    <row r="1059" spans="1:57" x14ac:dyDescent="0.35">
      <c r="A1059" s="1" t="s">
        <v>114</v>
      </c>
      <c r="B1059" s="1" t="s">
        <v>856</v>
      </c>
      <c r="C1059" s="1" t="s">
        <v>931</v>
      </c>
      <c r="D1059" s="1" t="s">
        <v>4220</v>
      </c>
      <c r="E1059" s="2">
        <v>44865</v>
      </c>
      <c r="F1059" s="1" t="s">
        <v>857</v>
      </c>
      <c r="G1059" s="1" t="s">
        <v>932</v>
      </c>
      <c r="H1059" s="1" t="s">
        <v>151</v>
      </c>
      <c r="I1059" s="1" t="s">
        <v>145</v>
      </c>
      <c r="J1059" s="1" t="s">
        <v>751</v>
      </c>
      <c r="K1059" t="s">
        <v>29</v>
      </c>
      <c r="L1059" t="b">
        <v>1</v>
      </c>
      <c r="V1059">
        <v>0</v>
      </c>
      <c r="AI1059">
        <v>0</v>
      </c>
      <c r="AZ1059">
        <v>0</v>
      </c>
      <c r="BB1059">
        <v>10</v>
      </c>
      <c r="BC1059">
        <v>2022</v>
      </c>
      <c r="BD1059" s="1" t="s">
        <v>3988</v>
      </c>
      <c r="BE1059">
        <v>2023</v>
      </c>
    </row>
    <row r="1060" spans="1:57" x14ac:dyDescent="0.35">
      <c r="A1060" s="1" t="s">
        <v>114</v>
      </c>
      <c r="B1060" s="1" t="s">
        <v>880</v>
      </c>
      <c r="C1060" s="1" t="s">
        <v>929</v>
      </c>
      <c r="D1060" s="1" t="s">
        <v>4220</v>
      </c>
      <c r="E1060" s="2">
        <v>44865</v>
      </c>
      <c r="F1060" s="1" t="s">
        <v>881</v>
      </c>
      <c r="G1060" s="1" t="s">
        <v>930</v>
      </c>
      <c r="H1060" s="1" t="s">
        <v>835</v>
      </c>
      <c r="I1060" s="1" t="s">
        <v>73</v>
      </c>
      <c r="J1060" s="1" t="s">
        <v>751</v>
      </c>
      <c r="K1060" t="s">
        <v>29</v>
      </c>
      <c r="L1060" t="b">
        <v>1</v>
      </c>
      <c r="V1060">
        <v>0</v>
      </c>
      <c r="AI1060">
        <v>0</v>
      </c>
      <c r="AZ1060">
        <v>0</v>
      </c>
      <c r="BB1060">
        <v>10</v>
      </c>
      <c r="BC1060">
        <v>2022</v>
      </c>
      <c r="BD1060" s="1" t="s">
        <v>3988</v>
      </c>
      <c r="BE1060">
        <v>2023</v>
      </c>
    </row>
    <row r="1061" spans="1:57" x14ac:dyDescent="0.35">
      <c r="A1061" s="1" t="s">
        <v>114</v>
      </c>
      <c r="B1061" s="1" t="s">
        <v>860</v>
      </c>
      <c r="C1061" s="1" t="s">
        <v>923</v>
      </c>
      <c r="D1061" s="1" t="s">
        <v>4220</v>
      </c>
      <c r="E1061" s="2">
        <v>44865</v>
      </c>
      <c r="F1061" s="1" t="s">
        <v>861</v>
      </c>
      <c r="G1061" s="1" t="s">
        <v>924</v>
      </c>
      <c r="H1061" s="1" t="s">
        <v>844</v>
      </c>
      <c r="I1061" s="1" t="s">
        <v>845</v>
      </c>
      <c r="J1061" s="1" t="s">
        <v>751</v>
      </c>
      <c r="K1061" t="s">
        <v>29</v>
      </c>
      <c r="L1061" t="b">
        <v>1</v>
      </c>
      <c r="V1061">
        <v>0</v>
      </c>
      <c r="AI1061">
        <v>0</v>
      </c>
      <c r="AZ1061">
        <v>0</v>
      </c>
      <c r="BB1061">
        <v>10</v>
      </c>
      <c r="BC1061">
        <v>2022</v>
      </c>
      <c r="BD1061" s="1" t="s">
        <v>3988</v>
      </c>
      <c r="BE1061">
        <v>2023</v>
      </c>
    </row>
    <row r="1062" spans="1:57" x14ac:dyDescent="0.35">
      <c r="A1062" s="1" t="s">
        <v>114</v>
      </c>
      <c r="B1062" s="1" t="s">
        <v>864</v>
      </c>
      <c r="C1062" s="1" t="s">
        <v>927</v>
      </c>
      <c r="D1062" s="1" t="s">
        <v>4220</v>
      </c>
      <c r="E1062" s="2">
        <v>44865</v>
      </c>
      <c r="F1062" s="1" t="s">
        <v>865</v>
      </c>
      <c r="G1062" s="1" t="s">
        <v>928</v>
      </c>
      <c r="H1062" s="1" t="s">
        <v>238</v>
      </c>
      <c r="I1062" s="1" t="s">
        <v>239</v>
      </c>
      <c r="J1062" s="1" t="s">
        <v>751</v>
      </c>
      <c r="K1062" t="s">
        <v>29</v>
      </c>
      <c r="L1062" t="b">
        <v>1</v>
      </c>
      <c r="V1062">
        <v>0</v>
      </c>
      <c r="AI1062">
        <v>0</v>
      </c>
      <c r="AZ1062">
        <v>0</v>
      </c>
      <c r="BB1062">
        <v>10</v>
      </c>
      <c r="BC1062">
        <v>2022</v>
      </c>
      <c r="BD1062" s="1" t="s">
        <v>3988</v>
      </c>
      <c r="BE1062">
        <v>2023</v>
      </c>
    </row>
    <row r="1063" spans="1:57" x14ac:dyDescent="0.35">
      <c r="A1063" s="1" t="s">
        <v>114</v>
      </c>
      <c r="B1063" s="1" t="s">
        <v>896</v>
      </c>
      <c r="C1063" s="1" t="s">
        <v>925</v>
      </c>
      <c r="D1063" s="1" t="s">
        <v>4220</v>
      </c>
      <c r="E1063" s="2">
        <v>44865</v>
      </c>
      <c r="F1063" s="1" t="s">
        <v>897</v>
      </c>
      <c r="G1063" s="1" t="s">
        <v>926</v>
      </c>
      <c r="H1063" s="1" t="s">
        <v>238</v>
      </c>
      <c r="I1063" s="1" t="s">
        <v>239</v>
      </c>
      <c r="J1063" s="1" t="s">
        <v>751</v>
      </c>
      <c r="K1063" t="s">
        <v>29</v>
      </c>
      <c r="L1063" t="b">
        <v>1</v>
      </c>
      <c r="V1063">
        <v>0</v>
      </c>
      <c r="AI1063">
        <v>0</v>
      </c>
      <c r="AZ1063">
        <v>0</v>
      </c>
      <c r="BB1063">
        <v>10</v>
      </c>
      <c r="BC1063">
        <v>2022</v>
      </c>
      <c r="BD1063" s="1" t="s">
        <v>3988</v>
      </c>
      <c r="BE1063">
        <v>2023</v>
      </c>
    </row>
    <row r="1064" spans="1:57" x14ac:dyDescent="0.35">
      <c r="A1064" s="1" t="s">
        <v>114</v>
      </c>
      <c r="B1064" s="1" t="s">
        <v>888</v>
      </c>
      <c r="C1064" s="1" t="s">
        <v>933</v>
      </c>
      <c r="D1064" s="1" t="s">
        <v>4220</v>
      </c>
      <c r="E1064" s="2">
        <v>44865</v>
      </c>
      <c r="F1064" s="1" t="s">
        <v>889</v>
      </c>
      <c r="G1064" s="1" t="s">
        <v>934</v>
      </c>
      <c r="H1064" s="1" t="s">
        <v>854</v>
      </c>
      <c r="I1064" s="1" t="s">
        <v>40</v>
      </c>
      <c r="J1064" s="1" t="s">
        <v>751</v>
      </c>
      <c r="K1064" t="s">
        <v>29</v>
      </c>
      <c r="L1064" t="b">
        <v>1</v>
      </c>
      <c r="V1064">
        <v>0</v>
      </c>
      <c r="AI1064">
        <v>0</v>
      </c>
      <c r="AZ1064">
        <v>0</v>
      </c>
      <c r="BB1064">
        <v>10</v>
      </c>
      <c r="BC1064">
        <v>2022</v>
      </c>
      <c r="BD1064" s="1" t="s">
        <v>3988</v>
      </c>
      <c r="BE1064">
        <v>2023</v>
      </c>
    </row>
    <row r="1065" spans="1:57" x14ac:dyDescent="0.35">
      <c r="A1065" s="1" t="s">
        <v>114</v>
      </c>
      <c r="B1065" s="1" t="s">
        <v>837</v>
      </c>
      <c r="C1065" s="1" t="s">
        <v>917</v>
      </c>
      <c r="D1065" s="1" t="s">
        <v>4220</v>
      </c>
      <c r="E1065" s="2">
        <v>44865</v>
      </c>
      <c r="F1065" s="1" t="s">
        <v>838</v>
      </c>
      <c r="G1065" s="1" t="s">
        <v>918</v>
      </c>
      <c r="H1065" s="1" t="s">
        <v>151</v>
      </c>
      <c r="I1065" s="1" t="s">
        <v>145</v>
      </c>
      <c r="J1065" s="1" t="s">
        <v>751</v>
      </c>
      <c r="K1065" t="s">
        <v>29</v>
      </c>
      <c r="L1065" t="b">
        <v>1</v>
      </c>
      <c r="V1065">
        <v>0</v>
      </c>
      <c r="AI1065">
        <v>0</v>
      </c>
      <c r="AZ1065">
        <v>0</v>
      </c>
      <c r="BB1065">
        <v>10</v>
      </c>
      <c r="BC1065">
        <v>2022</v>
      </c>
      <c r="BD1065" s="1" t="s">
        <v>3988</v>
      </c>
      <c r="BE1065">
        <v>2023</v>
      </c>
    </row>
    <row r="1066" spans="1:57" x14ac:dyDescent="0.35">
      <c r="A1066" s="1" t="s">
        <v>114</v>
      </c>
      <c r="B1066" s="1" t="s">
        <v>912</v>
      </c>
      <c r="C1066" s="1" t="s">
        <v>953</v>
      </c>
      <c r="D1066" s="1" t="s">
        <v>4220</v>
      </c>
      <c r="E1066" s="2">
        <v>44865</v>
      </c>
      <c r="F1066" s="1" t="s">
        <v>913</v>
      </c>
      <c r="G1066" s="1" t="s">
        <v>954</v>
      </c>
      <c r="H1066" s="1" t="s">
        <v>854</v>
      </c>
      <c r="I1066" s="1" t="s">
        <v>40</v>
      </c>
      <c r="J1066" s="1" t="s">
        <v>751</v>
      </c>
      <c r="K1066" t="s">
        <v>29</v>
      </c>
      <c r="L1066" t="b">
        <v>1</v>
      </c>
      <c r="V1066">
        <v>0</v>
      </c>
      <c r="AI1066">
        <v>0</v>
      </c>
      <c r="AZ1066">
        <v>0</v>
      </c>
      <c r="BB1066">
        <v>10</v>
      </c>
      <c r="BC1066">
        <v>2022</v>
      </c>
      <c r="BD1066" s="1" t="s">
        <v>3988</v>
      </c>
      <c r="BE1066">
        <v>2023</v>
      </c>
    </row>
    <row r="1067" spans="1:57" x14ac:dyDescent="0.35">
      <c r="A1067" s="1" t="s">
        <v>114</v>
      </c>
      <c r="B1067" s="1" t="s">
        <v>904</v>
      </c>
      <c r="C1067" s="1" t="s">
        <v>935</v>
      </c>
      <c r="D1067" s="1" t="s">
        <v>4220</v>
      </c>
      <c r="E1067" s="2">
        <v>44865</v>
      </c>
      <c r="F1067" s="1" t="s">
        <v>905</v>
      </c>
      <c r="G1067" s="1" t="s">
        <v>936</v>
      </c>
      <c r="H1067" s="1" t="s">
        <v>151</v>
      </c>
      <c r="I1067" s="1" t="s">
        <v>145</v>
      </c>
      <c r="J1067" s="1" t="s">
        <v>751</v>
      </c>
      <c r="K1067" t="s">
        <v>29</v>
      </c>
      <c r="L1067" t="b">
        <v>1</v>
      </c>
      <c r="V1067">
        <v>0</v>
      </c>
      <c r="AI1067">
        <v>0</v>
      </c>
      <c r="AZ1067">
        <v>0</v>
      </c>
      <c r="BB1067">
        <v>10</v>
      </c>
      <c r="BC1067">
        <v>2022</v>
      </c>
      <c r="BD1067" s="1" t="s">
        <v>3988</v>
      </c>
      <c r="BE1067">
        <v>2023</v>
      </c>
    </row>
    <row r="1068" spans="1:57" x14ac:dyDescent="0.35">
      <c r="A1068" s="1" t="s">
        <v>114</v>
      </c>
      <c r="B1068" s="1" t="s">
        <v>851</v>
      </c>
      <c r="C1068" s="1" t="s">
        <v>937</v>
      </c>
      <c r="D1068" s="1" t="s">
        <v>4220</v>
      </c>
      <c r="E1068" s="2">
        <v>44865</v>
      </c>
      <c r="F1068" s="1" t="s">
        <v>852</v>
      </c>
      <c r="G1068" s="1" t="s">
        <v>938</v>
      </c>
      <c r="H1068" s="1" t="s">
        <v>854</v>
      </c>
      <c r="I1068" s="1" t="s">
        <v>40</v>
      </c>
      <c r="J1068" s="1" t="s">
        <v>751</v>
      </c>
      <c r="K1068" t="s">
        <v>29</v>
      </c>
      <c r="L1068" t="b">
        <v>1</v>
      </c>
      <c r="V1068">
        <v>0</v>
      </c>
      <c r="AI1068">
        <v>0</v>
      </c>
      <c r="AZ1068">
        <v>0</v>
      </c>
      <c r="BB1068">
        <v>10</v>
      </c>
      <c r="BC1068">
        <v>2022</v>
      </c>
      <c r="BD1068" s="1" t="s">
        <v>3988</v>
      </c>
      <c r="BE1068">
        <v>2023</v>
      </c>
    </row>
    <row r="1069" spans="1:57" x14ac:dyDescent="0.35">
      <c r="A1069" s="1" t="s">
        <v>114</v>
      </c>
      <c r="B1069" s="1" t="s">
        <v>847</v>
      </c>
      <c r="C1069" s="1" t="s">
        <v>921</v>
      </c>
      <c r="D1069" s="1" t="s">
        <v>4220</v>
      </c>
      <c r="E1069" s="2">
        <v>44865</v>
      </c>
      <c r="F1069" s="1" t="s">
        <v>848</v>
      </c>
      <c r="G1069" s="1" t="s">
        <v>922</v>
      </c>
      <c r="H1069" s="1" t="s">
        <v>238</v>
      </c>
      <c r="I1069" s="1" t="s">
        <v>239</v>
      </c>
      <c r="J1069" s="1" t="s">
        <v>751</v>
      </c>
      <c r="K1069" t="s">
        <v>29</v>
      </c>
      <c r="L1069" t="b">
        <v>1</v>
      </c>
      <c r="V1069">
        <v>0</v>
      </c>
      <c r="AI1069">
        <v>0</v>
      </c>
      <c r="AZ1069">
        <v>0</v>
      </c>
      <c r="BB1069">
        <v>10</v>
      </c>
      <c r="BC1069">
        <v>2022</v>
      </c>
      <c r="BD1069" s="1" t="s">
        <v>3988</v>
      </c>
      <c r="BE1069">
        <v>2023</v>
      </c>
    </row>
    <row r="1070" spans="1:57" x14ac:dyDescent="0.35">
      <c r="A1070" s="1" t="s">
        <v>114</v>
      </c>
      <c r="B1070" s="1" t="s">
        <v>832</v>
      </c>
      <c r="C1070" s="1" t="s">
        <v>919</v>
      </c>
      <c r="D1070" s="1" t="s">
        <v>4220</v>
      </c>
      <c r="E1070" s="2">
        <v>44865</v>
      </c>
      <c r="F1070" s="1" t="s">
        <v>833</v>
      </c>
      <c r="G1070" s="1" t="s">
        <v>920</v>
      </c>
      <c r="H1070" s="1" t="s">
        <v>835</v>
      </c>
      <c r="I1070" s="1" t="s">
        <v>73</v>
      </c>
      <c r="J1070" s="1" t="s">
        <v>751</v>
      </c>
      <c r="K1070" t="s">
        <v>29</v>
      </c>
      <c r="L1070" t="b">
        <v>1</v>
      </c>
      <c r="V1070">
        <v>0</v>
      </c>
      <c r="AI1070">
        <v>0</v>
      </c>
      <c r="AZ1070">
        <v>0</v>
      </c>
      <c r="BB1070">
        <v>10</v>
      </c>
      <c r="BC1070">
        <v>2022</v>
      </c>
      <c r="BD1070" s="1" t="s">
        <v>3988</v>
      </c>
      <c r="BE1070">
        <v>2023</v>
      </c>
    </row>
    <row r="1071" spans="1:57" x14ac:dyDescent="0.35">
      <c r="A1071" s="1" t="s">
        <v>114</v>
      </c>
      <c r="B1071" s="1" t="s">
        <v>851</v>
      </c>
      <c r="C1071" s="1" t="s">
        <v>985</v>
      </c>
      <c r="D1071" s="1" t="s">
        <v>4221</v>
      </c>
      <c r="E1071" s="2">
        <v>45230</v>
      </c>
      <c r="F1071" s="1" t="s">
        <v>852</v>
      </c>
      <c r="G1071" s="1" t="s">
        <v>986</v>
      </c>
      <c r="H1071" s="1" t="s">
        <v>854</v>
      </c>
      <c r="I1071" s="1" t="s">
        <v>40</v>
      </c>
      <c r="J1071" s="1" t="s">
        <v>751</v>
      </c>
      <c r="K1071" t="s">
        <v>29</v>
      </c>
      <c r="L1071" t="b">
        <v>1</v>
      </c>
      <c r="V1071">
        <v>0</v>
      </c>
      <c r="AI1071">
        <v>0</v>
      </c>
      <c r="AZ1071">
        <v>0</v>
      </c>
      <c r="BB1071">
        <v>10</v>
      </c>
      <c r="BC1071">
        <v>2023</v>
      </c>
      <c r="BD1071" s="1" t="s">
        <v>3988</v>
      </c>
      <c r="BE1071">
        <v>2024</v>
      </c>
    </row>
    <row r="1072" spans="1:57" x14ac:dyDescent="0.35">
      <c r="A1072" s="1" t="s">
        <v>114</v>
      </c>
      <c r="B1072" s="1" t="s">
        <v>884</v>
      </c>
      <c r="C1072" s="1" t="s">
        <v>983</v>
      </c>
      <c r="D1072" s="1" t="s">
        <v>4221</v>
      </c>
      <c r="E1072" s="2">
        <v>45230</v>
      </c>
      <c r="F1072" s="1" t="s">
        <v>885</v>
      </c>
      <c r="G1072" s="1" t="s">
        <v>984</v>
      </c>
      <c r="H1072" s="1" t="s">
        <v>238</v>
      </c>
      <c r="I1072" s="1" t="s">
        <v>239</v>
      </c>
      <c r="J1072" s="1" t="s">
        <v>751</v>
      </c>
      <c r="K1072" t="s">
        <v>29</v>
      </c>
      <c r="L1072" t="b">
        <v>1</v>
      </c>
      <c r="V1072">
        <v>0</v>
      </c>
      <c r="AI1072">
        <v>0</v>
      </c>
      <c r="AZ1072">
        <v>0</v>
      </c>
      <c r="BB1072">
        <v>10</v>
      </c>
      <c r="BC1072">
        <v>2023</v>
      </c>
      <c r="BD1072" s="1" t="s">
        <v>3988</v>
      </c>
      <c r="BE1072">
        <v>2024</v>
      </c>
    </row>
    <row r="1073" spans="1:57" x14ac:dyDescent="0.35">
      <c r="A1073" s="1" t="s">
        <v>114</v>
      </c>
      <c r="B1073" s="1" t="s">
        <v>868</v>
      </c>
      <c r="C1073" s="1" t="s">
        <v>981</v>
      </c>
      <c r="D1073" s="1" t="s">
        <v>4221</v>
      </c>
      <c r="E1073" s="2">
        <v>45230</v>
      </c>
      <c r="F1073" s="1" t="s">
        <v>869</v>
      </c>
      <c r="G1073" s="1" t="s">
        <v>982</v>
      </c>
      <c r="H1073" s="1" t="s">
        <v>854</v>
      </c>
      <c r="I1073" s="1" t="s">
        <v>40</v>
      </c>
      <c r="J1073" s="1" t="s">
        <v>751</v>
      </c>
      <c r="K1073" t="s">
        <v>29</v>
      </c>
      <c r="L1073" t="b">
        <v>1</v>
      </c>
      <c r="V1073">
        <v>0</v>
      </c>
      <c r="AI1073">
        <v>0</v>
      </c>
      <c r="AZ1073">
        <v>0</v>
      </c>
      <c r="BB1073">
        <v>10</v>
      </c>
      <c r="BC1073">
        <v>2023</v>
      </c>
      <c r="BD1073" s="1" t="s">
        <v>3988</v>
      </c>
      <c r="BE1073">
        <v>2024</v>
      </c>
    </row>
    <row r="1074" spans="1:57" x14ac:dyDescent="0.35">
      <c r="A1074" s="1" t="s">
        <v>114</v>
      </c>
      <c r="B1074" s="1" t="s">
        <v>892</v>
      </c>
      <c r="C1074" s="1" t="s">
        <v>977</v>
      </c>
      <c r="D1074" s="1" t="s">
        <v>4221</v>
      </c>
      <c r="E1074" s="2">
        <v>45230</v>
      </c>
      <c r="F1074" s="1" t="s">
        <v>893</v>
      </c>
      <c r="G1074" s="1" t="s">
        <v>978</v>
      </c>
      <c r="H1074" s="1" t="s">
        <v>844</v>
      </c>
      <c r="I1074" s="1" t="s">
        <v>845</v>
      </c>
      <c r="J1074" s="1" t="s">
        <v>751</v>
      </c>
      <c r="K1074" t="s">
        <v>29</v>
      </c>
      <c r="L1074" t="b">
        <v>1</v>
      </c>
      <c r="V1074">
        <v>0</v>
      </c>
      <c r="AI1074">
        <v>0</v>
      </c>
      <c r="AZ1074">
        <v>0</v>
      </c>
      <c r="BB1074">
        <v>10</v>
      </c>
      <c r="BC1074">
        <v>2023</v>
      </c>
      <c r="BD1074" s="1" t="s">
        <v>3988</v>
      </c>
      <c r="BE1074">
        <v>2024</v>
      </c>
    </row>
    <row r="1075" spans="1:57" x14ac:dyDescent="0.35">
      <c r="A1075" s="1" t="s">
        <v>114</v>
      </c>
      <c r="B1075" s="1" t="s">
        <v>888</v>
      </c>
      <c r="C1075" s="1" t="s">
        <v>975</v>
      </c>
      <c r="D1075" s="1" t="s">
        <v>4221</v>
      </c>
      <c r="E1075" s="2">
        <v>45230</v>
      </c>
      <c r="F1075" s="1" t="s">
        <v>889</v>
      </c>
      <c r="G1075" s="1" t="s">
        <v>976</v>
      </c>
      <c r="H1075" s="1" t="s">
        <v>854</v>
      </c>
      <c r="I1075" s="1" t="s">
        <v>40</v>
      </c>
      <c r="J1075" s="1" t="s">
        <v>751</v>
      </c>
      <c r="K1075" t="s">
        <v>29</v>
      </c>
      <c r="L1075" t="b">
        <v>1</v>
      </c>
      <c r="V1075">
        <v>0</v>
      </c>
      <c r="AI1075">
        <v>0</v>
      </c>
      <c r="AZ1075">
        <v>0</v>
      </c>
      <c r="BB1075">
        <v>10</v>
      </c>
      <c r="BC1075">
        <v>2023</v>
      </c>
      <c r="BD1075" s="1" t="s">
        <v>3988</v>
      </c>
      <c r="BE1075">
        <v>2024</v>
      </c>
    </row>
    <row r="1076" spans="1:57" x14ac:dyDescent="0.35">
      <c r="A1076" s="1" t="s">
        <v>114</v>
      </c>
      <c r="B1076" s="1" t="s">
        <v>896</v>
      </c>
      <c r="C1076" s="1" t="s">
        <v>979</v>
      </c>
      <c r="D1076" s="1" t="s">
        <v>4221</v>
      </c>
      <c r="E1076" s="2">
        <v>45230</v>
      </c>
      <c r="F1076" s="1" t="s">
        <v>897</v>
      </c>
      <c r="G1076" s="1" t="s">
        <v>980</v>
      </c>
      <c r="H1076" s="1" t="s">
        <v>238</v>
      </c>
      <c r="I1076" s="1" t="s">
        <v>239</v>
      </c>
      <c r="J1076" s="1" t="s">
        <v>751</v>
      </c>
      <c r="K1076" t="s">
        <v>29</v>
      </c>
      <c r="L1076" t="b">
        <v>1</v>
      </c>
      <c r="V1076">
        <v>0</v>
      </c>
      <c r="AI1076">
        <v>0</v>
      </c>
      <c r="AZ1076">
        <v>0</v>
      </c>
      <c r="BB1076">
        <v>10</v>
      </c>
      <c r="BC1076">
        <v>2023</v>
      </c>
      <c r="BD1076" s="1" t="s">
        <v>3988</v>
      </c>
      <c r="BE1076">
        <v>2024</v>
      </c>
    </row>
    <row r="1077" spans="1:57" x14ac:dyDescent="0.35">
      <c r="A1077" s="1" t="s">
        <v>114</v>
      </c>
      <c r="B1077" s="1" t="s">
        <v>856</v>
      </c>
      <c r="C1077" s="1" t="s">
        <v>969</v>
      </c>
      <c r="D1077" s="1" t="s">
        <v>4221</v>
      </c>
      <c r="E1077" s="2">
        <v>45230</v>
      </c>
      <c r="F1077" s="1" t="s">
        <v>857</v>
      </c>
      <c r="G1077" s="1" t="s">
        <v>970</v>
      </c>
      <c r="H1077" s="1" t="s">
        <v>151</v>
      </c>
      <c r="I1077" s="1" t="s">
        <v>145</v>
      </c>
      <c r="J1077" s="1" t="s">
        <v>751</v>
      </c>
      <c r="K1077" t="s">
        <v>29</v>
      </c>
      <c r="L1077" t="b">
        <v>1</v>
      </c>
      <c r="V1077">
        <v>0</v>
      </c>
      <c r="AI1077">
        <v>0</v>
      </c>
      <c r="AZ1077">
        <v>0</v>
      </c>
      <c r="BB1077">
        <v>10</v>
      </c>
      <c r="BC1077">
        <v>2023</v>
      </c>
      <c r="BD1077" s="1" t="s">
        <v>3988</v>
      </c>
      <c r="BE1077">
        <v>2024</v>
      </c>
    </row>
    <row r="1078" spans="1:57" x14ac:dyDescent="0.35">
      <c r="A1078" s="1" t="s">
        <v>114</v>
      </c>
      <c r="B1078" s="1" t="s">
        <v>876</v>
      </c>
      <c r="C1078" s="1" t="s">
        <v>965</v>
      </c>
      <c r="D1078" s="1" t="s">
        <v>4221</v>
      </c>
      <c r="E1078" s="2">
        <v>45230</v>
      </c>
      <c r="F1078" s="1" t="s">
        <v>877</v>
      </c>
      <c r="G1078" s="1" t="s">
        <v>966</v>
      </c>
      <c r="H1078" s="1" t="s">
        <v>151</v>
      </c>
      <c r="I1078" s="1" t="s">
        <v>145</v>
      </c>
      <c r="J1078" s="1" t="s">
        <v>751</v>
      </c>
      <c r="K1078" t="s">
        <v>29</v>
      </c>
      <c r="L1078" t="b">
        <v>1</v>
      </c>
      <c r="V1078">
        <v>0</v>
      </c>
      <c r="AI1078">
        <v>0</v>
      </c>
      <c r="AZ1078">
        <v>0</v>
      </c>
      <c r="BB1078">
        <v>10</v>
      </c>
      <c r="BC1078">
        <v>2023</v>
      </c>
      <c r="BD1078" s="1" t="s">
        <v>3988</v>
      </c>
      <c r="BE1078">
        <v>2024</v>
      </c>
    </row>
    <row r="1079" spans="1:57" x14ac:dyDescent="0.35">
      <c r="A1079" s="1" t="s">
        <v>114</v>
      </c>
      <c r="B1079" s="1" t="s">
        <v>880</v>
      </c>
      <c r="C1079" s="1" t="s">
        <v>967</v>
      </c>
      <c r="D1079" s="1" t="s">
        <v>4221</v>
      </c>
      <c r="E1079" s="2">
        <v>45230</v>
      </c>
      <c r="F1079" s="1" t="s">
        <v>881</v>
      </c>
      <c r="G1079" s="1" t="s">
        <v>968</v>
      </c>
      <c r="H1079" s="1" t="s">
        <v>835</v>
      </c>
      <c r="I1079" s="1" t="s">
        <v>73</v>
      </c>
      <c r="J1079" s="1" t="s">
        <v>751</v>
      </c>
      <c r="K1079" t="s">
        <v>29</v>
      </c>
      <c r="L1079" t="b">
        <v>1</v>
      </c>
      <c r="V1079">
        <v>0</v>
      </c>
      <c r="AI1079">
        <v>0</v>
      </c>
      <c r="AZ1079">
        <v>0</v>
      </c>
      <c r="BB1079">
        <v>10</v>
      </c>
      <c r="BC1079">
        <v>2023</v>
      </c>
      <c r="BD1079" s="1" t="s">
        <v>3988</v>
      </c>
      <c r="BE1079">
        <v>2024</v>
      </c>
    </row>
    <row r="1080" spans="1:57" x14ac:dyDescent="0.35">
      <c r="A1080" s="1" t="s">
        <v>114</v>
      </c>
      <c r="B1080" s="1" t="s">
        <v>908</v>
      </c>
      <c r="C1080" s="1" t="s">
        <v>961</v>
      </c>
      <c r="D1080" s="1" t="s">
        <v>4221</v>
      </c>
      <c r="E1080" s="2">
        <v>45230</v>
      </c>
      <c r="F1080" s="1" t="s">
        <v>909</v>
      </c>
      <c r="G1080" s="1" t="s">
        <v>962</v>
      </c>
      <c r="H1080" s="1" t="s">
        <v>835</v>
      </c>
      <c r="I1080" s="1" t="s">
        <v>73</v>
      </c>
      <c r="J1080" s="1" t="s">
        <v>751</v>
      </c>
      <c r="K1080" t="s">
        <v>29</v>
      </c>
      <c r="L1080" t="b">
        <v>1</v>
      </c>
      <c r="V1080">
        <v>0</v>
      </c>
      <c r="AI1080">
        <v>0</v>
      </c>
      <c r="AZ1080">
        <v>0</v>
      </c>
      <c r="BB1080">
        <v>10</v>
      </c>
      <c r="BC1080">
        <v>2023</v>
      </c>
      <c r="BD1080" s="1" t="s">
        <v>3988</v>
      </c>
      <c r="BE1080">
        <v>2024</v>
      </c>
    </row>
    <row r="1081" spans="1:57" x14ac:dyDescent="0.35">
      <c r="A1081" s="1" t="s">
        <v>114</v>
      </c>
      <c r="B1081" s="1" t="s">
        <v>860</v>
      </c>
      <c r="C1081" s="1" t="s">
        <v>963</v>
      </c>
      <c r="D1081" s="1" t="s">
        <v>4221</v>
      </c>
      <c r="E1081" s="2">
        <v>45230</v>
      </c>
      <c r="F1081" s="1" t="s">
        <v>861</v>
      </c>
      <c r="G1081" s="1" t="s">
        <v>964</v>
      </c>
      <c r="H1081" s="1" t="s">
        <v>844</v>
      </c>
      <c r="I1081" s="1" t="s">
        <v>845</v>
      </c>
      <c r="J1081" s="1" t="s">
        <v>751</v>
      </c>
      <c r="K1081" t="s">
        <v>29</v>
      </c>
      <c r="L1081" t="b">
        <v>1</v>
      </c>
      <c r="V1081">
        <v>0</v>
      </c>
      <c r="AI1081">
        <v>0</v>
      </c>
      <c r="AZ1081">
        <v>0</v>
      </c>
      <c r="BB1081">
        <v>10</v>
      </c>
      <c r="BC1081">
        <v>2023</v>
      </c>
      <c r="BD1081" s="1" t="s">
        <v>3988</v>
      </c>
      <c r="BE1081">
        <v>2024</v>
      </c>
    </row>
    <row r="1082" spans="1:57" x14ac:dyDescent="0.35">
      <c r="A1082" s="1" t="s">
        <v>114</v>
      </c>
      <c r="B1082" s="1" t="s">
        <v>912</v>
      </c>
      <c r="C1082" s="1" t="s">
        <v>987</v>
      </c>
      <c r="D1082" s="1" t="s">
        <v>4221</v>
      </c>
      <c r="E1082" s="2">
        <v>45230</v>
      </c>
      <c r="F1082" s="1" t="s">
        <v>913</v>
      </c>
      <c r="G1082" s="1" t="s">
        <v>988</v>
      </c>
      <c r="H1082" s="1" t="s">
        <v>854</v>
      </c>
      <c r="I1082" s="1" t="s">
        <v>40</v>
      </c>
      <c r="J1082" s="1" t="s">
        <v>751</v>
      </c>
      <c r="K1082" t="s">
        <v>29</v>
      </c>
      <c r="L1082" t="b">
        <v>1</v>
      </c>
      <c r="V1082">
        <v>0</v>
      </c>
      <c r="AI1082">
        <v>0</v>
      </c>
      <c r="AZ1082">
        <v>0</v>
      </c>
      <c r="BB1082">
        <v>10</v>
      </c>
      <c r="BC1082">
        <v>2023</v>
      </c>
      <c r="BD1082" s="1" t="s">
        <v>3988</v>
      </c>
      <c r="BE1082">
        <v>2024</v>
      </c>
    </row>
    <row r="1083" spans="1:57" x14ac:dyDescent="0.35">
      <c r="A1083" s="1" t="s">
        <v>114</v>
      </c>
      <c r="B1083" s="1" t="s">
        <v>837</v>
      </c>
      <c r="C1083" s="1" t="s">
        <v>959</v>
      </c>
      <c r="D1083" s="1" t="s">
        <v>4221</v>
      </c>
      <c r="E1083" s="2">
        <v>45230</v>
      </c>
      <c r="F1083" s="1" t="s">
        <v>838</v>
      </c>
      <c r="G1083" s="1" t="s">
        <v>960</v>
      </c>
      <c r="H1083" s="1" t="s">
        <v>151</v>
      </c>
      <c r="I1083" s="1" t="s">
        <v>145</v>
      </c>
      <c r="J1083" s="1" t="s">
        <v>751</v>
      </c>
      <c r="K1083" t="s">
        <v>29</v>
      </c>
      <c r="L1083" t="b">
        <v>1</v>
      </c>
      <c r="V1083">
        <v>0</v>
      </c>
      <c r="AI1083">
        <v>0</v>
      </c>
      <c r="AZ1083">
        <v>0</v>
      </c>
      <c r="BB1083">
        <v>10</v>
      </c>
      <c r="BC1083">
        <v>2023</v>
      </c>
      <c r="BD1083" s="1" t="s">
        <v>3988</v>
      </c>
      <c r="BE1083">
        <v>2024</v>
      </c>
    </row>
    <row r="1084" spans="1:57" x14ac:dyDescent="0.35">
      <c r="A1084" s="1" t="s">
        <v>114</v>
      </c>
      <c r="B1084" s="1" t="s">
        <v>864</v>
      </c>
      <c r="C1084" s="1" t="s">
        <v>971</v>
      </c>
      <c r="D1084" s="1" t="s">
        <v>4221</v>
      </c>
      <c r="E1084" s="2">
        <v>45230</v>
      </c>
      <c r="F1084" s="1" t="s">
        <v>865</v>
      </c>
      <c r="G1084" s="1" t="s">
        <v>972</v>
      </c>
      <c r="H1084" s="1" t="s">
        <v>238</v>
      </c>
      <c r="I1084" s="1" t="s">
        <v>239</v>
      </c>
      <c r="J1084" s="1" t="s">
        <v>751</v>
      </c>
      <c r="K1084" t="s">
        <v>29</v>
      </c>
      <c r="L1084" t="b">
        <v>1</v>
      </c>
      <c r="V1084">
        <v>0</v>
      </c>
      <c r="AI1084">
        <v>0</v>
      </c>
      <c r="AZ1084">
        <v>0</v>
      </c>
      <c r="BB1084">
        <v>10</v>
      </c>
      <c r="BC1084">
        <v>2023</v>
      </c>
      <c r="BD1084" s="1" t="s">
        <v>3988</v>
      </c>
      <c r="BE1084">
        <v>2024</v>
      </c>
    </row>
    <row r="1085" spans="1:57" x14ac:dyDescent="0.35">
      <c r="A1085" s="1" t="s">
        <v>114</v>
      </c>
      <c r="B1085" s="1" t="s">
        <v>900</v>
      </c>
      <c r="C1085" s="1" t="s">
        <v>973</v>
      </c>
      <c r="D1085" s="1" t="s">
        <v>4221</v>
      </c>
      <c r="E1085" s="2">
        <v>45230</v>
      </c>
      <c r="F1085" s="1" t="s">
        <v>901</v>
      </c>
      <c r="G1085" s="1" t="s">
        <v>974</v>
      </c>
      <c r="H1085" s="1" t="s">
        <v>844</v>
      </c>
      <c r="I1085" s="1" t="s">
        <v>845</v>
      </c>
      <c r="J1085" s="1" t="s">
        <v>751</v>
      </c>
      <c r="K1085" t="s">
        <v>29</v>
      </c>
      <c r="L1085" t="b">
        <v>1</v>
      </c>
      <c r="V1085">
        <v>0</v>
      </c>
      <c r="AI1085">
        <v>0</v>
      </c>
      <c r="AZ1085">
        <v>0</v>
      </c>
      <c r="BB1085">
        <v>10</v>
      </c>
      <c r="BC1085">
        <v>2023</v>
      </c>
      <c r="BD1085" s="1" t="s">
        <v>3988</v>
      </c>
      <c r="BE1085">
        <v>2024</v>
      </c>
    </row>
    <row r="1086" spans="1:57" x14ac:dyDescent="0.35">
      <c r="A1086" s="1" t="s">
        <v>114</v>
      </c>
      <c r="B1086" s="1" t="s">
        <v>847</v>
      </c>
      <c r="C1086" s="1" t="s">
        <v>957</v>
      </c>
      <c r="D1086" s="1" t="s">
        <v>4221</v>
      </c>
      <c r="E1086" s="2">
        <v>45230</v>
      </c>
      <c r="F1086" s="1" t="s">
        <v>848</v>
      </c>
      <c r="G1086" s="1" t="s">
        <v>958</v>
      </c>
      <c r="H1086" s="1" t="s">
        <v>238</v>
      </c>
      <c r="I1086" s="1" t="s">
        <v>239</v>
      </c>
      <c r="J1086" s="1" t="s">
        <v>751</v>
      </c>
      <c r="K1086" t="s">
        <v>29</v>
      </c>
      <c r="L1086" t="b">
        <v>1</v>
      </c>
      <c r="V1086">
        <v>0</v>
      </c>
      <c r="AI1086">
        <v>0</v>
      </c>
      <c r="AZ1086">
        <v>0</v>
      </c>
      <c r="BB1086">
        <v>10</v>
      </c>
      <c r="BC1086">
        <v>2023</v>
      </c>
      <c r="BD1086" s="1" t="s">
        <v>3988</v>
      </c>
      <c r="BE1086">
        <v>2024</v>
      </c>
    </row>
    <row r="1087" spans="1:57" x14ac:dyDescent="0.35">
      <c r="A1087" s="1" t="s">
        <v>114</v>
      </c>
      <c r="B1087" s="1" t="s">
        <v>841</v>
      </c>
      <c r="C1087" s="1" t="s">
        <v>955</v>
      </c>
      <c r="D1087" s="1" t="s">
        <v>4221</v>
      </c>
      <c r="E1087" s="2">
        <v>45230</v>
      </c>
      <c r="F1087" s="1" t="s">
        <v>842</v>
      </c>
      <c r="G1087" s="1" t="s">
        <v>956</v>
      </c>
      <c r="H1087" s="1" t="s">
        <v>844</v>
      </c>
      <c r="I1087" s="1" t="s">
        <v>845</v>
      </c>
      <c r="J1087" s="1" t="s">
        <v>751</v>
      </c>
      <c r="K1087" t="s">
        <v>29</v>
      </c>
      <c r="L1087" t="b">
        <v>1</v>
      </c>
      <c r="V1087">
        <v>0</v>
      </c>
      <c r="AI1087">
        <v>0</v>
      </c>
      <c r="AZ1087">
        <v>0</v>
      </c>
      <c r="BB1087">
        <v>10</v>
      </c>
      <c r="BC1087">
        <v>2023</v>
      </c>
      <c r="BD1087" s="1" t="s">
        <v>3988</v>
      </c>
      <c r="BE1087">
        <v>2024</v>
      </c>
    </row>
    <row r="1088" spans="1:57" x14ac:dyDescent="0.35">
      <c r="A1088" s="1" t="s">
        <v>221</v>
      </c>
      <c r="B1088" s="1" t="s">
        <v>1008</v>
      </c>
      <c r="C1088" s="1" t="s">
        <v>1007</v>
      </c>
      <c r="D1088" s="1" t="s">
        <v>4222</v>
      </c>
      <c r="E1088" s="2">
        <v>44316</v>
      </c>
      <c r="F1088" s="1" t="s">
        <v>1009</v>
      </c>
      <c r="G1088" s="1" t="s">
        <v>1010</v>
      </c>
      <c r="H1088" s="1" t="s">
        <v>135</v>
      </c>
      <c r="I1088" s="1" t="s">
        <v>136</v>
      </c>
      <c r="J1088" s="1" t="s">
        <v>751</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3986</v>
      </c>
      <c r="BE1088">
        <v>2021</v>
      </c>
    </row>
    <row r="1089" spans="1:57" x14ac:dyDescent="0.35">
      <c r="A1089" s="1" t="s">
        <v>221</v>
      </c>
      <c r="B1089" s="1" t="s">
        <v>1003</v>
      </c>
      <c r="C1089" s="1" t="s">
        <v>1002</v>
      </c>
      <c r="D1089" s="1" t="s">
        <v>4222</v>
      </c>
      <c r="E1089" s="2">
        <v>44316</v>
      </c>
      <c r="F1089" s="1" t="s">
        <v>1004</v>
      </c>
      <c r="G1089" s="1" t="s">
        <v>1005</v>
      </c>
      <c r="H1089" s="1" t="s">
        <v>1006</v>
      </c>
      <c r="I1089" s="1" t="s">
        <v>136</v>
      </c>
      <c r="J1089" s="1" t="s">
        <v>751</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3986</v>
      </c>
      <c r="BE1089">
        <v>2021</v>
      </c>
    </row>
    <row r="1090" spans="1:57" x14ac:dyDescent="0.35">
      <c r="A1090" s="1" t="s">
        <v>221</v>
      </c>
      <c r="B1090" s="1" t="s">
        <v>1000</v>
      </c>
      <c r="C1090" s="1" t="s">
        <v>999</v>
      </c>
      <c r="D1090" s="1" t="s">
        <v>4222</v>
      </c>
      <c r="E1090" s="2">
        <v>44316</v>
      </c>
      <c r="F1090" s="1" t="s">
        <v>1001</v>
      </c>
      <c r="G1090" s="1" t="s">
        <v>997</v>
      </c>
      <c r="H1090" s="1" t="s">
        <v>155</v>
      </c>
      <c r="I1090" s="1" t="s">
        <v>145</v>
      </c>
      <c r="J1090" s="1" t="s">
        <v>751</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3986</v>
      </c>
      <c r="BE1090">
        <v>2021</v>
      </c>
    </row>
    <row r="1091" spans="1:57" x14ac:dyDescent="0.35">
      <c r="A1091" s="1" t="s">
        <v>221</v>
      </c>
      <c r="B1091" s="1" t="s">
        <v>995</v>
      </c>
      <c r="C1091" s="1" t="s">
        <v>994</v>
      </c>
      <c r="D1091" s="1" t="s">
        <v>4222</v>
      </c>
      <c r="E1091" s="2">
        <v>44316</v>
      </c>
      <c r="F1091" s="1" t="s">
        <v>996</v>
      </c>
      <c r="G1091" s="1" t="s">
        <v>997</v>
      </c>
      <c r="H1091" s="1" t="s">
        <v>998</v>
      </c>
      <c r="I1091" s="1" t="s">
        <v>145</v>
      </c>
      <c r="J1091" s="1" t="s">
        <v>751</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3986</v>
      </c>
      <c r="BE1091">
        <v>2021</v>
      </c>
    </row>
    <row r="1092" spans="1:57" x14ac:dyDescent="0.35">
      <c r="A1092" s="1" t="s">
        <v>221</v>
      </c>
      <c r="B1092" s="1" t="s">
        <v>990</v>
      </c>
      <c r="C1092" s="1" t="s">
        <v>989</v>
      </c>
      <c r="D1092" s="1" t="s">
        <v>4222</v>
      </c>
      <c r="E1092" s="2">
        <v>44316</v>
      </c>
      <c r="F1092" s="1" t="s">
        <v>991</v>
      </c>
      <c r="G1092" s="1" t="s">
        <v>992</v>
      </c>
      <c r="H1092" s="1" t="s">
        <v>993</v>
      </c>
      <c r="I1092" s="1" t="s">
        <v>145</v>
      </c>
      <c r="J1092" s="1" t="s">
        <v>751</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3986</v>
      </c>
      <c r="BE1092">
        <v>2021</v>
      </c>
    </row>
    <row r="1093" spans="1:57" x14ac:dyDescent="0.35">
      <c r="A1093" s="1" t="s">
        <v>86</v>
      </c>
      <c r="B1093" s="1" t="s">
        <v>3162</v>
      </c>
      <c r="C1093" s="1" t="s">
        <v>3851</v>
      </c>
      <c r="D1093" s="1" t="s">
        <v>4223</v>
      </c>
      <c r="E1093" s="2">
        <v>44561</v>
      </c>
      <c r="F1093" s="1" t="s">
        <v>3163</v>
      </c>
      <c r="G1093" s="1" t="s">
        <v>3852</v>
      </c>
      <c r="H1093" s="1" t="s">
        <v>835</v>
      </c>
      <c r="I1093" s="1" t="s">
        <v>73</v>
      </c>
      <c r="J1093" s="1" t="s">
        <v>3159</v>
      </c>
      <c r="K1093" t="s">
        <v>3160</v>
      </c>
      <c r="L1093" t="b">
        <v>1</v>
      </c>
      <c r="V1093">
        <v>0</v>
      </c>
      <c r="AI1093">
        <v>0</v>
      </c>
      <c r="AZ1093">
        <v>0</v>
      </c>
      <c r="BB1093">
        <v>12</v>
      </c>
      <c r="BC1093">
        <v>2021</v>
      </c>
      <c r="BD1093" s="1" t="s">
        <v>3987</v>
      </c>
      <c r="BE1093">
        <v>2022</v>
      </c>
    </row>
    <row r="1094" spans="1:57" x14ac:dyDescent="0.35">
      <c r="A1094" s="1" t="s">
        <v>86</v>
      </c>
      <c r="B1094" s="1" t="s">
        <v>3156</v>
      </c>
      <c r="C1094" s="1" t="s">
        <v>3849</v>
      </c>
      <c r="D1094" s="1" t="s">
        <v>4223</v>
      </c>
      <c r="E1094" s="2">
        <v>44561</v>
      </c>
      <c r="F1094" s="1" t="s">
        <v>3157</v>
      </c>
      <c r="G1094" s="1" t="s">
        <v>3850</v>
      </c>
      <c r="H1094" s="1" t="s">
        <v>177</v>
      </c>
      <c r="I1094" s="1" t="s">
        <v>73</v>
      </c>
      <c r="J1094" s="1" t="s">
        <v>3159</v>
      </c>
      <c r="K1094" t="s">
        <v>3160</v>
      </c>
      <c r="L1094" t="b">
        <v>1</v>
      </c>
      <c r="V1094">
        <v>0</v>
      </c>
      <c r="AI1094">
        <v>0</v>
      </c>
      <c r="AZ1094">
        <v>0</v>
      </c>
      <c r="BB1094">
        <v>12</v>
      </c>
      <c r="BC1094">
        <v>2021</v>
      </c>
      <c r="BD1094" s="1" t="s">
        <v>3987</v>
      </c>
      <c r="BE1094">
        <v>2022</v>
      </c>
    </row>
    <row r="1095" spans="1:57" x14ac:dyDescent="0.35">
      <c r="A1095" s="1" t="s">
        <v>105</v>
      </c>
      <c r="B1095" s="1" t="s">
        <v>1722</v>
      </c>
      <c r="C1095" s="1" t="s">
        <v>2862</v>
      </c>
      <c r="D1095" s="1" t="s">
        <v>4224</v>
      </c>
      <c r="E1095" s="2">
        <v>44773</v>
      </c>
      <c r="F1095" s="1" t="s">
        <v>380</v>
      </c>
      <c r="G1095" s="1" t="s">
        <v>2863</v>
      </c>
      <c r="H1095" s="1" t="s">
        <v>380</v>
      </c>
      <c r="I1095" s="1" t="s">
        <v>380</v>
      </c>
      <c r="J1095" s="1" t="s">
        <v>751</v>
      </c>
      <c r="K1095" t="s">
        <v>29</v>
      </c>
      <c r="L1095" t="b">
        <v>1</v>
      </c>
      <c r="V1095">
        <v>0</v>
      </c>
      <c r="AI1095">
        <v>0</v>
      </c>
      <c r="AZ1095">
        <v>0</v>
      </c>
      <c r="BB1095">
        <v>7</v>
      </c>
      <c r="BC1095">
        <v>2022</v>
      </c>
      <c r="BD1095" s="1" t="s">
        <v>3985</v>
      </c>
      <c r="BE1095">
        <v>2022</v>
      </c>
    </row>
    <row r="1096" spans="1:57" x14ac:dyDescent="0.35">
      <c r="A1096" s="1" t="s">
        <v>105</v>
      </c>
      <c r="B1096" s="1" t="s">
        <v>1718</v>
      </c>
      <c r="C1096" s="1" t="s">
        <v>2860</v>
      </c>
      <c r="D1096" s="1" t="s">
        <v>4224</v>
      </c>
      <c r="E1096" s="2">
        <v>44773</v>
      </c>
      <c r="F1096" s="1" t="s">
        <v>1719</v>
      </c>
      <c r="G1096" s="1" t="s">
        <v>2861</v>
      </c>
      <c r="H1096" s="1" t="s">
        <v>1719</v>
      </c>
      <c r="I1096" s="1" t="s">
        <v>73</v>
      </c>
      <c r="J1096" s="1" t="s">
        <v>751</v>
      </c>
      <c r="K1096" t="s">
        <v>29</v>
      </c>
      <c r="L1096" t="b">
        <v>1</v>
      </c>
      <c r="V1096">
        <v>0</v>
      </c>
      <c r="AI1096">
        <v>0</v>
      </c>
      <c r="AZ1096">
        <v>0</v>
      </c>
      <c r="BB1096">
        <v>7</v>
      </c>
      <c r="BC1096">
        <v>2022</v>
      </c>
      <c r="BD1096" s="1" t="s">
        <v>3985</v>
      </c>
      <c r="BE1096">
        <v>2022</v>
      </c>
    </row>
    <row r="1097" spans="1:57" x14ac:dyDescent="0.35">
      <c r="A1097" s="1" t="s">
        <v>105</v>
      </c>
      <c r="B1097" s="1" t="s">
        <v>1715</v>
      </c>
      <c r="C1097" s="1" t="s">
        <v>2858</v>
      </c>
      <c r="D1097" s="1" t="s">
        <v>4224</v>
      </c>
      <c r="E1097" s="2">
        <v>44773</v>
      </c>
      <c r="F1097" s="1" t="s">
        <v>177</v>
      </c>
      <c r="G1097" s="1" t="s">
        <v>2859</v>
      </c>
      <c r="H1097" s="1" t="s">
        <v>177</v>
      </c>
      <c r="I1097" s="1" t="s">
        <v>73</v>
      </c>
      <c r="J1097" s="1" t="s">
        <v>751</v>
      </c>
      <c r="K1097" t="s">
        <v>29</v>
      </c>
      <c r="L1097" t="b">
        <v>1</v>
      </c>
      <c r="V1097">
        <v>0</v>
      </c>
      <c r="AI1097">
        <v>0</v>
      </c>
      <c r="AZ1097">
        <v>0</v>
      </c>
      <c r="BB1097">
        <v>7</v>
      </c>
      <c r="BC1097">
        <v>2022</v>
      </c>
      <c r="BD1097" s="1" t="s">
        <v>3985</v>
      </c>
      <c r="BE1097">
        <v>2022</v>
      </c>
    </row>
    <row r="1098" spans="1:57" x14ac:dyDescent="0.35">
      <c r="A1098" s="1" t="s">
        <v>105</v>
      </c>
      <c r="B1098" s="1" t="s">
        <v>1702</v>
      </c>
      <c r="C1098" s="1" t="s">
        <v>2850</v>
      </c>
      <c r="D1098" s="1" t="s">
        <v>4224</v>
      </c>
      <c r="E1098" s="2">
        <v>44773</v>
      </c>
      <c r="F1098" s="1" t="s">
        <v>844</v>
      </c>
      <c r="G1098" s="1" t="s">
        <v>2851</v>
      </c>
      <c r="H1098" s="1" t="s">
        <v>844</v>
      </c>
      <c r="I1098" s="1" t="s">
        <v>845</v>
      </c>
      <c r="J1098" s="1" t="s">
        <v>751</v>
      </c>
      <c r="K1098" t="s">
        <v>29</v>
      </c>
      <c r="L1098" t="b">
        <v>1</v>
      </c>
      <c r="V1098">
        <v>0</v>
      </c>
      <c r="AI1098">
        <v>0</v>
      </c>
      <c r="AZ1098">
        <v>0</v>
      </c>
      <c r="BB1098">
        <v>7</v>
      </c>
      <c r="BC1098">
        <v>2022</v>
      </c>
      <c r="BD1098" s="1" t="s">
        <v>3985</v>
      </c>
      <c r="BE1098">
        <v>2022</v>
      </c>
    </row>
    <row r="1099" spans="1:57" x14ac:dyDescent="0.35">
      <c r="A1099" s="1" t="s">
        <v>105</v>
      </c>
      <c r="B1099" s="1" t="s">
        <v>1699</v>
      </c>
      <c r="C1099" s="1" t="s">
        <v>2848</v>
      </c>
      <c r="D1099" s="1" t="s">
        <v>4224</v>
      </c>
      <c r="E1099" s="2">
        <v>44773</v>
      </c>
      <c r="F1099" s="1" t="s">
        <v>1099</v>
      </c>
      <c r="G1099" s="1" t="s">
        <v>2849</v>
      </c>
      <c r="H1099" s="1" t="s">
        <v>1099</v>
      </c>
      <c r="I1099" s="1" t="s">
        <v>845</v>
      </c>
      <c r="J1099" s="1" t="s">
        <v>751</v>
      </c>
      <c r="K1099" t="s">
        <v>29</v>
      </c>
      <c r="L1099" t="b">
        <v>1</v>
      </c>
      <c r="V1099">
        <v>0</v>
      </c>
      <c r="AI1099">
        <v>0</v>
      </c>
      <c r="AZ1099">
        <v>0</v>
      </c>
      <c r="BB1099">
        <v>7</v>
      </c>
      <c r="BC1099">
        <v>2022</v>
      </c>
      <c r="BD1099" s="1" t="s">
        <v>3985</v>
      </c>
      <c r="BE1099">
        <v>2022</v>
      </c>
    </row>
    <row r="1100" spans="1:57" x14ac:dyDescent="0.35">
      <c r="A1100" s="1" t="s">
        <v>105</v>
      </c>
      <c r="B1100" s="1" t="s">
        <v>1696</v>
      </c>
      <c r="C1100" s="1" t="s">
        <v>2846</v>
      </c>
      <c r="D1100" s="1" t="s">
        <v>4224</v>
      </c>
      <c r="E1100" s="2">
        <v>44773</v>
      </c>
      <c r="F1100" s="1" t="s">
        <v>1006</v>
      </c>
      <c r="G1100" s="1" t="s">
        <v>2847</v>
      </c>
      <c r="H1100" s="1" t="s">
        <v>1006</v>
      </c>
      <c r="I1100" s="1" t="s">
        <v>136</v>
      </c>
      <c r="J1100" s="1" t="s">
        <v>751</v>
      </c>
      <c r="K1100" t="s">
        <v>29</v>
      </c>
      <c r="L1100" t="b">
        <v>1</v>
      </c>
      <c r="V1100">
        <v>0</v>
      </c>
      <c r="AI1100">
        <v>0</v>
      </c>
      <c r="AZ1100">
        <v>0</v>
      </c>
      <c r="BB1100">
        <v>7</v>
      </c>
      <c r="BC1100">
        <v>2022</v>
      </c>
      <c r="BD1100" s="1" t="s">
        <v>3985</v>
      </c>
      <c r="BE1100">
        <v>2022</v>
      </c>
    </row>
    <row r="1101" spans="1:57" x14ac:dyDescent="0.35">
      <c r="A1101" s="1" t="s">
        <v>105</v>
      </c>
      <c r="B1101" s="1" t="s">
        <v>1677</v>
      </c>
      <c r="C1101" s="1" t="s">
        <v>2834</v>
      </c>
      <c r="D1101" s="1" t="s">
        <v>4224</v>
      </c>
      <c r="E1101" s="2">
        <v>44773</v>
      </c>
      <c r="F1101" s="1" t="s">
        <v>151</v>
      </c>
      <c r="G1101" s="1" t="s">
        <v>2835</v>
      </c>
      <c r="H1101" s="1" t="s">
        <v>151</v>
      </c>
      <c r="I1101" s="1" t="s">
        <v>145</v>
      </c>
      <c r="J1101" s="1" t="s">
        <v>751</v>
      </c>
      <c r="K1101" t="s">
        <v>29</v>
      </c>
      <c r="L1101" t="b">
        <v>1</v>
      </c>
      <c r="V1101">
        <v>0</v>
      </c>
      <c r="AI1101">
        <v>0</v>
      </c>
      <c r="AZ1101">
        <v>0</v>
      </c>
      <c r="BB1101">
        <v>7</v>
      </c>
      <c r="BC1101">
        <v>2022</v>
      </c>
      <c r="BD1101" s="1" t="s">
        <v>3985</v>
      </c>
      <c r="BE1101">
        <v>2022</v>
      </c>
    </row>
    <row r="1102" spans="1:57" x14ac:dyDescent="0.35">
      <c r="A1102" s="1" t="s">
        <v>105</v>
      </c>
      <c r="B1102" s="1" t="s">
        <v>1708</v>
      </c>
      <c r="C1102" s="1" t="s">
        <v>2854</v>
      </c>
      <c r="D1102" s="1" t="s">
        <v>4224</v>
      </c>
      <c r="E1102" s="2">
        <v>44773</v>
      </c>
      <c r="F1102" s="1" t="s">
        <v>1128</v>
      </c>
      <c r="G1102" s="1" t="s">
        <v>2855</v>
      </c>
      <c r="H1102" s="1" t="s">
        <v>1128</v>
      </c>
      <c r="I1102" s="1" t="s">
        <v>166</v>
      </c>
      <c r="J1102" s="1" t="s">
        <v>751</v>
      </c>
      <c r="K1102" t="s">
        <v>29</v>
      </c>
      <c r="L1102" t="b">
        <v>1</v>
      </c>
      <c r="V1102">
        <v>0</v>
      </c>
      <c r="AI1102">
        <v>0</v>
      </c>
      <c r="AZ1102">
        <v>0</v>
      </c>
      <c r="BB1102">
        <v>7</v>
      </c>
      <c r="BC1102">
        <v>2022</v>
      </c>
      <c r="BD1102" s="1" t="s">
        <v>3985</v>
      </c>
      <c r="BE1102">
        <v>2022</v>
      </c>
    </row>
    <row r="1103" spans="1:57" x14ac:dyDescent="0.35">
      <c r="A1103" s="1" t="s">
        <v>105</v>
      </c>
      <c r="B1103" s="1" t="s">
        <v>1705</v>
      </c>
      <c r="C1103" s="1" t="s">
        <v>2852</v>
      </c>
      <c r="D1103" s="1" t="s">
        <v>4224</v>
      </c>
      <c r="E1103" s="2">
        <v>44773</v>
      </c>
      <c r="F1103" s="1" t="s">
        <v>321</v>
      </c>
      <c r="G1103" s="1" t="s">
        <v>2853</v>
      </c>
      <c r="H1103" s="1" t="s">
        <v>321</v>
      </c>
      <c r="I1103" s="1" t="s">
        <v>190</v>
      </c>
      <c r="J1103" s="1" t="s">
        <v>751</v>
      </c>
      <c r="K1103" t="s">
        <v>29</v>
      </c>
      <c r="L1103" t="b">
        <v>1</v>
      </c>
      <c r="V1103">
        <v>0</v>
      </c>
      <c r="AI1103">
        <v>0</v>
      </c>
      <c r="AZ1103">
        <v>0</v>
      </c>
      <c r="BB1103">
        <v>7</v>
      </c>
      <c r="BC1103">
        <v>2022</v>
      </c>
      <c r="BD1103" s="1" t="s">
        <v>3985</v>
      </c>
      <c r="BE1103">
        <v>2022</v>
      </c>
    </row>
    <row r="1104" spans="1:57" x14ac:dyDescent="0.35">
      <c r="A1104" s="1" t="s">
        <v>105</v>
      </c>
      <c r="B1104" s="1" t="s">
        <v>1683</v>
      </c>
      <c r="C1104" s="1" t="s">
        <v>2838</v>
      </c>
      <c r="D1104" s="1" t="s">
        <v>4224</v>
      </c>
      <c r="E1104" s="2">
        <v>44773</v>
      </c>
      <c r="F1104" s="1" t="s">
        <v>146</v>
      </c>
      <c r="G1104" s="1" t="s">
        <v>2839</v>
      </c>
      <c r="H1104" s="1" t="s">
        <v>146</v>
      </c>
      <c r="I1104" s="1" t="s">
        <v>145</v>
      </c>
      <c r="J1104" s="1" t="s">
        <v>751</v>
      </c>
      <c r="K1104" t="s">
        <v>29</v>
      </c>
      <c r="L1104" t="b">
        <v>1</v>
      </c>
      <c r="V1104">
        <v>0</v>
      </c>
      <c r="AI1104">
        <v>0</v>
      </c>
      <c r="AZ1104">
        <v>0</v>
      </c>
      <c r="BB1104">
        <v>7</v>
      </c>
      <c r="BC1104">
        <v>2022</v>
      </c>
      <c r="BD1104" s="1" t="s">
        <v>3985</v>
      </c>
      <c r="BE1104">
        <v>2022</v>
      </c>
    </row>
    <row r="1105" spans="1:57" x14ac:dyDescent="0.35">
      <c r="A1105" s="1" t="s">
        <v>105</v>
      </c>
      <c r="B1105" s="1" t="s">
        <v>1680</v>
      </c>
      <c r="C1105" s="1" t="s">
        <v>2836</v>
      </c>
      <c r="D1105" s="1" t="s">
        <v>4224</v>
      </c>
      <c r="E1105" s="2">
        <v>44773</v>
      </c>
      <c r="F1105" s="1" t="s">
        <v>125</v>
      </c>
      <c r="G1105" s="1" t="s">
        <v>2837</v>
      </c>
      <c r="H1105" s="1" t="s">
        <v>125</v>
      </c>
      <c r="I1105" s="1" t="s">
        <v>125</v>
      </c>
      <c r="J1105" s="1" t="s">
        <v>751</v>
      </c>
      <c r="K1105" t="s">
        <v>29</v>
      </c>
      <c r="L1105" t="b">
        <v>1</v>
      </c>
      <c r="V1105">
        <v>0</v>
      </c>
      <c r="AI1105">
        <v>0</v>
      </c>
      <c r="AZ1105">
        <v>0</v>
      </c>
      <c r="BB1105">
        <v>7</v>
      </c>
      <c r="BC1105">
        <v>2022</v>
      </c>
      <c r="BD1105" s="1" t="s">
        <v>3985</v>
      </c>
      <c r="BE1105">
        <v>2022</v>
      </c>
    </row>
    <row r="1106" spans="1:57" x14ac:dyDescent="0.35">
      <c r="A1106" s="1" t="s">
        <v>105</v>
      </c>
      <c r="B1106" s="1" t="s">
        <v>1711</v>
      </c>
      <c r="C1106" s="1" t="s">
        <v>2856</v>
      </c>
      <c r="D1106" s="1" t="s">
        <v>4224</v>
      </c>
      <c r="E1106" s="2">
        <v>44773</v>
      </c>
      <c r="F1106" s="1" t="s">
        <v>1712</v>
      </c>
      <c r="G1106" s="1" t="s">
        <v>2857</v>
      </c>
      <c r="H1106" s="1" t="s">
        <v>43</v>
      </c>
      <c r="I1106" s="1" t="s">
        <v>48</v>
      </c>
      <c r="J1106" s="1" t="s">
        <v>751</v>
      </c>
      <c r="K1106" t="s">
        <v>29</v>
      </c>
      <c r="L1106" t="b">
        <v>1</v>
      </c>
      <c r="V1106">
        <v>0</v>
      </c>
      <c r="AI1106">
        <v>0</v>
      </c>
      <c r="AZ1106">
        <v>0</v>
      </c>
      <c r="BB1106">
        <v>7</v>
      </c>
      <c r="BC1106">
        <v>2022</v>
      </c>
      <c r="BD1106" s="1" t="s">
        <v>3985</v>
      </c>
      <c r="BE1106">
        <v>2022</v>
      </c>
    </row>
    <row r="1107" spans="1:57" x14ac:dyDescent="0.35">
      <c r="A1107" s="1" t="s">
        <v>105</v>
      </c>
      <c r="B1107" s="1" t="s">
        <v>1693</v>
      </c>
      <c r="C1107" s="1" t="s">
        <v>2844</v>
      </c>
      <c r="D1107" s="1" t="s">
        <v>4224</v>
      </c>
      <c r="E1107" s="2">
        <v>44773</v>
      </c>
      <c r="F1107" s="1" t="s">
        <v>135</v>
      </c>
      <c r="G1107" s="1" t="s">
        <v>2845</v>
      </c>
      <c r="H1107" s="1" t="s">
        <v>135</v>
      </c>
      <c r="I1107" s="1" t="s">
        <v>136</v>
      </c>
      <c r="J1107" s="1" t="s">
        <v>751</v>
      </c>
      <c r="K1107" t="s">
        <v>29</v>
      </c>
      <c r="L1107" t="b">
        <v>1</v>
      </c>
      <c r="V1107">
        <v>0</v>
      </c>
      <c r="AI1107">
        <v>0</v>
      </c>
      <c r="AZ1107">
        <v>0</v>
      </c>
      <c r="BB1107">
        <v>7</v>
      </c>
      <c r="BC1107">
        <v>2022</v>
      </c>
      <c r="BD1107" s="1" t="s">
        <v>3985</v>
      </c>
      <c r="BE1107">
        <v>2022</v>
      </c>
    </row>
    <row r="1108" spans="1:57" x14ac:dyDescent="0.35">
      <c r="A1108" s="1" t="s">
        <v>105</v>
      </c>
      <c r="B1108" s="1" t="s">
        <v>1689</v>
      </c>
      <c r="C1108" s="1" t="s">
        <v>2842</v>
      </c>
      <c r="D1108" s="1" t="s">
        <v>4224</v>
      </c>
      <c r="E1108" s="2">
        <v>44773</v>
      </c>
      <c r="F1108" s="1" t="s">
        <v>1690</v>
      </c>
      <c r="G1108" s="1" t="s">
        <v>2843</v>
      </c>
      <c r="H1108" s="1" t="s">
        <v>1690</v>
      </c>
      <c r="I1108" s="1" t="s">
        <v>387</v>
      </c>
      <c r="J1108" s="1" t="s">
        <v>751</v>
      </c>
      <c r="K1108" t="s">
        <v>29</v>
      </c>
      <c r="L1108" t="b">
        <v>1</v>
      </c>
      <c r="V1108">
        <v>0</v>
      </c>
      <c r="AI1108">
        <v>0</v>
      </c>
      <c r="AZ1108">
        <v>0</v>
      </c>
      <c r="BB1108">
        <v>7</v>
      </c>
      <c r="BC1108">
        <v>2022</v>
      </c>
      <c r="BD1108" s="1" t="s">
        <v>3985</v>
      </c>
      <c r="BE1108">
        <v>2022</v>
      </c>
    </row>
    <row r="1109" spans="1:57" x14ac:dyDescent="0.35">
      <c r="A1109" s="1" t="s">
        <v>105</v>
      </c>
      <c r="B1109" s="1" t="s">
        <v>1686</v>
      </c>
      <c r="C1109" s="1" t="s">
        <v>2840</v>
      </c>
      <c r="D1109" s="1" t="s">
        <v>4224</v>
      </c>
      <c r="E1109" s="2">
        <v>44773</v>
      </c>
      <c r="F1109" s="1" t="s">
        <v>402</v>
      </c>
      <c r="G1109" s="1" t="s">
        <v>2841</v>
      </c>
      <c r="H1109" s="1" t="s">
        <v>402</v>
      </c>
      <c r="I1109" s="1" t="s">
        <v>145</v>
      </c>
      <c r="J1109" s="1" t="s">
        <v>751</v>
      </c>
      <c r="K1109" t="s">
        <v>29</v>
      </c>
      <c r="L1109" t="b">
        <v>1</v>
      </c>
      <c r="V1109">
        <v>0</v>
      </c>
      <c r="AI1109">
        <v>0</v>
      </c>
      <c r="AZ1109">
        <v>0</v>
      </c>
      <c r="BB1109">
        <v>7</v>
      </c>
      <c r="BC1109">
        <v>2022</v>
      </c>
      <c r="BD1109" s="1" t="s">
        <v>3985</v>
      </c>
      <c r="BE1109">
        <v>2022</v>
      </c>
    </row>
    <row r="1110" spans="1:57" x14ac:dyDescent="0.35">
      <c r="A1110" s="1" t="s">
        <v>105</v>
      </c>
      <c r="B1110" s="1" t="s">
        <v>1722</v>
      </c>
      <c r="C1110" s="1" t="s">
        <v>2938</v>
      </c>
      <c r="D1110" s="1" t="s">
        <v>4225</v>
      </c>
      <c r="E1110" s="2">
        <v>45260</v>
      </c>
      <c r="F1110" s="1" t="s">
        <v>380</v>
      </c>
      <c r="G1110" s="1" t="s">
        <v>2939</v>
      </c>
      <c r="H1110" s="1" t="s">
        <v>380</v>
      </c>
      <c r="I1110" s="1" t="s">
        <v>380</v>
      </c>
      <c r="J1110" s="1" t="s">
        <v>751</v>
      </c>
      <c r="K1110" t="s">
        <v>29</v>
      </c>
      <c r="L1110" t="b">
        <v>1</v>
      </c>
      <c r="V1110">
        <v>0</v>
      </c>
      <c r="AI1110">
        <v>0</v>
      </c>
      <c r="AZ1110">
        <v>0</v>
      </c>
      <c r="BB1110">
        <v>11</v>
      </c>
      <c r="BC1110">
        <v>2023</v>
      </c>
      <c r="BD1110" s="1" t="s">
        <v>3988</v>
      </c>
      <c r="BE1110">
        <v>2024</v>
      </c>
    </row>
    <row r="1111" spans="1:57" x14ac:dyDescent="0.35">
      <c r="A1111" s="1" t="s">
        <v>105</v>
      </c>
      <c r="B1111" s="1" t="s">
        <v>1718</v>
      </c>
      <c r="C1111" s="1" t="s">
        <v>2936</v>
      </c>
      <c r="D1111" s="1" t="s">
        <v>4225</v>
      </c>
      <c r="E1111" s="2">
        <v>45260</v>
      </c>
      <c r="F1111" s="1" t="s">
        <v>1719</v>
      </c>
      <c r="G1111" s="1" t="s">
        <v>2937</v>
      </c>
      <c r="H1111" s="1" t="s">
        <v>1719</v>
      </c>
      <c r="I1111" s="1" t="s">
        <v>73</v>
      </c>
      <c r="J1111" s="1" t="s">
        <v>751</v>
      </c>
      <c r="K1111" t="s">
        <v>29</v>
      </c>
      <c r="L1111" t="b">
        <v>1</v>
      </c>
      <c r="V1111">
        <v>0</v>
      </c>
      <c r="AI1111">
        <v>0</v>
      </c>
      <c r="AZ1111">
        <v>0</v>
      </c>
      <c r="BB1111">
        <v>11</v>
      </c>
      <c r="BC1111">
        <v>2023</v>
      </c>
      <c r="BD1111" s="1" t="s">
        <v>3988</v>
      </c>
      <c r="BE1111">
        <v>2024</v>
      </c>
    </row>
    <row r="1112" spans="1:57" x14ac:dyDescent="0.35">
      <c r="A1112" s="1" t="s">
        <v>105</v>
      </c>
      <c r="B1112" s="1" t="s">
        <v>1715</v>
      </c>
      <c r="C1112" s="1" t="s">
        <v>2934</v>
      </c>
      <c r="D1112" s="1" t="s">
        <v>4225</v>
      </c>
      <c r="E1112" s="2">
        <v>45260</v>
      </c>
      <c r="F1112" s="1" t="s">
        <v>177</v>
      </c>
      <c r="G1112" s="1" t="s">
        <v>2935</v>
      </c>
      <c r="H1112" s="1" t="s">
        <v>177</v>
      </c>
      <c r="I1112" s="1" t="s">
        <v>73</v>
      </c>
      <c r="J1112" s="1" t="s">
        <v>751</v>
      </c>
      <c r="K1112" t="s">
        <v>29</v>
      </c>
      <c r="L1112" t="b">
        <v>1</v>
      </c>
      <c r="V1112">
        <v>0</v>
      </c>
      <c r="AI1112">
        <v>0</v>
      </c>
      <c r="AZ1112">
        <v>0</v>
      </c>
      <c r="BB1112">
        <v>11</v>
      </c>
      <c r="BC1112">
        <v>2023</v>
      </c>
      <c r="BD1112" s="1" t="s">
        <v>3988</v>
      </c>
      <c r="BE1112">
        <v>2024</v>
      </c>
    </row>
    <row r="1113" spans="1:57" x14ac:dyDescent="0.35">
      <c r="A1113" s="1" t="s">
        <v>105</v>
      </c>
      <c r="B1113" s="1" t="s">
        <v>1702</v>
      </c>
      <c r="C1113" s="1" t="s">
        <v>2926</v>
      </c>
      <c r="D1113" s="1" t="s">
        <v>4225</v>
      </c>
      <c r="E1113" s="2">
        <v>45260</v>
      </c>
      <c r="F1113" s="1" t="s">
        <v>844</v>
      </c>
      <c r="G1113" s="1" t="s">
        <v>2927</v>
      </c>
      <c r="H1113" s="1" t="s">
        <v>844</v>
      </c>
      <c r="I1113" s="1" t="s">
        <v>845</v>
      </c>
      <c r="J1113" s="1" t="s">
        <v>751</v>
      </c>
      <c r="K1113" t="s">
        <v>29</v>
      </c>
      <c r="L1113" t="b">
        <v>1</v>
      </c>
      <c r="V1113">
        <v>0</v>
      </c>
      <c r="AI1113">
        <v>0</v>
      </c>
      <c r="AZ1113">
        <v>0</v>
      </c>
      <c r="BB1113">
        <v>11</v>
      </c>
      <c r="BC1113">
        <v>2023</v>
      </c>
      <c r="BD1113" s="1" t="s">
        <v>3988</v>
      </c>
      <c r="BE1113">
        <v>2024</v>
      </c>
    </row>
    <row r="1114" spans="1:57" x14ac:dyDescent="0.35">
      <c r="A1114" s="1" t="s">
        <v>105</v>
      </c>
      <c r="B1114" s="1" t="s">
        <v>1699</v>
      </c>
      <c r="C1114" s="1" t="s">
        <v>2924</v>
      </c>
      <c r="D1114" s="1" t="s">
        <v>4225</v>
      </c>
      <c r="E1114" s="2">
        <v>45260</v>
      </c>
      <c r="F1114" s="1" t="s">
        <v>1099</v>
      </c>
      <c r="G1114" s="1" t="s">
        <v>2925</v>
      </c>
      <c r="H1114" s="1" t="s">
        <v>1099</v>
      </c>
      <c r="I1114" s="1" t="s">
        <v>845</v>
      </c>
      <c r="J1114" s="1" t="s">
        <v>751</v>
      </c>
      <c r="K1114" t="s">
        <v>29</v>
      </c>
      <c r="L1114" t="b">
        <v>1</v>
      </c>
      <c r="V1114">
        <v>0</v>
      </c>
      <c r="AI1114">
        <v>0</v>
      </c>
      <c r="AZ1114">
        <v>0</v>
      </c>
      <c r="BB1114">
        <v>11</v>
      </c>
      <c r="BC1114">
        <v>2023</v>
      </c>
      <c r="BD1114" s="1" t="s">
        <v>3988</v>
      </c>
      <c r="BE1114">
        <v>2024</v>
      </c>
    </row>
    <row r="1115" spans="1:57" x14ac:dyDescent="0.35">
      <c r="A1115" s="1" t="s">
        <v>105</v>
      </c>
      <c r="B1115" s="1" t="s">
        <v>1696</v>
      </c>
      <c r="C1115" s="1" t="s">
        <v>2922</v>
      </c>
      <c r="D1115" s="1" t="s">
        <v>4225</v>
      </c>
      <c r="E1115" s="2">
        <v>45260</v>
      </c>
      <c r="F1115" s="1" t="s">
        <v>1006</v>
      </c>
      <c r="G1115" s="1" t="s">
        <v>2923</v>
      </c>
      <c r="H1115" s="1" t="s">
        <v>1006</v>
      </c>
      <c r="I1115" s="1" t="s">
        <v>136</v>
      </c>
      <c r="J1115" s="1" t="s">
        <v>751</v>
      </c>
      <c r="K1115" t="s">
        <v>29</v>
      </c>
      <c r="L1115" t="b">
        <v>1</v>
      </c>
      <c r="V1115">
        <v>0</v>
      </c>
      <c r="AI1115">
        <v>0</v>
      </c>
      <c r="AZ1115">
        <v>0</v>
      </c>
      <c r="BB1115">
        <v>11</v>
      </c>
      <c r="BC1115">
        <v>2023</v>
      </c>
      <c r="BD1115" s="1" t="s">
        <v>3988</v>
      </c>
      <c r="BE1115">
        <v>2024</v>
      </c>
    </row>
    <row r="1116" spans="1:57" x14ac:dyDescent="0.35">
      <c r="A1116" s="1" t="s">
        <v>105</v>
      </c>
      <c r="B1116" s="1" t="s">
        <v>1680</v>
      </c>
      <c r="C1116" s="1" t="s">
        <v>2912</v>
      </c>
      <c r="D1116" s="1" t="s">
        <v>4225</v>
      </c>
      <c r="E1116" s="2">
        <v>45260</v>
      </c>
      <c r="F1116" s="1" t="s">
        <v>125</v>
      </c>
      <c r="G1116" s="1" t="s">
        <v>2913</v>
      </c>
      <c r="H1116" s="1" t="s">
        <v>125</v>
      </c>
      <c r="I1116" s="1" t="s">
        <v>125</v>
      </c>
      <c r="J1116" s="1" t="s">
        <v>751</v>
      </c>
      <c r="K1116" t="s">
        <v>29</v>
      </c>
      <c r="L1116" t="b">
        <v>1</v>
      </c>
      <c r="V1116">
        <v>0</v>
      </c>
      <c r="AI1116">
        <v>0</v>
      </c>
      <c r="AZ1116">
        <v>0</v>
      </c>
      <c r="BB1116">
        <v>11</v>
      </c>
      <c r="BC1116">
        <v>2023</v>
      </c>
      <c r="BD1116" s="1" t="s">
        <v>3988</v>
      </c>
      <c r="BE1116">
        <v>2024</v>
      </c>
    </row>
    <row r="1117" spans="1:57" x14ac:dyDescent="0.35">
      <c r="A1117" s="1" t="s">
        <v>105</v>
      </c>
      <c r="B1117" s="1" t="s">
        <v>1677</v>
      </c>
      <c r="C1117" s="1" t="s">
        <v>2910</v>
      </c>
      <c r="D1117" s="1" t="s">
        <v>4225</v>
      </c>
      <c r="E1117" s="2">
        <v>45260</v>
      </c>
      <c r="F1117" s="1" t="s">
        <v>151</v>
      </c>
      <c r="G1117" s="1" t="s">
        <v>2911</v>
      </c>
      <c r="H1117" s="1" t="s">
        <v>151</v>
      </c>
      <c r="I1117" s="1" t="s">
        <v>145</v>
      </c>
      <c r="J1117" s="1" t="s">
        <v>751</v>
      </c>
      <c r="K1117" t="s">
        <v>29</v>
      </c>
      <c r="L1117" t="b">
        <v>1</v>
      </c>
      <c r="V1117">
        <v>0</v>
      </c>
      <c r="AI1117">
        <v>0</v>
      </c>
      <c r="AZ1117">
        <v>0</v>
      </c>
      <c r="BB1117">
        <v>11</v>
      </c>
      <c r="BC1117">
        <v>2023</v>
      </c>
      <c r="BD1117" s="1" t="s">
        <v>3988</v>
      </c>
      <c r="BE1117">
        <v>2024</v>
      </c>
    </row>
    <row r="1118" spans="1:57" x14ac:dyDescent="0.35">
      <c r="A1118" s="1" t="s">
        <v>105</v>
      </c>
      <c r="B1118" s="1" t="s">
        <v>1711</v>
      </c>
      <c r="C1118" s="1" t="s">
        <v>2932</v>
      </c>
      <c r="D1118" s="1" t="s">
        <v>4225</v>
      </c>
      <c r="E1118" s="2">
        <v>45260</v>
      </c>
      <c r="F1118" s="1" t="s">
        <v>1712</v>
      </c>
      <c r="G1118" s="1" t="s">
        <v>2933</v>
      </c>
      <c r="H1118" s="1" t="s">
        <v>43</v>
      </c>
      <c r="I1118" s="1" t="s">
        <v>48</v>
      </c>
      <c r="J1118" s="1" t="s">
        <v>751</v>
      </c>
      <c r="K1118" t="s">
        <v>29</v>
      </c>
      <c r="L1118" t="b">
        <v>1</v>
      </c>
      <c r="V1118">
        <v>0</v>
      </c>
      <c r="AI1118">
        <v>0</v>
      </c>
      <c r="AZ1118">
        <v>0</v>
      </c>
      <c r="BB1118">
        <v>11</v>
      </c>
      <c r="BC1118">
        <v>2023</v>
      </c>
      <c r="BD1118" s="1" t="s">
        <v>3988</v>
      </c>
      <c r="BE1118">
        <v>2024</v>
      </c>
    </row>
    <row r="1119" spans="1:57" x14ac:dyDescent="0.35">
      <c r="A1119" s="1" t="s">
        <v>105</v>
      </c>
      <c r="B1119" s="1" t="s">
        <v>1708</v>
      </c>
      <c r="C1119" s="1" t="s">
        <v>2930</v>
      </c>
      <c r="D1119" s="1" t="s">
        <v>4225</v>
      </c>
      <c r="E1119" s="2">
        <v>45260</v>
      </c>
      <c r="F1119" s="1" t="s">
        <v>1128</v>
      </c>
      <c r="G1119" s="1" t="s">
        <v>2931</v>
      </c>
      <c r="H1119" s="1" t="s">
        <v>1128</v>
      </c>
      <c r="I1119" s="1" t="s">
        <v>166</v>
      </c>
      <c r="J1119" s="1" t="s">
        <v>751</v>
      </c>
      <c r="K1119" t="s">
        <v>29</v>
      </c>
      <c r="L1119" t="b">
        <v>1</v>
      </c>
      <c r="V1119">
        <v>0</v>
      </c>
      <c r="AI1119">
        <v>0</v>
      </c>
      <c r="AZ1119">
        <v>0</v>
      </c>
      <c r="BB1119">
        <v>11</v>
      </c>
      <c r="BC1119">
        <v>2023</v>
      </c>
      <c r="BD1119" s="1" t="s">
        <v>3988</v>
      </c>
      <c r="BE1119">
        <v>2024</v>
      </c>
    </row>
    <row r="1120" spans="1:57" x14ac:dyDescent="0.35">
      <c r="A1120" s="1" t="s">
        <v>105</v>
      </c>
      <c r="B1120" s="1" t="s">
        <v>1705</v>
      </c>
      <c r="C1120" s="1" t="s">
        <v>2928</v>
      </c>
      <c r="D1120" s="1" t="s">
        <v>4225</v>
      </c>
      <c r="E1120" s="2">
        <v>45260</v>
      </c>
      <c r="F1120" s="1" t="s">
        <v>321</v>
      </c>
      <c r="G1120" s="1" t="s">
        <v>2929</v>
      </c>
      <c r="H1120" s="1" t="s">
        <v>321</v>
      </c>
      <c r="I1120" s="1" t="s">
        <v>190</v>
      </c>
      <c r="J1120" s="1" t="s">
        <v>751</v>
      </c>
      <c r="K1120" t="s">
        <v>29</v>
      </c>
      <c r="L1120" t="b">
        <v>1</v>
      </c>
      <c r="V1120">
        <v>0</v>
      </c>
      <c r="AI1120">
        <v>0</v>
      </c>
      <c r="AZ1120">
        <v>0</v>
      </c>
      <c r="BB1120">
        <v>11</v>
      </c>
      <c r="BC1120">
        <v>2023</v>
      </c>
      <c r="BD1120" s="1" t="s">
        <v>3988</v>
      </c>
      <c r="BE1120">
        <v>2024</v>
      </c>
    </row>
    <row r="1121" spans="1:57" x14ac:dyDescent="0.35">
      <c r="A1121" s="1" t="s">
        <v>105</v>
      </c>
      <c r="B1121" s="1" t="s">
        <v>1683</v>
      </c>
      <c r="C1121" s="1" t="s">
        <v>2914</v>
      </c>
      <c r="D1121" s="1" t="s">
        <v>4225</v>
      </c>
      <c r="E1121" s="2">
        <v>45260</v>
      </c>
      <c r="F1121" s="1" t="s">
        <v>146</v>
      </c>
      <c r="G1121" s="1" t="s">
        <v>2915</v>
      </c>
      <c r="H1121" s="1" t="s">
        <v>146</v>
      </c>
      <c r="I1121" s="1" t="s">
        <v>145</v>
      </c>
      <c r="J1121" s="1" t="s">
        <v>751</v>
      </c>
      <c r="K1121" t="s">
        <v>29</v>
      </c>
      <c r="L1121" t="b">
        <v>1</v>
      </c>
      <c r="V1121">
        <v>0</v>
      </c>
      <c r="AI1121">
        <v>0</v>
      </c>
      <c r="AZ1121">
        <v>0</v>
      </c>
      <c r="BB1121">
        <v>11</v>
      </c>
      <c r="BC1121">
        <v>2023</v>
      </c>
      <c r="BD1121" s="1" t="s">
        <v>3988</v>
      </c>
      <c r="BE1121">
        <v>2024</v>
      </c>
    </row>
    <row r="1122" spans="1:57" x14ac:dyDescent="0.35">
      <c r="A1122" s="1" t="s">
        <v>105</v>
      </c>
      <c r="B1122" s="1" t="s">
        <v>1693</v>
      </c>
      <c r="C1122" s="1" t="s">
        <v>2920</v>
      </c>
      <c r="D1122" s="1" t="s">
        <v>4225</v>
      </c>
      <c r="E1122" s="2">
        <v>45260</v>
      </c>
      <c r="F1122" s="1" t="s">
        <v>135</v>
      </c>
      <c r="G1122" s="1" t="s">
        <v>2921</v>
      </c>
      <c r="H1122" s="1" t="s">
        <v>135</v>
      </c>
      <c r="I1122" s="1" t="s">
        <v>136</v>
      </c>
      <c r="J1122" s="1" t="s">
        <v>751</v>
      </c>
      <c r="K1122" t="s">
        <v>29</v>
      </c>
      <c r="L1122" t="b">
        <v>1</v>
      </c>
      <c r="V1122">
        <v>0</v>
      </c>
      <c r="AI1122">
        <v>0</v>
      </c>
      <c r="AZ1122">
        <v>0</v>
      </c>
      <c r="BB1122">
        <v>11</v>
      </c>
      <c r="BC1122">
        <v>2023</v>
      </c>
      <c r="BD1122" s="1" t="s">
        <v>3988</v>
      </c>
      <c r="BE1122">
        <v>2024</v>
      </c>
    </row>
    <row r="1123" spans="1:57" x14ac:dyDescent="0.35">
      <c r="A1123" s="1" t="s">
        <v>105</v>
      </c>
      <c r="B1123" s="1" t="s">
        <v>1689</v>
      </c>
      <c r="C1123" s="1" t="s">
        <v>2918</v>
      </c>
      <c r="D1123" s="1" t="s">
        <v>4225</v>
      </c>
      <c r="E1123" s="2">
        <v>45260</v>
      </c>
      <c r="F1123" s="1" t="s">
        <v>1690</v>
      </c>
      <c r="G1123" s="1" t="s">
        <v>2919</v>
      </c>
      <c r="H1123" s="1" t="s">
        <v>1690</v>
      </c>
      <c r="I1123" s="1" t="s">
        <v>387</v>
      </c>
      <c r="J1123" s="1" t="s">
        <v>751</v>
      </c>
      <c r="K1123" t="s">
        <v>29</v>
      </c>
      <c r="L1123" t="b">
        <v>1</v>
      </c>
      <c r="V1123">
        <v>0</v>
      </c>
      <c r="AI1123">
        <v>0</v>
      </c>
      <c r="AZ1123">
        <v>0</v>
      </c>
      <c r="BB1123">
        <v>11</v>
      </c>
      <c r="BC1123">
        <v>2023</v>
      </c>
      <c r="BD1123" s="1" t="s">
        <v>3988</v>
      </c>
      <c r="BE1123">
        <v>2024</v>
      </c>
    </row>
    <row r="1124" spans="1:57" x14ac:dyDescent="0.35">
      <c r="A1124" s="1" t="s">
        <v>105</v>
      </c>
      <c r="B1124" s="1" t="s">
        <v>1686</v>
      </c>
      <c r="C1124" s="1" t="s">
        <v>2916</v>
      </c>
      <c r="D1124" s="1" t="s">
        <v>4225</v>
      </c>
      <c r="E1124" s="2">
        <v>45260</v>
      </c>
      <c r="F1124" s="1" t="s">
        <v>402</v>
      </c>
      <c r="G1124" s="1" t="s">
        <v>2917</v>
      </c>
      <c r="H1124" s="1" t="s">
        <v>402</v>
      </c>
      <c r="I1124" s="1" t="s">
        <v>145</v>
      </c>
      <c r="J1124" s="1" t="s">
        <v>751</v>
      </c>
      <c r="K1124" t="s">
        <v>29</v>
      </c>
      <c r="L1124" t="b">
        <v>1</v>
      </c>
      <c r="V1124">
        <v>0</v>
      </c>
      <c r="AI1124">
        <v>0</v>
      </c>
      <c r="AZ1124">
        <v>0</v>
      </c>
      <c r="BB1124">
        <v>11</v>
      </c>
      <c r="BC1124">
        <v>2023</v>
      </c>
      <c r="BD1124" s="1" t="s">
        <v>3988</v>
      </c>
      <c r="BE1124">
        <v>2024</v>
      </c>
    </row>
    <row r="1125" spans="1:57" x14ac:dyDescent="0.35">
      <c r="A1125" s="1" t="s">
        <v>105</v>
      </c>
      <c r="B1125" s="1" t="s">
        <v>1722</v>
      </c>
      <c r="C1125" s="1" t="s">
        <v>1752</v>
      </c>
      <c r="D1125" s="1" t="s">
        <v>4226</v>
      </c>
      <c r="E1125" s="2">
        <v>45626</v>
      </c>
      <c r="F1125" s="1" t="s">
        <v>380</v>
      </c>
      <c r="G1125" s="1" t="s">
        <v>1753</v>
      </c>
      <c r="H1125" s="1" t="s">
        <v>380</v>
      </c>
      <c r="I1125" s="1" t="s">
        <v>380</v>
      </c>
      <c r="J1125" s="1" t="s">
        <v>751</v>
      </c>
      <c r="K1125" t="s">
        <v>29</v>
      </c>
      <c r="L1125" t="b">
        <v>1</v>
      </c>
      <c r="V1125">
        <v>0</v>
      </c>
      <c r="AI1125">
        <v>0</v>
      </c>
      <c r="AZ1125">
        <v>0</v>
      </c>
      <c r="BB1125">
        <v>11</v>
      </c>
      <c r="BC1125">
        <v>2024</v>
      </c>
      <c r="BD1125" s="1" t="s">
        <v>3988</v>
      </c>
      <c r="BE1125">
        <v>2025</v>
      </c>
    </row>
    <row r="1126" spans="1:57" x14ac:dyDescent="0.35">
      <c r="A1126" s="1" t="s">
        <v>105</v>
      </c>
      <c r="B1126" s="1" t="s">
        <v>1718</v>
      </c>
      <c r="C1126" s="1" t="s">
        <v>1750</v>
      </c>
      <c r="D1126" s="1" t="s">
        <v>4226</v>
      </c>
      <c r="E1126" s="2">
        <v>45626</v>
      </c>
      <c r="F1126" s="1" t="s">
        <v>1719</v>
      </c>
      <c r="G1126" s="1" t="s">
        <v>1751</v>
      </c>
      <c r="H1126" s="1" t="s">
        <v>1719</v>
      </c>
      <c r="I1126" s="1" t="s">
        <v>73</v>
      </c>
      <c r="J1126" s="1" t="s">
        <v>751</v>
      </c>
      <c r="K1126" t="s">
        <v>29</v>
      </c>
      <c r="L1126" t="b">
        <v>1</v>
      </c>
      <c r="V1126">
        <v>0</v>
      </c>
      <c r="AI1126">
        <v>0</v>
      </c>
      <c r="AZ1126">
        <v>0</v>
      </c>
      <c r="BB1126">
        <v>11</v>
      </c>
      <c r="BC1126">
        <v>2024</v>
      </c>
      <c r="BD1126" s="1" t="s">
        <v>3988</v>
      </c>
      <c r="BE1126">
        <v>2025</v>
      </c>
    </row>
    <row r="1127" spans="1:57" x14ac:dyDescent="0.35">
      <c r="A1127" s="1" t="s">
        <v>105</v>
      </c>
      <c r="B1127" s="1" t="s">
        <v>1715</v>
      </c>
      <c r="C1127" s="1" t="s">
        <v>1748</v>
      </c>
      <c r="D1127" s="1" t="s">
        <v>4226</v>
      </c>
      <c r="E1127" s="2">
        <v>45626</v>
      </c>
      <c r="F1127" s="1" t="s">
        <v>177</v>
      </c>
      <c r="G1127" s="1" t="s">
        <v>1749</v>
      </c>
      <c r="H1127" s="1" t="s">
        <v>177</v>
      </c>
      <c r="I1127" s="1" t="s">
        <v>73</v>
      </c>
      <c r="J1127" s="1" t="s">
        <v>751</v>
      </c>
      <c r="K1127" t="s">
        <v>29</v>
      </c>
      <c r="L1127" t="b">
        <v>1</v>
      </c>
      <c r="V1127">
        <v>0</v>
      </c>
      <c r="AI1127">
        <v>0</v>
      </c>
      <c r="AZ1127">
        <v>0</v>
      </c>
      <c r="BB1127">
        <v>11</v>
      </c>
      <c r="BC1127">
        <v>2024</v>
      </c>
      <c r="BD1127" s="1" t="s">
        <v>3988</v>
      </c>
      <c r="BE1127">
        <v>2025</v>
      </c>
    </row>
    <row r="1128" spans="1:57" x14ac:dyDescent="0.35">
      <c r="A1128" s="1" t="s">
        <v>105</v>
      </c>
      <c r="B1128" s="1" t="s">
        <v>1702</v>
      </c>
      <c r="C1128" s="1" t="s">
        <v>1740</v>
      </c>
      <c r="D1128" s="1" t="s">
        <v>4226</v>
      </c>
      <c r="E1128" s="2">
        <v>45626</v>
      </c>
      <c r="F1128" s="1" t="s">
        <v>844</v>
      </c>
      <c r="G1128" s="1" t="s">
        <v>1741</v>
      </c>
      <c r="H1128" s="1" t="s">
        <v>844</v>
      </c>
      <c r="I1128" s="1" t="s">
        <v>845</v>
      </c>
      <c r="J1128" s="1" t="s">
        <v>751</v>
      </c>
      <c r="K1128" t="s">
        <v>29</v>
      </c>
      <c r="L1128" t="b">
        <v>1</v>
      </c>
      <c r="V1128">
        <v>0</v>
      </c>
      <c r="AI1128">
        <v>0</v>
      </c>
      <c r="AZ1128">
        <v>0</v>
      </c>
      <c r="BB1128">
        <v>11</v>
      </c>
      <c r="BC1128">
        <v>2024</v>
      </c>
      <c r="BD1128" s="1" t="s">
        <v>3988</v>
      </c>
      <c r="BE1128">
        <v>2025</v>
      </c>
    </row>
    <row r="1129" spans="1:57" x14ac:dyDescent="0.35">
      <c r="A1129" s="1" t="s">
        <v>105</v>
      </c>
      <c r="B1129" s="1" t="s">
        <v>1699</v>
      </c>
      <c r="C1129" s="1" t="s">
        <v>1738</v>
      </c>
      <c r="D1129" s="1" t="s">
        <v>4226</v>
      </c>
      <c r="E1129" s="2">
        <v>45626</v>
      </c>
      <c r="F1129" s="1" t="s">
        <v>1099</v>
      </c>
      <c r="G1129" s="1" t="s">
        <v>1739</v>
      </c>
      <c r="H1129" s="1" t="s">
        <v>1099</v>
      </c>
      <c r="I1129" s="1" t="s">
        <v>845</v>
      </c>
      <c r="J1129" s="1" t="s">
        <v>751</v>
      </c>
      <c r="K1129" t="s">
        <v>29</v>
      </c>
      <c r="L1129" t="b">
        <v>1</v>
      </c>
      <c r="V1129">
        <v>0</v>
      </c>
      <c r="AI1129">
        <v>0</v>
      </c>
      <c r="AZ1129">
        <v>0</v>
      </c>
      <c r="BB1129">
        <v>11</v>
      </c>
      <c r="BC1129">
        <v>2024</v>
      </c>
      <c r="BD1129" s="1" t="s">
        <v>3988</v>
      </c>
      <c r="BE1129">
        <v>2025</v>
      </c>
    </row>
    <row r="1130" spans="1:57" x14ac:dyDescent="0.35">
      <c r="A1130" s="1" t="s">
        <v>105</v>
      </c>
      <c r="B1130" s="1" t="s">
        <v>1680</v>
      </c>
      <c r="C1130" s="1" t="s">
        <v>1726</v>
      </c>
      <c r="D1130" s="1" t="s">
        <v>4226</v>
      </c>
      <c r="E1130" s="2">
        <v>45626</v>
      </c>
      <c r="F1130" s="1" t="s">
        <v>125</v>
      </c>
      <c r="G1130" s="1" t="s">
        <v>1727</v>
      </c>
      <c r="H1130" s="1" t="s">
        <v>125</v>
      </c>
      <c r="I1130" s="1" t="s">
        <v>125</v>
      </c>
      <c r="J1130" s="1" t="s">
        <v>751</v>
      </c>
      <c r="K1130" t="s">
        <v>29</v>
      </c>
      <c r="L1130" t="b">
        <v>1</v>
      </c>
      <c r="V1130">
        <v>0</v>
      </c>
      <c r="AI1130">
        <v>0</v>
      </c>
      <c r="AZ1130">
        <v>0</v>
      </c>
      <c r="BB1130">
        <v>11</v>
      </c>
      <c r="BC1130">
        <v>2024</v>
      </c>
      <c r="BD1130" s="1" t="s">
        <v>3988</v>
      </c>
      <c r="BE1130">
        <v>2025</v>
      </c>
    </row>
    <row r="1131" spans="1:57" x14ac:dyDescent="0.35">
      <c r="A1131" s="1" t="s">
        <v>105</v>
      </c>
      <c r="B1131" s="1" t="s">
        <v>1677</v>
      </c>
      <c r="C1131" s="1" t="s">
        <v>1724</v>
      </c>
      <c r="D1131" s="1" t="s">
        <v>4226</v>
      </c>
      <c r="E1131" s="2">
        <v>45626</v>
      </c>
      <c r="F1131" s="1" t="s">
        <v>151</v>
      </c>
      <c r="G1131" s="1" t="s">
        <v>1725</v>
      </c>
      <c r="H1131" s="1" t="s">
        <v>151</v>
      </c>
      <c r="I1131" s="1" t="s">
        <v>145</v>
      </c>
      <c r="J1131" s="1" t="s">
        <v>751</v>
      </c>
      <c r="K1131" t="s">
        <v>29</v>
      </c>
      <c r="L1131" t="b">
        <v>1</v>
      </c>
      <c r="V1131">
        <v>0</v>
      </c>
      <c r="AI1131">
        <v>0</v>
      </c>
      <c r="AZ1131">
        <v>0</v>
      </c>
      <c r="BB1131">
        <v>11</v>
      </c>
      <c r="BC1131">
        <v>2024</v>
      </c>
      <c r="BD1131" s="1" t="s">
        <v>3988</v>
      </c>
      <c r="BE1131">
        <v>2025</v>
      </c>
    </row>
    <row r="1132" spans="1:57" x14ac:dyDescent="0.35">
      <c r="A1132" s="1" t="s">
        <v>105</v>
      </c>
      <c r="B1132" s="1" t="s">
        <v>1696</v>
      </c>
      <c r="C1132" s="1" t="s">
        <v>1736</v>
      </c>
      <c r="D1132" s="1" t="s">
        <v>4226</v>
      </c>
      <c r="E1132" s="2">
        <v>45626</v>
      </c>
      <c r="F1132" s="1" t="s">
        <v>1006</v>
      </c>
      <c r="G1132" s="1" t="s">
        <v>1737</v>
      </c>
      <c r="H1132" s="1" t="s">
        <v>1006</v>
      </c>
      <c r="I1132" s="1" t="s">
        <v>136</v>
      </c>
      <c r="J1132" s="1" t="s">
        <v>751</v>
      </c>
      <c r="K1132" t="s">
        <v>29</v>
      </c>
      <c r="L1132" t="b">
        <v>1</v>
      </c>
      <c r="V1132">
        <v>0</v>
      </c>
      <c r="AI1132">
        <v>0</v>
      </c>
      <c r="AZ1132">
        <v>0</v>
      </c>
      <c r="BB1132">
        <v>11</v>
      </c>
      <c r="BC1132">
        <v>2024</v>
      </c>
      <c r="BD1132" s="1" t="s">
        <v>3988</v>
      </c>
      <c r="BE1132">
        <v>2025</v>
      </c>
    </row>
    <row r="1133" spans="1:57" x14ac:dyDescent="0.35">
      <c r="A1133" s="1" t="s">
        <v>105</v>
      </c>
      <c r="B1133" s="1" t="s">
        <v>1711</v>
      </c>
      <c r="C1133" s="1" t="s">
        <v>1746</v>
      </c>
      <c r="D1133" s="1" t="s">
        <v>4226</v>
      </c>
      <c r="E1133" s="2">
        <v>45626</v>
      </c>
      <c r="F1133" s="1" t="s">
        <v>1712</v>
      </c>
      <c r="G1133" s="1" t="s">
        <v>1747</v>
      </c>
      <c r="H1133" s="1" t="s">
        <v>43</v>
      </c>
      <c r="I1133" s="1" t="s">
        <v>48</v>
      </c>
      <c r="J1133" s="1" t="s">
        <v>751</v>
      </c>
      <c r="K1133" t="s">
        <v>29</v>
      </c>
      <c r="L1133" t="b">
        <v>1</v>
      </c>
      <c r="V1133">
        <v>0</v>
      </c>
      <c r="AI1133">
        <v>0</v>
      </c>
      <c r="AZ1133">
        <v>0</v>
      </c>
      <c r="BB1133">
        <v>11</v>
      </c>
      <c r="BC1133">
        <v>2024</v>
      </c>
      <c r="BD1133" s="1" t="s">
        <v>3988</v>
      </c>
      <c r="BE1133">
        <v>2025</v>
      </c>
    </row>
    <row r="1134" spans="1:57" x14ac:dyDescent="0.35">
      <c r="A1134" s="1" t="s">
        <v>105</v>
      </c>
      <c r="B1134" s="1" t="s">
        <v>1708</v>
      </c>
      <c r="C1134" s="1" t="s">
        <v>1744</v>
      </c>
      <c r="D1134" s="1" t="s">
        <v>4226</v>
      </c>
      <c r="E1134" s="2">
        <v>45626</v>
      </c>
      <c r="F1134" s="1" t="s">
        <v>1128</v>
      </c>
      <c r="G1134" s="1" t="s">
        <v>1745</v>
      </c>
      <c r="H1134" s="1" t="s">
        <v>1128</v>
      </c>
      <c r="I1134" s="1" t="s">
        <v>166</v>
      </c>
      <c r="J1134" s="1" t="s">
        <v>751</v>
      </c>
      <c r="K1134" t="s">
        <v>29</v>
      </c>
      <c r="L1134" t="b">
        <v>1</v>
      </c>
      <c r="V1134">
        <v>0</v>
      </c>
      <c r="AI1134">
        <v>0</v>
      </c>
      <c r="AZ1134">
        <v>0</v>
      </c>
      <c r="BB1134">
        <v>11</v>
      </c>
      <c r="BC1134">
        <v>2024</v>
      </c>
      <c r="BD1134" s="1" t="s">
        <v>3988</v>
      </c>
      <c r="BE1134">
        <v>2025</v>
      </c>
    </row>
    <row r="1135" spans="1:57" x14ac:dyDescent="0.35">
      <c r="A1135" s="1" t="s">
        <v>105</v>
      </c>
      <c r="B1135" s="1" t="s">
        <v>1705</v>
      </c>
      <c r="C1135" s="1" t="s">
        <v>1742</v>
      </c>
      <c r="D1135" s="1" t="s">
        <v>4226</v>
      </c>
      <c r="E1135" s="2">
        <v>45626</v>
      </c>
      <c r="F1135" s="1" t="s">
        <v>321</v>
      </c>
      <c r="G1135" s="1" t="s">
        <v>1743</v>
      </c>
      <c r="H1135" s="1" t="s">
        <v>321</v>
      </c>
      <c r="I1135" s="1" t="s">
        <v>190</v>
      </c>
      <c r="J1135" s="1" t="s">
        <v>751</v>
      </c>
      <c r="K1135" t="s">
        <v>29</v>
      </c>
      <c r="L1135" t="b">
        <v>1</v>
      </c>
      <c r="V1135">
        <v>0</v>
      </c>
      <c r="AI1135">
        <v>0</v>
      </c>
      <c r="AZ1135">
        <v>0</v>
      </c>
      <c r="BB1135">
        <v>11</v>
      </c>
      <c r="BC1135">
        <v>2024</v>
      </c>
      <c r="BD1135" s="1" t="s">
        <v>3988</v>
      </c>
      <c r="BE1135">
        <v>2025</v>
      </c>
    </row>
    <row r="1136" spans="1:57" x14ac:dyDescent="0.35">
      <c r="A1136" s="1" t="s">
        <v>105</v>
      </c>
      <c r="B1136" s="1" t="s">
        <v>1683</v>
      </c>
      <c r="C1136" s="1" t="s">
        <v>1728</v>
      </c>
      <c r="D1136" s="1" t="s">
        <v>4226</v>
      </c>
      <c r="E1136" s="2">
        <v>45626</v>
      </c>
      <c r="F1136" s="1" t="s">
        <v>146</v>
      </c>
      <c r="G1136" s="1" t="s">
        <v>1729</v>
      </c>
      <c r="H1136" s="1" t="s">
        <v>146</v>
      </c>
      <c r="I1136" s="1" t="s">
        <v>145</v>
      </c>
      <c r="J1136" s="1" t="s">
        <v>751</v>
      </c>
      <c r="K1136" t="s">
        <v>29</v>
      </c>
      <c r="L1136" t="b">
        <v>1</v>
      </c>
      <c r="V1136">
        <v>0</v>
      </c>
      <c r="AI1136">
        <v>0</v>
      </c>
      <c r="AZ1136">
        <v>0</v>
      </c>
      <c r="BB1136">
        <v>11</v>
      </c>
      <c r="BC1136">
        <v>2024</v>
      </c>
      <c r="BD1136" s="1" t="s">
        <v>3988</v>
      </c>
      <c r="BE1136">
        <v>2025</v>
      </c>
    </row>
    <row r="1137" spans="1:57" x14ac:dyDescent="0.35">
      <c r="A1137" s="1" t="s">
        <v>105</v>
      </c>
      <c r="B1137" s="1" t="s">
        <v>1693</v>
      </c>
      <c r="C1137" s="1" t="s">
        <v>1734</v>
      </c>
      <c r="D1137" s="1" t="s">
        <v>4226</v>
      </c>
      <c r="E1137" s="2">
        <v>45626</v>
      </c>
      <c r="F1137" s="1" t="s">
        <v>135</v>
      </c>
      <c r="G1137" s="1" t="s">
        <v>1735</v>
      </c>
      <c r="H1137" s="1" t="s">
        <v>135</v>
      </c>
      <c r="I1137" s="1" t="s">
        <v>136</v>
      </c>
      <c r="J1137" s="1" t="s">
        <v>751</v>
      </c>
      <c r="K1137" t="s">
        <v>29</v>
      </c>
      <c r="L1137" t="b">
        <v>1</v>
      </c>
      <c r="V1137">
        <v>0</v>
      </c>
      <c r="AI1137">
        <v>0</v>
      </c>
      <c r="AZ1137">
        <v>0</v>
      </c>
      <c r="BB1137">
        <v>11</v>
      </c>
      <c r="BC1137">
        <v>2024</v>
      </c>
      <c r="BD1137" s="1" t="s">
        <v>3988</v>
      </c>
      <c r="BE1137">
        <v>2025</v>
      </c>
    </row>
    <row r="1138" spans="1:57" x14ac:dyDescent="0.35">
      <c r="A1138" s="1" t="s">
        <v>105</v>
      </c>
      <c r="B1138" s="1" t="s">
        <v>1689</v>
      </c>
      <c r="C1138" s="1" t="s">
        <v>1732</v>
      </c>
      <c r="D1138" s="1" t="s">
        <v>4226</v>
      </c>
      <c r="E1138" s="2">
        <v>45626</v>
      </c>
      <c r="F1138" s="1" t="s">
        <v>1690</v>
      </c>
      <c r="G1138" s="1" t="s">
        <v>1733</v>
      </c>
      <c r="H1138" s="1" t="s">
        <v>1690</v>
      </c>
      <c r="I1138" s="1" t="s">
        <v>387</v>
      </c>
      <c r="J1138" s="1" t="s">
        <v>751</v>
      </c>
      <c r="K1138" t="s">
        <v>29</v>
      </c>
      <c r="L1138" t="b">
        <v>1</v>
      </c>
      <c r="V1138">
        <v>0</v>
      </c>
      <c r="AI1138">
        <v>0</v>
      </c>
      <c r="AZ1138">
        <v>0</v>
      </c>
      <c r="BB1138">
        <v>11</v>
      </c>
      <c r="BC1138">
        <v>2024</v>
      </c>
      <c r="BD1138" s="1" t="s">
        <v>3988</v>
      </c>
      <c r="BE1138">
        <v>2025</v>
      </c>
    </row>
    <row r="1139" spans="1:57" x14ac:dyDescent="0.35">
      <c r="A1139" s="1" t="s">
        <v>105</v>
      </c>
      <c r="B1139" s="1" t="s">
        <v>1686</v>
      </c>
      <c r="C1139" s="1" t="s">
        <v>1730</v>
      </c>
      <c r="D1139" s="1" t="s">
        <v>4226</v>
      </c>
      <c r="E1139" s="2">
        <v>45626</v>
      </c>
      <c r="F1139" s="1" t="s">
        <v>402</v>
      </c>
      <c r="G1139" s="1" t="s">
        <v>1731</v>
      </c>
      <c r="H1139" s="1" t="s">
        <v>402</v>
      </c>
      <c r="I1139" s="1" t="s">
        <v>145</v>
      </c>
      <c r="J1139" s="1" t="s">
        <v>751</v>
      </c>
      <c r="K1139" t="s">
        <v>29</v>
      </c>
      <c r="L1139" t="b">
        <v>1</v>
      </c>
      <c r="V1139">
        <v>0</v>
      </c>
      <c r="AI1139">
        <v>0</v>
      </c>
      <c r="AZ1139">
        <v>0</v>
      </c>
      <c r="BB1139">
        <v>11</v>
      </c>
      <c r="BC1139">
        <v>2024</v>
      </c>
      <c r="BD1139" s="1" t="s">
        <v>3988</v>
      </c>
      <c r="BE1139">
        <v>2025</v>
      </c>
    </row>
    <row r="1140" spans="1:57" x14ac:dyDescent="0.35">
      <c r="A1140" s="1" t="s">
        <v>105</v>
      </c>
      <c r="B1140" s="1" t="s">
        <v>1722</v>
      </c>
      <c r="C1140" s="1" t="s">
        <v>1721</v>
      </c>
      <c r="D1140" s="1" t="s">
        <v>4227</v>
      </c>
      <c r="E1140" s="2">
        <v>45991</v>
      </c>
      <c r="F1140" s="1" t="s">
        <v>380</v>
      </c>
      <c r="G1140" s="1" t="s">
        <v>1723</v>
      </c>
      <c r="H1140" s="1" t="s">
        <v>380</v>
      </c>
      <c r="I1140" s="1" t="s">
        <v>380</v>
      </c>
      <c r="J1140" s="1" t="s">
        <v>751</v>
      </c>
      <c r="K1140" t="s">
        <v>29</v>
      </c>
      <c r="L1140" t="b">
        <v>1</v>
      </c>
      <c r="V1140">
        <v>0</v>
      </c>
      <c r="AI1140">
        <v>0</v>
      </c>
      <c r="AZ1140">
        <v>0</v>
      </c>
      <c r="BB1140">
        <v>11</v>
      </c>
      <c r="BC1140">
        <v>2025</v>
      </c>
      <c r="BD1140" s="1" t="s">
        <v>3988</v>
      </c>
      <c r="BE1140">
        <v>2026</v>
      </c>
    </row>
    <row r="1141" spans="1:57" x14ac:dyDescent="0.35">
      <c r="A1141" s="1" t="s">
        <v>105</v>
      </c>
      <c r="B1141" s="1" t="s">
        <v>1718</v>
      </c>
      <c r="C1141" s="1" t="s">
        <v>1717</v>
      </c>
      <c r="D1141" s="1" t="s">
        <v>4227</v>
      </c>
      <c r="E1141" s="2">
        <v>45991</v>
      </c>
      <c r="F1141" s="1" t="s">
        <v>1719</v>
      </c>
      <c r="G1141" s="1" t="s">
        <v>1720</v>
      </c>
      <c r="H1141" s="1" t="s">
        <v>1719</v>
      </c>
      <c r="I1141" s="1" t="s">
        <v>73</v>
      </c>
      <c r="J1141" s="1" t="s">
        <v>751</v>
      </c>
      <c r="K1141" t="s">
        <v>29</v>
      </c>
      <c r="L1141" t="b">
        <v>1</v>
      </c>
      <c r="V1141">
        <v>0</v>
      </c>
      <c r="AI1141">
        <v>0</v>
      </c>
      <c r="AZ1141">
        <v>0</v>
      </c>
      <c r="BB1141">
        <v>11</v>
      </c>
      <c r="BC1141">
        <v>2025</v>
      </c>
      <c r="BD1141" s="1" t="s">
        <v>3988</v>
      </c>
      <c r="BE1141">
        <v>2026</v>
      </c>
    </row>
    <row r="1142" spans="1:57" x14ac:dyDescent="0.35">
      <c r="A1142" s="1" t="s">
        <v>105</v>
      </c>
      <c r="B1142" s="1" t="s">
        <v>1715</v>
      </c>
      <c r="C1142" s="1" t="s">
        <v>1714</v>
      </c>
      <c r="D1142" s="1" t="s">
        <v>4227</v>
      </c>
      <c r="E1142" s="2">
        <v>45991</v>
      </c>
      <c r="F1142" s="1" t="s">
        <v>177</v>
      </c>
      <c r="G1142" s="1" t="s">
        <v>1716</v>
      </c>
      <c r="H1142" s="1" t="s">
        <v>177</v>
      </c>
      <c r="I1142" s="1" t="s">
        <v>73</v>
      </c>
      <c r="J1142" s="1" t="s">
        <v>751</v>
      </c>
      <c r="K1142" t="s">
        <v>29</v>
      </c>
      <c r="L1142" t="b">
        <v>1</v>
      </c>
      <c r="V1142">
        <v>0</v>
      </c>
      <c r="AI1142">
        <v>0</v>
      </c>
      <c r="AZ1142">
        <v>0</v>
      </c>
      <c r="BB1142">
        <v>11</v>
      </c>
      <c r="BC1142">
        <v>2025</v>
      </c>
      <c r="BD1142" s="1" t="s">
        <v>3988</v>
      </c>
      <c r="BE1142">
        <v>2026</v>
      </c>
    </row>
    <row r="1143" spans="1:57" x14ac:dyDescent="0.35">
      <c r="A1143" s="1" t="s">
        <v>105</v>
      </c>
      <c r="B1143" s="1" t="s">
        <v>1702</v>
      </c>
      <c r="C1143" s="1" t="s">
        <v>1701</v>
      </c>
      <c r="D1143" s="1" t="s">
        <v>4227</v>
      </c>
      <c r="E1143" s="2">
        <v>45991</v>
      </c>
      <c r="F1143" s="1" t="s">
        <v>844</v>
      </c>
      <c r="G1143" s="1" t="s">
        <v>1703</v>
      </c>
      <c r="H1143" s="1" t="s">
        <v>844</v>
      </c>
      <c r="I1143" s="1" t="s">
        <v>845</v>
      </c>
      <c r="J1143" s="1" t="s">
        <v>751</v>
      </c>
      <c r="K1143" t="s">
        <v>29</v>
      </c>
      <c r="L1143" t="b">
        <v>1</v>
      </c>
      <c r="V1143">
        <v>0</v>
      </c>
      <c r="AI1143">
        <v>0</v>
      </c>
      <c r="AZ1143">
        <v>0</v>
      </c>
      <c r="BB1143">
        <v>11</v>
      </c>
      <c r="BC1143">
        <v>2025</v>
      </c>
      <c r="BD1143" s="1" t="s">
        <v>3988</v>
      </c>
      <c r="BE1143">
        <v>2026</v>
      </c>
    </row>
    <row r="1144" spans="1:57" x14ac:dyDescent="0.35">
      <c r="A1144" s="1" t="s">
        <v>105</v>
      </c>
      <c r="B1144" s="1" t="s">
        <v>1699</v>
      </c>
      <c r="C1144" s="1" t="s">
        <v>1698</v>
      </c>
      <c r="D1144" s="1" t="s">
        <v>4227</v>
      </c>
      <c r="E1144" s="2">
        <v>45991</v>
      </c>
      <c r="F1144" s="1" t="s">
        <v>1099</v>
      </c>
      <c r="G1144" s="1" t="s">
        <v>1700</v>
      </c>
      <c r="H1144" s="1" t="s">
        <v>1099</v>
      </c>
      <c r="I1144" s="1" t="s">
        <v>845</v>
      </c>
      <c r="J1144" s="1" t="s">
        <v>751</v>
      </c>
      <c r="K1144" t="s">
        <v>29</v>
      </c>
      <c r="L1144" t="b">
        <v>1</v>
      </c>
      <c r="V1144">
        <v>0</v>
      </c>
      <c r="AI1144">
        <v>0</v>
      </c>
      <c r="AZ1144">
        <v>0</v>
      </c>
      <c r="BB1144">
        <v>11</v>
      </c>
      <c r="BC1144">
        <v>2025</v>
      </c>
      <c r="BD1144" s="1" t="s">
        <v>3988</v>
      </c>
      <c r="BE1144">
        <v>2026</v>
      </c>
    </row>
    <row r="1145" spans="1:57" x14ac:dyDescent="0.35">
      <c r="A1145" s="1" t="s">
        <v>105</v>
      </c>
      <c r="B1145" s="1" t="s">
        <v>1680</v>
      </c>
      <c r="C1145" s="1" t="s">
        <v>1679</v>
      </c>
      <c r="D1145" s="1" t="s">
        <v>4227</v>
      </c>
      <c r="E1145" s="2">
        <v>45991</v>
      </c>
      <c r="F1145" s="1" t="s">
        <v>125</v>
      </c>
      <c r="G1145" s="1" t="s">
        <v>1681</v>
      </c>
      <c r="H1145" s="1" t="s">
        <v>125</v>
      </c>
      <c r="I1145" s="1" t="s">
        <v>125</v>
      </c>
      <c r="J1145" s="1" t="s">
        <v>751</v>
      </c>
      <c r="K1145" t="s">
        <v>29</v>
      </c>
      <c r="L1145" t="b">
        <v>1</v>
      </c>
      <c r="V1145">
        <v>0</v>
      </c>
      <c r="AI1145">
        <v>0</v>
      </c>
      <c r="AZ1145">
        <v>0</v>
      </c>
      <c r="BB1145">
        <v>11</v>
      </c>
      <c r="BC1145">
        <v>2025</v>
      </c>
      <c r="BD1145" s="1" t="s">
        <v>3988</v>
      </c>
      <c r="BE1145">
        <v>2026</v>
      </c>
    </row>
    <row r="1146" spans="1:57" x14ac:dyDescent="0.35">
      <c r="A1146" s="1" t="s">
        <v>105</v>
      </c>
      <c r="B1146" s="1" t="s">
        <v>1677</v>
      </c>
      <c r="C1146" s="1" t="s">
        <v>1676</v>
      </c>
      <c r="D1146" s="1" t="s">
        <v>4227</v>
      </c>
      <c r="E1146" s="2">
        <v>45991</v>
      </c>
      <c r="F1146" s="1" t="s">
        <v>151</v>
      </c>
      <c r="G1146" s="1" t="s">
        <v>1678</v>
      </c>
      <c r="H1146" s="1" t="s">
        <v>151</v>
      </c>
      <c r="I1146" s="1" t="s">
        <v>145</v>
      </c>
      <c r="J1146" s="1" t="s">
        <v>751</v>
      </c>
      <c r="K1146" t="s">
        <v>29</v>
      </c>
      <c r="L1146" t="b">
        <v>1</v>
      </c>
      <c r="V1146">
        <v>0</v>
      </c>
      <c r="AI1146">
        <v>0</v>
      </c>
      <c r="AZ1146">
        <v>0</v>
      </c>
      <c r="BB1146">
        <v>11</v>
      </c>
      <c r="BC1146">
        <v>2025</v>
      </c>
      <c r="BD1146" s="1" t="s">
        <v>3988</v>
      </c>
      <c r="BE1146">
        <v>2026</v>
      </c>
    </row>
    <row r="1147" spans="1:57" x14ac:dyDescent="0.35">
      <c r="A1147" s="1" t="s">
        <v>105</v>
      </c>
      <c r="B1147" s="1" t="s">
        <v>1696</v>
      </c>
      <c r="C1147" s="1" t="s">
        <v>1695</v>
      </c>
      <c r="D1147" s="1" t="s">
        <v>4227</v>
      </c>
      <c r="E1147" s="2">
        <v>45991</v>
      </c>
      <c r="F1147" s="1" t="s">
        <v>1006</v>
      </c>
      <c r="G1147" s="1" t="s">
        <v>1697</v>
      </c>
      <c r="H1147" s="1" t="s">
        <v>1006</v>
      </c>
      <c r="I1147" s="1" t="s">
        <v>136</v>
      </c>
      <c r="J1147" s="1" t="s">
        <v>751</v>
      </c>
      <c r="K1147" t="s">
        <v>29</v>
      </c>
      <c r="L1147" t="b">
        <v>1</v>
      </c>
      <c r="V1147">
        <v>0</v>
      </c>
      <c r="AI1147">
        <v>0</v>
      </c>
      <c r="AZ1147">
        <v>0</v>
      </c>
      <c r="BB1147">
        <v>11</v>
      </c>
      <c r="BC1147">
        <v>2025</v>
      </c>
      <c r="BD1147" s="1" t="s">
        <v>3988</v>
      </c>
      <c r="BE1147">
        <v>2026</v>
      </c>
    </row>
    <row r="1148" spans="1:57" x14ac:dyDescent="0.35">
      <c r="A1148" s="1" t="s">
        <v>105</v>
      </c>
      <c r="B1148" s="1" t="s">
        <v>1711</v>
      </c>
      <c r="C1148" s="1" t="s">
        <v>1710</v>
      </c>
      <c r="D1148" s="1" t="s">
        <v>4227</v>
      </c>
      <c r="E1148" s="2">
        <v>45991</v>
      </c>
      <c r="F1148" s="1" t="s">
        <v>1712</v>
      </c>
      <c r="G1148" s="1" t="s">
        <v>1713</v>
      </c>
      <c r="H1148" s="1" t="s">
        <v>43</v>
      </c>
      <c r="I1148" s="1" t="s">
        <v>48</v>
      </c>
      <c r="J1148" s="1" t="s">
        <v>751</v>
      </c>
      <c r="K1148" t="s">
        <v>29</v>
      </c>
      <c r="L1148" t="b">
        <v>1</v>
      </c>
      <c r="V1148">
        <v>0</v>
      </c>
      <c r="AI1148">
        <v>0</v>
      </c>
      <c r="AZ1148">
        <v>0</v>
      </c>
      <c r="BB1148">
        <v>11</v>
      </c>
      <c r="BC1148">
        <v>2025</v>
      </c>
      <c r="BD1148" s="1" t="s">
        <v>3988</v>
      </c>
      <c r="BE1148">
        <v>2026</v>
      </c>
    </row>
    <row r="1149" spans="1:57" x14ac:dyDescent="0.35">
      <c r="A1149" s="1" t="s">
        <v>105</v>
      </c>
      <c r="B1149" s="1" t="s">
        <v>1708</v>
      </c>
      <c r="C1149" s="1" t="s">
        <v>1707</v>
      </c>
      <c r="D1149" s="1" t="s">
        <v>4227</v>
      </c>
      <c r="E1149" s="2">
        <v>45991</v>
      </c>
      <c r="F1149" s="1" t="s">
        <v>1128</v>
      </c>
      <c r="G1149" s="1" t="s">
        <v>1709</v>
      </c>
      <c r="H1149" s="1" t="s">
        <v>1128</v>
      </c>
      <c r="I1149" s="1" t="s">
        <v>166</v>
      </c>
      <c r="J1149" s="1" t="s">
        <v>751</v>
      </c>
      <c r="K1149" t="s">
        <v>29</v>
      </c>
      <c r="L1149" t="b">
        <v>1</v>
      </c>
      <c r="V1149">
        <v>0</v>
      </c>
      <c r="AI1149">
        <v>0</v>
      </c>
      <c r="AZ1149">
        <v>0</v>
      </c>
      <c r="BB1149">
        <v>11</v>
      </c>
      <c r="BC1149">
        <v>2025</v>
      </c>
      <c r="BD1149" s="1" t="s">
        <v>3988</v>
      </c>
      <c r="BE1149">
        <v>2026</v>
      </c>
    </row>
    <row r="1150" spans="1:57" x14ac:dyDescent="0.35">
      <c r="A1150" s="1" t="s">
        <v>105</v>
      </c>
      <c r="B1150" s="1" t="s">
        <v>1705</v>
      </c>
      <c r="C1150" s="1" t="s">
        <v>1704</v>
      </c>
      <c r="D1150" s="1" t="s">
        <v>4227</v>
      </c>
      <c r="E1150" s="2">
        <v>45991</v>
      </c>
      <c r="F1150" s="1" t="s">
        <v>321</v>
      </c>
      <c r="G1150" s="1" t="s">
        <v>1706</v>
      </c>
      <c r="H1150" s="1" t="s">
        <v>321</v>
      </c>
      <c r="I1150" s="1" t="s">
        <v>190</v>
      </c>
      <c r="J1150" s="1" t="s">
        <v>751</v>
      </c>
      <c r="K1150" t="s">
        <v>29</v>
      </c>
      <c r="L1150" t="b">
        <v>1</v>
      </c>
      <c r="V1150">
        <v>0</v>
      </c>
      <c r="AI1150">
        <v>0</v>
      </c>
      <c r="AZ1150">
        <v>0</v>
      </c>
      <c r="BB1150">
        <v>11</v>
      </c>
      <c r="BC1150">
        <v>2025</v>
      </c>
      <c r="BD1150" s="1" t="s">
        <v>3988</v>
      </c>
      <c r="BE1150">
        <v>2026</v>
      </c>
    </row>
    <row r="1151" spans="1:57" x14ac:dyDescent="0.35">
      <c r="A1151" s="1" t="s">
        <v>105</v>
      </c>
      <c r="B1151" s="1" t="s">
        <v>1683</v>
      </c>
      <c r="C1151" s="1" t="s">
        <v>1682</v>
      </c>
      <c r="D1151" s="1" t="s">
        <v>4227</v>
      </c>
      <c r="E1151" s="2">
        <v>45991</v>
      </c>
      <c r="F1151" s="1" t="s">
        <v>146</v>
      </c>
      <c r="G1151" s="1" t="s">
        <v>1684</v>
      </c>
      <c r="H1151" s="1" t="s">
        <v>146</v>
      </c>
      <c r="I1151" s="1" t="s">
        <v>145</v>
      </c>
      <c r="J1151" s="1" t="s">
        <v>751</v>
      </c>
      <c r="K1151" t="s">
        <v>29</v>
      </c>
      <c r="L1151" t="b">
        <v>1</v>
      </c>
      <c r="V1151">
        <v>0</v>
      </c>
      <c r="AI1151">
        <v>0</v>
      </c>
      <c r="AZ1151">
        <v>0</v>
      </c>
      <c r="BB1151">
        <v>11</v>
      </c>
      <c r="BC1151">
        <v>2025</v>
      </c>
      <c r="BD1151" s="1" t="s">
        <v>3988</v>
      </c>
      <c r="BE1151">
        <v>2026</v>
      </c>
    </row>
    <row r="1152" spans="1:57" x14ac:dyDescent="0.35">
      <c r="A1152" s="1" t="s">
        <v>105</v>
      </c>
      <c r="B1152" s="1" t="s">
        <v>1693</v>
      </c>
      <c r="C1152" s="1" t="s">
        <v>1692</v>
      </c>
      <c r="D1152" s="1" t="s">
        <v>4227</v>
      </c>
      <c r="E1152" s="2">
        <v>45991</v>
      </c>
      <c r="F1152" s="1" t="s">
        <v>135</v>
      </c>
      <c r="G1152" s="1" t="s">
        <v>1694</v>
      </c>
      <c r="H1152" s="1" t="s">
        <v>135</v>
      </c>
      <c r="I1152" s="1" t="s">
        <v>136</v>
      </c>
      <c r="J1152" s="1" t="s">
        <v>751</v>
      </c>
      <c r="K1152" t="s">
        <v>29</v>
      </c>
      <c r="L1152" t="b">
        <v>1</v>
      </c>
      <c r="V1152">
        <v>0</v>
      </c>
      <c r="AI1152">
        <v>0</v>
      </c>
      <c r="AZ1152">
        <v>0</v>
      </c>
      <c r="BB1152">
        <v>11</v>
      </c>
      <c r="BC1152">
        <v>2025</v>
      </c>
      <c r="BD1152" s="1" t="s">
        <v>3988</v>
      </c>
      <c r="BE1152">
        <v>2026</v>
      </c>
    </row>
    <row r="1153" spans="1:57" x14ac:dyDescent="0.35">
      <c r="A1153" s="1" t="s">
        <v>105</v>
      </c>
      <c r="B1153" s="1" t="s">
        <v>1689</v>
      </c>
      <c r="C1153" s="1" t="s">
        <v>1688</v>
      </c>
      <c r="D1153" s="1" t="s">
        <v>4227</v>
      </c>
      <c r="E1153" s="2">
        <v>45991</v>
      </c>
      <c r="F1153" s="1" t="s">
        <v>1690</v>
      </c>
      <c r="G1153" s="1" t="s">
        <v>1691</v>
      </c>
      <c r="H1153" s="1" t="s">
        <v>1690</v>
      </c>
      <c r="I1153" s="1" t="s">
        <v>387</v>
      </c>
      <c r="J1153" s="1" t="s">
        <v>751</v>
      </c>
      <c r="K1153" t="s">
        <v>29</v>
      </c>
      <c r="L1153" t="b">
        <v>1</v>
      </c>
      <c r="V1153">
        <v>0</v>
      </c>
      <c r="AI1153">
        <v>0</v>
      </c>
      <c r="AZ1153">
        <v>0</v>
      </c>
      <c r="BB1153">
        <v>11</v>
      </c>
      <c r="BC1153">
        <v>2025</v>
      </c>
      <c r="BD1153" s="1" t="s">
        <v>3988</v>
      </c>
      <c r="BE1153">
        <v>2026</v>
      </c>
    </row>
    <row r="1154" spans="1:57" x14ac:dyDescent="0.35">
      <c r="A1154" s="1" t="s">
        <v>105</v>
      </c>
      <c r="B1154" s="1" t="s">
        <v>1686</v>
      </c>
      <c r="C1154" s="1" t="s">
        <v>1685</v>
      </c>
      <c r="D1154" s="1" t="s">
        <v>4227</v>
      </c>
      <c r="E1154" s="2">
        <v>45991</v>
      </c>
      <c r="F1154" s="1" t="s">
        <v>402</v>
      </c>
      <c r="G1154" s="1" t="s">
        <v>1687</v>
      </c>
      <c r="H1154" s="1" t="s">
        <v>402</v>
      </c>
      <c r="I1154" s="1" t="s">
        <v>145</v>
      </c>
      <c r="J1154" s="1" t="s">
        <v>751</v>
      </c>
      <c r="K1154" t="s">
        <v>29</v>
      </c>
      <c r="L1154" t="b">
        <v>1</v>
      </c>
      <c r="V1154">
        <v>0</v>
      </c>
      <c r="AI1154">
        <v>0</v>
      </c>
      <c r="AZ1154">
        <v>0</v>
      </c>
      <c r="BB1154">
        <v>11</v>
      </c>
      <c r="BC1154">
        <v>2025</v>
      </c>
      <c r="BD1154" s="1" t="s">
        <v>3988</v>
      </c>
      <c r="BE1154">
        <v>2026</v>
      </c>
    </row>
    <row r="1155" spans="1:57" x14ac:dyDescent="0.35">
      <c r="A1155" s="1" t="s">
        <v>97</v>
      </c>
      <c r="B1155" s="1" t="s">
        <v>819</v>
      </c>
      <c r="C1155" s="1" t="s">
        <v>3763</v>
      </c>
      <c r="D1155" s="1" t="s">
        <v>4228</v>
      </c>
      <c r="E1155" s="2">
        <v>44592</v>
      </c>
      <c r="F1155" s="1" t="s">
        <v>820</v>
      </c>
      <c r="G1155" s="1" t="s">
        <v>3764</v>
      </c>
      <c r="H1155" s="1" t="s">
        <v>43</v>
      </c>
      <c r="I1155" s="1" t="s">
        <v>48</v>
      </c>
      <c r="J1155" s="1" t="s">
        <v>751</v>
      </c>
      <c r="K1155" t="s">
        <v>29</v>
      </c>
      <c r="L1155" t="b">
        <v>1</v>
      </c>
      <c r="V1155">
        <v>0</v>
      </c>
      <c r="AI1155">
        <v>0</v>
      </c>
      <c r="AZ1155">
        <v>0</v>
      </c>
      <c r="BB1155">
        <v>1</v>
      </c>
      <c r="BC1155">
        <v>2022</v>
      </c>
      <c r="BD1155" s="1" t="s">
        <v>3987</v>
      </c>
      <c r="BE1155">
        <v>2022</v>
      </c>
    </row>
    <row r="1156" spans="1:57" x14ac:dyDescent="0.35">
      <c r="A1156" s="1" t="s">
        <v>97</v>
      </c>
      <c r="B1156" s="1" t="s">
        <v>824</v>
      </c>
      <c r="C1156" s="1" t="s">
        <v>3765</v>
      </c>
      <c r="D1156" s="1" t="s">
        <v>4228</v>
      </c>
      <c r="E1156" s="2">
        <v>44592</v>
      </c>
      <c r="F1156" s="1" t="s">
        <v>825</v>
      </c>
      <c r="G1156" s="1" t="s">
        <v>3766</v>
      </c>
      <c r="H1156" s="1" t="s">
        <v>125</v>
      </c>
      <c r="I1156" s="1" t="s">
        <v>125</v>
      </c>
      <c r="J1156" s="1" t="s">
        <v>751</v>
      </c>
      <c r="K1156" t="s">
        <v>29</v>
      </c>
      <c r="L1156" t="b">
        <v>1</v>
      </c>
      <c r="V1156">
        <v>0</v>
      </c>
      <c r="AI1156">
        <v>0</v>
      </c>
      <c r="AZ1156">
        <v>0</v>
      </c>
      <c r="BB1156">
        <v>1</v>
      </c>
      <c r="BC1156">
        <v>2022</v>
      </c>
      <c r="BD1156" s="1" t="s">
        <v>3987</v>
      </c>
      <c r="BE1156">
        <v>2022</v>
      </c>
    </row>
    <row r="1157" spans="1:57" x14ac:dyDescent="0.35">
      <c r="A1157" s="1" t="s">
        <v>97</v>
      </c>
      <c r="B1157" s="1" t="s">
        <v>819</v>
      </c>
      <c r="C1157" s="1" t="s">
        <v>3767</v>
      </c>
      <c r="D1157" s="1" t="s">
        <v>4229</v>
      </c>
      <c r="E1157" s="2">
        <v>44957</v>
      </c>
      <c r="F1157" s="1" t="s">
        <v>820</v>
      </c>
      <c r="G1157" s="1" t="s">
        <v>3768</v>
      </c>
      <c r="H1157" s="1" t="s">
        <v>43</v>
      </c>
      <c r="I1157" s="1" t="s">
        <v>48</v>
      </c>
      <c r="J1157" s="1" t="s">
        <v>751</v>
      </c>
      <c r="K1157" t="s">
        <v>29</v>
      </c>
      <c r="L1157" t="b">
        <v>1</v>
      </c>
      <c r="V1157">
        <v>0</v>
      </c>
      <c r="AI1157">
        <v>0</v>
      </c>
      <c r="AZ1157">
        <v>0</v>
      </c>
      <c r="BB1157">
        <v>1</v>
      </c>
      <c r="BC1157">
        <v>2023</v>
      </c>
      <c r="BD1157" s="1" t="s">
        <v>3987</v>
      </c>
      <c r="BE1157">
        <v>2023</v>
      </c>
    </row>
    <row r="1158" spans="1:57" x14ac:dyDescent="0.35">
      <c r="A1158" s="1" t="s">
        <v>97</v>
      </c>
      <c r="B1158" s="1" t="s">
        <v>824</v>
      </c>
      <c r="C1158" s="1" t="s">
        <v>3769</v>
      </c>
      <c r="D1158" s="1" t="s">
        <v>4229</v>
      </c>
      <c r="E1158" s="2">
        <v>44957</v>
      </c>
      <c r="F1158" s="1" t="s">
        <v>825</v>
      </c>
      <c r="G1158" s="1" t="s">
        <v>3770</v>
      </c>
      <c r="H1158" s="1" t="s">
        <v>125</v>
      </c>
      <c r="I1158" s="1" t="s">
        <v>125</v>
      </c>
      <c r="J1158" s="1" t="s">
        <v>751</v>
      </c>
      <c r="K1158" t="s">
        <v>29</v>
      </c>
      <c r="L1158" t="b">
        <v>1</v>
      </c>
      <c r="V1158">
        <v>0</v>
      </c>
      <c r="AI1158">
        <v>0</v>
      </c>
      <c r="AZ1158">
        <v>0</v>
      </c>
      <c r="BB1158">
        <v>1</v>
      </c>
      <c r="BC1158">
        <v>2023</v>
      </c>
      <c r="BD1158" s="1" t="s">
        <v>3987</v>
      </c>
      <c r="BE1158">
        <v>2023</v>
      </c>
    </row>
    <row r="1159" spans="1:57" x14ac:dyDescent="0.35">
      <c r="A1159" s="1" t="s">
        <v>97</v>
      </c>
      <c r="B1159" s="1" t="s">
        <v>819</v>
      </c>
      <c r="C1159" s="1" t="s">
        <v>3771</v>
      </c>
      <c r="D1159" s="1" t="s">
        <v>4230</v>
      </c>
      <c r="E1159" s="2">
        <v>45199</v>
      </c>
      <c r="F1159" s="1" t="s">
        <v>820</v>
      </c>
      <c r="G1159" s="1" t="s">
        <v>3772</v>
      </c>
      <c r="H1159" s="1" t="s">
        <v>43</v>
      </c>
      <c r="I1159" s="1" t="s">
        <v>48</v>
      </c>
      <c r="J1159" s="1" t="s">
        <v>751</v>
      </c>
      <c r="K1159" t="s">
        <v>29</v>
      </c>
      <c r="L1159" t="b">
        <v>1</v>
      </c>
      <c r="V1159">
        <v>0</v>
      </c>
      <c r="AI1159">
        <v>0</v>
      </c>
      <c r="AZ1159">
        <v>0</v>
      </c>
      <c r="BB1159">
        <v>9</v>
      </c>
      <c r="BC1159">
        <v>2023</v>
      </c>
      <c r="BD1159" s="1" t="s">
        <v>3988</v>
      </c>
      <c r="BE1159">
        <v>2024</v>
      </c>
    </row>
    <row r="1160" spans="1:57" x14ac:dyDescent="0.35">
      <c r="A1160" s="1" t="s">
        <v>97</v>
      </c>
      <c r="B1160" s="1" t="s">
        <v>824</v>
      </c>
      <c r="C1160" s="1" t="s">
        <v>3773</v>
      </c>
      <c r="D1160" s="1" t="s">
        <v>4230</v>
      </c>
      <c r="E1160" s="2">
        <v>45199</v>
      </c>
      <c r="F1160" s="1" t="s">
        <v>825</v>
      </c>
      <c r="G1160" s="1" t="s">
        <v>3774</v>
      </c>
      <c r="H1160" s="1" t="s">
        <v>125</v>
      </c>
      <c r="I1160" s="1" t="s">
        <v>125</v>
      </c>
      <c r="J1160" s="1" t="s">
        <v>751</v>
      </c>
      <c r="K1160" t="s">
        <v>29</v>
      </c>
      <c r="L1160" t="b">
        <v>1</v>
      </c>
      <c r="V1160">
        <v>0</v>
      </c>
      <c r="AI1160">
        <v>0</v>
      </c>
      <c r="AZ1160">
        <v>0</v>
      </c>
      <c r="BB1160">
        <v>9</v>
      </c>
      <c r="BC1160">
        <v>2023</v>
      </c>
      <c r="BD1160" s="1" t="s">
        <v>3988</v>
      </c>
      <c r="BE1160">
        <v>2024</v>
      </c>
    </row>
    <row r="1161" spans="1:57" x14ac:dyDescent="0.35">
      <c r="A1161" s="1" t="s">
        <v>132</v>
      </c>
      <c r="B1161" s="1" t="s">
        <v>3901</v>
      </c>
      <c r="C1161" s="1" t="s">
        <v>3900</v>
      </c>
      <c r="D1161" s="1" t="s">
        <v>4231</v>
      </c>
      <c r="E1161" s="2">
        <v>44500</v>
      </c>
      <c r="F1161" s="1" t="s">
        <v>402</v>
      </c>
      <c r="G1161" s="1" t="s">
        <v>3902</v>
      </c>
      <c r="H1161" s="1" t="s">
        <v>402</v>
      </c>
      <c r="I1161" s="1" t="s">
        <v>145</v>
      </c>
      <c r="J1161" s="1" t="s">
        <v>751</v>
      </c>
      <c r="K1161" t="s">
        <v>29</v>
      </c>
      <c r="L1161" t="b">
        <v>1</v>
      </c>
      <c r="V1161">
        <v>0</v>
      </c>
      <c r="AI1161">
        <v>0</v>
      </c>
      <c r="AZ1161">
        <v>0</v>
      </c>
      <c r="BB1161">
        <v>10</v>
      </c>
      <c r="BC1161">
        <v>2021</v>
      </c>
      <c r="BD1161" s="1" t="s">
        <v>3988</v>
      </c>
      <c r="BE1161">
        <v>2022</v>
      </c>
    </row>
    <row r="1162" spans="1:57" x14ac:dyDescent="0.35">
      <c r="A1162" s="1" t="s">
        <v>132</v>
      </c>
      <c r="B1162" s="1" t="s">
        <v>3898</v>
      </c>
      <c r="C1162" s="1" t="s">
        <v>3897</v>
      </c>
      <c r="D1162" s="1" t="s">
        <v>4231</v>
      </c>
      <c r="E1162" s="2">
        <v>44500</v>
      </c>
      <c r="F1162" s="1" t="s">
        <v>1124</v>
      </c>
      <c r="G1162" s="1" t="s">
        <v>3899</v>
      </c>
      <c r="H1162" s="1" t="s">
        <v>1124</v>
      </c>
      <c r="I1162" s="1" t="s">
        <v>145</v>
      </c>
      <c r="J1162" s="1" t="s">
        <v>751</v>
      </c>
      <c r="K1162" t="s">
        <v>29</v>
      </c>
      <c r="L1162" t="b">
        <v>1</v>
      </c>
      <c r="V1162">
        <v>0</v>
      </c>
      <c r="AI1162">
        <v>0</v>
      </c>
      <c r="AZ1162">
        <v>0</v>
      </c>
      <c r="BB1162">
        <v>10</v>
      </c>
      <c r="BC1162">
        <v>2021</v>
      </c>
      <c r="BD1162" s="1" t="s">
        <v>3988</v>
      </c>
      <c r="BE1162">
        <v>2022</v>
      </c>
    </row>
    <row r="1163" spans="1:57" x14ac:dyDescent="0.35">
      <c r="A1163" s="1" t="s">
        <v>132</v>
      </c>
      <c r="B1163" s="1" t="s">
        <v>3895</v>
      </c>
      <c r="C1163" s="1" t="s">
        <v>3894</v>
      </c>
      <c r="D1163" s="1" t="s">
        <v>4231</v>
      </c>
      <c r="E1163" s="2">
        <v>44500</v>
      </c>
      <c r="F1163" s="1" t="s">
        <v>998</v>
      </c>
      <c r="G1163" s="1" t="s">
        <v>3896</v>
      </c>
      <c r="H1163" s="1" t="s">
        <v>998</v>
      </c>
      <c r="I1163" s="1" t="s">
        <v>145</v>
      </c>
      <c r="J1163" s="1" t="s">
        <v>751</v>
      </c>
      <c r="K1163" t="s">
        <v>29</v>
      </c>
      <c r="L1163" t="b">
        <v>1</v>
      </c>
      <c r="V1163">
        <v>0</v>
      </c>
      <c r="AI1163">
        <v>0</v>
      </c>
      <c r="AZ1163">
        <v>0</v>
      </c>
      <c r="BB1163">
        <v>10</v>
      </c>
      <c r="BC1163">
        <v>2021</v>
      </c>
      <c r="BD1163" s="1" t="s">
        <v>3988</v>
      </c>
      <c r="BE1163">
        <v>2022</v>
      </c>
    </row>
    <row r="1164" spans="1:57" x14ac:dyDescent="0.35">
      <c r="A1164" s="1" t="s">
        <v>132</v>
      </c>
      <c r="B1164" s="1" t="s">
        <v>3892</v>
      </c>
      <c r="C1164" s="1" t="s">
        <v>3891</v>
      </c>
      <c r="D1164" s="1" t="s">
        <v>4231</v>
      </c>
      <c r="E1164" s="2">
        <v>44500</v>
      </c>
      <c r="F1164" s="1" t="s">
        <v>155</v>
      </c>
      <c r="G1164" s="1" t="s">
        <v>3893</v>
      </c>
      <c r="H1164" s="1" t="s">
        <v>155</v>
      </c>
      <c r="I1164" s="1" t="s">
        <v>145</v>
      </c>
      <c r="J1164" s="1" t="s">
        <v>751</v>
      </c>
      <c r="K1164" t="s">
        <v>29</v>
      </c>
      <c r="L1164" t="b">
        <v>1</v>
      </c>
      <c r="V1164">
        <v>0</v>
      </c>
      <c r="AI1164">
        <v>0</v>
      </c>
      <c r="AZ1164">
        <v>0</v>
      </c>
      <c r="BB1164">
        <v>10</v>
      </c>
      <c r="BC1164">
        <v>2021</v>
      </c>
      <c r="BD1164" s="1" t="s">
        <v>3988</v>
      </c>
      <c r="BE1164">
        <v>2022</v>
      </c>
    </row>
    <row r="1165" spans="1:57" x14ac:dyDescent="0.35">
      <c r="A1165" s="1" t="s">
        <v>132</v>
      </c>
      <c r="B1165" s="1" t="s">
        <v>3889</v>
      </c>
      <c r="C1165" s="1" t="s">
        <v>3888</v>
      </c>
      <c r="D1165" s="1" t="s">
        <v>4231</v>
      </c>
      <c r="E1165" s="2">
        <v>44500</v>
      </c>
      <c r="F1165" s="1" t="s">
        <v>1795</v>
      </c>
      <c r="G1165" s="1" t="s">
        <v>3890</v>
      </c>
      <c r="H1165" s="1" t="s">
        <v>1795</v>
      </c>
      <c r="I1165" s="1" t="s">
        <v>145</v>
      </c>
      <c r="J1165" s="1" t="s">
        <v>751</v>
      </c>
      <c r="K1165" t="s">
        <v>29</v>
      </c>
      <c r="L1165" t="b">
        <v>1</v>
      </c>
      <c r="V1165">
        <v>0</v>
      </c>
      <c r="AI1165">
        <v>0</v>
      </c>
      <c r="AZ1165">
        <v>0</v>
      </c>
      <c r="BB1165">
        <v>10</v>
      </c>
      <c r="BC1165">
        <v>2021</v>
      </c>
      <c r="BD1165" s="1" t="s">
        <v>3988</v>
      </c>
      <c r="BE1165">
        <v>2022</v>
      </c>
    </row>
    <row r="1166" spans="1:57" x14ac:dyDescent="0.35">
      <c r="A1166" s="1" t="s">
        <v>132</v>
      </c>
      <c r="B1166" s="1" t="s">
        <v>3886</v>
      </c>
      <c r="C1166" s="1" t="s">
        <v>3885</v>
      </c>
      <c r="D1166" s="1" t="s">
        <v>4231</v>
      </c>
      <c r="E1166" s="2">
        <v>44500</v>
      </c>
      <c r="F1166" s="1" t="s">
        <v>1839</v>
      </c>
      <c r="G1166" s="1" t="s">
        <v>3887</v>
      </c>
      <c r="H1166" s="1" t="s">
        <v>1839</v>
      </c>
      <c r="I1166" s="1" t="s">
        <v>145</v>
      </c>
      <c r="J1166" s="1" t="s">
        <v>751</v>
      </c>
      <c r="K1166" t="s">
        <v>29</v>
      </c>
      <c r="L1166" t="b">
        <v>1</v>
      </c>
      <c r="V1166">
        <v>0</v>
      </c>
      <c r="AI1166">
        <v>0</v>
      </c>
      <c r="AZ1166">
        <v>0</v>
      </c>
      <c r="BB1166">
        <v>10</v>
      </c>
      <c r="BC1166">
        <v>2021</v>
      </c>
      <c r="BD1166" s="1" t="s">
        <v>3988</v>
      </c>
      <c r="BE1166">
        <v>2022</v>
      </c>
    </row>
    <row r="1167" spans="1:57" x14ac:dyDescent="0.35">
      <c r="A1167" s="1" t="s">
        <v>132</v>
      </c>
      <c r="B1167" s="1" t="s">
        <v>3883</v>
      </c>
      <c r="C1167" s="1" t="s">
        <v>3882</v>
      </c>
      <c r="D1167" s="1" t="s">
        <v>4231</v>
      </c>
      <c r="E1167" s="2">
        <v>44500</v>
      </c>
      <c r="F1167" s="1" t="s">
        <v>1783</v>
      </c>
      <c r="G1167" s="1" t="s">
        <v>3884</v>
      </c>
      <c r="H1167" s="1" t="s">
        <v>1783</v>
      </c>
      <c r="I1167" s="1" t="s">
        <v>145</v>
      </c>
      <c r="J1167" s="1" t="s">
        <v>751</v>
      </c>
      <c r="K1167" t="s">
        <v>29</v>
      </c>
      <c r="L1167" t="b">
        <v>1</v>
      </c>
      <c r="V1167">
        <v>0</v>
      </c>
      <c r="AI1167">
        <v>0</v>
      </c>
      <c r="AZ1167">
        <v>0</v>
      </c>
      <c r="BB1167">
        <v>10</v>
      </c>
      <c r="BC1167">
        <v>2021</v>
      </c>
      <c r="BD1167" s="1" t="s">
        <v>3988</v>
      </c>
      <c r="BE1167">
        <v>2022</v>
      </c>
    </row>
    <row r="1168" spans="1:57" x14ac:dyDescent="0.35">
      <c r="A1168" s="1" t="s">
        <v>132</v>
      </c>
      <c r="B1168" s="1" t="s">
        <v>3880</v>
      </c>
      <c r="C1168" s="1" t="s">
        <v>3879</v>
      </c>
      <c r="D1168" s="1" t="s">
        <v>4231</v>
      </c>
      <c r="E1168" s="2">
        <v>44500</v>
      </c>
      <c r="F1168" s="1" t="s">
        <v>1816</v>
      </c>
      <c r="G1168" s="1" t="s">
        <v>3881</v>
      </c>
      <c r="H1168" s="1" t="s">
        <v>1816</v>
      </c>
      <c r="I1168" s="1" t="s">
        <v>145</v>
      </c>
      <c r="J1168" s="1" t="s">
        <v>751</v>
      </c>
      <c r="K1168" t="s">
        <v>29</v>
      </c>
      <c r="L1168" t="b">
        <v>1</v>
      </c>
      <c r="V1168">
        <v>0</v>
      </c>
      <c r="AI1168">
        <v>0</v>
      </c>
      <c r="AZ1168">
        <v>0</v>
      </c>
      <c r="BB1168">
        <v>10</v>
      </c>
      <c r="BC1168">
        <v>2021</v>
      </c>
      <c r="BD1168" s="1" t="s">
        <v>3988</v>
      </c>
      <c r="BE1168">
        <v>2022</v>
      </c>
    </row>
    <row r="1169" spans="1:57" x14ac:dyDescent="0.35">
      <c r="A1169" s="1" t="s">
        <v>132</v>
      </c>
      <c r="B1169" s="1" t="s">
        <v>3877</v>
      </c>
      <c r="C1169" s="1" t="s">
        <v>3876</v>
      </c>
      <c r="D1169" s="1" t="s">
        <v>4231</v>
      </c>
      <c r="E1169" s="2">
        <v>44500</v>
      </c>
      <c r="F1169" s="1" t="s">
        <v>1828</v>
      </c>
      <c r="G1169" s="1" t="s">
        <v>3878</v>
      </c>
      <c r="H1169" s="1" t="s">
        <v>1828</v>
      </c>
      <c r="I1169" s="1" t="s">
        <v>145</v>
      </c>
      <c r="J1169" s="1" t="s">
        <v>751</v>
      </c>
      <c r="K1169" t="s">
        <v>29</v>
      </c>
      <c r="L1169" t="b">
        <v>1</v>
      </c>
      <c r="V1169">
        <v>0</v>
      </c>
      <c r="AI1169">
        <v>0</v>
      </c>
      <c r="AZ1169">
        <v>0</v>
      </c>
      <c r="BB1169">
        <v>10</v>
      </c>
      <c r="BC1169">
        <v>2021</v>
      </c>
      <c r="BD1169" s="1" t="s">
        <v>3988</v>
      </c>
      <c r="BE1169">
        <v>2022</v>
      </c>
    </row>
    <row r="1170" spans="1:57" x14ac:dyDescent="0.35">
      <c r="A1170" s="1" t="s">
        <v>132</v>
      </c>
      <c r="B1170" s="1" t="s">
        <v>3874</v>
      </c>
      <c r="C1170" s="1" t="s">
        <v>3873</v>
      </c>
      <c r="D1170" s="1" t="s">
        <v>4231</v>
      </c>
      <c r="E1170" s="2">
        <v>44500</v>
      </c>
      <c r="F1170" s="1" t="s">
        <v>151</v>
      </c>
      <c r="G1170" s="1" t="s">
        <v>3875</v>
      </c>
      <c r="H1170" s="1" t="s">
        <v>151</v>
      </c>
      <c r="I1170" s="1" t="s">
        <v>145</v>
      </c>
      <c r="J1170" s="1" t="s">
        <v>751</v>
      </c>
      <c r="K1170" t="s">
        <v>29</v>
      </c>
      <c r="L1170" t="b">
        <v>1</v>
      </c>
      <c r="V1170">
        <v>0</v>
      </c>
      <c r="AI1170">
        <v>0</v>
      </c>
      <c r="AZ1170">
        <v>0</v>
      </c>
      <c r="BB1170">
        <v>10</v>
      </c>
      <c r="BC1170">
        <v>2021</v>
      </c>
      <c r="BD1170" s="1" t="s">
        <v>3988</v>
      </c>
      <c r="BE1170">
        <v>2022</v>
      </c>
    </row>
    <row r="1171" spans="1:57" x14ac:dyDescent="0.35">
      <c r="A1171" s="1" t="s">
        <v>132</v>
      </c>
      <c r="B1171" s="1" t="s">
        <v>3871</v>
      </c>
      <c r="C1171" s="1" t="s">
        <v>3870</v>
      </c>
      <c r="D1171" s="1" t="s">
        <v>4231</v>
      </c>
      <c r="E1171" s="2">
        <v>44500</v>
      </c>
      <c r="F1171" s="1" t="s">
        <v>1824</v>
      </c>
      <c r="G1171" s="1" t="s">
        <v>3872</v>
      </c>
      <c r="H1171" s="1" t="s">
        <v>1824</v>
      </c>
      <c r="I1171" s="1" t="s">
        <v>145</v>
      </c>
      <c r="J1171" s="1" t="s">
        <v>751</v>
      </c>
      <c r="K1171" t="s">
        <v>29</v>
      </c>
      <c r="L1171" t="b">
        <v>1</v>
      </c>
      <c r="V1171">
        <v>0</v>
      </c>
      <c r="AI1171">
        <v>0</v>
      </c>
      <c r="AZ1171">
        <v>0</v>
      </c>
      <c r="BB1171">
        <v>10</v>
      </c>
      <c r="BC1171">
        <v>2021</v>
      </c>
      <c r="BD1171" s="1" t="s">
        <v>3988</v>
      </c>
      <c r="BE1171">
        <v>2022</v>
      </c>
    </row>
    <row r="1172" spans="1:57" x14ac:dyDescent="0.35">
      <c r="A1172" s="1" t="s">
        <v>132</v>
      </c>
      <c r="B1172" s="1" t="s">
        <v>3868</v>
      </c>
      <c r="C1172" s="1" t="s">
        <v>3867</v>
      </c>
      <c r="D1172" s="1" t="s">
        <v>4231</v>
      </c>
      <c r="E1172" s="2">
        <v>44500</v>
      </c>
      <c r="F1172" s="1" t="s">
        <v>1110</v>
      </c>
      <c r="G1172" s="1" t="s">
        <v>3869</v>
      </c>
      <c r="H1172" s="1" t="s">
        <v>1110</v>
      </c>
      <c r="I1172" s="1" t="s">
        <v>145</v>
      </c>
      <c r="J1172" s="1" t="s">
        <v>751</v>
      </c>
      <c r="K1172" t="s">
        <v>29</v>
      </c>
      <c r="L1172" t="b">
        <v>1</v>
      </c>
      <c r="V1172">
        <v>0</v>
      </c>
      <c r="AI1172">
        <v>0</v>
      </c>
      <c r="AZ1172">
        <v>0</v>
      </c>
      <c r="BB1172">
        <v>10</v>
      </c>
      <c r="BC1172">
        <v>2021</v>
      </c>
      <c r="BD1172" s="1" t="s">
        <v>3988</v>
      </c>
      <c r="BE1172">
        <v>2022</v>
      </c>
    </row>
    <row r="1173" spans="1:57" x14ac:dyDescent="0.35">
      <c r="A1173" s="1" t="s">
        <v>132</v>
      </c>
      <c r="B1173" s="1" t="s">
        <v>3865</v>
      </c>
      <c r="C1173" s="1" t="s">
        <v>3864</v>
      </c>
      <c r="D1173" s="1" t="s">
        <v>4231</v>
      </c>
      <c r="E1173" s="2">
        <v>44500</v>
      </c>
      <c r="F1173" s="1" t="s">
        <v>1020</v>
      </c>
      <c r="G1173" s="1" t="s">
        <v>3866</v>
      </c>
      <c r="H1173" s="1" t="s">
        <v>1020</v>
      </c>
      <c r="I1173" s="1" t="s">
        <v>145</v>
      </c>
      <c r="J1173" s="1" t="s">
        <v>751</v>
      </c>
      <c r="K1173" t="s">
        <v>29</v>
      </c>
      <c r="L1173" t="b">
        <v>1</v>
      </c>
      <c r="V1173">
        <v>0</v>
      </c>
      <c r="AI1173">
        <v>0</v>
      </c>
      <c r="AZ1173">
        <v>0</v>
      </c>
      <c r="BB1173">
        <v>10</v>
      </c>
      <c r="BC1173">
        <v>2021</v>
      </c>
      <c r="BD1173" s="1" t="s">
        <v>3988</v>
      </c>
      <c r="BE1173">
        <v>2022</v>
      </c>
    </row>
    <row r="1174" spans="1:57" x14ac:dyDescent="0.35">
      <c r="A1174" s="1" t="s">
        <v>132</v>
      </c>
      <c r="B1174" s="1" t="s">
        <v>3862</v>
      </c>
      <c r="C1174" s="1" t="s">
        <v>3861</v>
      </c>
      <c r="D1174" s="1" t="s">
        <v>4231</v>
      </c>
      <c r="E1174" s="2">
        <v>44500</v>
      </c>
      <c r="F1174" s="1" t="s">
        <v>135</v>
      </c>
      <c r="G1174" s="1" t="s">
        <v>3863</v>
      </c>
      <c r="H1174" s="1" t="s">
        <v>135</v>
      </c>
      <c r="I1174" s="1" t="s">
        <v>136</v>
      </c>
      <c r="J1174" s="1" t="s">
        <v>751</v>
      </c>
      <c r="K1174" t="s">
        <v>29</v>
      </c>
      <c r="L1174" t="b">
        <v>1</v>
      </c>
      <c r="V1174">
        <v>0</v>
      </c>
      <c r="AI1174">
        <v>0</v>
      </c>
      <c r="AZ1174">
        <v>0</v>
      </c>
      <c r="BB1174">
        <v>10</v>
      </c>
      <c r="BC1174">
        <v>2021</v>
      </c>
      <c r="BD1174" s="1" t="s">
        <v>3988</v>
      </c>
      <c r="BE1174">
        <v>2022</v>
      </c>
    </row>
    <row r="1175" spans="1:57" x14ac:dyDescent="0.35">
      <c r="A1175" s="1" t="s">
        <v>132</v>
      </c>
      <c r="B1175" s="1" t="s">
        <v>3859</v>
      </c>
      <c r="C1175" s="1" t="s">
        <v>3858</v>
      </c>
      <c r="D1175" s="1" t="s">
        <v>4231</v>
      </c>
      <c r="E1175" s="2">
        <v>44500</v>
      </c>
      <c r="F1175" s="1" t="s">
        <v>1799</v>
      </c>
      <c r="G1175" s="1" t="s">
        <v>3860</v>
      </c>
      <c r="H1175" s="1" t="s">
        <v>1799</v>
      </c>
      <c r="I1175" s="1" t="s">
        <v>145</v>
      </c>
      <c r="J1175" s="1" t="s">
        <v>751</v>
      </c>
      <c r="K1175" t="s">
        <v>29</v>
      </c>
      <c r="L1175" t="b">
        <v>1</v>
      </c>
      <c r="V1175">
        <v>0</v>
      </c>
      <c r="AI1175">
        <v>0</v>
      </c>
      <c r="AZ1175">
        <v>0</v>
      </c>
      <c r="BB1175">
        <v>10</v>
      </c>
      <c r="BC1175">
        <v>2021</v>
      </c>
      <c r="BD1175" s="1" t="s">
        <v>3988</v>
      </c>
      <c r="BE1175">
        <v>2022</v>
      </c>
    </row>
    <row r="1176" spans="1:57" x14ac:dyDescent="0.35">
      <c r="A1176" s="1" t="s">
        <v>97</v>
      </c>
      <c r="B1176" s="1" t="s">
        <v>819</v>
      </c>
      <c r="C1176" s="1" t="s">
        <v>827</v>
      </c>
      <c r="D1176" s="1" t="s">
        <v>4232</v>
      </c>
      <c r="E1176" s="2">
        <v>45565</v>
      </c>
      <c r="F1176" s="1" t="s">
        <v>820</v>
      </c>
      <c r="G1176" s="1" t="s">
        <v>828</v>
      </c>
      <c r="H1176" s="1" t="s">
        <v>43</v>
      </c>
      <c r="I1176" s="1" t="s">
        <v>48</v>
      </c>
      <c r="J1176" s="1" t="s">
        <v>751</v>
      </c>
      <c r="K1176" t="s">
        <v>29</v>
      </c>
      <c r="L1176" t="b">
        <v>1</v>
      </c>
      <c r="V1176">
        <v>0</v>
      </c>
      <c r="AI1176">
        <v>0</v>
      </c>
      <c r="AZ1176">
        <v>0</v>
      </c>
      <c r="BB1176">
        <v>9</v>
      </c>
      <c r="BC1176">
        <v>2024</v>
      </c>
      <c r="BD1176" s="1" t="s">
        <v>3988</v>
      </c>
      <c r="BE1176">
        <v>2025</v>
      </c>
    </row>
    <row r="1177" spans="1:57" x14ac:dyDescent="0.35">
      <c r="A1177" s="1" t="s">
        <v>97</v>
      </c>
      <c r="B1177" s="1" t="s">
        <v>824</v>
      </c>
      <c r="C1177" s="1" t="s">
        <v>829</v>
      </c>
      <c r="D1177" s="1" t="s">
        <v>4232</v>
      </c>
      <c r="E1177" s="2">
        <v>45565</v>
      </c>
      <c r="F1177" s="1" t="s">
        <v>825</v>
      </c>
      <c r="G1177" s="1" t="s">
        <v>830</v>
      </c>
      <c r="H1177" s="1" t="s">
        <v>125</v>
      </c>
      <c r="I1177" s="1" t="s">
        <v>125</v>
      </c>
      <c r="J1177" s="1" t="s">
        <v>751</v>
      </c>
      <c r="K1177" t="s">
        <v>29</v>
      </c>
      <c r="L1177" t="b">
        <v>1</v>
      </c>
      <c r="V1177">
        <v>0</v>
      </c>
      <c r="AI1177">
        <v>0</v>
      </c>
      <c r="AZ1177">
        <v>0</v>
      </c>
      <c r="BB1177">
        <v>9</v>
      </c>
      <c r="BC1177">
        <v>2024</v>
      </c>
      <c r="BD1177" s="1" t="s">
        <v>3988</v>
      </c>
      <c r="BE1177">
        <v>2025</v>
      </c>
    </row>
    <row r="1178" spans="1:57" x14ac:dyDescent="0.35">
      <c r="A1178" s="1" t="s">
        <v>97</v>
      </c>
      <c r="B1178" s="1" t="s">
        <v>819</v>
      </c>
      <c r="C1178" s="1" t="s">
        <v>818</v>
      </c>
      <c r="D1178" s="1" t="s">
        <v>4233</v>
      </c>
      <c r="E1178" s="2">
        <v>45930</v>
      </c>
      <c r="F1178" s="1" t="s">
        <v>820</v>
      </c>
      <c r="G1178" s="1" t="s">
        <v>821</v>
      </c>
      <c r="H1178" s="1" t="s">
        <v>43</v>
      </c>
      <c r="I1178" s="1" t="s">
        <v>48</v>
      </c>
      <c r="J1178" s="1" t="s">
        <v>751</v>
      </c>
      <c r="K1178" t="s">
        <v>29</v>
      </c>
      <c r="L1178" t="b">
        <v>1</v>
      </c>
      <c r="V1178">
        <v>0</v>
      </c>
      <c r="AI1178">
        <v>0</v>
      </c>
      <c r="AZ1178">
        <v>0</v>
      </c>
      <c r="BB1178">
        <v>9</v>
      </c>
      <c r="BC1178">
        <v>2025</v>
      </c>
      <c r="BD1178" s="1" t="s">
        <v>3988</v>
      </c>
      <c r="BE1178">
        <v>2026</v>
      </c>
    </row>
    <row r="1179" spans="1:57" x14ac:dyDescent="0.35">
      <c r="A1179" s="1" t="s">
        <v>97</v>
      </c>
      <c r="B1179" s="1" t="s">
        <v>824</v>
      </c>
      <c r="C1179" s="1" t="s">
        <v>823</v>
      </c>
      <c r="D1179" s="1" t="s">
        <v>4233</v>
      </c>
      <c r="E1179" s="2">
        <v>45930</v>
      </c>
      <c r="F1179" s="1" t="s">
        <v>825</v>
      </c>
      <c r="G1179" s="1" t="s">
        <v>826</v>
      </c>
      <c r="H1179" s="1" t="s">
        <v>125</v>
      </c>
      <c r="I1179" s="1" t="s">
        <v>125</v>
      </c>
      <c r="J1179" s="1" t="s">
        <v>751</v>
      </c>
      <c r="K1179" t="s">
        <v>29</v>
      </c>
      <c r="L1179" t="b">
        <v>1</v>
      </c>
      <c r="V1179">
        <v>0</v>
      </c>
      <c r="AI1179">
        <v>0</v>
      </c>
      <c r="AZ1179">
        <v>0</v>
      </c>
      <c r="BB1179">
        <v>9</v>
      </c>
      <c r="BC1179">
        <v>2025</v>
      </c>
      <c r="BD1179" s="1" t="s">
        <v>3988</v>
      </c>
      <c r="BE1179">
        <v>2026</v>
      </c>
    </row>
    <row r="1180" spans="1:57" x14ac:dyDescent="0.35">
      <c r="A1180" s="1" t="s">
        <v>80</v>
      </c>
      <c r="B1180" s="1" t="s">
        <v>802</v>
      </c>
      <c r="C1180" s="1" t="s">
        <v>801</v>
      </c>
      <c r="D1180" s="1" t="s">
        <v>4234</v>
      </c>
      <c r="E1180" s="2">
        <v>44592</v>
      </c>
      <c r="F1180" s="1" t="s">
        <v>803</v>
      </c>
      <c r="G1180" s="1" t="s">
        <v>804</v>
      </c>
      <c r="H1180" s="1" t="s">
        <v>805</v>
      </c>
      <c r="I1180" s="1" t="s">
        <v>82</v>
      </c>
      <c r="J1180" s="1" t="s">
        <v>751</v>
      </c>
      <c r="K1180" t="s">
        <v>29</v>
      </c>
      <c r="L1180" t="b">
        <v>1</v>
      </c>
      <c r="V1180">
        <v>0</v>
      </c>
      <c r="AI1180">
        <v>0</v>
      </c>
      <c r="AZ1180">
        <v>0</v>
      </c>
      <c r="BB1180">
        <v>1</v>
      </c>
      <c r="BC1180">
        <v>2022</v>
      </c>
      <c r="BD1180" s="1" t="s">
        <v>3987</v>
      </c>
      <c r="BE1180">
        <v>2022</v>
      </c>
    </row>
    <row r="1181" spans="1:57" x14ac:dyDescent="0.35">
      <c r="A1181" s="1" t="s">
        <v>80</v>
      </c>
      <c r="B1181" s="1" t="s">
        <v>798</v>
      </c>
      <c r="C1181" s="1" t="s">
        <v>797</v>
      </c>
      <c r="D1181" s="1" t="s">
        <v>4234</v>
      </c>
      <c r="E1181" s="2">
        <v>44592</v>
      </c>
      <c r="F1181" s="1" t="s">
        <v>799</v>
      </c>
      <c r="G1181" s="1" t="s">
        <v>800</v>
      </c>
      <c r="H1181" s="1" t="s">
        <v>30</v>
      </c>
      <c r="I1181" s="1" t="s">
        <v>29</v>
      </c>
      <c r="J1181" s="1" t="s">
        <v>751</v>
      </c>
      <c r="K1181" t="s">
        <v>29</v>
      </c>
      <c r="L1181" t="b">
        <v>1</v>
      </c>
      <c r="V1181">
        <v>0</v>
      </c>
      <c r="AI1181">
        <v>0</v>
      </c>
      <c r="AZ1181">
        <v>0</v>
      </c>
      <c r="BB1181">
        <v>1</v>
      </c>
      <c r="BC1181">
        <v>2022</v>
      </c>
      <c r="BD1181" s="1" t="s">
        <v>3987</v>
      </c>
      <c r="BE1181">
        <v>2022</v>
      </c>
    </row>
    <row r="1182" spans="1:57" x14ac:dyDescent="0.35">
      <c r="A1182" s="1" t="s">
        <v>80</v>
      </c>
      <c r="B1182" s="1" t="s">
        <v>793</v>
      </c>
      <c r="C1182" s="1" t="s">
        <v>792</v>
      </c>
      <c r="D1182" s="1" t="s">
        <v>4234</v>
      </c>
      <c r="E1182" s="2">
        <v>44592</v>
      </c>
      <c r="F1182" s="1" t="s">
        <v>794</v>
      </c>
      <c r="G1182" s="1" t="s">
        <v>795</v>
      </c>
      <c r="H1182" s="1" t="s">
        <v>74</v>
      </c>
      <c r="I1182" s="1" t="s">
        <v>82</v>
      </c>
      <c r="J1182" s="1" t="s">
        <v>751</v>
      </c>
      <c r="K1182" t="s">
        <v>29</v>
      </c>
      <c r="L1182" t="b">
        <v>1</v>
      </c>
      <c r="V1182">
        <v>0</v>
      </c>
      <c r="AI1182">
        <v>0</v>
      </c>
      <c r="AZ1182">
        <v>0</v>
      </c>
      <c r="BB1182">
        <v>1</v>
      </c>
      <c r="BC1182">
        <v>2022</v>
      </c>
      <c r="BD1182" s="1" t="s">
        <v>3987</v>
      </c>
      <c r="BE1182">
        <v>2022</v>
      </c>
    </row>
    <row r="1183" spans="1:57" x14ac:dyDescent="0.35">
      <c r="A1183" s="1" t="s">
        <v>80</v>
      </c>
      <c r="B1183" s="1" t="s">
        <v>793</v>
      </c>
      <c r="C1183" s="1" t="s">
        <v>810</v>
      </c>
      <c r="D1183" s="1" t="s">
        <v>4235</v>
      </c>
      <c r="E1183" s="2">
        <v>44957</v>
      </c>
      <c r="F1183" s="1" t="s">
        <v>794</v>
      </c>
      <c r="G1183" s="1" t="s">
        <v>811</v>
      </c>
      <c r="H1183" s="1" t="s">
        <v>74</v>
      </c>
      <c r="I1183" s="1" t="s">
        <v>82</v>
      </c>
      <c r="J1183" s="1" t="s">
        <v>751</v>
      </c>
      <c r="K1183" t="s">
        <v>29</v>
      </c>
      <c r="L1183" t="b">
        <v>1</v>
      </c>
      <c r="V1183">
        <v>0</v>
      </c>
      <c r="AI1183">
        <v>0</v>
      </c>
      <c r="AZ1183">
        <v>0</v>
      </c>
      <c r="BB1183">
        <v>1</v>
      </c>
      <c r="BC1183">
        <v>2023</v>
      </c>
      <c r="BD1183" s="1" t="s">
        <v>3987</v>
      </c>
      <c r="BE1183">
        <v>2023</v>
      </c>
    </row>
    <row r="1184" spans="1:57" x14ac:dyDescent="0.35">
      <c r="A1184" s="1" t="s">
        <v>80</v>
      </c>
      <c r="B1184" s="1" t="s">
        <v>802</v>
      </c>
      <c r="C1184" s="1" t="s">
        <v>808</v>
      </c>
      <c r="D1184" s="1" t="s">
        <v>4235</v>
      </c>
      <c r="E1184" s="2">
        <v>44957</v>
      </c>
      <c r="F1184" s="1" t="s">
        <v>803</v>
      </c>
      <c r="G1184" s="1" t="s">
        <v>809</v>
      </c>
      <c r="H1184" s="1" t="s">
        <v>805</v>
      </c>
      <c r="I1184" s="1" t="s">
        <v>82</v>
      </c>
      <c r="J1184" s="1" t="s">
        <v>751</v>
      </c>
      <c r="K1184" t="s">
        <v>29</v>
      </c>
      <c r="L1184" t="b">
        <v>1</v>
      </c>
      <c r="V1184">
        <v>0</v>
      </c>
      <c r="AI1184">
        <v>0</v>
      </c>
      <c r="AZ1184">
        <v>0</v>
      </c>
      <c r="BB1184">
        <v>1</v>
      </c>
      <c r="BC1184">
        <v>2023</v>
      </c>
      <c r="BD1184" s="1" t="s">
        <v>3987</v>
      </c>
      <c r="BE1184">
        <v>2023</v>
      </c>
    </row>
    <row r="1185" spans="1:57" x14ac:dyDescent="0.35">
      <c r="A1185" s="1" t="s">
        <v>80</v>
      </c>
      <c r="B1185" s="1" t="s">
        <v>798</v>
      </c>
      <c r="C1185" s="1" t="s">
        <v>806</v>
      </c>
      <c r="D1185" s="1" t="s">
        <v>4235</v>
      </c>
      <c r="E1185" s="2">
        <v>44957</v>
      </c>
      <c r="F1185" s="1" t="s">
        <v>799</v>
      </c>
      <c r="G1185" s="1" t="s">
        <v>807</v>
      </c>
      <c r="H1185" s="1" t="s">
        <v>30</v>
      </c>
      <c r="I1185" s="1" t="s">
        <v>29</v>
      </c>
      <c r="J1185" s="1" t="s">
        <v>751</v>
      </c>
      <c r="K1185" t="s">
        <v>29</v>
      </c>
      <c r="L1185" t="b">
        <v>1</v>
      </c>
      <c r="V1185">
        <v>0</v>
      </c>
      <c r="AI1185">
        <v>0</v>
      </c>
      <c r="AZ1185">
        <v>0</v>
      </c>
      <c r="BB1185">
        <v>1</v>
      </c>
      <c r="BC1185">
        <v>2023</v>
      </c>
      <c r="BD1185" s="1" t="s">
        <v>3987</v>
      </c>
      <c r="BE1185">
        <v>2023</v>
      </c>
    </row>
    <row r="1186" spans="1:57" x14ac:dyDescent="0.35">
      <c r="A1186" s="1" t="s">
        <v>80</v>
      </c>
      <c r="B1186" s="1" t="s">
        <v>793</v>
      </c>
      <c r="C1186" s="1" t="s">
        <v>816</v>
      </c>
      <c r="D1186" s="1" t="s">
        <v>4236</v>
      </c>
      <c r="E1186" s="2">
        <v>45322</v>
      </c>
      <c r="F1186" s="1" t="s">
        <v>794</v>
      </c>
      <c r="G1186" s="1" t="s">
        <v>817</v>
      </c>
      <c r="H1186" s="1" t="s">
        <v>74</v>
      </c>
      <c r="I1186" s="1" t="s">
        <v>82</v>
      </c>
      <c r="J1186" s="1" t="s">
        <v>751</v>
      </c>
      <c r="K1186" t="s">
        <v>29</v>
      </c>
      <c r="L1186" t="b">
        <v>1</v>
      </c>
      <c r="V1186">
        <v>0</v>
      </c>
      <c r="AI1186">
        <v>0</v>
      </c>
      <c r="AZ1186">
        <v>0</v>
      </c>
      <c r="BB1186">
        <v>1</v>
      </c>
      <c r="BC1186">
        <v>2024</v>
      </c>
      <c r="BD1186" s="1" t="s">
        <v>3987</v>
      </c>
      <c r="BE1186">
        <v>2024</v>
      </c>
    </row>
    <row r="1187" spans="1:57" x14ac:dyDescent="0.35">
      <c r="A1187" s="1" t="s">
        <v>80</v>
      </c>
      <c r="B1187" s="1" t="s">
        <v>802</v>
      </c>
      <c r="C1187" s="1" t="s">
        <v>814</v>
      </c>
      <c r="D1187" s="1" t="s">
        <v>4236</v>
      </c>
      <c r="E1187" s="2">
        <v>45322</v>
      </c>
      <c r="F1187" s="1" t="s">
        <v>803</v>
      </c>
      <c r="G1187" s="1" t="s">
        <v>815</v>
      </c>
      <c r="H1187" s="1" t="s">
        <v>805</v>
      </c>
      <c r="I1187" s="1" t="s">
        <v>82</v>
      </c>
      <c r="J1187" s="1" t="s">
        <v>751</v>
      </c>
      <c r="K1187" t="s">
        <v>29</v>
      </c>
      <c r="L1187" t="b">
        <v>1</v>
      </c>
      <c r="V1187">
        <v>0</v>
      </c>
      <c r="AI1187">
        <v>0</v>
      </c>
      <c r="AZ1187">
        <v>0</v>
      </c>
      <c r="BB1187">
        <v>1</v>
      </c>
      <c r="BC1187">
        <v>2024</v>
      </c>
      <c r="BD1187" s="1" t="s">
        <v>3987</v>
      </c>
      <c r="BE1187">
        <v>2024</v>
      </c>
    </row>
    <row r="1188" spans="1:57" x14ac:dyDescent="0.35">
      <c r="A1188" s="1" t="s">
        <v>80</v>
      </c>
      <c r="B1188" s="1" t="s">
        <v>798</v>
      </c>
      <c r="C1188" s="1" t="s">
        <v>812</v>
      </c>
      <c r="D1188" s="1" t="s">
        <v>4236</v>
      </c>
      <c r="E1188" s="2">
        <v>45322</v>
      </c>
      <c r="F1188" s="1" t="s">
        <v>799</v>
      </c>
      <c r="G1188" s="1" t="s">
        <v>813</v>
      </c>
      <c r="H1188" s="1" t="s">
        <v>30</v>
      </c>
      <c r="I1188" s="1" t="s">
        <v>29</v>
      </c>
      <c r="J1188" s="1" t="s">
        <v>751</v>
      </c>
      <c r="K1188" t="s">
        <v>29</v>
      </c>
      <c r="L1188" t="b">
        <v>1</v>
      </c>
      <c r="V1188">
        <v>0</v>
      </c>
      <c r="AI1188">
        <v>0</v>
      </c>
      <c r="AZ1188">
        <v>0</v>
      </c>
      <c r="BB1188">
        <v>1</v>
      </c>
      <c r="BC1188">
        <v>2024</v>
      </c>
      <c r="BD1188" s="1" t="s">
        <v>3987</v>
      </c>
      <c r="BE1188">
        <v>2024</v>
      </c>
    </row>
    <row r="1189" spans="1:57" x14ac:dyDescent="0.35">
      <c r="A1189" s="1" t="s">
        <v>174</v>
      </c>
      <c r="B1189" s="1" t="s">
        <v>2831</v>
      </c>
      <c r="C1189" s="1" t="s">
        <v>2830</v>
      </c>
      <c r="D1189" s="1" t="s">
        <v>4237</v>
      </c>
      <c r="E1189" s="2">
        <v>44576</v>
      </c>
      <c r="F1189" s="1" t="s">
        <v>2832</v>
      </c>
      <c r="G1189" s="1" t="s">
        <v>2833</v>
      </c>
      <c r="H1189" s="1" t="s">
        <v>151</v>
      </c>
      <c r="I1189" s="1" t="s">
        <v>145</v>
      </c>
      <c r="J1189" s="1" t="s">
        <v>751</v>
      </c>
      <c r="K1189" t="s">
        <v>29</v>
      </c>
      <c r="L1189" t="b">
        <v>1</v>
      </c>
      <c r="V1189">
        <v>0</v>
      </c>
      <c r="AI1189">
        <v>0</v>
      </c>
      <c r="AZ1189">
        <v>0</v>
      </c>
      <c r="BB1189">
        <v>1</v>
      </c>
      <c r="BC1189">
        <v>2022</v>
      </c>
      <c r="BD1189" s="1" t="s">
        <v>3987</v>
      </c>
      <c r="BE1189">
        <v>2022</v>
      </c>
    </row>
    <row r="1190" spans="1:57" x14ac:dyDescent="0.35">
      <c r="A1190" s="1" t="s">
        <v>174</v>
      </c>
      <c r="B1190" s="1" t="s">
        <v>2827</v>
      </c>
      <c r="C1190" s="1" t="s">
        <v>2826</v>
      </c>
      <c r="D1190" s="1" t="s">
        <v>4237</v>
      </c>
      <c r="E1190" s="2">
        <v>44576</v>
      </c>
      <c r="F1190" s="1" t="s">
        <v>2828</v>
      </c>
      <c r="G1190" s="1" t="s">
        <v>2829</v>
      </c>
      <c r="H1190" s="1" t="s">
        <v>844</v>
      </c>
      <c r="I1190" s="1" t="s">
        <v>845</v>
      </c>
      <c r="J1190" s="1" t="s">
        <v>751</v>
      </c>
      <c r="K1190" t="s">
        <v>29</v>
      </c>
      <c r="L1190" t="b">
        <v>1</v>
      </c>
      <c r="V1190">
        <v>0</v>
      </c>
      <c r="AI1190">
        <v>0</v>
      </c>
      <c r="AZ1190">
        <v>0</v>
      </c>
      <c r="BB1190">
        <v>1</v>
      </c>
      <c r="BC1190">
        <v>2022</v>
      </c>
      <c r="BD1190" s="1" t="s">
        <v>3987</v>
      </c>
      <c r="BE1190">
        <v>2022</v>
      </c>
    </row>
    <row r="1191" spans="1:57" x14ac:dyDescent="0.35">
      <c r="A1191" s="1" t="s">
        <v>174</v>
      </c>
      <c r="B1191" s="1" t="s">
        <v>2819</v>
      </c>
      <c r="C1191" s="1" t="s">
        <v>2818</v>
      </c>
      <c r="D1191" s="1" t="s">
        <v>4237</v>
      </c>
      <c r="E1191" s="2">
        <v>44576</v>
      </c>
      <c r="F1191" s="1" t="s">
        <v>2820</v>
      </c>
      <c r="G1191" s="1" t="s">
        <v>2821</v>
      </c>
      <c r="H1191" s="1" t="s">
        <v>854</v>
      </c>
      <c r="I1191" s="1" t="s">
        <v>40</v>
      </c>
      <c r="J1191" s="1" t="s">
        <v>751</v>
      </c>
      <c r="K1191" t="s">
        <v>29</v>
      </c>
      <c r="L1191" t="b">
        <v>1</v>
      </c>
      <c r="V1191">
        <v>0</v>
      </c>
      <c r="AI1191">
        <v>0</v>
      </c>
      <c r="AZ1191">
        <v>0</v>
      </c>
      <c r="BB1191">
        <v>1</v>
      </c>
      <c r="BC1191">
        <v>2022</v>
      </c>
      <c r="BD1191" s="1" t="s">
        <v>3987</v>
      </c>
      <c r="BE1191">
        <v>2022</v>
      </c>
    </row>
    <row r="1192" spans="1:57" x14ac:dyDescent="0.35">
      <c r="A1192" s="1" t="s">
        <v>174</v>
      </c>
      <c r="B1192" s="1" t="s">
        <v>2823</v>
      </c>
      <c r="C1192" s="1" t="s">
        <v>2822</v>
      </c>
      <c r="D1192" s="1" t="s">
        <v>4237</v>
      </c>
      <c r="E1192" s="2">
        <v>44576</v>
      </c>
      <c r="F1192" s="1" t="s">
        <v>2824</v>
      </c>
      <c r="G1192" s="1" t="s">
        <v>2825</v>
      </c>
      <c r="H1192" s="1" t="s">
        <v>1890</v>
      </c>
      <c r="I1192" s="1" t="s">
        <v>73</v>
      </c>
      <c r="J1192" s="1" t="s">
        <v>751</v>
      </c>
      <c r="K1192" t="s">
        <v>29</v>
      </c>
      <c r="L1192" t="b">
        <v>1</v>
      </c>
      <c r="V1192">
        <v>0</v>
      </c>
      <c r="AI1192">
        <v>0</v>
      </c>
      <c r="AZ1192">
        <v>0</v>
      </c>
      <c r="BB1192">
        <v>1</v>
      </c>
      <c r="BC1192">
        <v>2022</v>
      </c>
      <c r="BD1192" s="1" t="s">
        <v>3987</v>
      </c>
      <c r="BE1192">
        <v>2022</v>
      </c>
    </row>
    <row r="1193" spans="1:57" x14ac:dyDescent="0.35">
      <c r="A1193" s="1" t="s">
        <v>174</v>
      </c>
      <c r="B1193" s="1" t="s">
        <v>3779</v>
      </c>
      <c r="C1193" s="1" t="s">
        <v>5264</v>
      </c>
      <c r="D1193" s="1" t="s">
        <v>4237</v>
      </c>
      <c r="E1193" s="2">
        <v>44576</v>
      </c>
      <c r="F1193" s="1" t="s">
        <v>3780</v>
      </c>
      <c r="G1193" s="1" t="s">
        <v>5265</v>
      </c>
      <c r="H1193" s="1" t="s">
        <v>835</v>
      </c>
      <c r="I1193" s="1" t="s">
        <v>73</v>
      </c>
      <c r="J1193" s="1" t="s">
        <v>751</v>
      </c>
      <c r="K1193" t="s">
        <v>29</v>
      </c>
      <c r="L1193" t="b">
        <v>1</v>
      </c>
      <c r="V1193">
        <v>0</v>
      </c>
      <c r="AI1193">
        <v>0</v>
      </c>
      <c r="AZ1193">
        <v>0</v>
      </c>
      <c r="BB1193">
        <v>1</v>
      </c>
      <c r="BC1193">
        <v>2022</v>
      </c>
      <c r="BD1193" s="1" t="s">
        <v>3987</v>
      </c>
      <c r="BE1193">
        <v>2022</v>
      </c>
    </row>
    <row r="1194" spans="1:57" x14ac:dyDescent="0.35">
      <c r="A1194" s="1" t="s">
        <v>105</v>
      </c>
      <c r="B1194" s="1" t="s">
        <v>1689</v>
      </c>
      <c r="C1194" s="1" t="s">
        <v>3917</v>
      </c>
      <c r="D1194" s="1" t="s">
        <v>4238</v>
      </c>
      <c r="E1194" s="2">
        <v>46446</v>
      </c>
      <c r="F1194" s="1" t="s">
        <v>1690</v>
      </c>
      <c r="G1194" s="1" t="s">
        <v>3918</v>
      </c>
      <c r="H1194" s="1" t="s">
        <v>1690</v>
      </c>
      <c r="I1194" s="1" t="s">
        <v>387</v>
      </c>
      <c r="J1194" s="1" t="s">
        <v>751</v>
      </c>
      <c r="K1194" t="s">
        <v>29</v>
      </c>
      <c r="L1194" t="b">
        <v>1</v>
      </c>
      <c r="V1194">
        <v>0</v>
      </c>
      <c r="AI1194">
        <v>0</v>
      </c>
      <c r="AZ1194">
        <v>0</v>
      </c>
      <c r="BB1194">
        <v>2</v>
      </c>
      <c r="BC1194">
        <v>2027</v>
      </c>
      <c r="BD1194" s="1" t="s">
        <v>3987</v>
      </c>
      <c r="BE1194">
        <v>2027</v>
      </c>
    </row>
    <row r="1195" spans="1:57" x14ac:dyDescent="0.35">
      <c r="A1195" s="1" t="s">
        <v>105</v>
      </c>
      <c r="B1195" s="1" t="s">
        <v>1686</v>
      </c>
      <c r="C1195" s="1" t="s">
        <v>3915</v>
      </c>
      <c r="D1195" s="1" t="s">
        <v>4238</v>
      </c>
      <c r="E1195" s="2">
        <v>46446</v>
      </c>
      <c r="F1195" s="1" t="s">
        <v>402</v>
      </c>
      <c r="G1195" s="1" t="s">
        <v>3916</v>
      </c>
      <c r="H1195" s="1" t="s">
        <v>402</v>
      </c>
      <c r="I1195" s="1" t="s">
        <v>145</v>
      </c>
      <c r="J1195" s="1" t="s">
        <v>751</v>
      </c>
      <c r="K1195" t="s">
        <v>29</v>
      </c>
      <c r="L1195" t="b">
        <v>1</v>
      </c>
      <c r="V1195">
        <v>0</v>
      </c>
      <c r="AI1195">
        <v>0</v>
      </c>
      <c r="AZ1195">
        <v>0</v>
      </c>
      <c r="BB1195">
        <v>2</v>
      </c>
      <c r="BC1195">
        <v>2027</v>
      </c>
      <c r="BD1195" s="1" t="s">
        <v>3987</v>
      </c>
      <c r="BE1195">
        <v>2027</v>
      </c>
    </row>
    <row r="1196" spans="1:57" x14ac:dyDescent="0.35">
      <c r="A1196" s="1" t="s">
        <v>105</v>
      </c>
      <c r="B1196" s="1" t="s">
        <v>1683</v>
      </c>
      <c r="C1196" s="1" t="s">
        <v>3913</v>
      </c>
      <c r="D1196" s="1" t="s">
        <v>4238</v>
      </c>
      <c r="E1196" s="2">
        <v>46446</v>
      </c>
      <c r="F1196" s="1" t="s">
        <v>146</v>
      </c>
      <c r="G1196" s="1" t="s">
        <v>3914</v>
      </c>
      <c r="H1196" s="1" t="s">
        <v>146</v>
      </c>
      <c r="I1196" s="1" t="s">
        <v>145</v>
      </c>
      <c r="J1196" s="1" t="s">
        <v>751</v>
      </c>
      <c r="K1196" t="s">
        <v>29</v>
      </c>
      <c r="L1196" t="b">
        <v>1</v>
      </c>
      <c r="V1196">
        <v>0</v>
      </c>
      <c r="AI1196">
        <v>0</v>
      </c>
      <c r="AZ1196">
        <v>0</v>
      </c>
      <c r="BB1196">
        <v>2</v>
      </c>
      <c r="BC1196">
        <v>2027</v>
      </c>
      <c r="BD1196" s="1" t="s">
        <v>3987</v>
      </c>
      <c r="BE1196">
        <v>2027</v>
      </c>
    </row>
    <row r="1197" spans="1:57" x14ac:dyDescent="0.35">
      <c r="A1197" s="1" t="s">
        <v>105</v>
      </c>
      <c r="B1197" s="1" t="s">
        <v>1680</v>
      </c>
      <c r="C1197" s="1" t="s">
        <v>3911</v>
      </c>
      <c r="D1197" s="1" t="s">
        <v>4238</v>
      </c>
      <c r="E1197" s="2">
        <v>46446</v>
      </c>
      <c r="F1197" s="1" t="s">
        <v>125</v>
      </c>
      <c r="G1197" s="1" t="s">
        <v>3912</v>
      </c>
      <c r="H1197" s="1" t="s">
        <v>125</v>
      </c>
      <c r="I1197" s="1" t="s">
        <v>125</v>
      </c>
      <c r="J1197" s="1" t="s">
        <v>751</v>
      </c>
      <c r="K1197" t="s">
        <v>29</v>
      </c>
      <c r="L1197" t="b">
        <v>1</v>
      </c>
      <c r="V1197">
        <v>0</v>
      </c>
      <c r="AI1197">
        <v>0</v>
      </c>
      <c r="AZ1197">
        <v>0</v>
      </c>
      <c r="BB1197">
        <v>2</v>
      </c>
      <c r="BC1197">
        <v>2027</v>
      </c>
      <c r="BD1197" s="1" t="s">
        <v>3987</v>
      </c>
      <c r="BE1197">
        <v>2027</v>
      </c>
    </row>
    <row r="1198" spans="1:57" x14ac:dyDescent="0.35">
      <c r="A1198" s="1" t="s">
        <v>105</v>
      </c>
      <c r="B1198" s="1" t="s">
        <v>1677</v>
      </c>
      <c r="C1198" s="1" t="s">
        <v>3909</v>
      </c>
      <c r="D1198" s="1" t="s">
        <v>4238</v>
      </c>
      <c r="E1198" s="2">
        <v>46446</v>
      </c>
      <c r="F1198" s="1" t="s">
        <v>151</v>
      </c>
      <c r="G1198" s="1" t="s">
        <v>3910</v>
      </c>
      <c r="H1198" s="1" t="s">
        <v>151</v>
      </c>
      <c r="I1198" s="1" t="s">
        <v>145</v>
      </c>
      <c r="J1198" s="1" t="s">
        <v>751</v>
      </c>
      <c r="K1198" t="s">
        <v>29</v>
      </c>
      <c r="L1198" t="b">
        <v>1</v>
      </c>
      <c r="V1198">
        <v>0</v>
      </c>
      <c r="AI1198">
        <v>0</v>
      </c>
      <c r="AZ1198">
        <v>0</v>
      </c>
      <c r="BB1198">
        <v>2</v>
      </c>
      <c r="BC1198">
        <v>2027</v>
      </c>
      <c r="BD1198" s="1" t="s">
        <v>3987</v>
      </c>
      <c r="BE1198">
        <v>2027</v>
      </c>
    </row>
    <row r="1199" spans="1:57" x14ac:dyDescent="0.35">
      <c r="A1199" s="1" t="s">
        <v>105</v>
      </c>
      <c r="B1199" s="1" t="s">
        <v>1722</v>
      </c>
      <c r="C1199" s="1" t="s">
        <v>3907</v>
      </c>
      <c r="D1199" s="1" t="s">
        <v>4238</v>
      </c>
      <c r="E1199" s="2">
        <v>46446</v>
      </c>
      <c r="F1199" s="1" t="s">
        <v>380</v>
      </c>
      <c r="G1199" s="1" t="s">
        <v>3908</v>
      </c>
      <c r="H1199" s="1" t="s">
        <v>380</v>
      </c>
      <c r="I1199" s="1" t="s">
        <v>380</v>
      </c>
      <c r="J1199" s="1" t="s">
        <v>751</v>
      </c>
      <c r="K1199" t="s">
        <v>29</v>
      </c>
      <c r="L1199" t="b">
        <v>1</v>
      </c>
      <c r="V1199">
        <v>0</v>
      </c>
      <c r="AI1199">
        <v>0</v>
      </c>
      <c r="AZ1199">
        <v>0</v>
      </c>
      <c r="BB1199">
        <v>2</v>
      </c>
      <c r="BC1199">
        <v>2027</v>
      </c>
      <c r="BD1199" s="1" t="s">
        <v>3987</v>
      </c>
      <c r="BE1199">
        <v>2027</v>
      </c>
    </row>
    <row r="1200" spans="1:57" x14ac:dyDescent="0.35">
      <c r="A1200" s="1" t="s">
        <v>105</v>
      </c>
      <c r="B1200" s="1" t="s">
        <v>1711</v>
      </c>
      <c r="C1200" s="1" t="s">
        <v>3931</v>
      </c>
      <c r="D1200" s="1" t="s">
        <v>4238</v>
      </c>
      <c r="E1200" s="2">
        <v>46446</v>
      </c>
      <c r="F1200" s="1" t="s">
        <v>1712</v>
      </c>
      <c r="G1200" s="1" t="s">
        <v>3932</v>
      </c>
      <c r="H1200" s="1" t="s">
        <v>43</v>
      </c>
      <c r="I1200" s="1" t="s">
        <v>48</v>
      </c>
      <c r="J1200" s="1" t="s">
        <v>751</v>
      </c>
      <c r="K1200" t="s">
        <v>29</v>
      </c>
      <c r="L1200" t="b">
        <v>1</v>
      </c>
      <c r="V1200">
        <v>0</v>
      </c>
      <c r="AI1200">
        <v>0</v>
      </c>
      <c r="AZ1200">
        <v>0</v>
      </c>
      <c r="BB1200">
        <v>2</v>
      </c>
      <c r="BC1200">
        <v>2027</v>
      </c>
      <c r="BD1200" s="1" t="s">
        <v>3987</v>
      </c>
      <c r="BE1200">
        <v>2027</v>
      </c>
    </row>
    <row r="1201" spans="1:57" x14ac:dyDescent="0.35">
      <c r="A1201" s="1" t="s">
        <v>105</v>
      </c>
      <c r="B1201" s="1" t="s">
        <v>1708</v>
      </c>
      <c r="C1201" s="1" t="s">
        <v>3929</v>
      </c>
      <c r="D1201" s="1" t="s">
        <v>4238</v>
      </c>
      <c r="E1201" s="2">
        <v>46446</v>
      </c>
      <c r="F1201" s="1" t="s">
        <v>1128</v>
      </c>
      <c r="G1201" s="1" t="s">
        <v>3930</v>
      </c>
      <c r="H1201" s="1" t="s">
        <v>1128</v>
      </c>
      <c r="I1201" s="1" t="s">
        <v>166</v>
      </c>
      <c r="J1201" s="1" t="s">
        <v>751</v>
      </c>
      <c r="K1201" t="s">
        <v>29</v>
      </c>
      <c r="L1201" t="b">
        <v>1</v>
      </c>
      <c r="V1201">
        <v>0</v>
      </c>
      <c r="AI1201">
        <v>0</v>
      </c>
      <c r="AZ1201">
        <v>0</v>
      </c>
      <c r="BB1201">
        <v>2</v>
      </c>
      <c r="BC1201">
        <v>2027</v>
      </c>
      <c r="BD1201" s="1" t="s">
        <v>3987</v>
      </c>
      <c r="BE1201">
        <v>2027</v>
      </c>
    </row>
    <row r="1202" spans="1:57" x14ac:dyDescent="0.35">
      <c r="A1202" s="1" t="s">
        <v>105</v>
      </c>
      <c r="B1202" s="1" t="s">
        <v>1705</v>
      </c>
      <c r="C1202" s="1" t="s">
        <v>3927</v>
      </c>
      <c r="D1202" s="1" t="s">
        <v>4238</v>
      </c>
      <c r="E1202" s="2">
        <v>46446</v>
      </c>
      <c r="F1202" s="1" t="s">
        <v>321</v>
      </c>
      <c r="G1202" s="1" t="s">
        <v>3928</v>
      </c>
      <c r="H1202" s="1" t="s">
        <v>321</v>
      </c>
      <c r="I1202" s="1" t="s">
        <v>190</v>
      </c>
      <c r="J1202" s="1" t="s">
        <v>751</v>
      </c>
      <c r="K1202" t="s">
        <v>29</v>
      </c>
      <c r="L1202" t="b">
        <v>1</v>
      </c>
      <c r="V1202">
        <v>0</v>
      </c>
      <c r="AI1202">
        <v>0</v>
      </c>
      <c r="AZ1202">
        <v>0</v>
      </c>
      <c r="BB1202">
        <v>2</v>
      </c>
      <c r="BC1202">
        <v>2027</v>
      </c>
      <c r="BD1202" s="1" t="s">
        <v>3987</v>
      </c>
      <c r="BE1202">
        <v>2027</v>
      </c>
    </row>
    <row r="1203" spans="1:57" x14ac:dyDescent="0.35">
      <c r="A1203" s="1" t="s">
        <v>105</v>
      </c>
      <c r="B1203" s="1" t="s">
        <v>1702</v>
      </c>
      <c r="C1203" s="1" t="s">
        <v>3925</v>
      </c>
      <c r="D1203" s="1" t="s">
        <v>4238</v>
      </c>
      <c r="E1203" s="2">
        <v>46446</v>
      </c>
      <c r="F1203" s="1" t="s">
        <v>844</v>
      </c>
      <c r="G1203" s="1" t="s">
        <v>3926</v>
      </c>
      <c r="H1203" s="1" t="s">
        <v>844</v>
      </c>
      <c r="I1203" s="1" t="s">
        <v>845</v>
      </c>
      <c r="J1203" s="1" t="s">
        <v>751</v>
      </c>
      <c r="K1203" t="s">
        <v>29</v>
      </c>
      <c r="L1203" t="b">
        <v>1</v>
      </c>
      <c r="V1203">
        <v>0</v>
      </c>
      <c r="AI1203">
        <v>0</v>
      </c>
      <c r="AZ1203">
        <v>0</v>
      </c>
      <c r="BB1203">
        <v>2</v>
      </c>
      <c r="BC1203">
        <v>2027</v>
      </c>
      <c r="BD1203" s="1" t="s">
        <v>3987</v>
      </c>
      <c r="BE1203">
        <v>2027</v>
      </c>
    </row>
    <row r="1204" spans="1:57" x14ac:dyDescent="0.35">
      <c r="A1204" s="1" t="s">
        <v>105</v>
      </c>
      <c r="B1204" s="1" t="s">
        <v>1699</v>
      </c>
      <c r="C1204" s="1" t="s">
        <v>3923</v>
      </c>
      <c r="D1204" s="1" t="s">
        <v>4238</v>
      </c>
      <c r="E1204" s="2">
        <v>46446</v>
      </c>
      <c r="F1204" s="1" t="s">
        <v>1099</v>
      </c>
      <c r="G1204" s="1" t="s">
        <v>3924</v>
      </c>
      <c r="H1204" s="1" t="s">
        <v>1099</v>
      </c>
      <c r="I1204" s="1" t="s">
        <v>845</v>
      </c>
      <c r="J1204" s="1" t="s">
        <v>751</v>
      </c>
      <c r="K1204" t="s">
        <v>29</v>
      </c>
      <c r="L1204" t="b">
        <v>1</v>
      </c>
      <c r="V1204">
        <v>0</v>
      </c>
      <c r="AI1204">
        <v>0</v>
      </c>
      <c r="AZ1204">
        <v>0</v>
      </c>
      <c r="BB1204">
        <v>2</v>
      </c>
      <c r="BC1204">
        <v>2027</v>
      </c>
      <c r="BD1204" s="1" t="s">
        <v>3987</v>
      </c>
      <c r="BE1204">
        <v>2027</v>
      </c>
    </row>
    <row r="1205" spans="1:57" x14ac:dyDescent="0.35">
      <c r="A1205" s="1" t="s">
        <v>105</v>
      </c>
      <c r="B1205" s="1" t="s">
        <v>1696</v>
      </c>
      <c r="C1205" s="1" t="s">
        <v>3921</v>
      </c>
      <c r="D1205" s="1" t="s">
        <v>4238</v>
      </c>
      <c r="E1205" s="2">
        <v>46446</v>
      </c>
      <c r="F1205" s="1" t="s">
        <v>1006</v>
      </c>
      <c r="G1205" s="1" t="s">
        <v>3922</v>
      </c>
      <c r="H1205" s="1" t="s">
        <v>1006</v>
      </c>
      <c r="I1205" s="1" t="s">
        <v>136</v>
      </c>
      <c r="J1205" s="1" t="s">
        <v>751</v>
      </c>
      <c r="K1205" t="s">
        <v>29</v>
      </c>
      <c r="L1205" t="b">
        <v>1</v>
      </c>
      <c r="V1205">
        <v>0</v>
      </c>
      <c r="AI1205">
        <v>0</v>
      </c>
      <c r="AZ1205">
        <v>0</v>
      </c>
      <c r="BB1205">
        <v>2</v>
      </c>
      <c r="BC1205">
        <v>2027</v>
      </c>
      <c r="BD1205" s="1" t="s">
        <v>3987</v>
      </c>
      <c r="BE1205">
        <v>2027</v>
      </c>
    </row>
    <row r="1206" spans="1:57" x14ac:dyDescent="0.35">
      <c r="A1206" s="1" t="s">
        <v>105</v>
      </c>
      <c r="B1206" s="1" t="s">
        <v>1693</v>
      </c>
      <c r="C1206" s="1" t="s">
        <v>3919</v>
      </c>
      <c r="D1206" s="1" t="s">
        <v>4238</v>
      </c>
      <c r="E1206" s="2">
        <v>46446</v>
      </c>
      <c r="F1206" s="1" t="s">
        <v>135</v>
      </c>
      <c r="G1206" s="1" t="s">
        <v>3920</v>
      </c>
      <c r="H1206" s="1" t="s">
        <v>135</v>
      </c>
      <c r="I1206" s="1" t="s">
        <v>136</v>
      </c>
      <c r="J1206" s="1" t="s">
        <v>751</v>
      </c>
      <c r="K1206" t="s">
        <v>29</v>
      </c>
      <c r="L1206" t="b">
        <v>1</v>
      </c>
      <c r="V1206">
        <v>0</v>
      </c>
      <c r="AI1206">
        <v>0</v>
      </c>
      <c r="AZ1206">
        <v>0</v>
      </c>
      <c r="BB1206">
        <v>2</v>
      </c>
      <c r="BC1206">
        <v>2027</v>
      </c>
      <c r="BD1206" s="1" t="s">
        <v>3987</v>
      </c>
      <c r="BE1206">
        <v>2027</v>
      </c>
    </row>
    <row r="1207" spans="1:57" x14ac:dyDescent="0.35">
      <c r="A1207" s="1" t="s">
        <v>105</v>
      </c>
      <c r="B1207" s="1" t="s">
        <v>1718</v>
      </c>
      <c r="C1207" s="1" t="s">
        <v>3905</v>
      </c>
      <c r="D1207" s="1" t="s">
        <v>4238</v>
      </c>
      <c r="E1207" s="2">
        <v>46446</v>
      </c>
      <c r="F1207" s="1" t="s">
        <v>1719</v>
      </c>
      <c r="G1207" s="1" t="s">
        <v>3906</v>
      </c>
      <c r="H1207" s="1" t="s">
        <v>1719</v>
      </c>
      <c r="I1207" s="1" t="s">
        <v>73</v>
      </c>
      <c r="J1207" s="1" t="s">
        <v>751</v>
      </c>
      <c r="K1207" t="s">
        <v>29</v>
      </c>
      <c r="L1207" t="b">
        <v>1</v>
      </c>
      <c r="V1207">
        <v>0</v>
      </c>
      <c r="AI1207">
        <v>0</v>
      </c>
      <c r="AZ1207">
        <v>0</v>
      </c>
      <c r="BB1207">
        <v>2</v>
      </c>
      <c r="BC1207">
        <v>2027</v>
      </c>
      <c r="BD1207" s="1" t="s">
        <v>3987</v>
      </c>
      <c r="BE1207">
        <v>2027</v>
      </c>
    </row>
    <row r="1208" spans="1:57" x14ac:dyDescent="0.35">
      <c r="A1208" s="1" t="s">
        <v>105</v>
      </c>
      <c r="B1208" s="1" t="s">
        <v>1715</v>
      </c>
      <c r="C1208" s="1" t="s">
        <v>3903</v>
      </c>
      <c r="D1208" s="1" t="s">
        <v>4238</v>
      </c>
      <c r="E1208" s="2">
        <v>46446</v>
      </c>
      <c r="F1208" s="1" t="s">
        <v>177</v>
      </c>
      <c r="G1208" s="1" t="s">
        <v>3904</v>
      </c>
      <c r="H1208" s="1" t="s">
        <v>177</v>
      </c>
      <c r="I1208" s="1" t="s">
        <v>73</v>
      </c>
      <c r="J1208" s="1" t="s">
        <v>751</v>
      </c>
      <c r="K1208" t="s">
        <v>29</v>
      </c>
      <c r="L1208" t="b">
        <v>1</v>
      </c>
      <c r="V1208">
        <v>0</v>
      </c>
      <c r="AI1208">
        <v>0</v>
      </c>
      <c r="AZ1208">
        <v>0</v>
      </c>
      <c r="BB1208">
        <v>2</v>
      </c>
      <c r="BC1208">
        <v>2027</v>
      </c>
      <c r="BD1208" s="1" t="s">
        <v>3987</v>
      </c>
      <c r="BE1208">
        <v>2027</v>
      </c>
    </row>
    <row r="1209" spans="1:57" x14ac:dyDescent="0.35">
      <c r="A1209" s="1" t="s">
        <v>201</v>
      </c>
      <c r="B1209" s="1" t="s">
        <v>3964</v>
      </c>
      <c r="C1209" s="1" t="s">
        <v>3963</v>
      </c>
      <c r="D1209" s="1" t="s">
        <v>4239</v>
      </c>
      <c r="E1209" s="2">
        <v>44620</v>
      </c>
      <c r="F1209" s="1" t="s">
        <v>576</v>
      </c>
      <c r="G1209" s="1" t="s">
        <v>3965</v>
      </c>
      <c r="H1209" s="1" t="s">
        <v>576</v>
      </c>
      <c r="I1209" s="1" t="s">
        <v>353</v>
      </c>
      <c r="J1209" s="1" t="s">
        <v>751</v>
      </c>
      <c r="K1209" t="s">
        <v>29</v>
      </c>
      <c r="L1209" t="b">
        <v>1</v>
      </c>
      <c r="V1209">
        <v>0</v>
      </c>
      <c r="AI1209">
        <v>0</v>
      </c>
      <c r="AZ1209">
        <v>0</v>
      </c>
      <c r="BB1209">
        <v>2</v>
      </c>
      <c r="BC1209">
        <v>2022</v>
      </c>
      <c r="BD1209" s="1" t="s">
        <v>3987</v>
      </c>
      <c r="BE1209">
        <v>2022</v>
      </c>
    </row>
    <row r="1210" spans="1:57" x14ac:dyDescent="0.35">
      <c r="A1210" s="1" t="s">
        <v>201</v>
      </c>
      <c r="B1210" s="1" t="s">
        <v>3961</v>
      </c>
      <c r="C1210" s="1" t="s">
        <v>3960</v>
      </c>
      <c r="D1210" s="1" t="s">
        <v>4239</v>
      </c>
      <c r="E1210" s="2">
        <v>44620</v>
      </c>
      <c r="F1210" s="1" t="s">
        <v>146</v>
      </c>
      <c r="G1210" s="1" t="s">
        <v>3962</v>
      </c>
      <c r="H1210" s="1" t="s">
        <v>146</v>
      </c>
      <c r="I1210" s="1" t="s">
        <v>145</v>
      </c>
      <c r="J1210" s="1" t="s">
        <v>751</v>
      </c>
      <c r="K1210" t="s">
        <v>29</v>
      </c>
      <c r="L1210" t="b">
        <v>1</v>
      </c>
      <c r="V1210">
        <v>0</v>
      </c>
      <c r="AI1210">
        <v>0</v>
      </c>
      <c r="AZ1210">
        <v>0</v>
      </c>
      <c r="BB1210">
        <v>2</v>
      </c>
      <c r="BC1210">
        <v>2022</v>
      </c>
      <c r="BD1210" s="1" t="s">
        <v>3987</v>
      </c>
      <c r="BE1210">
        <v>2022</v>
      </c>
    </row>
    <row r="1211" spans="1:57" x14ac:dyDescent="0.35">
      <c r="A1211" s="1" t="s">
        <v>201</v>
      </c>
      <c r="B1211" s="1" t="s">
        <v>3958</v>
      </c>
      <c r="C1211" s="1" t="s">
        <v>3957</v>
      </c>
      <c r="D1211" s="1" t="s">
        <v>4239</v>
      </c>
      <c r="E1211" s="2">
        <v>44620</v>
      </c>
      <c r="F1211" s="1" t="s">
        <v>155</v>
      </c>
      <c r="G1211" s="1" t="s">
        <v>3959</v>
      </c>
      <c r="H1211" s="1" t="s">
        <v>155</v>
      </c>
      <c r="I1211" s="1" t="s">
        <v>145</v>
      </c>
      <c r="J1211" s="1" t="s">
        <v>751</v>
      </c>
      <c r="K1211" t="s">
        <v>29</v>
      </c>
      <c r="L1211" t="b">
        <v>1</v>
      </c>
      <c r="V1211">
        <v>0</v>
      </c>
      <c r="AI1211">
        <v>0</v>
      </c>
      <c r="AZ1211">
        <v>0</v>
      </c>
      <c r="BB1211">
        <v>2</v>
      </c>
      <c r="BC1211">
        <v>2022</v>
      </c>
      <c r="BD1211" s="1" t="s">
        <v>3987</v>
      </c>
      <c r="BE1211">
        <v>2022</v>
      </c>
    </row>
    <row r="1212" spans="1:57" x14ac:dyDescent="0.35">
      <c r="A1212" s="1" t="s">
        <v>201</v>
      </c>
      <c r="B1212" s="1" t="s">
        <v>3955</v>
      </c>
      <c r="C1212" s="1" t="s">
        <v>3954</v>
      </c>
      <c r="D1212" s="1" t="s">
        <v>4239</v>
      </c>
      <c r="E1212" s="2">
        <v>44620</v>
      </c>
      <c r="F1212" s="1" t="s">
        <v>40</v>
      </c>
      <c r="G1212" s="1" t="s">
        <v>3956</v>
      </c>
      <c r="H1212" s="1" t="s">
        <v>40</v>
      </c>
      <c r="I1212" s="1" t="s">
        <v>40</v>
      </c>
      <c r="J1212" s="1" t="s">
        <v>751</v>
      </c>
      <c r="K1212" t="s">
        <v>29</v>
      </c>
      <c r="L1212" t="b">
        <v>1</v>
      </c>
      <c r="V1212">
        <v>0</v>
      </c>
      <c r="AI1212">
        <v>0</v>
      </c>
      <c r="AZ1212">
        <v>0</v>
      </c>
      <c r="BB1212">
        <v>2</v>
      </c>
      <c r="BC1212">
        <v>2022</v>
      </c>
      <c r="BD1212" s="1" t="s">
        <v>3987</v>
      </c>
      <c r="BE1212">
        <v>2022</v>
      </c>
    </row>
    <row r="1213" spans="1:57" x14ac:dyDescent="0.35">
      <c r="A1213" s="1" t="s">
        <v>201</v>
      </c>
      <c r="B1213" s="1" t="s">
        <v>3955</v>
      </c>
      <c r="C1213" s="1" t="s">
        <v>3972</v>
      </c>
      <c r="D1213" s="1" t="s">
        <v>4240</v>
      </c>
      <c r="E1213" s="2">
        <v>44985</v>
      </c>
      <c r="F1213" s="1" t="s">
        <v>40</v>
      </c>
      <c r="G1213" s="1" t="s">
        <v>3973</v>
      </c>
      <c r="H1213" s="1" t="s">
        <v>40</v>
      </c>
      <c r="I1213" s="1" t="s">
        <v>40</v>
      </c>
      <c r="J1213" s="1" t="s">
        <v>751</v>
      </c>
      <c r="K1213" t="s">
        <v>29</v>
      </c>
      <c r="L1213" t="b">
        <v>1</v>
      </c>
      <c r="V1213">
        <v>0</v>
      </c>
      <c r="AI1213">
        <v>0</v>
      </c>
      <c r="AZ1213">
        <v>0</v>
      </c>
      <c r="BB1213">
        <v>2</v>
      </c>
      <c r="BC1213">
        <v>2023</v>
      </c>
      <c r="BD1213" s="1" t="s">
        <v>3987</v>
      </c>
      <c r="BE1213">
        <v>2023</v>
      </c>
    </row>
    <row r="1214" spans="1:57" x14ac:dyDescent="0.35">
      <c r="A1214" s="1" t="s">
        <v>201</v>
      </c>
      <c r="B1214" s="1" t="s">
        <v>3964</v>
      </c>
      <c r="C1214" s="1" t="s">
        <v>3970</v>
      </c>
      <c r="D1214" s="1" t="s">
        <v>4240</v>
      </c>
      <c r="E1214" s="2">
        <v>44985</v>
      </c>
      <c r="F1214" s="1" t="s">
        <v>576</v>
      </c>
      <c r="G1214" s="1" t="s">
        <v>3971</v>
      </c>
      <c r="H1214" s="1" t="s">
        <v>576</v>
      </c>
      <c r="I1214" s="1" t="s">
        <v>353</v>
      </c>
      <c r="J1214" s="1" t="s">
        <v>751</v>
      </c>
      <c r="K1214" t="s">
        <v>29</v>
      </c>
      <c r="L1214" t="b">
        <v>1</v>
      </c>
      <c r="V1214">
        <v>0</v>
      </c>
      <c r="AI1214">
        <v>0</v>
      </c>
      <c r="AZ1214">
        <v>0</v>
      </c>
      <c r="BB1214">
        <v>2</v>
      </c>
      <c r="BC1214">
        <v>2023</v>
      </c>
      <c r="BD1214" s="1" t="s">
        <v>3987</v>
      </c>
      <c r="BE1214">
        <v>2023</v>
      </c>
    </row>
    <row r="1215" spans="1:57" x14ac:dyDescent="0.35">
      <c r="A1215" s="1" t="s">
        <v>201</v>
      </c>
      <c r="B1215" s="1" t="s">
        <v>3961</v>
      </c>
      <c r="C1215" s="1" t="s">
        <v>3968</v>
      </c>
      <c r="D1215" s="1" t="s">
        <v>4240</v>
      </c>
      <c r="E1215" s="2">
        <v>44985</v>
      </c>
      <c r="F1215" s="1" t="s">
        <v>146</v>
      </c>
      <c r="G1215" s="1" t="s">
        <v>3969</v>
      </c>
      <c r="H1215" s="1" t="s">
        <v>146</v>
      </c>
      <c r="I1215" s="1" t="s">
        <v>145</v>
      </c>
      <c r="J1215" s="1" t="s">
        <v>751</v>
      </c>
      <c r="K1215" t="s">
        <v>29</v>
      </c>
      <c r="L1215" t="b">
        <v>1</v>
      </c>
      <c r="V1215">
        <v>0</v>
      </c>
      <c r="AI1215">
        <v>0</v>
      </c>
      <c r="AZ1215">
        <v>0</v>
      </c>
      <c r="BB1215">
        <v>2</v>
      </c>
      <c r="BC1215">
        <v>2023</v>
      </c>
      <c r="BD1215" s="1" t="s">
        <v>3987</v>
      </c>
      <c r="BE1215">
        <v>2023</v>
      </c>
    </row>
    <row r="1216" spans="1:57" x14ac:dyDescent="0.35">
      <c r="A1216" s="1" t="s">
        <v>201</v>
      </c>
      <c r="B1216" s="1" t="s">
        <v>3958</v>
      </c>
      <c r="C1216" s="1" t="s">
        <v>3966</v>
      </c>
      <c r="D1216" s="1" t="s">
        <v>4240</v>
      </c>
      <c r="E1216" s="2">
        <v>44985</v>
      </c>
      <c r="F1216" s="1" t="s">
        <v>155</v>
      </c>
      <c r="G1216" s="1" t="s">
        <v>3967</v>
      </c>
      <c r="H1216" s="1" t="s">
        <v>155</v>
      </c>
      <c r="I1216" s="1" t="s">
        <v>145</v>
      </c>
      <c r="J1216" s="1" t="s">
        <v>751</v>
      </c>
      <c r="K1216" t="s">
        <v>29</v>
      </c>
      <c r="L1216" t="b">
        <v>1</v>
      </c>
      <c r="V1216">
        <v>0</v>
      </c>
      <c r="AI1216">
        <v>0</v>
      </c>
      <c r="AZ1216">
        <v>0</v>
      </c>
      <c r="BB1216">
        <v>2</v>
      </c>
      <c r="BC1216">
        <v>2023</v>
      </c>
      <c r="BD1216" s="1" t="s">
        <v>3987</v>
      </c>
      <c r="BE1216">
        <v>2023</v>
      </c>
    </row>
    <row r="1217" spans="1:57" x14ac:dyDescent="0.35">
      <c r="A1217" s="1" t="s">
        <v>105</v>
      </c>
      <c r="B1217" s="1" t="s">
        <v>1715</v>
      </c>
      <c r="C1217" s="1" t="s">
        <v>3009</v>
      </c>
      <c r="D1217" s="1" t="s">
        <v>4241</v>
      </c>
      <c r="E1217" s="2">
        <v>44408</v>
      </c>
      <c r="F1217" s="1" t="s">
        <v>177</v>
      </c>
      <c r="G1217" s="1" t="s">
        <v>3010</v>
      </c>
      <c r="H1217" s="1" t="s">
        <v>177</v>
      </c>
      <c r="I1217" s="1" t="s">
        <v>73</v>
      </c>
      <c r="J1217" s="1" t="s">
        <v>751</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3985</v>
      </c>
      <c r="BE1217">
        <v>2021</v>
      </c>
    </row>
    <row r="1218" spans="1:57" x14ac:dyDescent="0.35">
      <c r="A1218" s="1" t="s">
        <v>193</v>
      </c>
      <c r="B1218" s="1" t="s">
        <v>3854</v>
      </c>
      <c r="C1218" s="1" t="s">
        <v>3853</v>
      </c>
      <c r="D1218" s="1" t="s">
        <v>4242</v>
      </c>
      <c r="E1218" s="2">
        <v>44592</v>
      </c>
      <c r="F1218" s="1" t="s">
        <v>3855</v>
      </c>
      <c r="G1218" s="1" t="s">
        <v>3856</v>
      </c>
      <c r="H1218" s="1" t="s">
        <v>135</v>
      </c>
      <c r="I1218" s="1" t="s">
        <v>136</v>
      </c>
      <c r="J1218" s="1" t="s">
        <v>751</v>
      </c>
      <c r="K1218" t="s">
        <v>29</v>
      </c>
      <c r="L1218" t="b">
        <v>0</v>
      </c>
      <c r="V1218">
        <v>0</v>
      </c>
      <c r="AI1218">
        <v>0</v>
      </c>
      <c r="AZ1218">
        <v>0</v>
      </c>
      <c r="BB1218">
        <v>1</v>
      </c>
      <c r="BC1218">
        <v>2022</v>
      </c>
      <c r="BD1218" s="1" t="s">
        <v>3987</v>
      </c>
      <c r="BE1218">
        <v>2022</v>
      </c>
    </row>
    <row r="1219" spans="1:57" x14ac:dyDescent="0.35">
      <c r="A1219" s="1" t="s">
        <v>164</v>
      </c>
      <c r="B1219" s="1" t="s">
        <v>764</v>
      </c>
      <c r="C1219" s="1" t="s">
        <v>763</v>
      </c>
      <c r="D1219" s="1" t="s">
        <v>4243</v>
      </c>
      <c r="E1219" s="2">
        <v>44712</v>
      </c>
      <c r="F1219" s="1" t="s">
        <v>765</v>
      </c>
      <c r="G1219" s="1" t="s">
        <v>766</v>
      </c>
      <c r="H1219" s="1" t="s">
        <v>165</v>
      </c>
      <c r="I1219" s="1" t="s">
        <v>166</v>
      </c>
      <c r="J1219" s="1" t="s">
        <v>751</v>
      </c>
      <c r="K1219" t="s">
        <v>29</v>
      </c>
      <c r="L1219" t="b">
        <v>1</v>
      </c>
      <c r="V1219">
        <v>0</v>
      </c>
      <c r="AI1219">
        <v>0</v>
      </c>
      <c r="AZ1219">
        <v>0</v>
      </c>
      <c r="BB1219">
        <v>5</v>
      </c>
      <c r="BC1219">
        <v>2022</v>
      </c>
      <c r="BD1219" s="1" t="s">
        <v>3986</v>
      </c>
      <c r="BE1219">
        <v>2022</v>
      </c>
    </row>
    <row r="1220" spans="1:57" x14ac:dyDescent="0.35">
      <c r="A1220" s="1" t="s">
        <v>164</v>
      </c>
      <c r="B1220" s="1" t="s">
        <v>764</v>
      </c>
      <c r="C1220" s="1" t="s">
        <v>768</v>
      </c>
      <c r="D1220" s="1" t="s">
        <v>4244</v>
      </c>
      <c r="E1220" s="2">
        <v>45077</v>
      </c>
      <c r="F1220" s="1" t="s">
        <v>765</v>
      </c>
      <c r="G1220" s="1" t="s">
        <v>769</v>
      </c>
      <c r="H1220" s="1" t="s">
        <v>165</v>
      </c>
      <c r="I1220" s="1" t="s">
        <v>166</v>
      </c>
      <c r="J1220" s="1" t="s">
        <v>751</v>
      </c>
      <c r="K1220" t="s">
        <v>29</v>
      </c>
      <c r="L1220" t="b">
        <v>1</v>
      </c>
      <c r="V1220">
        <v>0</v>
      </c>
      <c r="AI1220">
        <v>0</v>
      </c>
      <c r="AZ1220">
        <v>0</v>
      </c>
      <c r="BB1220">
        <v>5</v>
      </c>
      <c r="BC1220">
        <v>2023</v>
      </c>
      <c r="BD1220" s="1" t="s">
        <v>3986</v>
      </c>
      <c r="BE1220">
        <v>2023</v>
      </c>
    </row>
    <row r="1221" spans="1:57" x14ac:dyDescent="0.35">
      <c r="A1221" s="1" t="s">
        <v>164</v>
      </c>
      <c r="B1221" s="1" t="s">
        <v>764</v>
      </c>
      <c r="C1221" s="1" t="s">
        <v>770</v>
      </c>
      <c r="D1221" s="1" t="s">
        <v>4245</v>
      </c>
      <c r="E1221" s="2">
        <v>45443</v>
      </c>
      <c r="F1221" s="1" t="s">
        <v>765</v>
      </c>
      <c r="G1221" s="1" t="s">
        <v>771</v>
      </c>
      <c r="H1221" s="1" t="s">
        <v>165</v>
      </c>
      <c r="I1221" s="1" t="s">
        <v>166</v>
      </c>
      <c r="J1221" s="1" t="s">
        <v>751</v>
      </c>
      <c r="K1221" t="s">
        <v>29</v>
      </c>
      <c r="L1221" t="b">
        <v>1</v>
      </c>
      <c r="V1221">
        <v>0</v>
      </c>
      <c r="AI1221">
        <v>0</v>
      </c>
      <c r="AZ1221">
        <v>0</v>
      </c>
      <c r="BB1221">
        <v>5</v>
      </c>
      <c r="BC1221">
        <v>2024</v>
      </c>
      <c r="BD1221" s="1" t="s">
        <v>3986</v>
      </c>
      <c r="BE1221">
        <v>2024</v>
      </c>
    </row>
    <row r="1222" spans="1:57" x14ac:dyDescent="0.35">
      <c r="A1222" s="1" t="s">
        <v>51</v>
      </c>
      <c r="B1222" s="1" t="s">
        <v>3312</v>
      </c>
      <c r="C1222" s="1" t="s">
        <v>3311</v>
      </c>
      <c r="D1222" s="1" t="s">
        <v>4246</v>
      </c>
      <c r="E1222" s="2">
        <v>44773</v>
      </c>
      <c r="F1222" s="1" t="s">
        <v>3313</v>
      </c>
      <c r="G1222" s="1" t="s">
        <v>3314</v>
      </c>
      <c r="H1222" s="1" t="s">
        <v>177</v>
      </c>
      <c r="I1222" s="1" t="s">
        <v>73</v>
      </c>
      <c r="J1222" s="1" t="s">
        <v>751</v>
      </c>
      <c r="K1222" t="s">
        <v>29</v>
      </c>
      <c r="L1222" t="b">
        <v>1</v>
      </c>
      <c r="V1222">
        <v>0</v>
      </c>
      <c r="AI1222">
        <v>0</v>
      </c>
      <c r="AZ1222">
        <v>0</v>
      </c>
      <c r="BB1222">
        <v>7</v>
      </c>
      <c r="BC1222">
        <v>2022</v>
      </c>
      <c r="BD1222" s="1" t="s">
        <v>3985</v>
      </c>
      <c r="BE1222">
        <v>2022</v>
      </c>
    </row>
    <row r="1223" spans="1:57" x14ac:dyDescent="0.35">
      <c r="A1223" s="1" t="s">
        <v>51</v>
      </c>
      <c r="B1223" s="1" t="s">
        <v>3308</v>
      </c>
      <c r="C1223" s="1" t="s">
        <v>3307</v>
      </c>
      <c r="D1223" s="1" t="s">
        <v>4246</v>
      </c>
      <c r="E1223" s="2">
        <v>44773</v>
      </c>
      <c r="F1223" s="1" t="s">
        <v>3309</v>
      </c>
      <c r="G1223" s="1" t="s">
        <v>3310</v>
      </c>
      <c r="H1223" s="1" t="s">
        <v>155</v>
      </c>
      <c r="I1223" s="1" t="s">
        <v>145</v>
      </c>
      <c r="J1223" s="1" t="s">
        <v>751</v>
      </c>
      <c r="K1223" t="s">
        <v>29</v>
      </c>
      <c r="L1223" t="b">
        <v>1</v>
      </c>
      <c r="V1223">
        <v>0</v>
      </c>
      <c r="AI1223">
        <v>0</v>
      </c>
      <c r="AZ1223">
        <v>0</v>
      </c>
      <c r="BB1223">
        <v>7</v>
      </c>
      <c r="BC1223">
        <v>2022</v>
      </c>
      <c r="BD1223" s="1" t="s">
        <v>3985</v>
      </c>
      <c r="BE1223">
        <v>2022</v>
      </c>
    </row>
    <row r="1224" spans="1:57" x14ac:dyDescent="0.35">
      <c r="A1224" s="1" t="s">
        <v>51</v>
      </c>
      <c r="B1224" s="1" t="s">
        <v>3316</v>
      </c>
      <c r="C1224" s="1" t="s">
        <v>3315</v>
      </c>
      <c r="D1224" s="1" t="s">
        <v>4246</v>
      </c>
      <c r="E1224" s="2">
        <v>44773</v>
      </c>
      <c r="F1224" s="1" t="s">
        <v>3317</v>
      </c>
      <c r="G1224" s="1" t="s">
        <v>3318</v>
      </c>
      <c r="H1224" s="1" t="s">
        <v>835</v>
      </c>
      <c r="I1224" s="1" t="s">
        <v>73</v>
      </c>
      <c r="J1224" s="1" t="s">
        <v>751</v>
      </c>
      <c r="K1224" t="s">
        <v>29</v>
      </c>
      <c r="L1224" t="b">
        <v>1</v>
      </c>
      <c r="V1224">
        <v>0</v>
      </c>
      <c r="AI1224">
        <v>0</v>
      </c>
      <c r="AZ1224">
        <v>0</v>
      </c>
      <c r="BB1224">
        <v>7</v>
      </c>
      <c r="BC1224">
        <v>2022</v>
      </c>
      <c r="BD1224" s="1" t="s">
        <v>3985</v>
      </c>
      <c r="BE1224">
        <v>2022</v>
      </c>
    </row>
    <row r="1225" spans="1:57" x14ac:dyDescent="0.35">
      <c r="A1225" s="1" t="s">
        <v>181</v>
      </c>
      <c r="B1225" s="1" t="s">
        <v>1873</v>
      </c>
      <c r="C1225" s="1" t="s">
        <v>1872</v>
      </c>
      <c r="D1225" s="1" t="s">
        <v>4247</v>
      </c>
      <c r="E1225" s="2">
        <v>44804</v>
      </c>
      <c r="F1225" s="1" t="s">
        <v>1874</v>
      </c>
      <c r="G1225" s="1" t="s">
        <v>1875</v>
      </c>
      <c r="H1225" s="1" t="s">
        <v>30</v>
      </c>
      <c r="I1225" s="1" t="s">
        <v>29</v>
      </c>
      <c r="J1225" s="1" t="s">
        <v>751</v>
      </c>
      <c r="K1225" t="s">
        <v>29</v>
      </c>
      <c r="L1225" t="b">
        <v>1</v>
      </c>
      <c r="V1225">
        <v>0</v>
      </c>
      <c r="AI1225">
        <v>0</v>
      </c>
      <c r="AZ1225">
        <v>0</v>
      </c>
      <c r="BB1225">
        <v>8</v>
      </c>
      <c r="BC1225">
        <v>2022</v>
      </c>
      <c r="BD1225" s="1" t="s">
        <v>3985</v>
      </c>
      <c r="BE1225">
        <v>2022</v>
      </c>
    </row>
    <row r="1226" spans="1:57" x14ac:dyDescent="0.35">
      <c r="A1226" s="1" t="s">
        <v>159</v>
      </c>
      <c r="B1226" s="1" t="s">
        <v>1769</v>
      </c>
      <c r="C1226" s="1" t="s">
        <v>2991</v>
      </c>
      <c r="D1226" s="1" t="s">
        <v>4248</v>
      </c>
      <c r="E1226" s="2">
        <v>44620</v>
      </c>
      <c r="F1226" s="1" t="s">
        <v>146</v>
      </c>
      <c r="G1226" s="1" t="s">
        <v>2992</v>
      </c>
      <c r="H1226" s="1" t="s">
        <v>146</v>
      </c>
      <c r="I1226" s="1" t="s">
        <v>145</v>
      </c>
      <c r="J1226" s="1" t="s">
        <v>1757</v>
      </c>
      <c r="K1226" t="s">
        <v>1758</v>
      </c>
      <c r="L1226" t="b">
        <v>1</v>
      </c>
      <c r="V1226">
        <v>0</v>
      </c>
      <c r="AI1226">
        <v>0</v>
      </c>
      <c r="AZ1226">
        <v>0</v>
      </c>
      <c r="BB1226">
        <v>2</v>
      </c>
      <c r="BC1226">
        <v>2022</v>
      </c>
      <c r="BD1226" s="1" t="s">
        <v>3987</v>
      </c>
      <c r="BE1226">
        <v>2022</v>
      </c>
    </row>
    <row r="1227" spans="1:57" x14ac:dyDescent="0.35">
      <c r="A1227" s="1" t="s">
        <v>159</v>
      </c>
      <c r="B1227" s="1" t="s">
        <v>1766</v>
      </c>
      <c r="C1227" s="1" t="s">
        <v>2995</v>
      </c>
      <c r="D1227" s="1" t="s">
        <v>4248</v>
      </c>
      <c r="E1227" s="2">
        <v>44620</v>
      </c>
      <c r="F1227" s="1" t="s">
        <v>998</v>
      </c>
      <c r="G1227" s="1" t="s">
        <v>2996</v>
      </c>
      <c r="H1227" s="1" t="s">
        <v>998</v>
      </c>
      <c r="I1227" s="1" t="s">
        <v>145</v>
      </c>
      <c r="J1227" s="1" t="s">
        <v>1757</v>
      </c>
      <c r="K1227" t="s">
        <v>1758</v>
      </c>
      <c r="L1227" t="b">
        <v>1</v>
      </c>
      <c r="V1227">
        <v>0</v>
      </c>
      <c r="AI1227">
        <v>0</v>
      </c>
      <c r="AZ1227">
        <v>0</v>
      </c>
      <c r="BB1227">
        <v>2</v>
      </c>
      <c r="BC1227">
        <v>2022</v>
      </c>
      <c r="BD1227" s="1" t="s">
        <v>3987</v>
      </c>
      <c r="BE1227">
        <v>2022</v>
      </c>
    </row>
    <row r="1228" spans="1:57" x14ac:dyDescent="0.35">
      <c r="A1228" s="1" t="s">
        <v>159</v>
      </c>
      <c r="B1228" s="1" t="s">
        <v>1755</v>
      </c>
      <c r="C1228" s="1" t="s">
        <v>2993</v>
      </c>
      <c r="D1228" s="1" t="s">
        <v>4248</v>
      </c>
      <c r="E1228" s="2">
        <v>44620</v>
      </c>
      <c r="F1228" s="1" t="s">
        <v>402</v>
      </c>
      <c r="G1228" s="1" t="s">
        <v>2994</v>
      </c>
      <c r="H1228" s="1" t="s">
        <v>402</v>
      </c>
      <c r="I1228" s="1" t="s">
        <v>145</v>
      </c>
      <c r="J1228" s="1" t="s">
        <v>1757</v>
      </c>
      <c r="K1228" t="s">
        <v>1758</v>
      </c>
      <c r="L1228" t="b">
        <v>1</v>
      </c>
      <c r="V1228">
        <v>0</v>
      </c>
      <c r="AI1228">
        <v>0</v>
      </c>
      <c r="AZ1228">
        <v>0</v>
      </c>
      <c r="BB1228">
        <v>2</v>
      </c>
      <c r="BC1228">
        <v>2022</v>
      </c>
      <c r="BD1228" s="1" t="s">
        <v>3987</v>
      </c>
      <c r="BE1228">
        <v>2022</v>
      </c>
    </row>
    <row r="1229" spans="1:57" x14ac:dyDescent="0.35">
      <c r="A1229" s="1" t="s">
        <v>159</v>
      </c>
      <c r="B1229" s="1" t="s">
        <v>1763</v>
      </c>
      <c r="C1229" s="1" t="s">
        <v>5268</v>
      </c>
      <c r="D1229" s="1" t="s">
        <v>4248</v>
      </c>
      <c r="E1229" s="2">
        <v>44620</v>
      </c>
      <c r="F1229" s="1" t="s">
        <v>151</v>
      </c>
      <c r="G1229" s="1" t="s">
        <v>5269</v>
      </c>
      <c r="H1229" s="1" t="s">
        <v>151</v>
      </c>
      <c r="I1229" s="1" t="s">
        <v>145</v>
      </c>
      <c r="J1229" s="1" t="s">
        <v>1757</v>
      </c>
      <c r="K1229" t="s">
        <v>1758</v>
      </c>
      <c r="L1229" t="b">
        <v>1</v>
      </c>
      <c r="V1229">
        <v>0</v>
      </c>
      <c r="AI1229">
        <v>0</v>
      </c>
      <c r="AZ1229">
        <v>0</v>
      </c>
      <c r="BB1229">
        <v>2</v>
      </c>
      <c r="BC1229">
        <v>2022</v>
      </c>
      <c r="BD1229" s="1" t="s">
        <v>3987</v>
      </c>
      <c r="BE1229">
        <v>2022</v>
      </c>
    </row>
    <row r="1230" spans="1:57" x14ac:dyDescent="0.35">
      <c r="A1230" s="1" t="s">
        <v>159</v>
      </c>
      <c r="B1230" s="1" t="s">
        <v>1760</v>
      </c>
      <c r="C1230" s="1" t="s">
        <v>5266</v>
      </c>
      <c r="D1230" s="1" t="s">
        <v>4248</v>
      </c>
      <c r="E1230" s="2">
        <v>44620</v>
      </c>
      <c r="F1230" s="1" t="s">
        <v>155</v>
      </c>
      <c r="G1230" s="1" t="s">
        <v>5267</v>
      </c>
      <c r="H1230" s="1" t="s">
        <v>155</v>
      </c>
      <c r="I1230" s="1" t="s">
        <v>145</v>
      </c>
      <c r="J1230" s="1" t="s">
        <v>1757</v>
      </c>
      <c r="K1230" t="s">
        <v>1758</v>
      </c>
      <c r="L1230" t="b">
        <v>1</v>
      </c>
      <c r="V1230">
        <v>0</v>
      </c>
      <c r="AI1230">
        <v>0</v>
      </c>
      <c r="AZ1230">
        <v>0</v>
      </c>
      <c r="BB1230">
        <v>2</v>
      </c>
      <c r="BC1230">
        <v>2022</v>
      </c>
      <c r="BD1230" s="1" t="s">
        <v>3987</v>
      </c>
      <c r="BE1230">
        <v>2022</v>
      </c>
    </row>
    <row r="1231" spans="1:57" x14ac:dyDescent="0.35">
      <c r="A1231" s="1" t="s">
        <v>70</v>
      </c>
      <c r="B1231" s="1" t="s">
        <v>760</v>
      </c>
      <c r="C1231" s="1" t="s">
        <v>759</v>
      </c>
      <c r="D1231" s="1" t="s">
        <v>4249</v>
      </c>
      <c r="E1231" s="2">
        <v>45138</v>
      </c>
      <c r="F1231" s="1" t="s">
        <v>761</v>
      </c>
      <c r="G1231" s="1" t="s">
        <v>762</v>
      </c>
      <c r="H1231" s="1" t="s">
        <v>513</v>
      </c>
      <c r="I1231" s="1" t="s">
        <v>73</v>
      </c>
      <c r="J1231" s="1" t="s">
        <v>752</v>
      </c>
      <c r="K1231" t="s">
        <v>753</v>
      </c>
      <c r="L1231" t="b">
        <v>1</v>
      </c>
      <c r="V1231">
        <v>0</v>
      </c>
      <c r="AI1231">
        <v>0</v>
      </c>
      <c r="AZ1231">
        <v>0</v>
      </c>
      <c r="BB1231">
        <v>7</v>
      </c>
      <c r="BC1231">
        <v>2023</v>
      </c>
      <c r="BD1231" s="1" t="s">
        <v>3985</v>
      </c>
      <c r="BE1231">
        <v>2023</v>
      </c>
    </row>
    <row r="1232" spans="1:57" x14ac:dyDescent="0.35">
      <c r="A1232" s="1" t="s">
        <v>70</v>
      </c>
      <c r="B1232" s="1" t="s">
        <v>755</v>
      </c>
      <c r="C1232" s="1" t="s">
        <v>754</v>
      </c>
      <c r="D1232" s="1" t="s">
        <v>4249</v>
      </c>
      <c r="E1232" s="2">
        <v>45138</v>
      </c>
      <c r="F1232" s="1" t="s">
        <v>756</v>
      </c>
      <c r="G1232" s="1" t="s">
        <v>757</v>
      </c>
      <c r="H1232" s="1" t="s">
        <v>758</v>
      </c>
      <c r="I1232" s="1" t="s">
        <v>73</v>
      </c>
      <c r="J1232" s="1" t="s">
        <v>752</v>
      </c>
      <c r="K1232" t="s">
        <v>753</v>
      </c>
      <c r="L1232" t="b">
        <v>1</v>
      </c>
      <c r="V1232">
        <v>0</v>
      </c>
      <c r="AI1232">
        <v>0</v>
      </c>
      <c r="AZ1232">
        <v>0</v>
      </c>
      <c r="BB1232">
        <v>7</v>
      </c>
      <c r="BC1232">
        <v>2023</v>
      </c>
      <c r="BD1232" s="1" t="s">
        <v>3985</v>
      </c>
      <c r="BE1232">
        <v>2023</v>
      </c>
    </row>
    <row r="1233" spans="1:57" x14ac:dyDescent="0.35">
      <c r="A1233" s="1" t="s">
        <v>70</v>
      </c>
      <c r="B1233" s="1" t="s">
        <v>748</v>
      </c>
      <c r="C1233" s="1" t="s">
        <v>747</v>
      </c>
      <c r="D1233" s="1" t="s">
        <v>4249</v>
      </c>
      <c r="E1233" s="2">
        <v>45138</v>
      </c>
      <c r="F1233" s="1" t="s">
        <v>749</v>
      </c>
      <c r="G1233" s="1" t="s">
        <v>750</v>
      </c>
      <c r="H1233" s="1" t="s">
        <v>177</v>
      </c>
      <c r="I1233" s="1" t="s">
        <v>73</v>
      </c>
      <c r="J1233" s="1" t="s">
        <v>752</v>
      </c>
      <c r="K1233" t="s">
        <v>753</v>
      </c>
      <c r="L1233" t="b">
        <v>1</v>
      </c>
      <c r="V1233">
        <v>0</v>
      </c>
      <c r="AI1233">
        <v>0</v>
      </c>
      <c r="AZ1233">
        <v>0</v>
      </c>
      <c r="BB1233">
        <v>7</v>
      </c>
      <c r="BC1233">
        <v>2023</v>
      </c>
      <c r="BD1233" s="1" t="s">
        <v>3985</v>
      </c>
      <c r="BE1233">
        <v>2023</v>
      </c>
    </row>
    <row r="1234" spans="1:57" x14ac:dyDescent="0.35">
      <c r="A1234" s="1" t="s">
        <v>124</v>
      </c>
      <c r="B1234" s="1" t="s">
        <v>3303</v>
      </c>
      <c r="C1234" s="1" t="s">
        <v>3302</v>
      </c>
      <c r="D1234" s="1" t="s">
        <v>4250</v>
      </c>
      <c r="E1234" s="2">
        <v>44530</v>
      </c>
      <c r="F1234" s="1" t="s">
        <v>3304</v>
      </c>
      <c r="G1234" s="1" t="s">
        <v>5300</v>
      </c>
      <c r="H1234" s="1" t="s">
        <v>125</v>
      </c>
      <c r="I1234" s="1" t="s">
        <v>125</v>
      </c>
      <c r="J1234" s="1" t="s">
        <v>3305</v>
      </c>
      <c r="K1234" t="s">
        <v>3306</v>
      </c>
      <c r="L1234" t="b">
        <v>1</v>
      </c>
      <c r="V1234">
        <v>0</v>
      </c>
      <c r="AI1234">
        <v>0</v>
      </c>
      <c r="AZ1234">
        <v>0</v>
      </c>
      <c r="BB1234">
        <v>11</v>
      </c>
      <c r="BC1234">
        <v>2021</v>
      </c>
      <c r="BD1234" s="1" t="s">
        <v>3988</v>
      </c>
      <c r="BE1234">
        <v>2022</v>
      </c>
    </row>
    <row r="1235" spans="1:57" x14ac:dyDescent="0.35">
      <c r="A1235" s="1" t="s">
        <v>5162</v>
      </c>
      <c r="B1235" s="1" t="s">
        <v>5159</v>
      </c>
      <c r="C1235" s="1" t="s">
        <v>5158</v>
      </c>
      <c r="D1235" s="1" t="s">
        <v>5157</v>
      </c>
      <c r="E1235" s="2">
        <v>44834</v>
      </c>
      <c r="F1235" s="1" t="s">
        <v>5160</v>
      </c>
      <c r="G1235" s="1" t="s">
        <v>5161</v>
      </c>
      <c r="H1235" s="1" t="s">
        <v>352</v>
      </c>
      <c r="I1235" s="1" t="s">
        <v>353</v>
      </c>
      <c r="J1235" s="1" t="s">
        <v>751</v>
      </c>
      <c r="K1235" t="s">
        <v>29</v>
      </c>
      <c r="L1235" t="b">
        <v>1</v>
      </c>
      <c r="V1235">
        <v>0</v>
      </c>
      <c r="AI1235">
        <v>0</v>
      </c>
      <c r="AZ1235">
        <v>0</v>
      </c>
      <c r="BB1235">
        <v>9</v>
      </c>
      <c r="BC1235">
        <v>2022</v>
      </c>
      <c r="BD1235" s="1" t="s">
        <v>3988</v>
      </c>
      <c r="BE1235">
        <v>2023</v>
      </c>
    </row>
    <row r="1236" spans="1:57" x14ac:dyDescent="0.35">
      <c r="A1236" s="1" t="s">
        <v>37</v>
      </c>
      <c r="B1236" s="1" t="s">
        <v>5364</v>
      </c>
      <c r="C1236" s="1" t="s">
        <v>5378</v>
      </c>
      <c r="D1236" s="1" t="s">
        <v>5348</v>
      </c>
      <c r="E1236" s="2">
        <v>44895</v>
      </c>
      <c r="F1236" s="1" t="s">
        <v>5366</v>
      </c>
      <c r="G1236" s="1" t="s">
        <v>5379</v>
      </c>
      <c r="H1236" s="1" t="s">
        <v>40</v>
      </c>
      <c r="I1236" s="1" t="s">
        <v>40</v>
      </c>
      <c r="J1236" s="1" t="s">
        <v>751</v>
      </c>
      <c r="K1236" t="s">
        <v>29</v>
      </c>
      <c r="L1236" t="b">
        <v>1</v>
      </c>
      <c r="V1236">
        <v>0</v>
      </c>
      <c r="AI1236">
        <v>0</v>
      </c>
      <c r="AZ1236">
        <v>0</v>
      </c>
      <c r="BB1236">
        <v>11</v>
      </c>
      <c r="BC1236">
        <v>2022</v>
      </c>
      <c r="BD1236" s="1" t="s">
        <v>3988</v>
      </c>
      <c r="BE1236">
        <v>2023</v>
      </c>
    </row>
    <row r="1237" spans="1:57" x14ac:dyDescent="0.35">
      <c r="A1237" s="1" t="s">
        <v>37</v>
      </c>
      <c r="B1237" s="1" t="s">
        <v>5360</v>
      </c>
      <c r="C1237" s="1" t="s">
        <v>5376</v>
      </c>
      <c r="D1237" s="1" t="s">
        <v>5348</v>
      </c>
      <c r="E1237" s="2">
        <v>44895</v>
      </c>
      <c r="F1237" s="1" t="s">
        <v>5362</v>
      </c>
      <c r="G1237" s="1" t="s">
        <v>5377</v>
      </c>
      <c r="H1237" s="1" t="s">
        <v>146</v>
      </c>
      <c r="I1237" s="1" t="s">
        <v>145</v>
      </c>
      <c r="J1237" s="1" t="s">
        <v>751</v>
      </c>
      <c r="K1237" t="s">
        <v>29</v>
      </c>
      <c r="L1237" t="b">
        <v>1</v>
      </c>
      <c r="V1237">
        <v>0</v>
      </c>
      <c r="AI1237">
        <v>0</v>
      </c>
      <c r="AZ1237">
        <v>0</v>
      </c>
      <c r="BB1237">
        <v>11</v>
      </c>
      <c r="BC1237">
        <v>2022</v>
      </c>
      <c r="BD1237" s="1" t="s">
        <v>3988</v>
      </c>
      <c r="BE1237">
        <v>2023</v>
      </c>
    </row>
    <row r="1238" spans="1:57" x14ac:dyDescent="0.35">
      <c r="A1238" s="1" t="s">
        <v>37</v>
      </c>
      <c r="B1238" s="1" t="s">
        <v>5356</v>
      </c>
      <c r="C1238" s="1" t="s">
        <v>5374</v>
      </c>
      <c r="D1238" s="1" t="s">
        <v>5348</v>
      </c>
      <c r="E1238" s="2">
        <v>44895</v>
      </c>
      <c r="F1238" s="1" t="s">
        <v>5358</v>
      </c>
      <c r="G1238" s="1" t="s">
        <v>5375</v>
      </c>
      <c r="H1238" s="1" t="s">
        <v>30</v>
      </c>
      <c r="I1238" s="1" t="s">
        <v>29</v>
      </c>
      <c r="J1238" s="1" t="s">
        <v>751</v>
      </c>
      <c r="K1238" t="s">
        <v>29</v>
      </c>
      <c r="L1238" t="b">
        <v>1</v>
      </c>
      <c r="V1238">
        <v>0</v>
      </c>
      <c r="AI1238">
        <v>0</v>
      </c>
      <c r="AZ1238">
        <v>0</v>
      </c>
      <c r="BB1238">
        <v>11</v>
      </c>
      <c r="BC1238">
        <v>2022</v>
      </c>
      <c r="BD1238" s="1" t="s">
        <v>3988</v>
      </c>
      <c r="BE1238">
        <v>2023</v>
      </c>
    </row>
    <row r="1239" spans="1:57" x14ac:dyDescent="0.35">
      <c r="A1239" s="1" t="s">
        <v>37</v>
      </c>
      <c r="B1239" s="1" t="s">
        <v>5364</v>
      </c>
      <c r="C1239" s="1" t="s">
        <v>5372</v>
      </c>
      <c r="D1239" s="1" t="s">
        <v>5351</v>
      </c>
      <c r="E1239" s="2">
        <v>45260</v>
      </c>
      <c r="F1239" s="1" t="s">
        <v>5366</v>
      </c>
      <c r="G1239" s="1" t="s">
        <v>5373</v>
      </c>
      <c r="H1239" s="1" t="s">
        <v>40</v>
      </c>
      <c r="I1239" s="1" t="s">
        <v>40</v>
      </c>
      <c r="J1239" s="1" t="s">
        <v>751</v>
      </c>
      <c r="K1239" t="s">
        <v>29</v>
      </c>
      <c r="L1239" t="b">
        <v>1</v>
      </c>
      <c r="V1239">
        <v>0</v>
      </c>
      <c r="AI1239">
        <v>0</v>
      </c>
      <c r="AZ1239">
        <v>0</v>
      </c>
      <c r="BB1239">
        <v>11</v>
      </c>
      <c r="BC1239">
        <v>2023</v>
      </c>
      <c r="BD1239" s="1" t="s">
        <v>3988</v>
      </c>
      <c r="BE1239">
        <v>2024</v>
      </c>
    </row>
    <row r="1240" spans="1:57" x14ac:dyDescent="0.35">
      <c r="A1240" s="1" t="s">
        <v>37</v>
      </c>
      <c r="B1240" s="1" t="s">
        <v>5360</v>
      </c>
      <c r="C1240" s="1" t="s">
        <v>5370</v>
      </c>
      <c r="D1240" s="1" t="s">
        <v>5351</v>
      </c>
      <c r="E1240" s="2">
        <v>45260</v>
      </c>
      <c r="F1240" s="1" t="s">
        <v>5362</v>
      </c>
      <c r="G1240" s="1" t="s">
        <v>5371</v>
      </c>
      <c r="H1240" s="1" t="s">
        <v>146</v>
      </c>
      <c r="I1240" s="1" t="s">
        <v>145</v>
      </c>
      <c r="J1240" s="1" t="s">
        <v>751</v>
      </c>
      <c r="K1240" t="s">
        <v>29</v>
      </c>
      <c r="L1240" t="b">
        <v>1</v>
      </c>
      <c r="V1240">
        <v>0</v>
      </c>
      <c r="AI1240">
        <v>0</v>
      </c>
      <c r="AZ1240">
        <v>0</v>
      </c>
      <c r="BB1240">
        <v>11</v>
      </c>
      <c r="BC1240">
        <v>2023</v>
      </c>
      <c r="BD1240" s="1" t="s">
        <v>3988</v>
      </c>
      <c r="BE1240">
        <v>2024</v>
      </c>
    </row>
    <row r="1241" spans="1:57" x14ac:dyDescent="0.35">
      <c r="A1241" s="1" t="s">
        <v>37</v>
      </c>
      <c r="B1241" s="1" t="s">
        <v>5356</v>
      </c>
      <c r="C1241" s="1" t="s">
        <v>5368</v>
      </c>
      <c r="D1241" s="1" t="s">
        <v>5351</v>
      </c>
      <c r="E1241" s="2">
        <v>45260</v>
      </c>
      <c r="F1241" s="1" t="s">
        <v>5358</v>
      </c>
      <c r="G1241" s="1" t="s">
        <v>5369</v>
      </c>
      <c r="H1241" s="1" t="s">
        <v>30</v>
      </c>
      <c r="I1241" s="1" t="s">
        <v>29</v>
      </c>
      <c r="J1241" s="1" t="s">
        <v>751</v>
      </c>
      <c r="K1241" t="s">
        <v>29</v>
      </c>
      <c r="L1241" t="b">
        <v>1</v>
      </c>
      <c r="V1241">
        <v>0</v>
      </c>
      <c r="AI1241">
        <v>0</v>
      </c>
      <c r="AZ1241">
        <v>0</v>
      </c>
      <c r="BB1241">
        <v>11</v>
      </c>
      <c r="BC1241">
        <v>2023</v>
      </c>
      <c r="BD1241" s="1" t="s">
        <v>3988</v>
      </c>
      <c r="BE1241">
        <v>2024</v>
      </c>
    </row>
    <row r="1242" spans="1:57" x14ac:dyDescent="0.35">
      <c r="A1242" s="1" t="s">
        <v>37</v>
      </c>
      <c r="B1242" s="1" t="s">
        <v>5364</v>
      </c>
      <c r="C1242" s="1" t="s">
        <v>5365</v>
      </c>
      <c r="D1242" s="1" t="s">
        <v>5353</v>
      </c>
      <c r="E1242" s="2">
        <v>45626</v>
      </c>
      <c r="F1242" s="1" t="s">
        <v>5366</v>
      </c>
      <c r="G1242" s="1" t="s">
        <v>5367</v>
      </c>
      <c r="H1242" s="1" t="s">
        <v>40</v>
      </c>
      <c r="I1242" s="1" t="s">
        <v>40</v>
      </c>
      <c r="J1242" s="1" t="s">
        <v>751</v>
      </c>
      <c r="K1242" t="s">
        <v>29</v>
      </c>
      <c r="L1242" t="b">
        <v>1</v>
      </c>
      <c r="V1242">
        <v>0</v>
      </c>
      <c r="AI1242">
        <v>0</v>
      </c>
      <c r="AZ1242">
        <v>0</v>
      </c>
      <c r="BB1242">
        <v>11</v>
      </c>
      <c r="BC1242">
        <v>2024</v>
      </c>
      <c r="BD1242" s="1" t="s">
        <v>3988</v>
      </c>
      <c r="BE1242">
        <v>2025</v>
      </c>
    </row>
    <row r="1243" spans="1:57" x14ac:dyDescent="0.35">
      <c r="A1243" s="1" t="s">
        <v>37</v>
      </c>
      <c r="B1243" s="1" t="s">
        <v>5360</v>
      </c>
      <c r="C1243" s="1" t="s">
        <v>5361</v>
      </c>
      <c r="D1243" s="1" t="s">
        <v>5353</v>
      </c>
      <c r="E1243" s="2">
        <v>45626</v>
      </c>
      <c r="F1243" s="1" t="s">
        <v>5362</v>
      </c>
      <c r="G1243" s="1" t="s">
        <v>5363</v>
      </c>
      <c r="H1243" s="1" t="s">
        <v>146</v>
      </c>
      <c r="I1243" s="1" t="s">
        <v>145</v>
      </c>
      <c r="J1243" s="1" t="s">
        <v>751</v>
      </c>
      <c r="K1243" t="s">
        <v>29</v>
      </c>
      <c r="L1243" t="b">
        <v>1</v>
      </c>
      <c r="V1243">
        <v>0</v>
      </c>
      <c r="AI1243">
        <v>0</v>
      </c>
      <c r="AZ1243">
        <v>0</v>
      </c>
      <c r="BB1243">
        <v>11</v>
      </c>
      <c r="BC1243">
        <v>2024</v>
      </c>
      <c r="BD1243" s="1" t="s">
        <v>3988</v>
      </c>
      <c r="BE1243">
        <v>2025</v>
      </c>
    </row>
    <row r="1244" spans="1:57" x14ac:dyDescent="0.35">
      <c r="A1244" s="1" t="s">
        <v>37</v>
      </c>
      <c r="B1244" s="1" t="s">
        <v>5356</v>
      </c>
      <c r="C1244" s="1" t="s">
        <v>5357</v>
      </c>
      <c r="D1244" s="1" t="s">
        <v>5353</v>
      </c>
      <c r="E1244" s="2">
        <v>45626</v>
      </c>
      <c r="F1244" s="1" t="s">
        <v>5358</v>
      </c>
      <c r="G1244" s="1" t="s">
        <v>5359</v>
      </c>
      <c r="H1244" s="1" t="s">
        <v>30</v>
      </c>
      <c r="I1244" s="1" t="s">
        <v>29</v>
      </c>
      <c r="J1244" s="1" t="s">
        <v>751</v>
      </c>
      <c r="K1244" t="s">
        <v>29</v>
      </c>
      <c r="L1244" t="b">
        <v>1</v>
      </c>
      <c r="V1244">
        <v>0</v>
      </c>
      <c r="AI1244">
        <v>0</v>
      </c>
      <c r="AZ1244">
        <v>0</v>
      </c>
      <c r="BB1244">
        <v>11</v>
      </c>
      <c r="BC1244">
        <v>2024</v>
      </c>
      <c r="BD1244" s="1" t="s">
        <v>3988</v>
      </c>
      <c r="BE1244">
        <v>2025</v>
      </c>
    </row>
    <row r="1245" spans="1:57" x14ac:dyDescent="0.35">
      <c r="A1245" s="1" t="s">
        <v>614</v>
      </c>
      <c r="B1245" s="1" t="s">
        <v>3979</v>
      </c>
      <c r="C1245" s="1" t="s">
        <v>3978</v>
      </c>
      <c r="D1245" s="1" t="s">
        <v>29</v>
      </c>
      <c r="E1245" s="2"/>
      <c r="F1245" s="1" t="s">
        <v>3980</v>
      </c>
      <c r="G1245" s="1" t="s">
        <v>29</v>
      </c>
      <c r="H1245" s="1" t="s">
        <v>74</v>
      </c>
      <c r="I1245" s="1" t="s">
        <v>82</v>
      </c>
      <c r="J1245" s="1" t="s">
        <v>751</v>
      </c>
      <c r="K1245" t="s">
        <v>2567</v>
      </c>
      <c r="L1245" t="b">
        <v>1</v>
      </c>
      <c r="V1245">
        <v>0</v>
      </c>
      <c r="AA1245">
        <v>0</v>
      </c>
      <c r="AB1245">
        <v>0</v>
      </c>
      <c r="AD1245">
        <v>0</v>
      </c>
      <c r="AH1245">
        <v>0</v>
      </c>
      <c r="AI1245">
        <v>0</v>
      </c>
      <c r="AR1245">
        <v>0</v>
      </c>
      <c r="AS1245">
        <v>0</v>
      </c>
      <c r="AU1245">
        <v>0</v>
      </c>
      <c r="AY1245">
        <v>0</v>
      </c>
      <c r="AZ1245">
        <v>0</v>
      </c>
      <c r="BD1245"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0"/>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4251</v>
      </c>
      <c r="B1" t="s">
        <v>4</v>
      </c>
      <c r="C1" t="s">
        <v>4252</v>
      </c>
      <c r="D1" t="s">
        <v>4253</v>
      </c>
      <c r="E1" t="s">
        <v>4254</v>
      </c>
      <c r="F1" t="s">
        <v>4255</v>
      </c>
      <c r="G1" t="s">
        <v>4256</v>
      </c>
      <c r="H1" t="s">
        <v>4257</v>
      </c>
      <c r="I1" t="s">
        <v>4258</v>
      </c>
      <c r="J1" t="s">
        <v>4259</v>
      </c>
      <c r="K1" t="s">
        <v>17</v>
      </c>
      <c r="L1" t="s">
        <v>0</v>
      </c>
      <c r="M1" t="s">
        <v>4260</v>
      </c>
      <c r="N1" t="s">
        <v>4261</v>
      </c>
      <c r="O1" t="s">
        <v>4262</v>
      </c>
      <c r="P1" t="s">
        <v>4263</v>
      </c>
      <c r="Q1" t="s">
        <v>4264</v>
      </c>
      <c r="R1" t="s">
        <v>4265</v>
      </c>
      <c r="S1" t="s">
        <v>4266</v>
      </c>
      <c r="T1" t="s">
        <v>4267</v>
      </c>
    </row>
    <row r="2" spans="1:20" x14ac:dyDescent="0.35">
      <c r="A2" s="1" t="s">
        <v>174</v>
      </c>
      <c r="B2" s="1" t="s">
        <v>60</v>
      </c>
      <c r="C2" s="1" t="s">
        <v>4237</v>
      </c>
      <c r="D2" s="1" t="s">
        <v>4269</v>
      </c>
      <c r="E2" s="1" t="s">
        <v>4274</v>
      </c>
      <c r="F2" s="1" t="s">
        <v>4275</v>
      </c>
      <c r="G2" s="2">
        <v>44576</v>
      </c>
      <c r="H2" s="2"/>
      <c r="I2" s="1" t="s">
        <v>4272</v>
      </c>
      <c r="J2" s="1" t="s">
        <v>5170</v>
      </c>
      <c r="K2" s="1" t="s">
        <v>76</v>
      </c>
      <c r="L2" s="1" t="s">
        <v>111</v>
      </c>
      <c r="M2" s="1" t="s">
        <v>5341</v>
      </c>
      <c r="N2" s="2"/>
      <c r="O2">
        <v>1</v>
      </c>
      <c r="R2" t="s">
        <v>3987</v>
      </c>
      <c r="S2">
        <v>2022</v>
      </c>
    </row>
    <row r="3" spans="1:20" x14ac:dyDescent="0.35">
      <c r="A3" s="1" t="s">
        <v>481</v>
      </c>
      <c r="B3" s="1" t="s">
        <v>250</v>
      </c>
      <c r="C3" s="1" t="s">
        <v>4366</v>
      </c>
      <c r="D3" s="1" t="s">
        <v>4277</v>
      </c>
      <c r="E3" s="1" t="s">
        <v>4278</v>
      </c>
      <c r="F3" s="1" t="s">
        <v>4271</v>
      </c>
      <c r="G3" s="2">
        <v>38625</v>
      </c>
      <c r="H3" s="2"/>
      <c r="I3" s="1" t="s">
        <v>4359</v>
      </c>
      <c r="J3" s="1" t="s">
        <v>4280</v>
      </c>
      <c r="K3" s="1" t="s">
        <v>265</v>
      </c>
      <c r="L3" s="1" t="s">
        <v>479</v>
      </c>
      <c r="M3" s="1" t="s">
        <v>29</v>
      </c>
      <c r="N3" s="2"/>
      <c r="O3">
        <v>9</v>
      </c>
      <c r="R3" t="s">
        <v>3988</v>
      </c>
    </row>
    <row r="4" spans="1:20" x14ac:dyDescent="0.35">
      <c r="A4" s="1" t="s">
        <v>485</v>
      </c>
      <c r="B4" s="1" t="s">
        <v>250</v>
      </c>
      <c r="C4" s="1" t="s">
        <v>4367</v>
      </c>
      <c r="D4" s="1" t="s">
        <v>4277</v>
      </c>
      <c r="E4" s="1" t="s">
        <v>4278</v>
      </c>
      <c r="F4" s="1" t="s">
        <v>4271</v>
      </c>
      <c r="G4" s="2">
        <v>38973</v>
      </c>
      <c r="H4" s="2"/>
      <c r="I4" s="1" t="s">
        <v>4361</v>
      </c>
      <c r="J4" s="1" t="s">
        <v>4280</v>
      </c>
      <c r="K4" s="1" t="s">
        <v>265</v>
      </c>
      <c r="L4" s="1" t="s">
        <v>479</v>
      </c>
      <c r="M4" s="1" t="s">
        <v>29</v>
      </c>
      <c r="N4" s="2"/>
      <c r="O4">
        <v>9</v>
      </c>
      <c r="R4" t="s">
        <v>3988</v>
      </c>
    </row>
    <row r="5" spans="1:20" x14ac:dyDescent="0.35">
      <c r="A5" s="1" t="s">
        <v>261</v>
      </c>
      <c r="B5" s="1" t="s">
        <v>250</v>
      </c>
      <c r="C5" s="1" t="s">
        <v>4368</v>
      </c>
      <c r="D5" s="1" t="s">
        <v>4277</v>
      </c>
      <c r="E5" s="1" t="s">
        <v>4278</v>
      </c>
      <c r="F5" s="1" t="s">
        <v>4271</v>
      </c>
      <c r="G5" s="2">
        <v>38424</v>
      </c>
      <c r="H5" s="2"/>
      <c r="I5" s="1" t="s">
        <v>4359</v>
      </c>
      <c r="J5" s="1" t="s">
        <v>4280</v>
      </c>
      <c r="K5" s="1" t="s">
        <v>265</v>
      </c>
      <c r="L5" s="1" t="s">
        <v>259</v>
      </c>
      <c r="M5" s="1" t="s">
        <v>29</v>
      </c>
      <c r="N5" s="2"/>
      <c r="O5">
        <v>3</v>
      </c>
      <c r="R5" t="s">
        <v>3986</v>
      </c>
      <c r="S5">
        <v>2005</v>
      </c>
    </row>
    <row r="6" spans="1:20" x14ac:dyDescent="0.35">
      <c r="A6" s="1" t="s">
        <v>267</v>
      </c>
      <c r="B6" s="1" t="s">
        <v>250</v>
      </c>
      <c r="C6" s="1" t="s">
        <v>4369</v>
      </c>
      <c r="D6" s="1" t="s">
        <v>4277</v>
      </c>
      <c r="E6" s="1" t="s">
        <v>4278</v>
      </c>
      <c r="F6" s="1" t="s">
        <v>4271</v>
      </c>
      <c r="G6" s="2">
        <v>39673</v>
      </c>
      <c r="H6" s="2"/>
      <c r="I6" s="1" t="s">
        <v>4370</v>
      </c>
      <c r="J6" s="1" t="s">
        <v>4280</v>
      </c>
      <c r="K6" s="1" t="s">
        <v>265</v>
      </c>
      <c r="L6" s="1" t="s">
        <v>259</v>
      </c>
      <c r="M6" s="1" t="s">
        <v>29</v>
      </c>
      <c r="N6" s="2"/>
      <c r="O6">
        <v>8</v>
      </c>
      <c r="R6" t="s">
        <v>3985</v>
      </c>
      <c r="S6">
        <v>2008</v>
      </c>
    </row>
    <row r="7" spans="1:20" x14ac:dyDescent="0.35">
      <c r="A7" s="1" t="s">
        <v>534</v>
      </c>
      <c r="B7" s="1" t="s">
        <v>250</v>
      </c>
      <c r="C7" s="1" t="s">
        <v>4371</v>
      </c>
      <c r="D7" s="1" t="s">
        <v>4277</v>
      </c>
      <c r="E7" s="1" t="s">
        <v>4278</v>
      </c>
      <c r="F7" s="1" t="s">
        <v>4271</v>
      </c>
      <c r="G7" s="2">
        <v>41243</v>
      </c>
      <c r="H7" s="2"/>
      <c r="I7" s="1" t="s">
        <v>4344</v>
      </c>
      <c r="J7" s="1" t="s">
        <v>4280</v>
      </c>
      <c r="K7" s="1" t="s">
        <v>265</v>
      </c>
      <c r="L7" s="1" t="s">
        <v>531</v>
      </c>
      <c r="M7" s="1" t="s">
        <v>29</v>
      </c>
      <c r="N7" s="2"/>
      <c r="O7">
        <v>11</v>
      </c>
      <c r="R7" t="s">
        <v>3988</v>
      </c>
    </row>
    <row r="8" spans="1:20" x14ac:dyDescent="0.35">
      <c r="A8" s="1" t="s">
        <v>333</v>
      </c>
      <c r="B8" s="1" t="s">
        <v>250</v>
      </c>
      <c r="C8" s="1" t="s">
        <v>4372</v>
      </c>
      <c r="D8" s="1" t="s">
        <v>4277</v>
      </c>
      <c r="E8" s="1" t="s">
        <v>4278</v>
      </c>
      <c r="F8" s="1" t="s">
        <v>4271</v>
      </c>
      <c r="G8" s="2">
        <v>38656</v>
      </c>
      <c r="H8" s="2"/>
      <c r="I8" s="1" t="s">
        <v>4359</v>
      </c>
      <c r="J8" s="1" t="s">
        <v>4280</v>
      </c>
      <c r="K8" s="1" t="s">
        <v>265</v>
      </c>
      <c r="L8" s="1" t="s">
        <v>330</v>
      </c>
      <c r="M8" s="1" t="s">
        <v>29</v>
      </c>
      <c r="N8" s="2"/>
      <c r="O8">
        <v>10</v>
      </c>
      <c r="R8" t="s">
        <v>3988</v>
      </c>
    </row>
    <row r="9" spans="1:20" x14ac:dyDescent="0.35">
      <c r="A9" s="1" t="s">
        <v>366</v>
      </c>
      <c r="B9" s="1" t="s">
        <v>250</v>
      </c>
      <c r="C9" s="1" t="s">
        <v>4356</v>
      </c>
      <c r="D9" s="1" t="s">
        <v>4277</v>
      </c>
      <c r="E9" s="1" t="s">
        <v>4278</v>
      </c>
      <c r="F9" s="1" t="s">
        <v>4271</v>
      </c>
      <c r="G9" s="2">
        <v>39293</v>
      </c>
      <c r="H9" s="2"/>
      <c r="I9" s="1" t="s">
        <v>4354</v>
      </c>
      <c r="J9" s="1" t="s">
        <v>4280</v>
      </c>
      <c r="K9" s="1" t="s">
        <v>265</v>
      </c>
      <c r="L9" s="1" t="s">
        <v>360</v>
      </c>
      <c r="M9" s="1" t="s">
        <v>29</v>
      </c>
      <c r="N9" s="2"/>
      <c r="O9">
        <v>7</v>
      </c>
      <c r="R9" t="s">
        <v>3985</v>
      </c>
      <c r="S9">
        <v>2007</v>
      </c>
    </row>
    <row r="10" spans="1:20" x14ac:dyDescent="0.35">
      <c r="A10" s="1" t="s">
        <v>368</v>
      </c>
      <c r="B10" s="1" t="s">
        <v>250</v>
      </c>
      <c r="C10" s="1" t="s">
        <v>4357</v>
      </c>
      <c r="D10" s="1" t="s">
        <v>4277</v>
      </c>
      <c r="E10" s="1" t="s">
        <v>4278</v>
      </c>
      <c r="F10" s="1" t="s">
        <v>4271</v>
      </c>
      <c r="G10" s="2">
        <v>39293</v>
      </c>
      <c r="H10" s="2"/>
      <c r="I10" s="1" t="s">
        <v>4354</v>
      </c>
      <c r="J10" s="1" t="s">
        <v>4280</v>
      </c>
      <c r="K10" s="1" t="s">
        <v>265</v>
      </c>
      <c r="L10" s="1" t="s">
        <v>360</v>
      </c>
      <c r="M10" s="1" t="s">
        <v>29</v>
      </c>
      <c r="N10" s="2"/>
      <c r="O10">
        <v>7</v>
      </c>
      <c r="R10" t="s">
        <v>3985</v>
      </c>
      <c r="S10">
        <v>2007</v>
      </c>
    </row>
    <row r="11" spans="1:20" x14ac:dyDescent="0.35">
      <c r="A11" s="1" t="s">
        <v>493</v>
      </c>
      <c r="B11" s="1" t="s">
        <v>250</v>
      </c>
      <c r="C11" s="1" t="s">
        <v>4358</v>
      </c>
      <c r="D11" s="1" t="s">
        <v>4277</v>
      </c>
      <c r="E11" s="1" t="s">
        <v>4278</v>
      </c>
      <c r="F11" s="1" t="s">
        <v>4271</v>
      </c>
      <c r="G11" s="2">
        <v>38411</v>
      </c>
      <c r="H11" s="2"/>
      <c r="I11" s="1" t="s">
        <v>4359</v>
      </c>
      <c r="J11" s="1" t="s">
        <v>4287</v>
      </c>
      <c r="K11" s="1" t="s">
        <v>265</v>
      </c>
      <c r="L11" s="1" t="s">
        <v>491</v>
      </c>
      <c r="M11" s="1" t="s">
        <v>29</v>
      </c>
      <c r="N11" s="2"/>
      <c r="O11">
        <v>2</v>
      </c>
      <c r="R11" t="s">
        <v>3987</v>
      </c>
      <c r="S11">
        <v>2005</v>
      </c>
    </row>
    <row r="12" spans="1:20" x14ac:dyDescent="0.35">
      <c r="A12" s="1" t="s">
        <v>549</v>
      </c>
      <c r="B12" s="1" t="s">
        <v>250</v>
      </c>
      <c r="C12" s="1" t="s">
        <v>4360</v>
      </c>
      <c r="D12" s="1" t="s">
        <v>4277</v>
      </c>
      <c r="E12" s="1" t="s">
        <v>4278</v>
      </c>
      <c r="F12" s="1" t="s">
        <v>4271</v>
      </c>
      <c r="G12" s="2">
        <v>38837</v>
      </c>
      <c r="H12" s="2"/>
      <c r="I12" s="1" t="s">
        <v>4361</v>
      </c>
      <c r="J12" s="1" t="s">
        <v>4280</v>
      </c>
      <c r="K12" s="1" t="s">
        <v>265</v>
      </c>
      <c r="L12" s="1" t="s">
        <v>547</v>
      </c>
      <c r="M12" s="1" t="s">
        <v>29</v>
      </c>
      <c r="N12" s="2"/>
      <c r="O12">
        <v>4</v>
      </c>
      <c r="R12" t="s">
        <v>3986</v>
      </c>
      <c r="S12">
        <v>2006</v>
      </c>
    </row>
    <row r="13" spans="1:20" x14ac:dyDescent="0.35">
      <c r="A13" s="1" t="s">
        <v>553</v>
      </c>
      <c r="B13" s="1" t="s">
        <v>250</v>
      </c>
      <c r="C13" s="1" t="s">
        <v>4362</v>
      </c>
      <c r="D13" s="1" t="s">
        <v>4277</v>
      </c>
      <c r="E13" s="1" t="s">
        <v>4278</v>
      </c>
      <c r="F13" s="1" t="s">
        <v>4271</v>
      </c>
      <c r="G13" s="2">
        <v>40147</v>
      </c>
      <c r="H13" s="2"/>
      <c r="I13" s="1" t="s">
        <v>4351</v>
      </c>
      <c r="J13" s="1" t="s">
        <v>4280</v>
      </c>
      <c r="K13" s="1" t="s">
        <v>265</v>
      </c>
      <c r="L13" s="1" t="s">
        <v>547</v>
      </c>
      <c r="M13" s="1" t="s">
        <v>29</v>
      </c>
      <c r="N13" s="2"/>
      <c r="O13">
        <v>11</v>
      </c>
      <c r="R13" t="s">
        <v>3988</v>
      </c>
    </row>
    <row r="14" spans="1:20" x14ac:dyDescent="0.35">
      <c r="A14" s="1" t="s">
        <v>487</v>
      </c>
      <c r="B14" s="1" t="s">
        <v>250</v>
      </c>
      <c r="C14" s="1" t="s">
        <v>4363</v>
      </c>
      <c r="D14" s="1" t="s">
        <v>4277</v>
      </c>
      <c r="E14" s="1" t="s">
        <v>4278</v>
      </c>
      <c r="F14" s="1" t="s">
        <v>4271</v>
      </c>
      <c r="G14" s="2">
        <v>37955</v>
      </c>
      <c r="H14" s="2"/>
      <c r="I14" s="1" t="s">
        <v>4364</v>
      </c>
      <c r="J14" s="1" t="s">
        <v>4280</v>
      </c>
      <c r="K14" s="1" t="s">
        <v>265</v>
      </c>
      <c r="L14" s="1" t="s">
        <v>460</v>
      </c>
      <c r="M14" s="1" t="s">
        <v>29</v>
      </c>
      <c r="N14" s="2"/>
      <c r="O14">
        <v>11</v>
      </c>
      <c r="R14" t="s">
        <v>3988</v>
      </c>
    </row>
    <row r="15" spans="1:20" x14ac:dyDescent="0.35">
      <c r="A15" s="1" t="s">
        <v>490</v>
      </c>
      <c r="B15" s="1" t="s">
        <v>250</v>
      </c>
      <c r="C15" s="1" t="s">
        <v>4365</v>
      </c>
      <c r="D15" s="1" t="s">
        <v>4277</v>
      </c>
      <c r="E15" s="1" t="s">
        <v>4278</v>
      </c>
      <c r="F15" s="1" t="s">
        <v>4271</v>
      </c>
      <c r="G15" s="2">
        <v>38928</v>
      </c>
      <c r="H15" s="2"/>
      <c r="I15" s="1" t="s">
        <v>4361</v>
      </c>
      <c r="J15" s="1" t="s">
        <v>4280</v>
      </c>
      <c r="K15" s="1" t="s">
        <v>265</v>
      </c>
      <c r="L15" s="1" t="s">
        <v>460</v>
      </c>
      <c r="M15" s="1" t="s">
        <v>29</v>
      </c>
      <c r="N15" s="2"/>
      <c r="O15">
        <v>7</v>
      </c>
      <c r="R15" t="s">
        <v>3985</v>
      </c>
      <c r="S15">
        <v>2006</v>
      </c>
    </row>
    <row r="16" spans="1:20" x14ac:dyDescent="0.35">
      <c r="A16" s="1" t="s">
        <v>520</v>
      </c>
      <c r="B16" s="1" t="s">
        <v>250</v>
      </c>
      <c r="C16" s="1" t="s">
        <v>4346</v>
      </c>
      <c r="D16" s="1" t="s">
        <v>4277</v>
      </c>
      <c r="E16" s="1" t="s">
        <v>4278</v>
      </c>
      <c r="F16" s="1" t="s">
        <v>4271</v>
      </c>
      <c r="G16" s="2">
        <v>40573</v>
      </c>
      <c r="H16" s="2"/>
      <c r="I16" s="1" t="s">
        <v>4342</v>
      </c>
      <c r="J16" s="1" t="s">
        <v>4280</v>
      </c>
      <c r="K16" s="1" t="s">
        <v>265</v>
      </c>
      <c r="L16" s="1" t="s">
        <v>306</v>
      </c>
      <c r="M16" s="1" t="s">
        <v>29</v>
      </c>
      <c r="N16" s="2"/>
      <c r="O16">
        <v>1</v>
      </c>
      <c r="R16" t="s">
        <v>3987</v>
      </c>
      <c r="S16">
        <v>2011</v>
      </c>
    </row>
    <row r="17" spans="1:19" x14ac:dyDescent="0.35">
      <c r="A17" s="1" t="s">
        <v>520</v>
      </c>
      <c r="B17" s="1" t="s">
        <v>250</v>
      </c>
      <c r="C17" s="1" t="s">
        <v>4347</v>
      </c>
      <c r="D17" s="1" t="s">
        <v>4277</v>
      </c>
      <c r="E17" s="1" t="s">
        <v>4278</v>
      </c>
      <c r="F17" s="1" t="s">
        <v>4271</v>
      </c>
      <c r="G17" s="2">
        <v>40573</v>
      </c>
      <c r="H17" s="2"/>
      <c r="I17" s="1" t="s">
        <v>4342</v>
      </c>
      <c r="J17" s="1" t="s">
        <v>4280</v>
      </c>
      <c r="K17" s="1" t="s">
        <v>265</v>
      </c>
      <c r="L17" s="1" t="s">
        <v>306</v>
      </c>
      <c r="M17" s="1" t="s">
        <v>29</v>
      </c>
      <c r="N17" s="2"/>
      <c r="O17">
        <v>1</v>
      </c>
      <c r="R17" t="s">
        <v>3987</v>
      </c>
      <c r="S17">
        <v>2011</v>
      </c>
    </row>
    <row r="18" spans="1:19" x14ac:dyDescent="0.35">
      <c r="A18" s="1" t="s">
        <v>520</v>
      </c>
      <c r="B18" s="1" t="s">
        <v>250</v>
      </c>
      <c r="C18" s="1" t="s">
        <v>4348</v>
      </c>
      <c r="D18" s="1" t="s">
        <v>4277</v>
      </c>
      <c r="E18" s="1" t="s">
        <v>4278</v>
      </c>
      <c r="F18" s="1" t="s">
        <v>4271</v>
      </c>
      <c r="G18" s="2">
        <v>40573</v>
      </c>
      <c r="H18" s="2"/>
      <c r="I18" s="1" t="s">
        <v>4342</v>
      </c>
      <c r="J18" s="1" t="s">
        <v>4280</v>
      </c>
      <c r="K18" s="1" t="s">
        <v>265</v>
      </c>
      <c r="L18" s="1" t="s">
        <v>306</v>
      </c>
      <c r="M18" s="1" t="s">
        <v>29</v>
      </c>
      <c r="N18" s="2"/>
      <c r="O18">
        <v>1</v>
      </c>
      <c r="R18" t="s">
        <v>3987</v>
      </c>
      <c r="S18">
        <v>2011</v>
      </c>
    </row>
    <row r="19" spans="1:19" x14ac:dyDescent="0.35">
      <c r="A19" s="1" t="s">
        <v>520</v>
      </c>
      <c r="B19" s="1" t="s">
        <v>250</v>
      </c>
      <c r="C19" s="1" t="s">
        <v>4349</v>
      </c>
      <c r="D19" s="1" t="s">
        <v>4277</v>
      </c>
      <c r="E19" s="1" t="s">
        <v>4278</v>
      </c>
      <c r="F19" s="1" t="s">
        <v>4271</v>
      </c>
      <c r="G19" s="2">
        <v>40573</v>
      </c>
      <c r="H19" s="2"/>
      <c r="I19" s="1" t="s">
        <v>4342</v>
      </c>
      <c r="J19" s="1" t="s">
        <v>4280</v>
      </c>
      <c r="K19" s="1" t="s">
        <v>265</v>
      </c>
      <c r="L19" s="1" t="s">
        <v>306</v>
      </c>
      <c r="M19" s="1" t="s">
        <v>29</v>
      </c>
      <c r="N19" s="2"/>
      <c r="O19">
        <v>1</v>
      </c>
      <c r="R19" t="s">
        <v>3987</v>
      </c>
      <c r="S19">
        <v>2011</v>
      </c>
    </row>
    <row r="20" spans="1:19" x14ac:dyDescent="0.35">
      <c r="A20" s="1" t="s">
        <v>467</v>
      </c>
      <c r="B20" s="1" t="s">
        <v>250</v>
      </c>
      <c r="C20" s="1" t="s">
        <v>4350</v>
      </c>
      <c r="D20" s="1" t="s">
        <v>4277</v>
      </c>
      <c r="E20" s="1" t="s">
        <v>4278</v>
      </c>
      <c r="F20" s="1" t="s">
        <v>4271</v>
      </c>
      <c r="G20" s="2">
        <v>39843</v>
      </c>
      <c r="H20" s="2"/>
      <c r="I20" s="1" t="s">
        <v>4351</v>
      </c>
      <c r="J20" s="1" t="s">
        <v>4280</v>
      </c>
      <c r="K20" s="1" t="s">
        <v>265</v>
      </c>
      <c r="L20" s="1" t="s">
        <v>464</v>
      </c>
      <c r="M20" s="1" t="s">
        <v>29</v>
      </c>
      <c r="N20" s="2"/>
      <c r="O20">
        <v>1</v>
      </c>
      <c r="R20" t="s">
        <v>3987</v>
      </c>
      <c r="S20">
        <v>2009</v>
      </c>
    </row>
    <row r="21" spans="1:19" x14ac:dyDescent="0.35">
      <c r="A21" s="1" t="s">
        <v>517</v>
      </c>
      <c r="B21" s="1" t="s">
        <v>250</v>
      </c>
      <c r="C21" s="1" t="s">
        <v>4352</v>
      </c>
      <c r="D21" s="1" t="s">
        <v>4277</v>
      </c>
      <c r="E21" s="1" t="s">
        <v>4278</v>
      </c>
      <c r="F21" s="1" t="s">
        <v>4271</v>
      </c>
      <c r="G21" s="2">
        <v>40389</v>
      </c>
      <c r="H21" s="2"/>
      <c r="I21" s="1" t="s">
        <v>4286</v>
      </c>
      <c r="J21" s="1" t="s">
        <v>4280</v>
      </c>
      <c r="K21" s="1" t="s">
        <v>265</v>
      </c>
      <c r="L21" s="1" t="s">
        <v>510</v>
      </c>
      <c r="M21" s="1" t="s">
        <v>29</v>
      </c>
      <c r="N21" s="2"/>
      <c r="O21">
        <v>7</v>
      </c>
      <c r="R21" t="s">
        <v>3985</v>
      </c>
      <c r="S21">
        <v>2010</v>
      </c>
    </row>
    <row r="22" spans="1:19" x14ac:dyDescent="0.35">
      <c r="A22" s="1" t="s">
        <v>508</v>
      </c>
      <c r="B22" s="1" t="s">
        <v>250</v>
      </c>
      <c r="C22" s="1" t="s">
        <v>4353</v>
      </c>
      <c r="D22" s="1" t="s">
        <v>4277</v>
      </c>
      <c r="E22" s="1" t="s">
        <v>4278</v>
      </c>
      <c r="F22" s="1" t="s">
        <v>4271</v>
      </c>
      <c r="G22" s="2">
        <v>39263</v>
      </c>
      <c r="H22" s="2"/>
      <c r="I22" s="1" t="s">
        <v>4354</v>
      </c>
      <c r="J22" s="1" t="s">
        <v>4280</v>
      </c>
      <c r="K22" s="1" t="s">
        <v>265</v>
      </c>
      <c r="L22" s="1" t="s">
        <v>500</v>
      </c>
      <c r="M22" s="1" t="s">
        <v>29</v>
      </c>
      <c r="N22" s="2"/>
      <c r="O22">
        <v>6</v>
      </c>
      <c r="R22" t="s">
        <v>3985</v>
      </c>
      <c r="S22">
        <v>2007</v>
      </c>
    </row>
    <row r="23" spans="1:19" x14ac:dyDescent="0.35">
      <c r="A23" s="1" t="s">
        <v>508</v>
      </c>
      <c r="B23" s="1" t="s">
        <v>250</v>
      </c>
      <c r="C23" s="1" t="s">
        <v>4355</v>
      </c>
      <c r="D23" s="1" t="s">
        <v>4277</v>
      </c>
      <c r="E23" s="1" t="s">
        <v>4278</v>
      </c>
      <c r="F23" s="1" t="s">
        <v>4271</v>
      </c>
      <c r="G23" s="2">
        <v>39263</v>
      </c>
      <c r="H23" s="2"/>
      <c r="I23" s="1" t="s">
        <v>4354</v>
      </c>
      <c r="J23" s="1" t="s">
        <v>4280</v>
      </c>
      <c r="K23" s="1" t="s">
        <v>265</v>
      </c>
      <c r="L23" s="1" t="s">
        <v>500</v>
      </c>
      <c r="M23" s="1" t="s">
        <v>29</v>
      </c>
      <c r="N23" s="2"/>
      <c r="O23">
        <v>6</v>
      </c>
      <c r="R23" t="s">
        <v>3985</v>
      </c>
      <c r="S23">
        <v>2007</v>
      </c>
    </row>
    <row r="24" spans="1:19" x14ac:dyDescent="0.35">
      <c r="A24" s="1" t="s">
        <v>436</v>
      </c>
      <c r="B24" s="1" t="s">
        <v>250</v>
      </c>
      <c r="C24" s="1" t="s">
        <v>4373</v>
      </c>
      <c r="D24" s="1" t="s">
        <v>4277</v>
      </c>
      <c r="E24" s="1" t="s">
        <v>4278</v>
      </c>
      <c r="F24" s="1" t="s">
        <v>4271</v>
      </c>
      <c r="G24" s="2">
        <v>39752</v>
      </c>
      <c r="H24" s="2"/>
      <c r="I24" s="1" t="s">
        <v>4370</v>
      </c>
      <c r="J24" s="1" t="s">
        <v>4280</v>
      </c>
      <c r="K24" s="1" t="s">
        <v>265</v>
      </c>
      <c r="L24" s="1" t="s">
        <v>330</v>
      </c>
      <c r="M24" s="1" t="s">
        <v>29</v>
      </c>
      <c r="N24" s="2"/>
      <c r="O24">
        <v>10</v>
      </c>
      <c r="R24" t="s">
        <v>3988</v>
      </c>
    </row>
    <row r="25" spans="1:19" x14ac:dyDescent="0.35">
      <c r="A25" s="1" t="s">
        <v>538</v>
      </c>
      <c r="B25" s="1" t="s">
        <v>250</v>
      </c>
      <c r="C25" s="1" t="s">
        <v>4374</v>
      </c>
      <c r="D25" s="1" t="s">
        <v>4277</v>
      </c>
      <c r="E25" s="1" t="s">
        <v>4278</v>
      </c>
      <c r="F25" s="1" t="s">
        <v>4271</v>
      </c>
      <c r="G25" s="2">
        <v>40908</v>
      </c>
      <c r="H25" s="2"/>
      <c r="I25" s="1" t="s">
        <v>4342</v>
      </c>
      <c r="J25" s="1" t="s">
        <v>4280</v>
      </c>
      <c r="K25" s="1" t="s">
        <v>265</v>
      </c>
      <c r="L25" s="1" t="s">
        <v>330</v>
      </c>
      <c r="M25" s="1" t="s">
        <v>29</v>
      </c>
      <c r="N25" s="2"/>
      <c r="O25">
        <v>12</v>
      </c>
      <c r="R25" t="s">
        <v>3987</v>
      </c>
    </row>
    <row r="26" spans="1:19" x14ac:dyDescent="0.35">
      <c r="A26" s="1" t="s">
        <v>336</v>
      </c>
      <c r="B26" s="1" t="s">
        <v>250</v>
      </c>
      <c r="C26" s="1" t="s">
        <v>4375</v>
      </c>
      <c r="D26" s="1" t="s">
        <v>4277</v>
      </c>
      <c r="E26" s="1" t="s">
        <v>4278</v>
      </c>
      <c r="F26" s="1" t="s">
        <v>4271</v>
      </c>
      <c r="G26" s="2">
        <v>38017</v>
      </c>
      <c r="H26" s="2"/>
      <c r="I26" s="1" t="s">
        <v>4376</v>
      </c>
      <c r="J26" s="1" t="s">
        <v>4280</v>
      </c>
      <c r="K26" s="1" t="s">
        <v>265</v>
      </c>
      <c r="L26" s="1" t="s">
        <v>334</v>
      </c>
      <c r="M26" s="1" t="s">
        <v>29</v>
      </c>
      <c r="N26" s="2"/>
      <c r="O26">
        <v>1</v>
      </c>
      <c r="R26" t="s">
        <v>3987</v>
      </c>
      <c r="S26">
        <v>2004</v>
      </c>
    </row>
    <row r="27" spans="1:19" x14ac:dyDescent="0.35">
      <c r="A27" s="1" t="s">
        <v>336</v>
      </c>
      <c r="B27" s="1" t="s">
        <v>250</v>
      </c>
      <c r="C27" s="1" t="s">
        <v>4377</v>
      </c>
      <c r="D27" s="1" t="s">
        <v>4277</v>
      </c>
      <c r="E27" s="1" t="s">
        <v>4278</v>
      </c>
      <c r="F27" s="1" t="s">
        <v>4271</v>
      </c>
      <c r="G27" s="2">
        <v>38017</v>
      </c>
      <c r="H27" s="2"/>
      <c r="I27" s="1" t="s">
        <v>4376</v>
      </c>
      <c r="J27" s="1" t="s">
        <v>4280</v>
      </c>
      <c r="K27" s="1" t="s">
        <v>265</v>
      </c>
      <c r="L27" s="1" t="s">
        <v>334</v>
      </c>
      <c r="M27" s="1" t="s">
        <v>29</v>
      </c>
      <c r="N27" s="2"/>
      <c r="O27">
        <v>1</v>
      </c>
      <c r="R27" t="s">
        <v>3987</v>
      </c>
      <c r="S27">
        <v>2004</v>
      </c>
    </row>
    <row r="28" spans="1:19" x14ac:dyDescent="0.35">
      <c r="A28" s="1" t="s">
        <v>336</v>
      </c>
      <c r="B28" s="1" t="s">
        <v>250</v>
      </c>
      <c r="C28" s="1" t="s">
        <v>4378</v>
      </c>
      <c r="D28" s="1" t="s">
        <v>4277</v>
      </c>
      <c r="E28" s="1" t="s">
        <v>4278</v>
      </c>
      <c r="F28" s="1" t="s">
        <v>4271</v>
      </c>
      <c r="G28" s="2">
        <v>38017</v>
      </c>
      <c r="H28" s="2"/>
      <c r="I28" s="1" t="s">
        <v>4376</v>
      </c>
      <c r="J28" s="1" t="s">
        <v>4280</v>
      </c>
      <c r="K28" s="1" t="s">
        <v>265</v>
      </c>
      <c r="L28" s="1" t="s">
        <v>334</v>
      </c>
      <c r="M28" s="1" t="s">
        <v>29</v>
      </c>
      <c r="N28" s="2"/>
      <c r="O28">
        <v>1</v>
      </c>
      <c r="R28" t="s">
        <v>3987</v>
      </c>
      <c r="S28">
        <v>2004</v>
      </c>
    </row>
    <row r="29" spans="1:19" x14ac:dyDescent="0.35">
      <c r="A29" s="1" t="s">
        <v>340</v>
      </c>
      <c r="B29" s="1" t="s">
        <v>250</v>
      </c>
      <c r="C29" s="1" t="s">
        <v>4379</v>
      </c>
      <c r="D29" s="1" t="s">
        <v>4277</v>
      </c>
      <c r="E29" s="1" t="s">
        <v>4278</v>
      </c>
      <c r="F29" s="1" t="s">
        <v>4271</v>
      </c>
      <c r="G29" s="2">
        <v>38898</v>
      </c>
      <c r="H29" s="2"/>
      <c r="I29" s="1" t="s">
        <v>4361</v>
      </c>
      <c r="J29" s="1" t="s">
        <v>4280</v>
      </c>
      <c r="K29" s="1" t="s">
        <v>265</v>
      </c>
      <c r="L29" s="1" t="s">
        <v>334</v>
      </c>
      <c r="M29" s="1" t="s">
        <v>29</v>
      </c>
      <c r="N29" s="2"/>
      <c r="O29">
        <v>6</v>
      </c>
      <c r="R29" t="s">
        <v>3985</v>
      </c>
      <c r="S29">
        <v>2006</v>
      </c>
    </row>
    <row r="30" spans="1:19" x14ac:dyDescent="0.35">
      <c r="A30" s="1" t="s">
        <v>340</v>
      </c>
      <c r="B30" s="1" t="s">
        <v>250</v>
      </c>
      <c r="C30" s="1" t="s">
        <v>4380</v>
      </c>
      <c r="D30" s="1" t="s">
        <v>4277</v>
      </c>
      <c r="E30" s="1" t="s">
        <v>4278</v>
      </c>
      <c r="F30" s="1" t="s">
        <v>4271</v>
      </c>
      <c r="G30" s="2">
        <v>38898</v>
      </c>
      <c r="H30" s="2"/>
      <c r="I30" s="1" t="s">
        <v>4361</v>
      </c>
      <c r="J30" s="1" t="s">
        <v>4280</v>
      </c>
      <c r="K30" s="1" t="s">
        <v>265</v>
      </c>
      <c r="L30" s="1" t="s">
        <v>334</v>
      </c>
      <c r="M30" s="1" t="s">
        <v>29</v>
      </c>
      <c r="N30" s="2"/>
      <c r="O30">
        <v>6</v>
      </c>
      <c r="R30" t="s">
        <v>3985</v>
      </c>
      <c r="S30">
        <v>2006</v>
      </c>
    </row>
    <row r="31" spans="1:19" x14ac:dyDescent="0.35">
      <c r="A31" s="1" t="s">
        <v>340</v>
      </c>
      <c r="B31" s="1" t="s">
        <v>250</v>
      </c>
      <c r="C31" s="1" t="s">
        <v>4381</v>
      </c>
      <c r="D31" s="1" t="s">
        <v>4277</v>
      </c>
      <c r="E31" s="1" t="s">
        <v>4278</v>
      </c>
      <c r="F31" s="1" t="s">
        <v>4271</v>
      </c>
      <c r="G31" s="2">
        <v>38898</v>
      </c>
      <c r="H31" s="2"/>
      <c r="I31" s="1" t="s">
        <v>4361</v>
      </c>
      <c r="J31" s="1" t="s">
        <v>4280</v>
      </c>
      <c r="K31" s="1" t="s">
        <v>265</v>
      </c>
      <c r="L31" s="1" t="s">
        <v>334</v>
      </c>
      <c r="M31" s="1" t="s">
        <v>29</v>
      </c>
      <c r="N31" s="2"/>
      <c r="O31">
        <v>6</v>
      </c>
      <c r="R31" t="s">
        <v>3985</v>
      </c>
      <c r="S31">
        <v>2006</v>
      </c>
    </row>
    <row r="32" spans="1:19" x14ac:dyDescent="0.35">
      <c r="A32" s="1" t="s">
        <v>343</v>
      </c>
      <c r="B32" s="1" t="s">
        <v>250</v>
      </c>
      <c r="C32" s="1" t="s">
        <v>4382</v>
      </c>
      <c r="D32" s="1" t="s">
        <v>4277</v>
      </c>
      <c r="E32" s="1" t="s">
        <v>4278</v>
      </c>
      <c r="F32" s="1" t="s">
        <v>4271</v>
      </c>
      <c r="G32" s="2">
        <v>38960</v>
      </c>
      <c r="H32" s="2"/>
      <c r="I32" s="1" t="s">
        <v>4361</v>
      </c>
      <c r="J32" s="1" t="s">
        <v>4287</v>
      </c>
      <c r="K32" s="1" t="s">
        <v>265</v>
      </c>
      <c r="L32" s="1" t="s">
        <v>341</v>
      </c>
      <c r="M32" s="1" t="s">
        <v>29</v>
      </c>
      <c r="N32" s="2"/>
      <c r="O32">
        <v>8</v>
      </c>
      <c r="R32" t="s">
        <v>3985</v>
      </c>
      <c r="S32">
        <v>2006</v>
      </c>
    </row>
    <row r="33" spans="1:19" x14ac:dyDescent="0.35">
      <c r="A33" s="1" t="s">
        <v>345</v>
      </c>
      <c r="B33" s="1" t="s">
        <v>250</v>
      </c>
      <c r="C33" s="1" t="s">
        <v>4383</v>
      </c>
      <c r="D33" s="1" t="s">
        <v>4277</v>
      </c>
      <c r="E33" s="1" t="s">
        <v>4278</v>
      </c>
      <c r="F33" s="1" t="s">
        <v>4271</v>
      </c>
      <c r="G33" s="2">
        <v>38595</v>
      </c>
      <c r="H33" s="2"/>
      <c r="I33" s="1" t="s">
        <v>4359</v>
      </c>
      <c r="J33" s="1" t="s">
        <v>4287</v>
      </c>
      <c r="K33" s="1" t="s">
        <v>265</v>
      </c>
      <c r="L33" s="1" t="s">
        <v>341</v>
      </c>
      <c r="M33" s="1" t="s">
        <v>29</v>
      </c>
      <c r="N33" s="2"/>
      <c r="O33">
        <v>8</v>
      </c>
      <c r="R33" t="s">
        <v>3985</v>
      </c>
      <c r="S33">
        <v>2005</v>
      </c>
    </row>
    <row r="34" spans="1:19" x14ac:dyDescent="0.35">
      <c r="A34" s="1" t="s">
        <v>621</v>
      </c>
      <c r="B34" s="1" t="s">
        <v>250</v>
      </c>
      <c r="C34" s="1" t="s">
        <v>4056</v>
      </c>
      <c r="D34" s="1" t="s">
        <v>4277</v>
      </c>
      <c r="E34" s="1" t="s">
        <v>4278</v>
      </c>
      <c r="F34" s="1" t="s">
        <v>4271</v>
      </c>
      <c r="G34" s="2">
        <v>42674</v>
      </c>
      <c r="H34" s="2"/>
      <c r="I34" s="1" t="s">
        <v>4330</v>
      </c>
      <c r="J34" s="1" t="s">
        <v>4280</v>
      </c>
      <c r="K34" s="1" t="s">
        <v>265</v>
      </c>
      <c r="L34" s="1" t="s">
        <v>68</v>
      </c>
      <c r="M34" s="1" t="s">
        <v>29</v>
      </c>
      <c r="N34" s="2"/>
      <c r="O34">
        <v>10</v>
      </c>
      <c r="R34" t="s">
        <v>3988</v>
      </c>
    </row>
    <row r="35" spans="1:19" x14ac:dyDescent="0.35">
      <c r="A35" s="1" t="s">
        <v>181</v>
      </c>
      <c r="B35" s="1" t="s">
        <v>60</v>
      </c>
      <c r="C35" s="1" t="s">
        <v>4486</v>
      </c>
      <c r="D35" s="1" t="s">
        <v>4269</v>
      </c>
      <c r="E35" s="1" t="s">
        <v>4278</v>
      </c>
      <c r="F35" s="1" t="s">
        <v>4298</v>
      </c>
      <c r="G35" s="2">
        <v>44620</v>
      </c>
      <c r="H35" s="2"/>
      <c r="I35" s="1" t="s">
        <v>4272</v>
      </c>
      <c r="J35" s="1" t="s">
        <v>5170</v>
      </c>
      <c r="K35" s="1" t="s">
        <v>76</v>
      </c>
      <c r="L35" s="1" t="s">
        <v>56</v>
      </c>
      <c r="M35" s="1" t="s">
        <v>29</v>
      </c>
      <c r="N35" s="2"/>
      <c r="O35">
        <v>2</v>
      </c>
      <c r="R35" t="s">
        <v>3987</v>
      </c>
      <c r="S35">
        <v>2022</v>
      </c>
    </row>
    <row r="36" spans="1:19" x14ac:dyDescent="0.35">
      <c r="A36" s="1" t="s">
        <v>181</v>
      </c>
      <c r="B36" s="1" t="s">
        <v>60</v>
      </c>
      <c r="C36" s="1" t="s">
        <v>4247</v>
      </c>
      <c r="D36" s="1" t="s">
        <v>4269</v>
      </c>
      <c r="E36" s="1" t="s">
        <v>4274</v>
      </c>
      <c r="F36" s="1" t="s">
        <v>4275</v>
      </c>
      <c r="G36" s="2">
        <v>44804</v>
      </c>
      <c r="H36" s="2"/>
      <c r="I36" s="1" t="s">
        <v>4272</v>
      </c>
      <c r="J36" s="1" t="s">
        <v>5170</v>
      </c>
      <c r="K36" s="1" t="s">
        <v>76</v>
      </c>
      <c r="L36" s="1" t="s">
        <v>56</v>
      </c>
      <c r="M36" s="1" t="s">
        <v>29</v>
      </c>
      <c r="N36" s="2"/>
      <c r="O36">
        <v>8</v>
      </c>
      <c r="R36" t="s">
        <v>3985</v>
      </c>
      <c r="S36">
        <v>2022</v>
      </c>
    </row>
    <row r="37" spans="1:19" x14ac:dyDescent="0.35">
      <c r="A37" s="1" t="s">
        <v>181</v>
      </c>
      <c r="B37" s="1" t="s">
        <v>60</v>
      </c>
      <c r="C37" s="1" t="s">
        <v>4485</v>
      </c>
      <c r="D37" s="1" t="s">
        <v>4269</v>
      </c>
      <c r="E37" s="1" t="s">
        <v>4274</v>
      </c>
      <c r="F37" s="1" t="s">
        <v>4275</v>
      </c>
      <c r="G37" s="2">
        <v>44957</v>
      </c>
      <c r="H37" s="2"/>
      <c r="I37" s="1" t="s">
        <v>4301</v>
      </c>
      <c r="J37" s="1" t="s">
        <v>5170</v>
      </c>
      <c r="K37" s="1" t="s">
        <v>76</v>
      </c>
      <c r="L37" s="1" t="s">
        <v>56</v>
      </c>
      <c r="M37" s="1" t="s">
        <v>29</v>
      </c>
      <c r="N37" s="2"/>
      <c r="O37">
        <v>1</v>
      </c>
      <c r="R37" t="s">
        <v>3987</v>
      </c>
      <c r="S37">
        <v>2023</v>
      </c>
    </row>
    <row r="38" spans="1:19" x14ac:dyDescent="0.35">
      <c r="A38" s="1" t="s">
        <v>181</v>
      </c>
      <c r="B38" s="1" t="s">
        <v>60</v>
      </c>
      <c r="C38" s="1" t="s">
        <v>4484</v>
      </c>
      <c r="D38" s="1" t="s">
        <v>4269</v>
      </c>
      <c r="E38" s="1" t="s">
        <v>4270</v>
      </c>
      <c r="F38" s="1" t="s">
        <v>4271</v>
      </c>
      <c r="G38" s="2">
        <v>44804</v>
      </c>
      <c r="H38" s="2"/>
      <c r="I38" s="1" t="s">
        <v>4272</v>
      </c>
      <c r="J38" s="1" t="s">
        <v>5170</v>
      </c>
      <c r="K38" s="1" t="s">
        <v>76</v>
      </c>
      <c r="L38" s="1" t="s">
        <v>56</v>
      </c>
      <c r="M38" s="1" t="s">
        <v>29</v>
      </c>
      <c r="N38" s="2"/>
      <c r="O38">
        <v>8</v>
      </c>
      <c r="R38" t="s">
        <v>3985</v>
      </c>
      <c r="S38">
        <v>2022</v>
      </c>
    </row>
    <row r="39" spans="1:19" x14ac:dyDescent="0.35">
      <c r="A39" s="1" t="s">
        <v>46</v>
      </c>
      <c r="B39" s="1" t="s">
        <v>47</v>
      </c>
      <c r="C39" s="1" t="s">
        <v>4487</v>
      </c>
      <c r="D39" s="1" t="s">
        <v>4269</v>
      </c>
      <c r="E39" s="1" t="s">
        <v>4270</v>
      </c>
      <c r="F39" s="1" t="s">
        <v>4271</v>
      </c>
      <c r="G39" s="2">
        <v>45016</v>
      </c>
      <c r="H39" s="2"/>
      <c r="I39" s="1" t="s">
        <v>4301</v>
      </c>
      <c r="J39" s="1" t="s">
        <v>4273</v>
      </c>
      <c r="K39" s="1" t="s">
        <v>32</v>
      </c>
      <c r="L39" s="1" t="s">
        <v>44</v>
      </c>
      <c r="M39" s="1" t="s">
        <v>5198</v>
      </c>
      <c r="N39" s="2"/>
      <c r="O39">
        <v>3</v>
      </c>
      <c r="R39" t="s">
        <v>3986</v>
      </c>
      <c r="S39">
        <v>2023</v>
      </c>
    </row>
    <row r="40" spans="1:19" x14ac:dyDescent="0.35">
      <c r="A40" s="1" t="s">
        <v>586</v>
      </c>
      <c r="B40" s="1" t="s">
        <v>250</v>
      </c>
      <c r="C40" s="1" t="s">
        <v>4445</v>
      </c>
      <c r="D40" s="1" t="s">
        <v>4277</v>
      </c>
      <c r="E40" s="1" t="s">
        <v>4278</v>
      </c>
      <c r="F40" s="1" t="s">
        <v>4271</v>
      </c>
      <c r="G40" s="2">
        <v>41516</v>
      </c>
      <c r="H40" s="2"/>
      <c r="I40" s="1" t="s">
        <v>4279</v>
      </c>
      <c r="J40" s="1" t="s">
        <v>4280</v>
      </c>
      <c r="K40" s="1" t="s">
        <v>265</v>
      </c>
      <c r="L40" s="1" t="s">
        <v>111</v>
      </c>
      <c r="M40" s="1" t="s">
        <v>29</v>
      </c>
      <c r="N40" s="2"/>
      <c r="O40">
        <v>8</v>
      </c>
      <c r="R40" t="s">
        <v>3985</v>
      </c>
      <c r="S40">
        <v>2013</v>
      </c>
    </row>
    <row r="41" spans="1:19" x14ac:dyDescent="0.35">
      <c r="A41" s="1" t="s">
        <v>557</v>
      </c>
      <c r="B41" s="1" t="s">
        <v>250</v>
      </c>
      <c r="C41" s="1" t="s">
        <v>4446</v>
      </c>
      <c r="D41" s="1" t="s">
        <v>4277</v>
      </c>
      <c r="E41" s="1" t="s">
        <v>4278</v>
      </c>
      <c r="F41" s="1" t="s">
        <v>4271</v>
      </c>
      <c r="G41" s="2">
        <v>41455</v>
      </c>
      <c r="H41" s="2"/>
      <c r="I41" s="1" t="s">
        <v>4279</v>
      </c>
      <c r="J41" s="1" t="s">
        <v>4280</v>
      </c>
      <c r="K41" s="1" t="s">
        <v>265</v>
      </c>
      <c r="L41" s="1" t="s">
        <v>554</v>
      </c>
      <c r="M41" s="1" t="s">
        <v>29</v>
      </c>
      <c r="N41" s="2"/>
      <c r="O41">
        <v>6</v>
      </c>
      <c r="R41" t="s">
        <v>3985</v>
      </c>
      <c r="S41">
        <v>2013</v>
      </c>
    </row>
    <row r="42" spans="1:19" x14ac:dyDescent="0.35">
      <c r="A42" s="1" t="s">
        <v>640</v>
      </c>
      <c r="B42" s="1" t="s">
        <v>250</v>
      </c>
      <c r="C42" s="1" t="s">
        <v>4389</v>
      </c>
      <c r="D42" s="1" t="s">
        <v>4277</v>
      </c>
      <c r="E42" s="1" t="s">
        <v>4278</v>
      </c>
      <c r="F42" s="1" t="s">
        <v>4271</v>
      </c>
      <c r="G42" s="2">
        <v>42338</v>
      </c>
      <c r="H42" s="2"/>
      <c r="I42" s="1" t="s">
        <v>4328</v>
      </c>
      <c r="J42" s="1" t="s">
        <v>4280</v>
      </c>
      <c r="K42" s="1" t="s">
        <v>265</v>
      </c>
      <c r="L42" s="1" t="s">
        <v>49</v>
      </c>
      <c r="M42" s="1" t="s">
        <v>29</v>
      </c>
      <c r="N42" s="2"/>
      <c r="O42">
        <v>11</v>
      </c>
      <c r="R42" t="s">
        <v>3988</v>
      </c>
    </row>
    <row r="43" spans="1:19" x14ac:dyDescent="0.35">
      <c r="A43" s="1" t="s">
        <v>640</v>
      </c>
      <c r="B43" s="1" t="s">
        <v>250</v>
      </c>
      <c r="C43" s="1" t="s">
        <v>4390</v>
      </c>
      <c r="D43" s="1" t="s">
        <v>4277</v>
      </c>
      <c r="E43" s="1" t="s">
        <v>4278</v>
      </c>
      <c r="F43" s="1" t="s">
        <v>4271</v>
      </c>
      <c r="G43" s="2">
        <v>42338</v>
      </c>
      <c r="H43" s="2"/>
      <c r="I43" s="1" t="s">
        <v>4328</v>
      </c>
      <c r="J43" s="1" t="s">
        <v>4280</v>
      </c>
      <c r="K43" s="1" t="s">
        <v>265</v>
      </c>
      <c r="L43" s="1" t="s">
        <v>49</v>
      </c>
      <c r="M43" s="1" t="s">
        <v>29</v>
      </c>
      <c r="N43" s="2"/>
      <c r="O43">
        <v>11</v>
      </c>
      <c r="R43" t="s">
        <v>3988</v>
      </c>
    </row>
    <row r="44" spans="1:19" x14ac:dyDescent="0.35">
      <c r="A44" s="1" t="s">
        <v>470</v>
      </c>
      <c r="B44" s="1" t="s">
        <v>250</v>
      </c>
      <c r="C44" s="1" t="s">
        <v>4391</v>
      </c>
      <c r="D44" s="1" t="s">
        <v>4277</v>
      </c>
      <c r="E44" s="1" t="s">
        <v>4278</v>
      </c>
      <c r="F44" s="1" t="s">
        <v>4271</v>
      </c>
      <c r="G44" s="2">
        <v>41680</v>
      </c>
      <c r="H44" s="2"/>
      <c r="I44" s="1" t="s">
        <v>4289</v>
      </c>
      <c r="J44" s="1" t="s">
        <v>4280</v>
      </c>
      <c r="K44" s="1" t="s">
        <v>265</v>
      </c>
      <c r="L44" s="1" t="s">
        <v>49</v>
      </c>
      <c r="M44" s="1" t="s">
        <v>29</v>
      </c>
      <c r="N44" s="2"/>
      <c r="O44">
        <v>2</v>
      </c>
      <c r="R44" t="s">
        <v>3987</v>
      </c>
      <c r="S44">
        <v>2014</v>
      </c>
    </row>
    <row r="45" spans="1:19" x14ac:dyDescent="0.35">
      <c r="A45" s="1" t="s">
        <v>575</v>
      </c>
      <c r="B45" s="1" t="s">
        <v>250</v>
      </c>
      <c r="C45" s="1" t="s">
        <v>4063</v>
      </c>
      <c r="D45" s="1" t="s">
        <v>4277</v>
      </c>
      <c r="E45" s="1" t="s">
        <v>4278</v>
      </c>
      <c r="F45" s="1" t="s">
        <v>4271</v>
      </c>
      <c r="G45" s="2">
        <v>40421</v>
      </c>
      <c r="H45" s="2"/>
      <c r="I45" s="1" t="s">
        <v>4286</v>
      </c>
      <c r="J45" s="1" t="s">
        <v>4280</v>
      </c>
      <c r="K45" s="1" t="s">
        <v>265</v>
      </c>
      <c r="L45" s="1" t="s">
        <v>348</v>
      </c>
      <c r="M45" s="1" t="s">
        <v>29</v>
      </c>
      <c r="N45" s="2"/>
      <c r="O45">
        <v>8</v>
      </c>
      <c r="R45" t="s">
        <v>3985</v>
      </c>
      <c r="S45">
        <v>2010</v>
      </c>
    </row>
    <row r="46" spans="1:19" x14ac:dyDescent="0.35">
      <c r="A46" s="1" t="s">
        <v>351</v>
      </c>
      <c r="B46" s="1" t="s">
        <v>250</v>
      </c>
      <c r="C46" s="1" t="s">
        <v>4064</v>
      </c>
      <c r="D46" s="1" t="s">
        <v>4277</v>
      </c>
      <c r="E46" s="1" t="s">
        <v>4278</v>
      </c>
      <c r="F46" s="1" t="s">
        <v>4271</v>
      </c>
      <c r="G46" s="2">
        <v>41882</v>
      </c>
      <c r="H46" s="2"/>
      <c r="I46" s="1" t="s">
        <v>4289</v>
      </c>
      <c r="J46" s="1" t="s">
        <v>4280</v>
      </c>
      <c r="K46" s="1" t="s">
        <v>265</v>
      </c>
      <c r="L46" s="1" t="s">
        <v>348</v>
      </c>
      <c r="M46" s="1" t="s">
        <v>29</v>
      </c>
      <c r="N46" s="2"/>
      <c r="O46">
        <v>8</v>
      </c>
      <c r="R46" t="s">
        <v>3985</v>
      </c>
      <c r="S46">
        <v>2014</v>
      </c>
    </row>
    <row r="47" spans="1:19" x14ac:dyDescent="0.35">
      <c r="A47" s="1" t="s">
        <v>688</v>
      </c>
      <c r="B47" s="1" t="s">
        <v>250</v>
      </c>
      <c r="C47" s="1" t="s">
        <v>4065</v>
      </c>
      <c r="D47" s="1" t="s">
        <v>4277</v>
      </c>
      <c r="E47" s="1" t="s">
        <v>4278</v>
      </c>
      <c r="F47" s="1" t="s">
        <v>4271</v>
      </c>
      <c r="G47" s="2">
        <v>41151</v>
      </c>
      <c r="H47" s="2"/>
      <c r="I47" s="1" t="s">
        <v>4344</v>
      </c>
      <c r="J47" s="1" t="s">
        <v>4280</v>
      </c>
      <c r="K47" s="1" t="s">
        <v>265</v>
      </c>
      <c r="L47" s="1" t="s">
        <v>394</v>
      </c>
      <c r="M47" s="1" t="s">
        <v>29</v>
      </c>
      <c r="N47" s="2"/>
      <c r="O47">
        <v>8</v>
      </c>
      <c r="R47" t="s">
        <v>3985</v>
      </c>
      <c r="S47">
        <v>2012</v>
      </c>
    </row>
    <row r="48" spans="1:19" x14ac:dyDescent="0.35">
      <c r="A48" s="1" t="s">
        <v>673</v>
      </c>
      <c r="B48" s="1" t="s">
        <v>250</v>
      </c>
      <c r="C48" s="1" t="s">
        <v>4066</v>
      </c>
      <c r="D48" s="1" t="s">
        <v>4277</v>
      </c>
      <c r="E48" s="1" t="s">
        <v>4278</v>
      </c>
      <c r="F48" s="1" t="s">
        <v>4271</v>
      </c>
      <c r="G48" s="2">
        <v>41882</v>
      </c>
      <c r="H48" s="2"/>
      <c r="I48" s="1" t="s">
        <v>4289</v>
      </c>
      <c r="J48" s="1" t="s">
        <v>4319</v>
      </c>
      <c r="K48" s="1" t="s">
        <v>265</v>
      </c>
      <c r="L48" s="1" t="s">
        <v>597</v>
      </c>
      <c r="M48" s="1" t="s">
        <v>29</v>
      </c>
      <c r="N48" s="2"/>
      <c r="O48">
        <v>8</v>
      </c>
      <c r="R48" t="s">
        <v>3985</v>
      </c>
      <c r="S48">
        <v>2014</v>
      </c>
    </row>
    <row r="49" spans="1:19" x14ac:dyDescent="0.35">
      <c r="A49" s="1" t="s">
        <v>673</v>
      </c>
      <c r="B49" s="1" t="s">
        <v>250</v>
      </c>
      <c r="C49" s="1" t="s">
        <v>4067</v>
      </c>
      <c r="D49" s="1" t="s">
        <v>4277</v>
      </c>
      <c r="E49" s="1" t="s">
        <v>4278</v>
      </c>
      <c r="F49" s="1" t="s">
        <v>4271</v>
      </c>
      <c r="G49" s="2">
        <v>41517</v>
      </c>
      <c r="H49" s="2"/>
      <c r="I49" s="1" t="s">
        <v>4279</v>
      </c>
      <c r="J49" s="1" t="s">
        <v>4319</v>
      </c>
      <c r="K49" s="1" t="s">
        <v>265</v>
      </c>
      <c r="L49" s="1" t="s">
        <v>597</v>
      </c>
      <c r="M49" s="1" t="s">
        <v>29</v>
      </c>
      <c r="N49" s="2"/>
      <c r="O49">
        <v>8</v>
      </c>
      <c r="R49" t="s">
        <v>3985</v>
      </c>
      <c r="S49">
        <v>2013</v>
      </c>
    </row>
    <row r="50" spans="1:19" x14ac:dyDescent="0.35">
      <c r="A50" s="1" t="s">
        <v>673</v>
      </c>
      <c r="B50" s="1" t="s">
        <v>250</v>
      </c>
      <c r="C50" s="1" t="s">
        <v>4068</v>
      </c>
      <c r="D50" s="1" t="s">
        <v>4277</v>
      </c>
      <c r="E50" s="1" t="s">
        <v>4278</v>
      </c>
      <c r="F50" s="1" t="s">
        <v>4271</v>
      </c>
      <c r="G50" s="2">
        <v>42247</v>
      </c>
      <c r="H50" s="2"/>
      <c r="I50" s="1" t="s">
        <v>4328</v>
      </c>
      <c r="J50" s="1" t="s">
        <v>4319</v>
      </c>
      <c r="K50" s="1" t="s">
        <v>265</v>
      </c>
      <c r="L50" s="1" t="s">
        <v>597</v>
      </c>
      <c r="M50" s="1" t="s">
        <v>29</v>
      </c>
      <c r="N50" s="2"/>
      <c r="O50">
        <v>8</v>
      </c>
      <c r="R50" t="s">
        <v>3985</v>
      </c>
      <c r="S50">
        <v>2015</v>
      </c>
    </row>
    <row r="51" spans="1:19" x14ac:dyDescent="0.35">
      <c r="A51" s="1" t="s">
        <v>673</v>
      </c>
      <c r="B51" s="1" t="s">
        <v>250</v>
      </c>
      <c r="C51" s="1" t="s">
        <v>4395</v>
      </c>
      <c r="D51" s="1" t="s">
        <v>4277</v>
      </c>
      <c r="E51" s="1" t="s">
        <v>4278</v>
      </c>
      <c r="F51" s="1" t="s">
        <v>4271</v>
      </c>
      <c r="G51" s="2">
        <v>42185</v>
      </c>
      <c r="H51" s="2"/>
      <c r="I51" s="1" t="s">
        <v>4328</v>
      </c>
      <c r="J51" s="1" t="s">
        <v>4319</v>
      </c>
      <c r="K51" s="1" t="s">
        <v>265</v>
      </c>
      <c r="L51" s="1" t="s">
        <v>597</v>
      </c>
      <c r="M51" s="1" t="s">
        <v>29</v>
      </c>
      <c r="N51" s="2"/>
      <c r="O51">
        <v>6</v>
      </c>
      <c r="R51" t="s">
        <v>3985</v>
      </c>
      <c r="S51">
        <v>2015</v>
      </c>
    </row>
    <row r="52" spans="1:19" x14ac:dyDescent="0.35">
      <c r="A52" s="1" t="s">
        <v>673</v>
      </c>
      <c r="B52" s="1" t="s">
        <v>250</v>
      </c>
      <c r="C52" s="1" t="s">
        <v>4394</v>
      </c>
      <c r="D52" s="1" t="s">
        <v>4277</v>
      </c>
      <c r="E52" s="1" t="s">
        <v>4278</v>
      </c>
      <c r="F52" s="1" t="s">
        <v>4271</v>
      </c>
      <c r="G52" s="2">
        <v>42185</v>
      </c>
      <c r="H52" s="2"/>
      <c r="I52" s="1" t="s">
        <v>4328</v>
      </c>
      <c r="J52" s="1" t="s">
        <v>4319</v>
      </c>
      <c r="K52" s="1" t="s">
        <v>265</v>
      </c>
      <c r="L52" s="1" t="s">
        <v>597</v>
      </c>
      <c r="M52" s="1" t="s">
        <v>29</v>
      </c>
      <c r="N52" s="2"/>
      <c r="O52">
        <v>6</v>
      </c>
      <c r="R52" t="s">
        <v>3985</v>
      </c>
      <c r="S52">
        <v>2015</v>
      </c>
    </row>
    <row r="53" spans="1:19" x14ac:dyDescent="0.35">
      <c r="A53" s="1" t="s">
        <v>673</v>
      </c>
      <c r="B53" s="1" t="s">
        <v>250</v>
      </c>
      <c r="C53" s="1" t="s">
        <v>4392</v>
      </c>
      <c r="D53" s="1" t="s">
        <v>4277</v>
      </c>
      <c r="E53" s="1" t="s">
        <v>4278</v>
      </c>
      <c r="F53" s="1" t="s">
        <v>4271</v>
      </c>
      <c r="G53" s="2">
        <v>42185</v>
      </c>
      <c r="H53" s="2"/>
      <c r="I53" s="1" t="s">
        <v>4328</v>
      </c>
      <c r="J53" s="1" t="s">
        <v>4319</v>
      </c>
      <c r="K53" s="1" t="s">
        <v>265</v>
      </c>
      <c r="L53" s="1" t="s">
        <v>597</v>
      </c>
      <c r="M53" s="1" t="s">
        <v>29</v>
      </c>
      <c r="N53" s="2"/>
      <c r="O53">
        <v>6</v>
      </c>
      <c r="R53" t="s">
        <v>3985</v>
      </c>
      <c r="S53">
        <v>2015</v>
      </c>
    </row>
    <row r="54" spans="1:19" x14ac:dyDescent="0.35">
      <c r="A54" s="1" t="s">
        <v>673</v>
      </c>
      <c r="B54" s="1" t="s">
        <v>250</v>
      </c>
      <c r="C54" s="1" t="s">
        <v>4393</v>
      </c>
      <c r="D54" s="1" t="s">
        <v>4277</v>
      </c>
      <c r="E54" s="1" t="s">
        <v>4278</v>
      </c>
      <c r="F54" s="1" t="s">
        <v>4271</v>
      </c>
      <c r="G54" s="2">
        <v>42185</v>
      </c>
      <c r="H54" s="2"/>
      <c r="I54" s="1" t="s">
        <v>4328</v>
      </c>
      <c r="J54" s="1" t="s">
        <v>4319</v>
      </c>
      <c r="K54" s="1" t="s">
        <v>265</v>
      </c>
      <c r="L54" s="1" t="s">
        <v>597</v>
      </c>
      <c r="M54" s="1" t="s">
        <v>29</v>
      </c>
      <c r="N54" s="2"/>
      <c r="O54">
        <v>6</v>
      </c>
      <c r="R54" t="s">
        <v>3985</v>
      </c>
      <c r="S54">
        <v>2015</v>
      </c>
    </row>
    <row r="55" spans="1:19" x14ac:dyDescent="0.35">
      <c r="A55" s="1" t="s">
        <v>426</v>
      </c>
      <c r="B55" s="1" t="s">
        <v>250</v>
      </c>
      <c r="C55" s="1" t="s">
        <v>4396</v>
      </c>
      <c r="D55" s="1" t="s">
        <v>4277</v>
      </c>
      <c r="E55" s="1" t="s">
        <v>4278</v>
      </c>
      <c r="F55" s="1" t="s">
        <v>4271</v>
      </c>
      <c r="G55" s="2">
        <v>41455</v>
      </c>
      <c r="H55" s="2"/>
      <c r="I55" s="1" t="s">
        <v>4279</v>
      </c>
      <c r="J55" s="1" t="s">
        <v>4280</v>
      </c>
      <c r="K55" s="1" t="s">
        <v>265</v>
      </c>
      <c r="L55" s="1" t="s">
        <v>423</v>
      </c>
      <c r="M55" s="1" t="s">
        <v>29</v>
      </c>
      <c r="N55" s="2"/>
      <c r="O55">
        <v>6</v>
      </c>
      <c r="R55" t="s">
        <v>3985</v>
      </c>
      <c r="S55">
        <v>2013</v>
      </c>
    </row>
    <row r="56" spans="1:19" x14ac:dyDescent="0.35">
      <c r="A56" s="1" t="s">
        <v>379</v>
      </c>
      <c r="B56" s="1" t="s">
        <v>250</v>
      </c>
      <c r="C56" s="1" t="s">
        <v>4398</v>
      </c>
      <c r="D56" s="1" t="s">
        <v>4277</v>
      </c>
      <c r="E56" s="1" t="s">
        <v>4278</v>
      </c>
      <c r="F56" s="1" t="s">
        <v>4271</v>
      </c>
      <c r="G56" s="2">
        <v>41912</v>
      </c>
      <c r="H56" s="2"/>
      <c r="I56" s="1" t="s">
        <v>4289</v>
      </c>
      <c r="J56" s="1" t="s">
        <v>4287</v>
      </c>
      <c r="K56" s="1" t="s">
        <v>265</v>
      </c>
      <c r="L56" s="1" t="s">
        <v>376</v>
      </c>
      <c r="M56" s="1" t="s">
        <v>29</v>
      </c>
      <c r="N56" s="2"/>
      <c r="O56">
        <v>9</v>
      </c>
      <c r="R56" t="s">
        <v>3988</v>
      </c>
    </row>
    <row r="57" spans="1:19" x14ac:dyDescent="0.35">
      <c r="A57" s="1" t="s">
        <v>379</v>
      </c>
      <c r="B57" s="1" t="s">
        <v>250</v>
      </c>
      <c r="C57" s="1" t="s">
        <v>4092</v>
      </c>
      <c r="D57" s="1" t="s">
        <v>4277</v>
      </c>
      <c r="E57" s="1" t="s">
        <v>4278</v>
      </c>
      <c r="F57" s="1" t="s">
        <v>4271</v>
      </c>
      <c r="G57" s="2">
        <v>41882</v>
      </c>
      <c r="H57" s="2"/>
      <c r="I57" s="1" t="s">
        <v>4289</v>
      </c>
      <c r="J57" s="1" t="s">
        <v>4287</v>
      </c>
      <c r="K57" s="1" t="s">
        <v>265</v>
      </c>
      <c r="L57" s="1" t="s">
        <v>376</v>
      </c>
      <c r="M57" s="1" t="s">
        <v>29</v>
      </c>
      <c r="N57" s="2"/>
      <c r="O57">
        <v>8</v>
      </c>
      <c r="R57" t="s">
        <v>3985</v>
      </c>
      <c r="S57">
        <v>2014</v>
      </c>
    </row>
    <row r="58" spans="1:19" x14ac:dyDescent="0.35">
      <c r="A58" s="1" t="s">
        <v>379</v>
      </c>
      <c r="B58" s="1" t="s">
        <v>250</v>
      </c>
      <c r="C58" s="1" t="s">
        <v>4397</v>
      </c>
      <c r="D58" s="1" t="s">
        <v>4277</v>
      </c>
      <c r="E58" s="1" t="s">
        <v>4278</v>
      </c>
      <c r="F58" s="1" t="s">
        <v>4271</v>
      </c>
      <c r="G58" s="2">
        <v>41517</v>
      </c>
      <c r="H58" s="2"/>
      <c r="I58" s="1" t="s">
        <v>4279</v>
      </c>
      <c r="J58" s="1" t="s">
        <v>4287</v>
      </c>
      <c r="K58" s="1" t="s">
        <v>265</v>
      </c>
      <c r="L58" s="1" t="s">
        <v>376</v>
      </c>
      <c r="M58" s="1" t="s">
        <v>29</v>
      </c>
      <c r="N58" s="2"/>
      <c r="O58">
        <v>8</v>
      </c>
      <c r="R58" t="s">
        <v>3985</v>
      </c>
      <c r="S58">
        <v>2013</v>
      </c>
    </row>
    <row r="59" spans="1:19" x14ac:dyDescent="0.35">
      <c r="A59" s="1" t="s">
        <v>421</v>
      </c>
      <c r="B59" s="1" t="s">
        <v>250</v>
      </c>
      <c r="C59" s="1" t="s">
        <v>4399</v>
      </c>
      <c r="D59" s="1" t="s">
        <v>4277</v>
      </c>
      <c r="E59" s="1" t="s">
        <v>4278</v>
      </c>
      <c r="F59" s="1" t="s">
        <v>4271</v>
      </c>
      <c r="G59" s="2">
        <v>42003</v>
      </c>
      <c r="H59" s="2"/>
      <c r="I59" s="1" t="s">
        <v>4289</v>
      </c>
      <c r="J59" s="1" t="s">
        <v>4280</v>
      </c>
      <c r="K59" s="1" t="s">
        <v>265</v>
      </c>
      <c r="L59" s="1" t="s">
        <v>129</v>
      </c>
      <c r="M59" s="1" t="s">
        <v>29</v>
      </c>
      <c r="N59" s="2"/>
      <c r="O59">
        <v>12</v>
      </c>
      <c r="R59" t="s">
        <v>3987</v>
      </c>
    </row>
    <row r="60" spans="1:19" x14ac:dyDescent="0.35">
      <c r="A60" s="1" t="s">
        <v>421</v>
      </c>
      <c r="B60" s="1" t="s">
        <v>250</v>
      </c>
      <c r="C60" s="1" t="s">
        <v>4400</v>
      </c>
      <c r="D60" s="1" t="s">
        <v>4277</v>
      </c>
      <c r="E60" s="1" t="s">
        <v>4278</v>
      </c>
      <c r="F60" s="1" t="s">
        <v>4271</v>
      </c>
      <c r="G60" s="2">
        <v>42003</v>
      </c>
      <c r="H60" s="2"/>
      <c r="I60" s="1" t="s">
        <v>4289</v>
      </c>
      <c r="J60" s="1" t="s">
        <v>4280</v>
      </c>
      <c r="K60" s="1" t="s">
        <v>265</v>
      </c>
      <c r="L60" s="1" t="s">
        <v>129</v>
      </c>
      <c r="M60" s="1" t="s">
        <v>29</v>
      </c>
      <c r="N60" s="2"/>
      <c r="O60">
        <v>12</v>
      </c>
      <c r="R60" t="s">
        <v>3987</v>
      </c>
    </row>
    <row r="61" spans="1:19" x14ac:dyDescent="0.35">
      <c r="A61" s="1" t="s">
        <v>421</v>
      </c>
      <c r="B61" s="1" t="s">
        <v>250</v>
      </c>
      <c r="C61" s="1" t="s">
        <v>4401</v>
      </c>
      <c r="D61" s="1" t="s">
        <v>4277</v>
      </c>
      <c r="E61" s="1" t="s">
        <v>4278</v>
      </c>
      <c r="F61" s="1" t="s">
        <v>4271</v>
      </c>
      <c r="G61" s="2">
        <v>42003</v>
      </c>
      <c r="H61" s="2"/>
      <c r="I61" s="1" t="s">
        <v>4289</v>
      </c>
      <c r="J61" s="1" t="s">
        <v>4280</v>
      </c>
      <c r="K61" s="1" t="s">
        <v>265</v>
      </c>
      <c r="L61" s="1" t="s">
        <v>129</v>
      </c>
      <c r="M61" s="1" t="s">
        <v>29</v>
      </c>
      <c r="N61" s="2"/>
      <c r="O61">
        <v>12</v>
      </c>
      <c r="R61" t="s">
        <v>3987</v>
      </c>
    </row>
    <row r="62" spans="1:19" x14ac:dyDescent="0.35">
      <c r="A62" s="1" t="s">
        <v>421</v>
      </c>
      <c r="B62" s="1" t="s">
        <v>250</v>
      </c>
      <c r="C62" s="1" t="s">
        <v>4402</v>
      </c>
      <c r="D62" s="1" t="s">
        <v>4277</v>
      </c>
      <c r="E62" s="1" t="s">
        <v>4278</v>
      </c>
      <c r="F62" s="1" t="s">
        <v>4271</v>
      </c>
      <c r="G62" s="2">
        <v>42003</v>
      </c>
      <c r="H62" s="2"/>
      <c r="I62" s="1" t="s">
        <v>4289</v>
      </c>
      <c r="J62" s="1" t="s">
        <v>4280</v>
      </c>
      <c r="K62" s="1" t="s">
        <v>265</v>
      </c>
      <c r="L62" s="1" t="s">
        <v>129</v>
      </c>
      <c r="M62" s="1" t="s">
        <v>29</v>
      </c>
      <c r="N62" s="2"/>
      <c r="O62">
        <v>12</v>
      </c>
      <c r="R62" t="s">
        <v>3987</v>
      </c>
    </row>
    <row r="63" spans="1:19" x14ac:dyDescent="0.35">
      <c r="A63" s="1" t="s">
        <v>421</v>
      </c>
      <c r="B63" s="1" t="s">
        <v>250</v>
      </c>
      <c r="C63" s="1" t="s">
        <v>4403</v>
      </c>
      <c r="D63" s="1" t="s">
        <v>4277</v>
      </c>
      <c r="E63" s="1" t="s">
        <v>4278</v>
      </c>
      <c r="F63" s="1" t="s">
        <v>4271</v>
      </c>
      <c r="G63" s="2">
        <v>42003</v>
      </c>
      <c r="H63" s="2"/>
      <c r="I63" s="1" t="s">
        <v>4289</v>
      </c>
      <c r="J63" s="1" t="s">
        <v>4280</v>
      </c>
      <c r="K63" s="1" t="s">
        <v>265</v>
      </c>
      <c r="L63" s="1" t="s">
        <v>129</v>
      </c>
      <c r="M63" s="1" t="s">
        <v>29</v>
      </c>
      <c r="N63" s="2"/>
      <c r="O63">
        <v>12</v>
      </c>
      <c r="R63" t="s">
        <v>3987</v>
      </c>
    </row>
    <row r="64" spans="1:19" x14ac:dyDescent="0.35">
      <c r="A64" s="1" t="s">
        <v>421</v>
      </c>
      <c r="B64" s="1" t="s">
        <v>250</v>
      </c>
      <c r="C64" s="1" t="s">
        <v>4404</v>
      </c>
      <c r="D64" s="1" t="s">
        <v>4277</v>
      </c>
      <c r="E64" s="1" t="s">
        <v>4278</v>
      </c>
      <c r="F64" s="1" t="s">
        <v>4271</v>
      </c>
      <c r="G64" s="2">
        <v>42003</v>
      </c>
      <c r="H64" s="2"/>
      <c r="I64" s="1" t="s">
        <v>4289</v>
      </c>
      <c r="J64" s="1" t="s">
        <v>4280</v>
      </c>
      <c r="K64" s="1" t="s">
        <v>265</v>
      </c>
      <c r="L64" s="1" t="s">
        <v>129</v>
      </c>
      <c r="M64" s="1" t="s">
        <v>29</v>
      </c>
      <c r="N64" s="2"/>
      <c r="O64">
        <v>12</v>
      </c>
      <c r="R64" t="s">
        <v>3987</v>
      </c>
    </row>
    <row r="65" spans="1:19" x14ac:dyDescent="0.35">
      <c r="A65" s="1" t="s">
        <v>421</v>
      </c>
      <c r="B65" s="1" t="s">
        <v>250</v>
      </c>
      <c r="C65" s="1" t="s">
        <v>4405</v>
      </c>
      <c r="D65" s="1" t="s">
        <v>4277</v>
      </c>
      <c r="E65" s="1" t="s">
        <v>4278</v>
      </c>
      <c r="F65" s="1" t="s">
        <v>4271</v>
      </c>
      <c r="G65" s="2">
        <v>42003</v>
      </c>
      <c r="H65" s="2"/>
      <c r="I65" s="1" t="s">
        <v>4289</v>
      </c>
      <c r="J65" s="1" t="s">
        <v>4280</v>
      </c>
      <c r="K65" s="1" t="s">
        <v>265</v>
      </c>
      <c r="L65" s="1" t="s">
        <v>129</v>
      </c>
      <c r="M65" s="1" t="s">
        <v>29</v>
      </c>
      <c r="N65" s="2"/>
      <c r="O65">
        <v>12</v>
      </c>
      <c r="R65" t="s">
        <v>3987</v>
      </c>
    </row>
    <row r="66" spans="1:19" x14ac:dyDescent="0.35">
      <c r="A66" s="1" t="s">
        <v>421</v>
      </c>
      <c r="B66" s="1" t="s">
        <v>250</v>
      </c>
      <c r="C66" s="1" t="s">
        <v>4406</v>
      </c>
      <c r="D66" s="1" t="s">
        <v>4277</v>
      </c>
      <c r="E66" s="1" t="s">
        <v>4278</v>
      </c>
      <c r="F66" s="1" t="s">
        <v>4271</v>
      </c>
      <c r="G66" s="2">
        <v>42003</v>
      </c>
      <c r="H66" s="2"/>
      <c r="I66" s="1" t="s">
        <v>4289</v>
      </c>
      <c r="J66" s="1" t="s">
        <v>4280</v>
      </c>
      <c r="K66" s="1" t="s">
        <v>265</v>
      </c>
      <c r="L66" s="1" t="s">
        <v>129</v>
      </c>
      <c r="M66" s="1" t="s">
        <v>29</v>
      </c>
      <c r="N66" s="2"/>
      <c r="O66">
        <v>12</v>
      </c>
      <c r="R66" t="s">
        <v>3987</v>
      </c>
    </row>
    <row r="67" spans="1:19" x14ac:dyDescent="0.35">
      <c r="A67" s="1" t="s">
        <v>421</v>
      </c>
      <c r="B67" s="1" t="s">
        <v>250</v>
      </c>
      <c r="C67" s="1" t="s">
        <v>4407</v>
      </c>
      <c r="D67" s="1" t="s">
        <v>4277</v>
      </c>
      <c r="E67" s="1" t="s">
        <v>4278</v>
      </c>
      <c r="F67" s="1" t="s">
        <v>4271</v>
      </c>
      <c r="G67" s="2">
        <v>42003</v>
      </c>
      <c r="H67" s="2"/>
      <c r="I67" s="1" t="s">
        <v>4289</v>
      </c>
      <c r="J67" s="1" t="s">
        <v>4280</v>
      </c>
      <c r="K67" s="1" t="s">
        <v>265</v>
      </c>
      <c r="L67" s="1" t="s">
        <v>129</v>
      </c>
      <c r="M67" s="1" t="s">
        <v>29</v>
      </c>
      <c r="N67" s="2"/>
      <c r="O67">
        <v>12</v>
      </c>
      <c r="R67" t="s">
        <v>3987</v>
      </c>
    </row>
    <row r="68" spans="1:19" x14ac:dyDescent="0.35">
      <c r="A68" s="1" t="s">
        <v>421</v>
      </c>
      <c r="B68" s="1" t="s">
        <v>250</v>
      </c>
      <c r="C68" s="1" t="s">
        <v>4408</v>
      </c>
      <c r="D68" s="1" t="s">
        <v>4277</v>
      </c>
      <c r="E68" s="1" t="s">
        <v>4278</v>
      </c>
      <c r="F68" s="1" t="s">
        <v>4271</v>
      </c>
      <c r="G68" s="2">
        <v>42003</v>
      </c>
      <c r="H68" s="2"/>
      <c r="I68" s="1" t="s">
        <v>4289</v>
      </c>
      <c r="J68" s="1" t="s">
        <v>4280</v>
      </c>
      <c r="K68" s="1" t="s">
        <v>265</v>
      </c>
      <c r="L68" s="1" t="s">
        <v>129</v>
      </c>
      <c r="M68" s="1" t="s">
        <v>29</v>
      </c>
      <c r="N68" s="2"/>
      <c r="O68">
        <v>12</v>
      </c>
      <c r="R68" t="s">
        <v>3987</v>
      </c>
    </row>
    <row r="69" spans="1:19" x14ac:dyDescent="0.35">
      <c r="A69" s="1" t="s">
        <v>472</v>
      </c>
      <c r="B69" s="1" t="s">
        <v>250</v>
      </c>
      <c r="C69" s="1" t="s">
        <v>4409</v>
      </c>
      <c r="D69" s="1" t="s">
        <v>4277</v>
      </c>
      <c r="E69" s="1" t="s">
        <v>4278</v>
      </c>
      <c r="F69" s="1" t="s">
        <v>4271</v>
      </c>
      <c r="G69" s="2">
        <v>41820</v>
      </c>
      <c r="H69" s="2"/>
      <c r="I69" s="1" t="s">
        <v>4289</v>
      </c>
      <c r="J69" s="1" t="s">
        <v>4280</v>
      </c>
      <c r="K69" s="1" t="s">
        <v>265</v>
      </c>
      <c r="L69" s="1" t="s">
        <v>472</v>
      </c>
      <c r="M69" s="1" t="s">
        <v>29</v>
      </c>
      <c r="N69" s="2"/>
      <c r="O69">
        <v>6</v>
      </c>
      <c r="R69" t="s">
        <v>3985</v>
      </c>
      <c r="S69">
        <v>2014</v>
      </c>
    </row>
    <row r="70" spans="1:19" x14ac:dyDescent="0.35">
      <c r="A70" s="1" t="s">
        <v>431</v>
      </c>
      <c r="B70" s="1" t="s">
        <v>250</v>
      </c>
      <c r="C70" s="1" t="s">
        <v>4410</v>
      </c>
      <c r="D70" s="1" t="s">
        <v>4277</v>
      </c>
      <c r="E70" s="1" t="s">
        <v>4278</v>
      </c>
      <c r="F70" s="1" t="s">
        <v>4271</v>
      </c>
      <c r="G70" s="2">
        <v>41820</v>
      </c>
      <c r="H70" s="2"/>
      <c r="I70" s="1" t="s">
        <v>4289</v>
      </c>
      <c r="J70" s="1" t="s">
        <v>4280</v>
      </c>
      <c r="K70" s="1" t="s">
        <v>265</v>
      </c>
      <c r="L70" s="1" t="s">
        <v>306</v>
      </c>
      <c r="M70" s="1" t="s">
        <v>29</v>
      </c>
      <c r="N70" s="2"/>
      <c r="O70">
        <v>6</v>
      </c>
      <c r="R70" t="s">
        <v>3985</v>
      </c>
      <c r="S70">
        <v>2014</v>
      </c>
    </row>
    <row r="71" spans="1:19" x14ac:dyDescent="0.35">
      <c r="A71" s="1" t="s">
        <v>644</v>
      </c>
      <c r="B71" s="1" t="s">
        <v>250</v>
      </c>
      <c r="C71" s="1" t="s">
        <v>4411</v>
      </c>
      <c r="D71" s="1" t="s">
        <v>4277</v>
      </c>
      <c r="E71" s="1" t="s">
        <v>4278</v>
      </c>
      <c r="F71" s="1" t="s">
        <v>4271</v>
      </c>
      <c r="G71" s="2">
        <v>42063</v>
      </c>
      <c r="H71" s="2"/>
      <c r="I71" s="1" t="s">
        <v>4328</v>
      </c>
      <c r="J71" s="1" t="s">
        <v>4280</v>
      </c>
      <c r="K71" s="1" t="s">
        <v>265</v>
      </c>
      <c r="L71" s="1" t="s">
        <v>510</v>
      </c>
      <c r="M71" s="1" t="s">
        <v>29</v>
      </c>
      <c r="N71" s="2"/>
      <c r="O71">
        <v>2</v>
      </c>
      <c r="R71" t="s">
        <v>3987</v>
      </c>
      <c r="S71">
        <v>2015</v>
      </c>
    </row>
    <row r="72" spans="1:19" x14ac:dyDescent="0.35">
      <c r="A72" s="1" t="s">
        <v>659</v>
      </c>
      <c r="B72" s="1" t="s">
        <v>250</v>
      </c>
      <c r="C72" s="1" t="s">
        <v>4412</v>
      </c>
      <c r="D72" s="1" t="s">
        <v>4277</v>
      </c>
      <c r="E72" s="1" t="s">
        <v>4278</v>
      </c>
      <c r="F72" s="1" t="s">
        <v>4271</v>
      </c>
      <c r="G72" s="2">
        <v>40816</v>
      </c>
      <c r="H72" s="2"/>
      <c r="I72" s="1" t="s">
        <v>4342</v>
      </c>
      <c r="J72" s="1" t="s">
        <v>4280</v>
      </c>
      <c r="K72" s="1" t="s">
        <v>265</v>
      </c>
      <c r="L72" s="1" t="s">
        <v>56</v>
      </c>
      <c r="M72" s="1" t="s">
        <v>29</v>
      </c>
      <c r="N72" s="2"/>
      <c r="O72">
        <v>9</v>
      </c>
      <c r="R72" t="s">
        <v>3988</v>
      </c>
    </row>
    <row r="73" spans="1:19" x14ac:dyDescent="0.35">
      <c r="A73" s="1" t="s">
        <v>662</v>
      </c>
      <c r="B73" s="1" t="s">
        <v>250</v>
      </c>
      <c r="C73" s="1" t="s">
        <v>4427</v>
      </c>
      <c r="D73" s="1" t="s">
        <v>4277</v>
      </c>
      <c r="E73" s="1" t="s">
        <v>4278</v>
      </c>
      <c r="F73" s="1" t="s">
        <v>4271</v>
      </c>
      <c r="G73" s="2">
        <v>42154</v>
      </c>
      <c r="H73" s="2"/>
      <c r="I73" s="1" t="s">
        <v>4328</v>
      </c>
      <c r="J73" s="1" t="s">
        <v>4287</v>
      </c>
      <c r="K73" s="1" t="s">
        <v>265</v>
      </c>
      <c r="L73" s="1" t="s">
        <v>56</v>
      </c>
      <c r="M73" s="1" t="s">
        <v>29</v>
      </c>
      <c r="N73" s="2"/>
      <c r="O73">
        <v>5</v>
      </c>
      <c r="R73" t="s">
        <v>3986</v>
      </c>
      <c r="S73">
        <v>2015</v>
      </c>
    </row>
    <row r="74" spans="1:19" x14ac:dyDescent="0.35">
      <c r="A74" s="1" t="s">
        <v>662</v>
      </c>
      <c r="B74" s="1" t="s">
        <v>250</v>
      </c>
      <c r="C74" s="1" t="s">
        <v>4428</v>
      </c>
      <c r="D74" s="1" t="s">
        <v>4277</v>
      </c>
      <c r="E74" s="1" t="s">
        <v>4278</v>
      </c>
      <c r="F74" s="1" t="s">
        <v>4271</v>
      </c>
      <c r="G74" s="2">
        <v>42154</v>
      </c>
      <c r="H74" s="2"/>
      <c r="I74" s="1" t="s">
        <v>4328</v>
      </c>
      <c r="J74" s="1" t="s">
        <v>4287</v>
      </c>
      <c r="K74" s="1" t="s">
        <v>265</v>
      </c>
      <c r="L74" s="1" t="s">
        <v>56</v>
      </c>
      <c r="M74" s="1" t="s">
        <v>29</v>
      </c>
      <c r="N74" s="2"/>
      <c r="O74">
        <v>5</v>
      </c>
      <c r="R74" t="s">
        <v>3986</v>
      </c>
      <c r="S74">
        <v>2015</v>
      </c>
    </row>
    <row r="75" spans="1:19" x14ac:dyDescent="0.35">
      <c r="A75" s="1" t="s">
        <v>662</v>
      </c>
      <c r="B75" s="1" t="s">
        <v>250</v>
      </c>
      <c r="C75" s="1" t="s">
        <v>4429</v>
      </c>
      <c r="D75" s="1" t="s">
        <v>4277</v>
      </c>
      <c r="E75" s="1" t="s">
        <v>4278</v>
      </c>
      <c r="F75" s="1" t="s">
        <v>4271</v>
      </c>
      <c r="G75" s="2">
        <v>42154</v>
      </c>
      <c r="H75" s="2"/>
      <c r="I75" s="1" t="s">
        <v>4328</v>
      </c>
      <c r="J75" s="1" t="s">
        <v>4287</v>
      </c>
      <c r="K75" s="1" t="s">
        <v>265</v>
      </c>
      <c r="L75" s="1" t="s">
        <v>56</v>
      </c>
      <c r="M75" s="1" t="s">
        <v>29</v>
      </c>
      <c r="N75" s="2"/>
      <c r="O75">
        <v>5</v>
      </c>
      <c r="R75" t="s">
        <v>3986</v>
      </c>
      <c r="S75">
        <v>2015</v>
      </c>
    </row>
    <row r="76" spans="1:19" x14ac:dyDescent="0.35">
      <c r="A76" s="1" t="s">
        <v>662</v>
      </c>
      <c r="B76" s="1" t="s">
        <v>250</v>
      </c>
      <c r="C76" s="1" t="s">
        <v>4430</v>
      </c>
      <c r="D76" s="1" t="s">
        <v>4277</v>
      </c>
      <c r="E76" s="1" t="s">
        <v>4278</v>
      </c>
      <c r="F76" s="1" t="s">
        <v>4271</v>
      </c>
      <c r="G76" s="2">
        <v>42154</v>
      </c>
      <c r="H76" s="2"/>
      <c r="I76" s="1" t="s">
        <v>4328</v>
      </c>
      <c r="J76" s="1" t="s">
        <v>4287</v>
      </c>
      <c r="K76" s="1" t="s">
        <v>265</v>
      </c>
      <c r="L76" s="1" t="s">
        <v>56</v>
      </c>
      <c r="M76" s="1" t="s">
        <v>29</v>
      </c>
      <c r="N76" s="2"/>
      <c r="O76">
        <v>5</v>
      </c>
      <c r="R76" t="s">
        <v>3986</v>
      </c>
      <c r="S76">
        <v>2015</v>
      </c>
    </row>
    <row r="77" spans="1:19" x14ac:dyDescent="0.35">
      <c r="A77" s="1" t="s">
        <v>662</v>
      </c>
      <c r="B77" s="1" t="s">
        <v>250</v>
      </c>
      <c r="C77" s="1" t="s">
        <v>4431</v>
      </c>
      <c r="D77" s="1" t="s">
        <v>4277</v>
      </c>
      <c r="E77" s="1" t="s">
        <v>4278</v>
      </c>
      <c r="F77" s="1" t="s">
        <v>4271</v>
      </c>
      <c r="G77" s="2">
        <v>42154</v>
      </c>
      <c r="H77" s="2"/>
      <c r="I77" s="1" t="s">
        <v>4328</v>
      </c>
      <c r="J77" s="1" t="s">
        <v>4287</v>
      </c>
      <c r="K77" s="1" t="s">
        <v>265</v>
      </c>
      <c r="L77" s="1" t="s">
        <v>56</v>
      </c>
      <c r="M77" s="1" t="s">
        <v>29</v>
      </c>
      <c r="N77" s="2"/>
      <c r="O77">
        <v>5</v>
      </c>
      <c r="R77" t="s">
        <v>3986</v>
      </c>
      <c r="S77">
        <v>2015</v>
      </c>
    </row>
    <row r="78" spans="1:19" x14ac:dyDescent="0.35">
      <c r="A78" s="1" t="s">
        <v>662</v>
      </c>
      <c r="B78" s="1" t="s">
        <v>250</v>
      </c>
      <c r="C78" s="1" t="s">
        <v>4432</v>
      </c>
      <c r="D78" s="1" t="s">
        <v>4277</v>
      </c>
      <c r="E78" s="1" t="s">
        <v>4278</v>
      </c>
      <c r="F78" s="1" t="s">
        <v>4271</v>
      </c>
      <c r="G78" s="2">
        <v>42154</v>
      </c>
      <c r="H78" s="2"/>
      <c r="I78" s="1" t="s">
        <v>4328</v>
      </c>
      <c r="J78" s="1" t="s">
        <v>4287</v>
      </c>
      <c r="K78" s="1" t="s">
        <v>265</v>
      </c>
      <c r="L78" s="1" t="s">
        <v>56</v>
      </c>
      <c r="M78" s="1" t="s">
        <v>29</v>
      </c>
      <c r="N78" s="2"/>
      <c r="O78">
        <v>5</v>
      </c>
      <c r="R78" t="s">
        <v>3986</v>
      </c>
      <c r="S78">
        <v>2015</v>
      </c>
    </row>
    <row r="79" spans="1:19" x14ac:dyDescent="0.35">
      <c r="A79" s="1" t="s">
        <v>662</v>
      </c>
      <c r="B79" s="1" t="s">
        <v>250</v>
      </c>
      <c r="C79" s="1" t="s">
        <v>4433</v>
      </c>
      <c r="D79" s="1" t="s">
        <v>4277</v>
      </c>
      <c r="E79" s="1" t="s">
        <v>4278</v>
      </c>
      <c r="F79" s="1" t="s">
        <v>4271</v>
      </c>
      <c r="G79" s="2">
        <v>42154</v>
      </c>
      <c r="H79" s="2"/>
      <c r="I79" s="1" t="s">
        <v>4328</v>
      </c>
      <c r="J79" s="1" t="s">
        <v>4287</v>
      </c>
      <c r="K79" s="1" t="s">
        <v>265</v>
      </c>
      <c r="L79" s="1" t="s">
        <v>56</v>
      </c>
      <c r="M79" s="1" t="s">
        <v>29</v>
      </c>
      <c r="N79" s="2"/>
      <c r="O79">
        <v>5</v>
      </c>
      <c r="R79" t="s">
        <v>3986</v>
      </c>
      <c r="S79">
        <v>2015</v>
      </c>
    </row>
    <row r="80" spans="1:19" x14ac:dyDescent="0.35">
      <c r="A80" s="1" t="s">
        <v>662</v>
      </c>
      <c r="B80" s="1" t="s">
        <v>250</v>
      </c>
      <c r="C80" s="1" t="s">
        <v>4434</v>
      </c>
      <c r="D80" s="1" t="s">
        <v>4277</v>
      </c>
      <c r="E80" s="1" t="s">
        <v>4278</v>
      </c>
      <c r="F80" s="1" t="s">
        <v>4271</v>
      </c>
      <c r="G80" s="2">
        <v>42154</v>
      </c>
      <c r="H80" s="2"/>
      <c r="I80" s="1" t="s">
        <v>4328</v>
      </c>
      <c r="J80" s="1" t="s">
        <v>4287</v>
      </c>
      <c r="K80" s="1" t="s">
        <v>265</v>
      </c>
      <c r="L80" s="1" t="s">
        <v>56</v>
      </c>
      <c r="M80" s="1" t="s">
        <v>29</v>
      </c>
      <c r="N80" s="2"/>
      <c r="O80">
        <v>5</v>
      </c>
      <c r="R80" t="s">
        <v>3986</v>
      </c>
      <c r="S80">
        <v>2015</v>
      </c>
    </row>
    <row r="81" spans="1:19" x14ac:dyDescent="0.35">
      <c r="A81" s="1" t="s">
        <v>662</v>
      </c>
      <c r="B81" s="1" t="s">
        <v>250</v>
      </c>
      <c r="C81" s="1" t="s">
        <v>4435</v>
      </c>
      <c r="D81" s="1" t="s">
        <v>4277</v>
      </c>
      <c r="E81" s="1" t="s">
        <v>4278</v>
      </c>
      <c r="F81" s="1" t="s">
        <v>4271</v>
      </c>
      <c r="G81" s="2">
        <v>42154</v>
      </c>
      <c r="H81" s="2"/>
      <c r="I81" s="1" t="s">
        <v>4328</v>
      </c>
      <c r="J81" s="1" t="s">
        <v>4287</v>
      </c>
      <c r="K81" s="1" t="s">
        <v>265</v>
      </c>
      <c r="L81" s="1" t="s">
        <v>56</v>
      </c>
      <c r="M81" s="1" t="s">
        <v>29</v>
      </c>
      <c r="N81" s="2"/>
      <c r="O81">
        <v>5</v>
      </c>
      <c r="R81" t="s">
        <v>3986</v>
      </c>
      <c r="S81">
        <v>2015</v>
      </c>
    </row>
    <row r="82" spans="1:19" x14ac:dyDescent="0.35">
      <c r="A82" s="1" t="s">
        <v>662</v>
      </c>
      <c r="B82" s="1" t="s">
        <v>250</v>
      </c>
      <c r="C82" s="1" t="s">
        <v>4413</v>
      </c>
      <c r="D82" s="1" t="s">
        <v>4277</v>
      </c>
      <c r="E82" s="1" t="s">
        <v>4278</v>
      </c>
      <c r="F82" s="1" t="s">
        <v>4271</v>
      </c>
      <c r="G82" s="2">
        <v>42154</v>
      </c>
      <c r="H82" s="2"/>
      <c r="I82" s="1" t="s">
        <v>4328</v>
      </c>
      <c r="J82" s="1" t="s">
        <v>4287</v>
      </c>
      <c r="K82" s="1" t="s">
        <v>265</v>
      </c>
      <c r="L82" s="1" t="s">
        <v>56</v>
      </c>
      <c r="M82" s="1" t="s">
        <v>29</v>
      </c>
      <c r="N82" s="2"/>
      <c r="O82">
        <v>5</v>
      </c>
      <c r="R82" t="s">
        <v>3986</v>
      </c>
      <c r="S82">
        <v>2015</v>
      </c>
    </row>
    <row r="83" spans="1:19" x14ac:dyDescent="0.35">
      <c r="A83" s="1" t="s">
        <v>662</v>
      </c>
      <c r="B83" s="1" t="s">
        <v>250</v>
      </c>
      <c r="C83" s="1" t="s">
        <v>4414</v>
      </c>
      <c r="D83" s="1" t="s">
        <v>4277</v>
      </c>
      <c r="E83" s="1" t="s">
        <v>4278</v>
      </c>
      <c r="F83" s="1" t="s">
        <v>4271</v>
      </c>
      <c r="G83" s="2">
        <v>42154</v>
      </c>
      <c r="H83" s="2"/>
      <c r="I83" s="1" t="s">
        <v>4328</v>
      </c>
      <c r="J83" s="1" t="s">
        <v>4287</v>
      </c>
      <c r="K83" s="1" t="s">
        <v>265</v>
      </c>
      <c r="L83" s="1" t="s">
        <v>56</v>
      </c>
      <c r="M83" s="1" t="s">
        <v>29</v>
      </c>
      <c r="N83" s="2"/>
      <c r="O83">
        <v>5</v>
      </c>
      <c r="R83" t="s">
        <v>3986</v>
      </c>
      <c r="S83">
        <v>2015</v>
      </c>
    </row>
    <row r="84" spans="1:19" x14ac:dyDescent="0.35">
      <c r="A84" s="1" t="s">
        <v>662</v>
      </c>
      <c r="B84" s="1" t="s">
        <v>250</v>
      </c>
      <c r="C84" s="1" t="s">
        <v>4415</v>
      </c>
      <c r="D84" s="1" t="s">
        <v>4277</v>
      </c>
      <c r="E84" s="1" t="s">
        <v>4278</v>
      </c>
      <c r="F84" s="1" t="s">
        <v>4271</v>
      </c>
      <c r="G84" s="2">
        <v>42154</v>
      </c>
      <c r="H84" s="2"/>
      <c r="I84" s="1" t="s">
        <v>4328</v>
      </c>
      <c r="J84" s="1" t="s">
        <v>4287</v>
      </c>
      <c r="K84" s="1" t="s">
        <v>265</v>
      </c>
      <c r="L84" s="1" t="s">
        <v>56</v>
      </c>
      <c r="M84" s="1" t="s">
        <v>29</v>
      </c>
      <c r="N84" s="2"/>
      <c r="O84">
        <v>5</v>
      </c>
      <c r="R84" t="s">
        <v>3986</v>
      </c>
      <c r="S84">
        <v>2015</v>
      </c>
    </row>
    <row r="85" spans="1:19" x14ac:dyDescent="0.35">
      <c r="A85" s="1" t="s">
        <v>662</v>
      </c>
      <c r="B85" s="1" t="s">
        <v>250</v>
      </c>
      <c r="C85" s="1" t="s">
        <v>4416</v>
      </c>
      <c r="D85" s="1" t="s">
        <v>4277</v>
      </c>
      <c r="E85" s="1" t="s">
        <v>4278</v>
      </c>
      <c r="F85" s="1" t="s">
        <v>4271</v>
      </c>
      <c r="G85" s="2">
        <v>42154</v>
      </c>
      <c r="H85" s="2"/>
      <c r="I85" s="1" t="s">
        <v>4328</v>
      </c>
      <c r="J85" s="1" t="s">
        <v>4287</v>
      </c>
      <c r="K85" s="1" t="s">
        <v>265</v>
      </c>
      <c r="L85" s="1" t="s">
        <v>56</v>
      </c>
      <c r="M85" s="1" t="s">
        <v>29</v>
      </c>
      <c r="N85" s="2"/>
      <c r="O85">
        <v>5</v>
      </c>
      <c r="R85" t="s">
        <v>3986</v>
      </c>
      <c r="S85">
        <v>2015</v>
      </c>
    </row>
    <row r="86" spans="1:19" x14ac:dyDescent="0.35">
      <c r="A86" s="1" t="s">
        <v>662</v>
      </c>
      <c r="B86" s="1" t="s">
        <v>250</v>
      </c>
      <c r="C86" s="1" t="s">
        <v>4417</v>
      </c>
      <c r="D86" s="1" t="s">
        <v>4277</v>
      </c>
      <c r="E86" s="1" t="s">
        <v>4278</v>
      </c>
      <c r="F86" s="1" t="s">
        <v>4271</v>
      </c>
      <c r="G86" s="2">
        <v>42154</v>
      </c>
      <c r="H86" s="2"/>
      <c r="I86" s="1" t="s">
        <v>4328</v>
      </c>
      <c r="J86" s="1" t="s">
        <v>4287</v>
      </c>
      <c r="K86" s="1" t="s">
        <v>265</v>
      </c>
      <c r="L86" s="1" t="s">
        <v>56</v>
      </c>
      <c r="M86" s="1" t="s">
        <v>29</v>
      </c>
      <c r="N86" s="2"/>
      <c r="O86">
        <v>5</v>
      </c>
      <c r="R86" t="s">
        <v>3986</v>
      </c>
      <c r="S86">
        <v>2015</v>
      </c>
    </row>
    <row r="87" spans="1:19" x14ac:dyDescent="0.35">
      <c r="A87" s="1" t="s">
        <v>662</v>
      </c>
      <c r="B87" s="1" t="s">
        <v>250</v>
      </c>
      <c r="C87" s="1" t="s">
        <v>4418</v>
      </c>
      <c r="D87" s="1" t="s">
        <v>4277</v>
      </c>
      <c r="E87" s="1" t="s">
        <v>4278</v>
      </c>
      <c r="F87" s="1" t="s">
        <v>4271</v>
      </c>
      <c r="G87" s="2">
        <v>42154</v>
      </c>
      <c r="H87" s="2"/>
      <c r="I87" s="1" t="s">
        <v>4328</v>
      </c>
      <c r="J87" s="1" t="s">
        <v>4287</v>
      </c>
      <c r="K87" s="1" t="s">
        <v>265</v>
      </c>
      <c r="L87" s="1" t="s">
        <v>56</v>
      </c>
      <c r="M87" s="1" t="s">
        <v>29</v>
      </c>
      <c r="N87" s="2"/>
      <c r="O87">
        <v>5</v>
      </c>
      <c r="R87" t="s">
        <v>3986</v>
      </c>
      <c r="S87">
        <v>2015</v>
      </c>
    </row>
    <row r="88" spans="1:19" x14ac:dyDescent="0.35">
      <c r="A88" s="1" t="s">
        <v>662</v>
      </c>
      <c r="B88" s="1" t="s">
        <v>250</v>
      </c>
      <c r="C88" s="1" t="s">
        <v>4419</v>
      </c>
      <c r="D88" s="1" t="s">
        <v>4277</v>
      </c>
      <c r="E88" s="1" t="s">
        <v>4278</v>
      </c>
      <c r="F88" s="1" t="s">
        <v>4271</v>
      </c>
      <c r="G88" s="2">
        <v>42154</v>
      </c>
      <c r="H88" s="2"/>
      <c r="I88" s="1" t="s">
        <v>4328</v>
      </c>
      <c r="J88" s="1" t="s">
        <v>4287</v>
      </c>
      <c r="K88" s="1" t="s">
        <v>265</v>
      </c>
      <c r="L88" s="1" t="s">
        <v>56</v>
      </c>
      <c r="M88" s="1" t="s">
        <v>29</v>
      </c>
      <c r="N88" s="2"/>
      <c r="O88">
        <v>5</v>
      </c>
      <c r="R88" t="s">
        <v>3986</v>
      </c>
      <c r="S88">
        <v>2015</v>
      </c>
    </row>
    <row r="89" spans="1:19" x14ac:dyDescent="0.35">
      <c r="A89" s="1" t="s">
        <v>662</v>
      </c>
      <c r="B89" s="1" t="s">
        <v>250</v>
      </c>
      <c r="C89" s="1" t="s">
        <v>4420</v>
      </c>
      <c r="D89" s="1" t="s">
        <v>4277</v>
      </c>
      <c r="E89" s="1" t="s">
        <v>4278</v>
      </c>
      <c r="F89" s="1" t="s">
        <v>4271</v>
      </c>
      <c r="G89" s="2">
        <v>42154</v>
      </c>
      <c r="H89" s="2"/>
      <c r="I89" s="1" t="s">
        <v>4328</v>
      </c>
      <c r="J89" s="1" t="s">
        <v>4287</v>
      </c>
      <c r="K89" s="1" t="s">
        <v>265</v>
      </c>
      <c r="L89" s="1" t="s">
        <v>56</v>
      </c>
      <c r="M89" s="1" t="s">
        <v>29</v>
      </c>
      <c r="N89" s="2"/>
      <c r="O89">
        <v>5</v>
      </c>
      <c r="R89" t="s">
        <v>3986</v>
      </c>
      <c r="S89">
        <v>2015</v>
      </c>
    </row>
    <row r="90" spans="1:19" x14ac:dyDescent="0.35">
      <c r="A90" s="1" t="s">
        <v>662</v>
      </c>
      <c r="B90" s="1" t="s">
        <v>250</v>
      </c>
      <c r="C90" s="1" t="s">
        <v>4421</v>
      </c>
      <c r="D90" s="1" t="s">
        <v>4277</v>
      </c>
      <c r="E90" s="1" t="s">
        <v>4278</v>
      </c>
      <c r="F90" s="1" t="s">
        <v>4271</v>
      </c>
      <c r="G90" s="2">
        <v>42154</v>
      </c>
      <c r="H90" s="2"/>
      <c r="I90" s="1" t="s">
        <v>4328</v>
      </c>
      <c r="J90" s="1" t="s">
        <v>4287</v>
      </c>
      <c r="K90" s="1" t="s">
        <v>265</v>
      </c>
      <c r="L90" s="1" t="s">
        <v>56</v>
      </c>
      <c r="M90" s="1" t="s">
        <v>29</v>
      </c>
      <c r="N90" s="2"/>
      <c r="O90">
        <v>5</v>
      </c>
      <c r="R90" t="s">
        <v>3986</v>
      </c>
      <c r="S90">
        <v>2015</v>
      </c>
    </row>
    <row r="91" spans="1:19" x14ac:dyDescent="0.35">
      <c r="A91" s="1" t="s">
        <v>662</v>
      </c>
      <c r="B91" s="1" t="s">
        <v>250</v>
      </c>
      <c r="C91" s="1" t="s">
        <v>4422</v>
      </c>
      <c r="D91" s="1" t="s">
        <v>4277</v>
      </c>
      <c r="E91" s="1" t="s">
        <v>4278</v>
      </c>
      <c r="F91" s="1" t="s">
        <v>4271</v>
      </c>
      <c r="G91" s="2">
        <v>42154</v>
      </c>
      <c r="H91" s="2"/>
      <c r="I91" s="1" t="s">
        <v>4328</v>
      </c>
      <c r="J91" s="1" t="s">
        <v>4287</v>
      </c>
      <c r="K91" s="1" t="s">
        <v>265</v>
      </c>
      <c r="L91" s="1" t="s">
        <v>56</v>
      </c>
      <c r="M91" s="1" t="s">
        <v>29</v>
      </c>
      <c r="N91" s="2"/>
      <c r="O91">
        <v>5</v>
      </c>
      <c r="R91" t="s">
        <v>3986</v>
      </c>
      <c r="S91">
        <v>2015</v>
      </c>
    </row>
    <row r="92" spans="1:19" x14ac:dyDescent="0.35">
      <c r="A92" s="1" t="s">
        <v>662</v>
      </c>
      <c r="B92" s="1" t="s">
        <v>250</v>
      </c>
      <c r="C92" s="1" t="s">
        <v>4423</v>
      </c>
      <c r="D92" s="1" t="s">
        <v>4277</v>
      </c>
      <c r="E92" s="1" t="s">
        <v>4278</v>
      </c>
      <c r="F92" s="1" t="s">
        <v>4271</v>
      </c>
      <c r="G92" s="2">
        <v>42154</v>
      </c>
      <c r="H92" s="2"/>
      <c r="I92" s="1" t="s">
        <v>4328</v>
      </c>
      <c r="J92" s="1" t="s">
        <v>4287</v>
      </c>
      <c r="K92" s="1" t="s">
        <v>265</v>
      </c>
      <c r="L92" s="1" t="s">
        <v>56</v>
      </c>
      <c r="M92" s="1" t="s">
        <v>29</v>
      </c>
      <c r="N92" s="2"/>
      <c r="O92">
        <v>5</v>
      </c>
      <c r="R92" t="s">
        <v>3986</v>
      </c>
      <c r="S92">
        <v>2015</v>
      </c>
    </row>
    <row r="93" spans="1:19" x14ac:dyDescent="0.35">
      <c r="A93" s="1" t="s">
        <v>662</v>
      </c>
      <c r="B93" s="1" t="s">
        <v>250</v>
      </c>
      <c r="C93" s="1" t="s">
        <v>4424</v>
      </c>
      <c r="D93" s="1" t="s">
        <v>4277</v>
      </c>
      <c r="E93" s="1" t="s">
        <v>4278</v>
      </c>
      <c r="F93" s="1" t="s">
        <v>4271</v>
      </c>
      <c r="G93" s="2">
        <v>42154</v>
      </c>
      <c r="H93" s="2"/>
      <c r="I93" s="1" t="s">
        <v>4328</v>
      </c>
      <c r="J93" s="1" t="s">
        <v>4287</v>
      </c>
      <c r="K93" s="1" t="s">
        <v>265</v>
      </c>
      <c r="L93" s="1" t="s">
        <v>56</v>
      </c>
      <c r="M93" s="1" t="s">
        <v>29</v>
      </c>
      <c r="N93" s="2"/>
      <c r="O93">
        <v>5</v>
      </c>
      <c r="R93" t="s">
        <v>3986</v>
      </c>
      <c r="S93">
        <v>2015</v>
      </c>
    </row>
    <row r="94" spans="1:19" x14ac:dyDescent="0.35">
      <c r="A94" s="1" t="s">
        <v>662</v>
      </c>
      <c r="B94" s="1" t="s">
        <v>250</v>
      </c>
      <c r="C94" s="1" t="s">
        <v>4425</v>
      </c>
      <c r="D94" s="1" t="s">
        <v>4277</v>
      </c>
      <c r="E94" s="1" t="s">
        <v>4278</v>
      </c>
      <c r="F94" s="1" t="s">
        <v>4271</v>
      </c>
      <c r="G94" s="2">
        <v>42154</v>
      </c>
      <c r="H94" s="2"/>
      <c r="I94" s="1" t="s">
        <v>4328</v>
      </c>
      <c r="J94" s="1" t="s">
        <v>4287</v>
      </c>
      <c r="K94" s="1" t="s">
        <v>265</v>
      </c>
      <c r="L94" s="1" t="s">
        <v>56</v>
      </c>
      <c r="M94" s="1" t="s">
        <v>29</v>
      </c>
      <c r="N94" s="2"/>
      <c r="O94">
        <v>5</v>
      </c>
      <c r="R94" t="s">
        <v>3986</v>
      </c>
      <c r="S94">
        <v>2015</v>
      </c>
    </row>
    <row r="95" spans="1:19" x14ac:dyDescent="0.35">
      <c r="A95" s="1" t="s">
        <v>662</v>
      </c>
      <c r="B95" s="1" t="s">
        <v>250</v>
      </c>
      <c r="C95" s="1" t="s">
        <v>4426</v>
      </c>
      <c r="D95" s="1" t="s">
        <v>4277</v>
      </c>
      <c r="E95" s="1" t="s">
        <v>4278</v>
      </c>
      <c r="F95" s="1" t="s">
        <v>4271</v>
      </c>
      <c r="G95" s="2">
        <v>42154</v>
      </c>
      <c r="H95" s="2"/>
      <c r="I95" s="1" t="s">
        <v>4328</v>
      </c>
      <c r="J95" s="1" t="s">
        <v>4287</v>
      </c>
      <c r="K95" s="1" t="s">
        <v>265</v>
      </c>
      <c r="L95" s="1" t="s">
        <v>56</v>
      </c>
      <c r="M95" s="1" t="s">
        <v>29</v>
      </c>
      <c r="N95" s="2"/>
      <c r="O95">
        <v>5</v>
      </c>
      <c r="R95" t="s">
        <v>3986</v>
      </c>
      <c r="S95">
        <v>2015</v>
      </c>
    </row>
    <row r="96" spans="1:19" x14ac:dyDescent="0.35">
      <c r="A96" s="1" t="s">
        <v>541</v>
      </c>
      <c r="B96" s="1" t="s">
        <v>250</v>
      </c>
      <c r="C96" s="1" t="s">
        <v>4436</v>
      </c>
      <c r="D96" s="1" t="s">
        <v>4277</v>
      </c>
      <c r="E96" s="1" t="s">
        <v>4278</v>
      </c>
      <c r="F96" s="1" t="s">
        <v>4271</v>
      </c>
      <c r="G96" s="2">
        <v>42185</v>
      </c>
      <c r="H96" s="2"/>
      <c r="I96" s="1" t="s">
        <v>4328</v>
      </c>
      <c r="J96" s="1" t="s">
        <v>4280</v>
      </c>
      <c r="K96" s="1" t="s">
        <v>265</v>
      </c>
      <c r="L96" s="1" t="s">
        <v>531</v>
      </c>
      <c r="M96" s="1" t="s">
        <v>29</v>
      </c>
      <c r="N96" s="2"/>
      <c r="O96">
        <v>6</v>
      </c>
      <c r="R96" t="s">
        <v>3985</v>
      </c>
      <c r="S96">
        <v>2015</v>
      </c>
    </row>
    <row r="97" spans="1:19" x14ac:dyDescent="0.35">
      <c r="A97" s="1" t="s">
        <v>476</v>
      </c>
      <c r="B97" s="1" t="s">
        <v>250</v>
      </c>
      <c r="C97" s="1" t="s">
        <v>4437</v>
      </c>
      <c r="D97" s="1" t="s">
        <v>4277</v>
      </c>
      <c r="E97" s="1" t="s">
        <v>4278</v>
      </c>
      <c r="F97" s="1" t="s">
        <v>4271</v>
      </c>
      <c r="G97" s="2">
        <v>41182</v>
      </c>
      <c r="H97" s="2"/>
      <c r="I97" s="1" t="s">
        <v>4344</v>
      </c>
      <c r="J97" s="1" t="s">
        <v>4280</v>
      </c>
      <c r="K97" s="1" t="s">
        <v>265</v>
      </c>
      <c r="L97" s="1" t="s">
        <v>464</v>
      </c>
      <c r="M97" s="1" t="s">
        <v>29</v>
      </c>
      <c r="N97" s="2"/>
      <c r="O97">
        <v>9</v>
      </c>
      <c r="R97" t="s">
        <v>3988</v>
      </c>
    </row>
    <row r="98" spans="1:19" x14ac:dyDescent="0.35">
      <c r="A98" s="1" t="s">
        <v>476</v>
      </c>
      <c r="B98" s="1" t="s">
        <v>250</v>
      </c>
      <c r="C98" s="1" t="s">
        <v>4438</v>
      </c>
      <c r="D98" s="1" t="s">
        <v>4277</v>
      </c>
      <c r="E98" s="1" t="s">
        <v>4278</v>
      </c>
      <c r="F98" s="1" t="s">
        <v>4271</v>
      </c>
      <c r="G98" s="2">
        <v>41182</v>
      </c>
      <c r="H98" s="2"/>
      <c r="I98" s="1" t="s">
        <v>4344</v>
      </c>
      <c r="J98" s="1" t="s">
        <v>4280</v>
      </c>
      <c r="K98" s="1" t="s">
        <v>265</v>
      </c>
      <c r="L98" s="1" t="s">
        <v>464</v>
      </c>
      <c r="M98" s="1" t="s">
        <v>29</v>
      </c>
      <c r="N98" s="2"/>
      <c r="O98">
        <v>9</v>
      </c>
      <c r="R98" t="s">
        <v>3988</v>
      </c>
    </row>
    <row r="99" spans="1:19" x14ac:dyDescent="0.35">
      <c r="A99" s="1" t="s">
        <v>476</v>
      </c>
      <c r="B99" s="1" t="s">
        <v>250</v>
      </c>
      <c r="C99" s="1" t="s">
        <v>4439</v>
      </c>
      <c r="D99" s="1" t="s">
        <v>4277</v>
      </c>
      <c r="E99" s="1" t="s">
        <v>4278</v>
      </c>
      <c r="F99" s="1" t="s">
        <v>4271</v>
      </c>
      <c r="G99" s="2">
        <v>41182</v>
      </c>
      <c r="H99" s="2"/>
      <c r="I99" s="1" t="s">
        <v>4344</v>
      </c>
      <c r="J99" s="1" t="s">
        <v>4280</v>
      </c>
      <c r="K99" s="1" t="s">
        <v>265</v>
      </c>
      <c r="L99" s="1" t="s">
        <v>464</v>
      </c>
      <c r="M99" s="1" t="s">
        <v>29</v>
      </c>
      <c r="N99" s="2"/>
      <c r="O99">
        <v>9</v>
      </c>
      <c r="R99" t="s">
        <v>3988</v>
      </c>
    </row>
    <row r="100" spans="1:19" x14ac:dyDescent="0.35">
      <c r="A100" s="1" t="s">
        <v>397</v>
      </c>
      <c r="B100" s="1" t="s">
        <v>250</v>
      </c>
      <c r="C100" s="1" t="s">
        <v>4384</v>
      </c>
      <c r="D100" s="1" t="s">
        <v>4277</v>
      </c>
      <c r="E100" s="1" t="s">
        <v>4278</v>
      </c>
      <c r="F100" s="1" t="s">
        <v>4271</v>
      </c>
      <c r="G100" s="2">
        <v>42488</v>
      </c>
      <c r="H100" s="2"/>
      <c r="I100" s="1" t="s">
        <v>4330</v>
      </c>
      <c r="J100" s="1" t="s">
        <v>4319</v>
      </c>
      <c r="K100" s="1" t="s">
        <v>265</v>
      </c>
      <c r="L100" s="1" t="s">
        <v>394</v>
      </c>
      <c r="M100" s="1" t="s">
        <v>29</v>
      </c>
      <c r="N100" s="2"/>
      <c r="O100">
        <v>4</v>
      </c>
      <c r="R100" t="s">
        <v>3986</v>
      </c>
      <c r="S100">
        <v>2016</v>
      </c>
    </row>
    <row r="101" spans="1:19" x14ac:dyDescent="0.35">
      <c r="A101" s="1" t="s">
        <v>397</v>
      </c>
      <c r="B101" s="1" t="s">
        <v>250</v>
      </c>
      <c r="C101" s="1" t="s">
        <v>4059</v>
      </c>
      <c r="D101" s="1" t="s">
        <v>4277</v>
      </c>
      <c r="E101" s="1" t="s">
        <v>4278</v>
      </c>
      <c r="F101" s="1" t="s">
        <v>4271</v>
      </c>
      <c r="G101" s="2">
        <v>41516</v>
      </c>
      <c r="H101" s="2"/>
      <c r="I101" s="1" t="s">
        <v>4279</v>
      </c>
      <c r="J101" s="1" t="s">
        <v>4319</v>
      </c>
      <c r="K101" s="1" t="s">
        <v>265</v>
      </c>
      <c r="L101" s="1" t="s">
        <v>394</v>
      </c>
      <c r="M101" s="1" t="s">
        <v>29</v>
      </c>
      <c r="N101" s="2"/>
      <c r="O101">
        <v>8</v>
      </c>
      <c r="R101" t="s">
        <v>3985</v>
      </c>
      <c r="S101">
        <v>2013</v>
      </c>
    </row>
    <row r="102" spans="1:19" x14ac:dyDescent="0.35">
      <c r="A102" s="1" t="s">
        <v>652</v>
      </c>
      <c r="B102" s="1" t="s">
        <v>250</v>
      </c>
      <c r="C102" s="1" t="s">
        <v>4385</v>
      </c>
      <c r="D102" s="1" t="s">
        <v>4277</v>
      </c>
      <c r="E102" s="1" t="s">
        <v>4278</v>
      </c>
      <c r="F102" s="1" t="s">
        <v>4271</v>
      </c>
      <c r="G102" s="2">
        <v>42582</v>
      </c>
      <c r="H102" s="2"/>
      <c r="I102" s="1" t="s">
        <v>4330</v>
      </c>
      <c r="J102" s="1" t="s">
        <v>4291</v>
      </c>
      <c r="K102" s="1" t="s">
        <v>265</v>
      </c>
      <c r="L102" s="1" t="s">
        <v>649</v>
      </c>
      <c r="M102" s="1" t="s">
        <v>29</v>
      </c>
      <c r="N102" s="2"/>
      <c r="O102">
        <v>7</v>
      </c>
      <c r="R102" t="s">
        <v>3985</v>
      </c>
      <c r="S102">
        <v>2016</v>
      </c>
    </row>
    <row r="103" spans="1:19" x14ac:dyDescent="0.35">
      <c r="A103" s="1" t="s">
        <v>652</v>
      </c>
      <c r="B103" s="1" t="s">
        <v>250</v>
      </c>
      <c r="C103" s="1" t="s">
        <v>4386</v>
      </c>
      <c r="D103" s="1" t="s">
        <v>4277</v>
      </c>
      <c r="E103" s="1" t="s">
        <v>4278</v>
      </c>
      <c r="F103" s="1" t="s">
        <v>4271</v>
      </c>
      <c r="G103" s="2">
        <v>42582</v>
      </c>
      <c r="H103" s="2"/>
      <c r="I103" s="1" t="s">
        <v>4330</v>
      </c>
      <c r="J103" s="1" t="s">
        <v>4291</v>
      </c>
      <c r="K103" s="1" t="s">
        <v>265</v>
      </c>
      <c r="L103" s="1" t="s">
        <v>649</v>
      </c>
      <c r="M103" s="1" t="s">
        <v>29</v>
      </c>
      <c r="N103" s="2"/>
      <c r="O103">
        <v>7</v>
      </c>
      <c r="R103" t="s">
        <v>3985</v>
      </c>
      <c r="S103">
        <v>2016</v>
      </c>
    </row>
    <row r="104" spans="1:19" x14ac:dyDescent="0.35">
      <c r="A104" s="1" t="s">
        <v>652</v>
      </c>
      <c r="B104" s="1" t="s">
        <v>250</v>
      </c>
      <c r="C104" s="1" t="s">
        <v>4387</v>
      </c>
      <c r="D104" s="1" t="s">
        <v>4277</v>
      </c>
      <c r="E104" s="1" t="s">
        <v>4278</v>
      </c>
      <c r="F104" s="1" t="s">
        <v>4271</v>
      </c>
      <c r="G104" s="2">
        <v>42582</v>
      </c>
      <c r="H104" s="2"/>
      <c r="I104" s="1" t="s">
        <v>4330</v>
      </c>
      <c r="J104" s="1" t="s">
        <v>4291</v>
      </c>
      <c r="K104" s="1" t="s">
        <v>265</v>
      </c>
      <c r="L104" s="1" t="s">
        <v>649</v>
      </c>
      <c r="M104" s="1" t="s">
        <v>29</v>
      </c>
      <c r="N104" s="2"/>
      <c r="O104">
        <v>7</v>
      </c>
      <c r="R104" t="s">
        <v>3985</v>
      </c>
      <c r="S104">
        <v>2016</v>
      </c>
    </row>
    <row r="105" spans="1:19" x14ac:dyDescent="0.35">
      <c r="A105" s="1" t="s">
        <v>652</v>
      </c>
      <c r="B105" s="1" t="s">
        <v>250</v>
      </c>
      <c r="C105" s="1" t="s">
        <v>4388</v>
      </c>
      <c r="D105" s="1" t="s">
        <v>4277</v>
      </c>
      <c r="E105" s="1" t="s">
        <v>4278</v>
      </c>
      <c r="F105" s="1" t="s">
        <v>4271</v>
      </c>
      <c r="G105" s="2">
        <v>42582</v>
      </c>
      <c r="H105" s="2"/>
      <c r="I105" s="1" t="s">
        <v>4330</v>
      </c>
      <c r="J105" s="1" t="s">
        <v>4291</v>
      </c>
      <c r="K105" s="1" t="s">
        <v>265</v>
      </c>
      <c r="L105" s="1" t="s">
        <v>649</v>
      </c>
      <c r="M105" s="1" t="s">
        <v>29</v>
      </c>
      <c r="N105" s="2"/>
      <c r="O105">
        <v>7</v>
      </c>
      <c r="R105" t="s">
        <v>3985</v>
      </c>
      <c r="S105">
        <v>2016</v>
      </c>
    </row>
    <row r="106" spans="1:19" x14ac:dyDescent="0.35">
      <c r="A106" s="1" t="s">
        <v>546</v>
      </c>
      <c r="B106" s="1" t="s">
        <v>250</v>
      </c>
      <c r="C106" s="1" t="s">
        <v>4440</v>
      </c>
      <c r="D106" s="1" t="s">
        <v>4277</v>
      </c>
      <c r="E106" s="1" t="s">
        <v>4278</v>
      </c>
      <c r="F106" s="1" t="s">
        <v>4271</v>
      </c>
      <c r="G106" s="2">
        <v>42277</v>
      </c>
      <c r="H106" s="2"/>
      <c r="I106" s="1" t="s">
        <v>4328</v>
      </c>
      <c r="J106" s="1" t="s">
        <v>4280</v>
      </c>
      <c r="K106" s="1" t="s">
        <v>265</v>
      </c>
      <c r="L106" s="1" t="s">
        <v>543</v>
      </c>
      <c r="M106" s="1" t="s">
        <v>29</v>
      </c>
      <c r="N106" s="2"/>
      <c r="O106">
        <v>9</v>
      </c>
      <c r="R106" t="s">
        <v>3988</v>
      </c>
    </row>
    <row r="107" spans="1:19" x14ac:dyDescent="0.35">
      <c r="A107" s="1" t="s">
        <v>497</v>
      </c>
      <c r="B107" s="1" t="s">
        <v>250</v>
      </c>
      <c r="C107" s="1" t="s">
        <v>4441</v>
      </c>
      <c r="D107" s="1" t="s">
        <v>4277</v>
      </c>
      <c r="E107" s="1" t="s">
        <v>4278</v>
      </c>
      <c r="F107" s="1" t="s">
        <v>4271</v>
      </c>
      <c r="G107" s="2">
        <v>42004</v>
      </c>
      <c r="H107" s="2"/>
      <c r="I107" s="1" t="s">
        <v>4289</v>
      </c>
      <c r="J107" s="1" t="s">
        <v>4280</v>
      </c>
      <c r="K107" s="1" t="s">
        <v>265</v>
      </c>
      <c r="L107" s="1" t="s">
        <v>191</v>
      </c>
      <c r="M107" s="1" t="s">
        <v>29</v>
      </c>
      <c r="N107" s="2"/>
      <c r="O107">
        <v>12</v>
      </c>
      <c r="R107" t="s">
        <v>3987</v>
      </c>
    </row>
    <row r="108" spans="1:19" x14ac:dyDescent="0.35">
      <c r="A108" s="1" t="s">
        <v>497</v>
      </c>
      <c r="B108" s="1" t="s">
        <v>250</v>
      </c>
      <c r="C108" s="1" t="s">
        <v>4442</v>
      </c>
      <c r="D108" s="1" t="s">
        <v>4277</v>
      </c>
      <c r="E108" s="1" t="s">
        <v>4278</v>
      </c>
      <c r="F108" s="1" t="s">
        <v>4271</v>
      </c>
      <c r="G108" s="2">
        <v>42004</v>
      </c>
      <c r="H108" s="2"/>
      <c r="I108" s="1" t="s">
        <v>4289</v>
      </c>
      <c r="J108" s="1" t="s">
        <v>4280</v>
      </c>
      <c r="K108" s="1" t="s">
        <v>265</v>
      </c>
      <c r="L108" s="1" t="s">
        <v>191</v>
      </c>
      <c r="M108" s="1" t="s">
        <v>29</v>
      </c>
      <c r="N108" s="2"/>
      <c r="O108">
        <v>12</v>
      </c>
      <c r="R108" t="s">
        <v>3987</v>
      </c>
    </row>
    <row r="109" spans="1:19" x14ac:dyDescent="0.35">
      <c r="A109" s="1" t="s">
        <v>497</v>
      </c>
      <c r="B109" s="1" t="s">
        <v>250</v>
      </c>
      <c r="C109" s="1" t="s">
        <v>4443</v>
      </c>
      <c r="D109" s="1" t="s">
        <v>4277</v>
      </c>
      <c r="E109" s="1" t="s">
        <v>4278</v>
      </c>
      <c r="F109" s="1" t="s">
        <v>4271</v>
      </c>
      <c r="G109" s="2">
        <v>42004</v>
      </c>
      <c r="H109" s="2"/>
      <c r="I109" s="1" t="s">
        <v>4289</v>
      </c>
      <c r="J109" s="1" t="s">
        <v>4280</v>
      </c>
      <c r="K109" s="1" t="s">
        <v>265</v>
      </c>
      <c r="L109" s="1" t="s">
        <v>191</v>
      </c>
      <c r="M109" s="1" t="s">
        <v>29</v>
      </c>
      <c r="N109" s="2"/>
      <c r="O109">
        <v>12</v>
      </c>
      <c r="R109" t="s">
        <v>3987</v>
      </c>
    </row>
    <row r="110" spans="1:19" x14ac:dyDescent="0.35">
      <c r="A110" s="1" t="s">
        <v>497</v>
      </c>
      <c r="B110" s="1" t="s">
        <v>250</v>
      </c>
      <c r="C110" s="1" t="s">
        <v>4444</v>
      </c>
      <c r="D110" s="1" t="s">
        <v>4277</v>
      </c>
      <c r="E110" s="1" t="s">
        <v>4278</v>
      </c>
      <c r="F110" s="1" t="s">
        <v>4271</v>
      </c>
      <c r="G110" s="2">
        <v>42004</v>
      </c>
      <c r="H110" s="2"/>
      <c r="I110" s="1" t="s">
        <v>4289</v>
      </c>
      <c r="J110" s="1" t="s">
        <v>4280</v>
      </c>
      <c r="K110" s="1" t="s">
        <v>265</v>
      </c>
      <c r="L110" s="1" t="s">
        <v>191</v>
      </c>
      <c r="M110" s="1" t="s">
        <v>29</v>
      </c>
      <c r="N110" s="2"/>
      <c r="O110">
        <v>12</v>
      </c>
      <c r="R110" t="s">
        <v>3987</v>
      </c>
    </row>
    <row r="111" spans="1:19" x14ac:dyDescent="0.35">
      <c r="A111" s="1" t="s">
        <v>667</v>
      </c>
      <c r="B111" s="1" t="s">
        <v>250</v>
      </c>
      <c r="C111" s="1" t="s">
        <v>4447</v>
      </c>
      <c r="D111" s="1" t="s">
        <v>4277</v>
      </c>
      <c r="E111" s="1" t="s">
        <v>4278</v>
      </c>
      <c r="F111" s="1" t="s">
        <v>4271</v>
      </c>
      <c r="G111" s="2">
        <v>42521</v>
      </c>
      <c r="H111" s="2"/>
      <c r="I111" s="1" t="s">
        <v>4330</v>
      </c>
      <c r="J111" s="1" t="s">
        <v>4280</v>
      </c>
      <c r="K111" s="1" t="s">
        <v>265</v>
      </c>
      <c r="L111" s="1" t="s">
        <v>49</v>
      </c>
      <c r="M111" s="1" t="s">
        <v>29</v>
      </c>
      <c r="N111" s="2"/>
      <c r="O111">
        <v>5</v>
      </c>
      <c r="R111" t="s">
        <v>3986</v>
      </c>
      <c r="S111">
        <v>2016</v>
      </c>
    </row>
    <row r="112" spans="1:19" x14ac:dyDescent="0.35">
      <c r="A112" s="1" t="s">
        <v>603</v>
      </c>
      <c r="B112" s="1" t="s">
        <v>250</v>
      </c>
      <c r="C112" s="1" t="s">
        <v>4185</v>
      </c>
      <c r="D112" s="1" t="s">
        <v>4277</v>
      </c>
      <c r="E112" s="1" t="s">
        <v>4278</v>
      </c>
      <c r="F112" s="1" t="s">
        <v>4271</v>
      </c>
      <c r="G112" s="2">
        <v>43159</v>
      </c>
      <c r="H112" s="2"/>
      <c r="I112" s="1" t="s">
        <v>4290</v>
      </c>
      <c r="J112" s="1" t="s">
        <v>4319</v>
      </c>
      <c r="K112" s="1" t="s">
        <v>604</v>
      </c>
      <c r="L112" s="1" t="s">
        <v>423</v>
      </c>
      <c r="M112" s="1" t="s">
        <v>29</v>
      </c>
      <c r="N112" s="2"/>
      <c r="O112">
        <v>2</v>
      </c>
      <c r="R112" t="s">
        <v>3987</v>
      </c>
      <c r="S112">
        <v>2018</v>
      </c>
    </row>
    <row r="113" spans="1:19" x14ac:dyDescent="0.35">
      <c r="A113" s="1" t="s">
        <v>603</v>
      </c>
      <c r="B113" s="1" t="s">
        <v>250</v>
      </c>
      <c r="C113" s="1" t="s">
        <v>4173</v>
      </c>
      <c r="D113" s="1" t="s">
        <v>4277</v>
      </c>
      <c r="E113" s="1" t="s">
        <v>4278</v>
      </c>
      <c r="F113" s="1" t="s">
        <v>4271</v>
      </c>
      <c r="G113" s="2">
        <v>42247</v>
      </c>
      <c r="H113" s="2"/>
      <c r="I113" s="1" t="s">
        <v>4328</v>
      </c>
      <c r="J113" s="1" t="s">
        <v>4319</v>
      </c>
      <c r="K113" s="1" t="s">
        <v>604</v>
      </c>
      <c r="L113" s="1" t="s">
        <v>423</v>
      </c>
      <c r="M113" s="1" t="s">
        <v>29</v>
      </c>
      <c r="N113" s="2"/>
      <c r="O113">
        <v>8</v>
      </c>
      <c r="R113" t="s">
        <v>3985</v>
      </c>
      <c r="S113">
        <v>2015</v>
      </c>
    </row>
    <row r="114" spans="1:19" x14ac:dyDescent="0.35">
      <c r="A114" s="1" t="s">
        <v>603</v>
      </c>
      <c r="B114" s="1" t="s">
        <v>250</v>
      </c>
      <c r="C114" s="1" t="s">
        <v>4057</v>
      </c>
      <c r="D114" s="1" t="s">
        <v>4277</v>
      </c>
      <c r="E114" s="1" t="s">
        <v>4278</v>
      </c>
      <c r="F114" s="1" t="s">
        <v>4271</v>
      </c>
      <c r="G114" s="2">
        <v>41882</v>
      </c>
      <c r="H114" s="2"/>
      <c r="I114" s="1" t="s">
        <v>4289</v>
      </c>
      <c r="J114" s="1" t="s">
        <v>4319</v>
      </c>
      <c r="K114" s="1" t="s">
        <v>604</v>
      </c>
      <c r="L114" s="1" t="s">
        <v>423</v>
      </c>
      <c r="M114" s="1" t="s">
        <v>29</v>
      </c>
      <c r="N114" s="2"/>
      <c r="O114">
        <v>8</v>
      </c>
      <c r="R114" t="s">
        <v>3985</v>
      </c>
      <c r="S114">
        <v>2014</v>
      </c>
    </row>
    <row r="115" spans="1:19" x14ac:dyDescent="0.35">
      <c r="A115" s="1" t="s">
        <v>603</v>
      </c>
      <c r="B115" s="1" t="s">
        <v>250</v>
      </c>
      <c r="C115" s="1" t="s">
        <v>4058</v>
      </c>
      <c r="D115" s="1" t="s">
        <v>4277</v>
      </c>
      <c r="E115" s="1" t="s">
        <v>4278</v>
      </c>
      <c r="F115" s="1" t="s">
        <v>4271</v>
      </c>
      <c r="G115" s="2">
        <v>42613</v>
      </c>
      <c r="H115" s="2"/>
      <c r="I115" s="1" t="s">
        <v>4330</v>
      </c>
      <c r="J115" s="1" t="s">
        <v>4319</v>
      </c>
      <c r="K115" s="1" t="s">
        <v>604</v>
      </c>
      <c r="L115" s="1" t="s">
        <v>423</v>
      </c>
      <c r="M115" s="1" t="s">
        <v>29</v>
      </c>
      <c r="N115" s="2"/>
      <c r="O115">
        <v>8</v>
      </c>
      <c r="R115" t="s">
        <v>3985</v>
      </c>
      <c r="S115">
        <v>2016</v>
      </c>
    </row>
    <row r="116" spans="1:19" x14ac:dyDescent="0.35">
      <c r="A116" s="1" t="s">
        <v>193</v>
      </c>
      <c r="B116" s="1" t="s">
        <v>60</v>
      </c>
      <c r="C116" s="1" t="s">
        <v>4268</v>
      </c>
      <c r="D116" s="1" t="s">
        <v>4269</v>
      </c>
      <c r="E116" s="1" t="s">
        <v>4270</v>
      </c>
      <c r="F116" s="1" t="s">
        <v>4271</v>
      </c>
      <c r="G116" s="2">
        <v>44592</v>
      </c>
      <c r="H116" s="2"/>
      <c r="I116" s="1" t="s">
        <v>4272</v>
      </c>
      <c r="J116" s="1" t="s">
        <v>4273</v>
      </c>
      <c r="K116" s="1" t="s">
        <v>76</v>
      </c>
      <c r="L116" s="1" t="s">
        <v>191</v>
      </c>
      <c r="M116" s="1" t="s">
        <v>29</v>
      </c>
      <c r="N116" s="2"/>
      <c r="O116">
        <v>1</v>
      </c>
      <c r="R116" t="s">
        <v>3987</v>
      </c>
      <c r="S116">
        <v>2022</v>
      </c>
    </row>
    <row r="117" spans="1:19" x14ac:dyDescent="0.35">
      <c r="A117" s="1" t="s">
        <v>193</v>
      </c>
      <c r="B117" s="1" t="s">
        <v>60</v>
      </c>
      <c r="C117" s="1" t="s">
        <v>4242</v>
      </c>
      <c r="D117" s="1" t="s">
        <v>4269</v>
      </c>
      <c r="E117" s="1" t="s">
        <v>4274</v>
      </c>
      <c r="F117" s="1" t="s">
        <v>4275</v>
      </c>
      <c r="G117" s="2">
        <v>44592</v>
      </c>
      <c r="H117" s="2"/>
      <c r="I117" s="1" t="s">
        <v>4272</v>
      </c>
      <c r="J117" s="1" t="s">
        <v>4273</v>
      </c>
      <c r="K117" s="1" t="s">
        <v>76</v>
      </c>
      <c r="L117" s="1" t="s">
        <v>191</v>
      </c>
      <c r="M117" s="1" t="s">
        <v>5173</v>
      </c>
      <c r="N117" s="2"/>
      <c r="O117">
        <v>1</v>
      </c>
      <c r="R117" t="s">
        <v>3987</v>
      </c>
      <c r="S117">
        <v>2022</v>
      </c>
    </row>
    <row r="118" spans="1:19" x14ac:dyDescent="0.35">
      <c r="A118" s="1" t="s">
        <v>164</v>
      </c>
      <c r="B118" s="1" t="s">
        <v>60</v>
      </c>
      <c r="C118" s="1" t="s">
        <v>4302</v>
      </c>
      <c r="D118" s="1" t="s">
        <v>4313</v>
      </c>
      <c r="E118" s="1" t="s">
        <v>4278</v>
      </c>
      <c r="F118" s="1" t="s">
        <v>4298</v>
      </c>
      <c r="G118" s="2">
        <v>44500</v>
      </c>
      <c r="H118" s="2"/>
      <c r="I118" s="1" t="s">
        <v>4303</v>
      </c>
      <c r="J118" s="1" t="s">
        <v>4273</v>
      </c>
      <c r="K118" s="1" t="s">
        <v>76</v>
      </c>
      <c r="L118" s="1" t="s">
        <v>161</v>
      </c>
      <c r="M118" s="1" t="s">
        <v>5180</v>
      </c>
      <c r="N118" s="2"/>
      <c r="O118">
        <v>10</v>
      </c>
      <c r="R118" t="s">
        <v>3988</v>
      </c>
    </row>
    <row r="119" spans="1:19" x14ac:dyDescent="0.35">
      <c r="A119" s="1" t="s">
        <v>164</v>
      </c>
      <c r="B119" s="1" t="s">
        <v>60</v>
      </c>
      <c r="C119" s="1" t="s">
        <v>4243</v>
      </c>
      <c r="D119" s="1" t="s">
        <v>4269</v>
      </c>
      <c r="E119" s="1" t="s">
        <v>4274</v>
      </c>
      <c r="F119" s="1" t="s">
        <v>4275</v>
      </c>
      <c r="G119" s="2">
        <v>44712</v>
      </c>
      <c r="H119" s="2"/>
      <c r="I119" s="1" t="s">
        <v>4272</v>
      </c>
      <c r="J119" s="1" t="s">
        <v>4273</v>
      </c>
      <c r="K119" s="1" t="s">
        <v>76</v>
      </c>
      <c r="L119" s="1" t="s">
        <v>161</v>
      </c>
      <c r="M119" s="1" t="s">
        <v>5181</v>
      </c>
      <c r="N119" s="2"/>
      <c r="O119">
        <v>5</v>
      </c>
      <c r="R119" t="s">
        <v>3986</v>
      </c>
      <c r="S119">
        <v>2022</v>
      </c>
    </row>
    <row r="120" spans="1:19" x14ac:dyDescent="0.35">
      <c r="A120" s="1" t="s">
        <v>164</v>
      </c>
      <c r="B120" s="1" t="s">
        <v>60</v>
      </c>
      <c r="C120" s="1" t="s">
        <v>4305</v>
      </c>
      <c r="D120" s="1" t="s">
        <v>4269</v>
      </c>
      <c r="E120" s="1" t="s">
        <v>4278</v>
      </c>
      <c r="F120" s="1" t="s">
        <v>4298</v>
      </c>
      <c r="G120" s="2">
        <v>44865</v>
      </c>
      <c r="H120" s="2"/>
      <c r="I120" s="1" t="s">
        <v>4272</v>
      </c>
      <c r="J120" s="1" t="s">
        <v>4273</v>
      </c>
      <c r="K120" s="1" t="s">
        <v>76</v>
      </c>
      <c r="L120" s="1" t="s">
        <v>161</v>
      </c>
      <c r="M120" s="1" t="s">
        <v>5182</v>
      </c>
      <c r="N120" s="2"/>
      <c r="O120">
        <v>10</v>
      </c>
      <c r="R120" t="s">
        <v>3988</v>
      </c>
    </row>
    <row r="121" spans="1:19" x14ac:dyDescent="0.35">
      <c r="A121" s="1" t="s">
        <v>164</v>
      </c>
      <c r="B121" s="1" t="s">
        <v>60</v>
      </c>
      <c r="C121" s="1" t="s">
        <v>4244</v>
      </c>
      <c r="D121" s="1" t="s">
        <v>4269</v>
      </c>
      <c r="E121" s="1" t="s">
        <v>4274</v>
      </c>
      <c r="F121" s="1" t="s">
        <v>4275</v>
      </c>
      <c r="G121" s="2">
        <v>45077</v>
      </c>
      <c r="H121" s="2"/>
      <c r="I121" s="1" t="s">
        <v>4301</v>
      </c>
      <c r="J121" s="1" t="s">
        <v>4273</v>
      </c>
      <c r="K121" s="1" t="s">
        <v>76</v>
      </c>
      <c r="L121" s="1" t="s">
        <v>161</v>
      </c>
      <c r="M121" s="1" t="s">
        <v>5183</v>
      </c>
      <c r="N121" s="2"/>
      <c r="O121">
        <v>5</v>
      </c>
      <c r="R121" t="s">
        <v>3986</v>
      </c>
      <c r="S121">
        <v>2023</v>
      </c>
    </row>
    <row r="122" spans="1:19" x14ac:dyDescent="0.35">
      <c r="A122" s="1" t="s">
        <v>164</v>
      </c>
      <c r="B122" s="1" t="s">
        <v>60</v>
      </c>
      <c r="C122" s="1" t="s">
        <v>4245</v>
      </c>
      <c r="D122" s="1" t="s">
        <v>4269</v>
      </c>
      <c r="E122" s="1" t="s">
        <v>4274</v>
      </c>
      <c r="F122" s="1" t="s">
        <v>4275</v>
      </c>
      <c r="G122" s="2">
        <v>45443</v>
      </c>
      <c r="H122" s="2"/>
      <c r="I122" s="1" t="s">
        <v>4300</v>
      </c>
      <c r="J122" s="1" t="s">
        <v>4273</v>
      </c>
      <c r="K122" s="1" t="s">
        <v>76</v>
      </c>
      <c r="L122" s="1" t="s">
        <v>161</v>
      </c>
      <c r="M122" s="1" t="s">
        <v>5184</v>
      </c>
      <c r="N122" s="2"/>
      <c r="O122">
        <v>5</v>
      </c>
      <c r="R122" t="s">
        <v>3986</v>
      </c>
      <c r="S122">
        <v>2024</v>
      </c>
    </row>
    <row r="123" spans="1:19" x14ac:dyDescent="0.35">
      <c r="A123" s="1" t="s">
        <v>164</v>
      </c>
      <c r="B123" s="1" t="s">
        <v>60</v>
      </c>
      <c r="C123" s="1" t="s">
        <v>4306</v>
      </c>
      <c r="D123" s="1" t="s">
        <v>4269</v>
      </c>
      <c r="E123" s="1" t="s">
        <v>4270</v>
      </c>
      <c r="F123" s="1" t="s">
        <v>4271</v>
      </c>
      <c r="G123" s="2">
        <v>44712</v>
      </c>
      <c r="H123" s="2"/>
      <c r="I123" s="1" t="s">
        <v>4272</v>
      </c>
      <c r="J123" s="1" t="s">
        <v>4273</v>
      </c>
      <c r="K123" s="1" t="s">
        <v>76</v>
      </c>
      <c r="L123" s="1" t="s">
        <v>161</v>
      </c>
      <c r="M123" s="1" t="s">
        <v>29</v>
      </c>
      <c r="N123" s="2"/>
      <c r="O123">
        <v>5</v>
      </c>
      <c r="R123" t="s">
        <v>3986</v>
      </c>
      <c r="S123">
        <v>2022</v>
      </c>
    </row>
    <row r="124" spans="1:19" x14ac:dyDescent="0.35">
      <c r="A124" s="1" t="s">
        <v>463</v>
      </c>
      <c r="B124" s="1" t="s">
        <v>250</v>
      </c>
      <c r="C124" s="1" t="s">
        <v>4341</v>
      </c>
      <c r="D124" s="1" t="s">
        <v>4277</v>
      </c>
      <c r="E124" s="1" t="s">
        <v>4278</v>
      </c>
      <c r="F124" s="1" t="s">
        <v>4271</v>
      </c>
      <c r="G124" s="2">
        <v>40632</v>
      </c>
      <c r="H124" s="2"/>
      <c r="I124" s="1" t="s">
        <v>4342</v>
      </c>
      <c r="J124" s="1" t="s">
        <v>4280</v>
      </c>
      <c r="K124" s="1" t="s">
        <v>265</v>
      </c>
      <c r="L124" s="1" t="s">
        <v>460</v>
      </c>
      <c r="M124" s="1" t="s">
        <v>29</v>
      </c>
      <c r="N124" s="2"/>
      <c r="O124">
        <v>3</v>
      </c>
      <c r="R124" t="s">
        <v>3986</v>
      </c>
      <c r="S124">
        <v>2011</v>
      </c>
    </row>
    <row r="125" spans="1:19" x14ac:dyDescent="0.35">
      <c r="A125" s="1" t="s">
        <v>372</v>
      </c>
      <c r="B125" s="1" t="s">
        <v>250</v>
      </c>
      <c r="C125" s="1" t="s">
        <v>4343</v>
      </c>
      <c r="D125" s="1" t="s">
        <v>4277</v>
      </c>
      <c r="E125" s="1" t="s">
        <v>4278</v>
      </c>
      <c r="F125" s="1" t="s">
        <v>4271</v>
      </c>
      <c r="G125" s="2">
        <v>40998</v>
      </c>
      <c r="H125" s="2"/>
      <c r="I125" s="1" t="s">
        <v>4344</v>
      </c>
      <c r="J125" s="1" t="s">
        <v>4280</v>
      </c>
      <c r="K125" s="1" t="s">
        <v>265</v>
      </c>
      <c r="L125" s="1" t="s">
        <v>369</v>
      </c>
      <c r="M125" s="1" t="s">
        <v>29</v>
      </c>
      <c r="N125" s="2"/>
      <c r="O125">
        <v>3</v>
      </c>
      <c r="R125" t="s">
        <v>3986</v>
      </c>
      <c r="S125">
        <v>2012</v>
      </c>
    </row>
    <row r="126" spans="1:19" x14ac:dyDescent="0.35">
      <c r="A126" s="1" t="s">
        <v>297</v>
      </c>
      <c r="B126" s="1" t="s">
        <v>250</v>
      </c>
      <c r="C126" s="1" t="s">
        <v>4337</v>
      </c>
      <c r="D126" s="1" t="s">
        <v>4277</v>
      </c>
      <c r="E126" s="1" t="s">
        <v>4278</v>
      </c>
      <c r="F126" s="1" t="s">
        <v>4298</v>
      </c>
      <c r="G126" s="2">
        <v>43861</v>
      </c>
      <c r="H126" s="2"/>
      <c r="I126" s="1" t="s">
        <v>4308</v>
      </c>
      <c r="J126" s="1" t="s">
        <v>4304</v>
      </c>
      <c r="K126" s="1" t="s">
        <v>76</v>
      </c>
      <c r="L126" s="1" t="s">
        <v>129</v>
      </c>
      <c r="M126" s="1" t="s">
        <v>29</v>
      </c>
      <c r="N126" s="2"/>
      <c r="O126">
        <v>1</v>
      </c>
      <c r="R126" t="s">
        <v>3987</v>
      </c>
      <c r="S126">
        <v>2020</v>
      </c>
    </row>
    <row r="127" spans="1:19" x14ac:dyDescent="0.35">
      <c r="A127" s="1" t="s">
        <v>159</v>
      </c>
      <c r="B127" s="1" t="s">
        <v>60</v>
      </c>
      <c r="C127" s="1" t="s">
        <v>4248</v>
      </c>
      <c r="D127" s="1" t="s">
        <v>4313</v>
      </c>
      <c r="E127" s="1" t="s">
        <v>4274</v>
      </c>
      <c r="F127" s="1" t="s">
        <v>4275</v>
      </c>
      <c r="G127" s="2">
        <v>44620</v>
      </c>
      <c r="H127" s="2"/>
      <c r="I127" s="1" t="s">
        <v>4272</v>
      </c>
      <c r="J127" s="1" t="s">
        <v>5170</v>
      </c>
      <c r="K127" s="1" t="s">
        <v>76</v>
      </c>
      <c r="L127" s="1" t="s">
        <v>156</v>
      </c>
      <c r="M127" s="1" t="s">
        <v>5342</v>
      </c>
      <c r="N127" s="2"/>
      <c r="O127">
        <v>2</v>
      </c>
      <c r="R127" t="s">
        <v>3987</v>
      </c>
      <c r="S127">
        <v>2022</v>
      </c>
    </row>
    <row r="128" spans="1:19" x14ac:dyDescent="0.35">
      <c r="A128" s="1" t="s">
        <v>201</v>
      </c>
      <c r="B128" s="1" t="s">
        <v>60</v>
      </c>
      <c r="C128" s="1" t="s">
        <v>4239</v>
      </c>
      <c r="D128" s="1" t="s">
        <v>4269</v>
      </c>
      <c r="E128" s="1" t="s">
        <v>4274</v>
      </c>
      <c r="F128" s="1" t="s">
        <v>4275</v>
      </c>
      <c r="G128" s="2">
        <v>44620</v>
      </c>
      <c r="H128" s="2"/>
      <c r="I128" s="1" t="s">
        <v>4272</v>
      </c>
      <c r="J128" s="1" t="s">
        <v>4273</v>
      </c>
      <c r="K128" s="1" t="s">
        <v>76</v>
      </c>
      <c r="L128" s="1" t="s">
        <v>198</v>
      </c>
      <c r="M128" s="1" t="s">
        <v>5190</v>
      </c>
      <c r="N128" s="2"/>
      <c r="O128">
        <v>2</v>
      </c>
      <c r="R128" t="s">
        <v>3987</v>
      </c>
      <c r="S128">
        <v>2022</v>
      </c>
    </row>
    <row r="129" spans="1:19" x14ac:dyDescent="0.35">
      <c r="A129" s="1" t="s">
        <v>201</v>
      </c>
      <c r="B129" s="1" t="s">
        <v>60</v>
      </c>
      <c r="C129" s="1" t="s">
        <v>4336</v>
      </c>
      <c r="D129" s="1" t="s">
        <v>4269</v>
      </c>
      <c r="E129" s="1" t="s">
        <v>4278</v>
      </c>
      <c r="F129" s="1" t="s">
        <v>4298</v>
      </c>
      <c r="G129" s="2">
        <v>44773</v>
      </c>
      <c r="H129" s="2"/>
      <c r="I129" s="1" t="s">
        <v>4272</v>
      </c>
      <c r="J129" s="1" t="s">
        <v>4273</v>
      </c>
      <c r="K129" s="1" t="s">
        <v>76</v>
      </c>
      <c r="L129" s="1" t="s">
        <v>198</v>
      </c>
      <c r="M129" s="1" t="s">
        <v>5191</v>
      </c>
      <c r="N129" s="2"/>
      <c r="O129">
        <v>7</v>
      </c>
      <c r="R129" t="s">
        <v>3985</v>
      </c>
      <c r="S129">
        <v>2022</v>
      </c>
    </row>
    <row r="130" spans="1:19" x14ac:dyDescent="0.35">
      <c r="A130" s="1" t="s">
        <v>201</v>
      </c>
      <c r="B130" s="1" t="s">
        <v>60</v>
      </c>
      <c r="C130" s="1" t="s">
        <v>4240</v>
      </c>
      <c r="D130" s="1" t="s">
        <v>4269</v>
      </c>
      <c r="E130" s="1" t="s">
        <v>4274</v>
      </c>
      <c r="F130" s="1" t="s">
        <v>4275</v>
      </c>
      <c r="G130" s="2">
        <v>44985</v>
      </c>
      <c r="H130" s="2"/>
      <c r="I130" s="1" t="s">
        <v>4301</v>
      </c>
      <c r="J130" s="1" t="s">
        <v>4273</v>
      </c>
      <c r="K130" s="1" t="s">
        <v>76</v>
      </c>
      <c r="L130" s="1" t="s">
        <v>198</v>
      </c>
      <c r="M130" s="1" t="s">
        <v>5192</v>
      </c>
      <c r="N130" s="2"/>
      <c r="O130">
        <v>2</v>
      </c>
      <c r="R130" t="s">
        <v>3987</v>
      </c>
      <c r="S130">
        <v>2023</v>
      </c>
    </row>
    <row r="131" spans="1:19" x14ac:dyDescent="0.35">
      <c r="A131" s="1" t="s">
        <v>124</v>
      </c>
      <c r="B131" s="1" t="s">
        <v>60</v>
      </c>
      <c r="C131" s="1" t="s">
        <v>4250</v>
      </c>
      <c r="D131" s="1" t="s">
        <v>4269</v>
      </c>
      <c r="E131" s="1" t="s">
        <v>4274</v>
      </c>
      <c r="F131" s="1" t="s">
        <v>4275</v>
      </c>
      <c r="G131" s="2">
        <v>44530</v>
      </c>
      <c r="H131" s="2"/>
      <c r="I131" s="1" t="s">
        <v>4303</v>
      </c>
      <c r="J131" s="1" t="s">
        <v>4296</v>
      </c>
      <c r="K131" s="1" t="s">
        <v>76</v>
      </c>
      <c r="L131" s="1" t="s">
        <v>121</v>
      </c>
      <c r="M131" s="1" t="s">
        <v>5189</v>
      </c>
      <c r="N131" s="2"/>
      <c r="O131">
        <v>11</v>
      </c>
      <c r="R131" t="s">
        <v>3988</v>
      </c>
    </row>
    <row r="132" spans="1:19" x14ac:dyDescent="0.35">
      <c r="A132" s="1" t="s">
        <v>196</v>
      </c>
      <c r="B132" s="1" t="s">
        <v>60</v>
      </c>
      <c r="C132" s="1" t="s">
        <v>4218</v>
      </c>
      <c r="D132" s="1" t="s">
        <v>4313</v>
      </c>
      <c r="E132" s="1" t="s">
        <v>4274</v>
      </c>
      <c r="F132" s="1" t="s">
        <v>4275</v>
      </c>
      <c r="G132" s="2">
        <v>44500</v>
      </c>
      <c r="H132" s="2"/>
      <c r="I132" s="1" t="s">
        <v>4303</v>
      </c>
      <c r="J132" s="1" t="s">
        <v>4332</v>
      </c>
      <c r="K132" s="1" t="s">
        <v>76</v>
      </c>
      <c r="L132" s="1" t="s">
        <v>111</v>
      </c>
      <c r="M132" s="1" t="s">
        <v>29</v>
      </c>
      <c r="N132" s="2"/>
      <c r="O132">
        <v>10</v>
      </c>
      <c r="R132" t="s">
        <v>3988</v>
      </c>
    </row>
    <row r="133" spans="1:19" x14ac:dyDescent="0.35">
      <c r="A133" s="1" t="s">
        <v>196</v>
      </c>
      <c r="B133" s="1" t="s">
        <v>60</v>
      </c>
      <c r="C133" s="1" t="s">
        <v>4333</v>
      </c>
      <c r="D133" s="1" t="s">
        <v>4313</v>
      </c>
      <c r="E133" s="1" t="s">
        <v>4270</v>
      </c>
      <c r="F133" s="1" t="s">
        <v>4271</v>
      </c>
      <c r="G133" s="2">
        <v>44500</v>
      </c>
      <c r="H133" s="2"/>
      <c r="I133" s="1" t="s">
        <v>4303</v>
      </c>
      <c r="J133" s="1" t="s">
        <v>4332</v>
      </c>
      <c r="K133" s="1" t="s">
        <v>76</v>
      </c>
      <c r="L133" s="1" t="s">
        <v>111</v>
      </c>
      <c r="M133" s="1" t="s">
        <v>29</v>
      </c>
      <c r="N133" s="2"/>
      <c r="O133">
        <v>10</v>
      </c>
      <c r="R133" t="s">
        <v>3988</v>
      </c>
    </row>
    <row r="134" spans="1:19" x14ac:dyDescent="0.35">
      <c r="A134" s="1" t="s">
        <v>171</v>
      </c>
      <c r="B134" s="1" t="s">
        <v>216</v>
      </c>
      <c r="C134" s="1" t="s">
        <v>4214</v>
      </c>
      <c r="D134" s="1" t="s">
        <v>4277</v>
      </c>
      <c r="E134" s="1" t="s">
        <v>4274</v>
      </c>
      <c r="F134" s="1" t="s">
        <v>4275</v>
      </c>
      <c r="G134" s="2">
        <v>44439</v>
      </c>
      <c r="H134" s="2"/>
      <c r="I134" s="1" t="s">
        <v>4303</v>
      </c>
      <c r="J134" s="1" t="s">
        <v>5170</v>
      </c>
      <c r="K134" s="1" t="s">
        <v>76</v>
      </c>
      <c r="L134" s="1" t="s">
        <v>161</v>
      </c>
      <c r="M134" s="1" t="s">
        <v>5193</v>
      </c>
      <c r="N134" s="2"/>
      <c r="O134">
        <v>8</v>
      </c>
      <c r="R134" t="s">
        <v>3985</v>
      </c>
      <c r="S134">
        <v>2021</v>
      </c>
    </row>
    <row r="135" spans="1:19" x14ac:dyDescent="0.35">
      <c r="A135" s="1" t="s">
        <v>215</v>
      </c>
      <c r="B135" s="1" t="s">
        <v>250</v>
      </c>
      <c r="C135" s="1" t="s">
        <v>4331</v>
      </c>
      <c r="D135" s="1" t="s">
        <v>4277</v>
      </c>
      <c r="E135" s="1" t="s">
        <v>4278</v>
      </c>
      <c r="F135" s="1" t="s">
        <v>4298</v>
      </c>
      <c r="G135" s="2">
        <v>43769</v>
      </c>
      <c r="H135" s="2"/>
      <c r="I135" s="1" t="s">
        <v>4293</v>
      </c>
      <c r="J135" s="1" t="s">
        <v>5170</v>
      </c>
      <c r="K135" s="1" t="s">
        <v>218</v>
      </c>
      <c r="L135" s="1" t="s">
        <v>213</v>
      </c>
      <c r="M135" s="1" t="s">
        <v>29</v>
      </c>
      <c r="N135" s="2"/>
      <c r="O135">
        <v>10</v>
      </c>
      <c r="R135" t="s">
        <v>3988</v>
      </c>
    </row>
    <row r="136" spans="1:19" x14ac:dyDescent="0.35">
      <c r="A136" s="1" t="s">
        <v>5162</v>
      </c>
      <c r="B136" s="1" t="s">
        <v>60</v>
      </c>
      <c r="C136" s="1" t="s">
        <v>5155</v>
      </c>
      <c r="D136" s="1" t="s">
        <v>4269</v>
      </c>
      <c r="E136" s="1" t="s">
        <v>4278</v>
      </c>
      <c r="F136" s="1" t="s">
        <v>4298</v>
      </c>
      <c r="G136" s="2">
        <v>44651</v>
      </c>
      <c r="H136" s="2"/>
      <c r="I136" s="1" t="s">
        <v>4272</v>
      </c>
      <c r="J136" s="1" t="s">
        <v>5170</v>
      </c>
      <c r="K136" s="1" t="s">
        <v>76</v>
      </c>
      <c r="L136" s="1" t="s">
        <v>38</v>
      </c>
      <c r="M136" s="1" t="s">
        <v>5343</v>
      </c>
      <c r="N136" s="2"/>
      <c r="O136">
        <v>3</v>
      </c>
      <c r="R136" t="s">
        <v>3986</v>
      </c>
      <c r="S136">
        <v>2022</v>
      </c>
    </row>
    <row r="137" spans="1:19" x14ac:dyDescent="0.35">
      <c r="A137" s="1" t="s">
        <v>5162</v>
      </c>
      <c r="B137" s="1" t="s">
        <v>60</v>
      </c>
      <c r="C137" s="1" t="s">
        <v>5156</v>
      </c>
      <c r="D137" s="1" t="s">
        <v>4269</v>
      </c>
      <c r="E137" s="1" t="s">
        <v>4270</v>
      </c>
      <c r="F137" s="1" t="s">
        <v>4271</v>
      </c>
      <c r="G137" s="2">
        <v>44834</v>
      </c>
      <c r="H137" s="2"/>
      <c r="I137" s="1" t="s">
        <v>4272</v>
      </c>
      <c r="J137" s="1" t="s">
        <v>5170</v>
      </c>
      <c r="K137" s="1" t="s">
        <v>76</v>
      </c>
      <c r="L137" s="1" t="s">
        <v>38</v>
      </c>
      <c r="M137" s="1" t="s">
        <v>29</v>
      </c>
      <c r="N137" s="2"/>
      <c r="O137">
        <v>9</v>
      </c>
      <c r="R137" t="s">
        <v>3988</v>
      </c>
    </row>
    <row r="138" spans="1:19" x14ac:dyDescent="0.35">
      <c r="A138" s="1" t="s">
        <v>5162</v>
      </c>
      <c r="B138" s="1" t="s">
        <v>60</v>
      </c>
      <c r="C138" s="1" t="s">
        <v>5157</v>
      </c>
      <c r="D138" s="1" t="s">
        <v>4269</v>
      </c>
      <c r="E138" s="1" t="s">
        <v>4274</v>
      </c>
      <c r="F138" s="1" t="s">
        <v>4275</v>
      </c>
      <c r="G138" s="2">
        <v>44834</v>
      </c>
      <c r="H138" s="2"/>
      <c r="I138" s="1" t="s">
        <v>4272</v>
      </c>
      <c r="J138" s="1" t="s">
        <v>5170</v>
      </c>
      <c r="K138" s="1" t="s">
        <v>76</v>
      </c>
      <c r="L138" s="1" t="s">
        <v>38</v>
      </c>
      <c r="M138" s="1" t="s">
        <v>5344</v>
      </c>
      <c r="N138" s="2"/>
      <c r="O138">
        <v>9</v>
      </c>
      <c r="R138" t="s">
        <v>3988</v>
      </c>
    </row>
    <row r="139" spans="1:19" x14ac:dyDescent="0.35">
      <c r="A139" s="1" t="s">
        <v>5166</v>
      </c>
      <c r="B139" s="1" t="s">
        <v>60</v>
      </c>
      <c r="C139" s="1" t="s">
        <v>5185</v>
      </c>
      <c r="D139" s="1" t="s">
        <v>4269</v>
      </c>
      <c r="E139" s="1" t="s">
        <v>4278</v>
      </c>
      <c r="F139" s="1" t="s">
        <v>4323</v>
      </c>
      <c r="G139" s="2">
        <v>44957</v>
      </c>
      <c r="H139" s="2"/>
      <c r="I139" s="1" t="s">
        <v>4301</v>
      </c>
      <c r="J139" s="1" t="s">
        <v>5170</v>
      </c>
      <c r="K139" s="1" t="s">
        <v>32</v>
      </c>
      <c r="L139" s="1" t="s">
        <v>5164</v>
      </c>
      <c r="M139" s="1" t="s">
        <v>29</v>
      </c>
      <c r="N139" s="2"/>
      <c r="O139">
        <v>1</v>
      </c>
      <c r="R139" t="s">
        <v>3987</v>
      </c>
      <c r="S139">
        <v>2023</v>
      </c>
    </row>
    <row r="140" spans="1:19" x14ac:dyDescent="0.35">
      <c r="A140" s="1" t="s">
        <v>232</v>
      </c>
      <c r="B140" s="1" t="s">
        <v>216</v>
      </c>
      <c r="C140" s="1" t="s">
        <v>4309</v>
      </c>
      <c r="D140" s="1" t="s">
        <v>4277</v>
      </c>
      <c r="E140" s="1" t="s">
        <v>4278</v>
      </c>
      <c r="F140" s="1" t="s">
        <v>4310</v>
      </c>
      <c r="G140" s="2">
        <v>44439</v>
      </c>
      <c r="H140" s="2"/>
      <c r="I140" s="1" t="s">
        <v>4303</v>
      </c>
      <c r="J140" s="1" t="s">
        <v>5170</v>
      </c>
      <c r="K140" s="1" t="s">
        <v>76</v>
      </c>
      <c r="L140" s="1" t="s">
        <v>230</v>
      </c>
      <c r="M140" s="1" t="s">
        <v>29</v>
      </c>
      <c r="N140" s="2"/>
      <c r="O140">
        <v>8</v>
      </c>
      <c r="R140" t="s">
        <v>3985</v>
      </c>
      <c r="S140">
        <v>2021</v>
      </c>
    </row>
    <row r="141" spans="1:19" x14ac:dyDescent="0.35">
      <c r="A141" s="1" t="s">
        <v>683</v>
      </c>
      <c r="B141" s="1" t="s">
        <v>250</v>
      </c>
      <c r="C141" s="1" t="s">
        <v>4448</v>
      </c>
      <c r="D141" s="1" t="s">
        <v>4277</v>
      </c>
      <c r="E141" s="1" t="s">
        <v>4278</v>
      </c>
      <c r="F141" s="1" t="s">
        <v>4271</v>
      </c>
      <c r="G141" s="2">
        <v>41333</v>
      </c>
      <c r="H141" s="2"/>
      <c r="I141" s="1" t="s">
        <v>4279</v>
      </c>
      <c r="J141" s="1" t="s">
        <v>4280</v>
      </c>
      <c r="K141" s="1" t="s">
        <v>265</v>
      </c>
      <c r="L141" s="1" t="s">
        <v>649</v>
      </c>
      <c r="M141" s="1" t="s">
        <v>29</v>
      </c>
      <c r="N141" s="2"/>
      <c r="O141">
        <v>2</v>
      </c>
      <c r="R141" t="s">
        <v>3987</v>
      </c>
      <c r="S141">
        <v>2013</v>
      </c>
    </row>
    <row r="142" spans="1:19" x14ac:dyDescent="0.35">
      <c r="A142" s="1" t="s">
        <v>417</v>
      </c>
      <c r="B142" s="1" t="s">
        <v>250</v>
      </c>
      <c r="C142" s="1" t="s">
        <v>4458</v>
      </c>
      <c r="D142" s="1" t="s">
        <v>4277</v>
      </c>
      <c r="E142" s="1" t="s">
        <v>4278</v>
      </c>
      <c r="F142" s="1" t="s">
        <v>4271</v>
      </c>
      <c r="G142" s="2">
        <v>40055</v>
      </c>
      <c r="H142" s="2"/>
      <c r="I142" s="1" t="s">
        <v>4351</v>
      </c>
      <c r="J142" s="1" t="s">
        <v>4319</v>
      </c>
      <c r="K142" s="1" t="s">
        <v>265</v>
      </c>
      <c r="L142" s="1" t="s">
        <v>129</v>
      </c>
      <c r="M142" s="1" t="s">
        <v>29</v>
      </c>
      <c r="N142" s="2"/>
      <c r="O142">
        <v>8</v>
      </c>
      <c r="R142" t="s">
        <v>3985</v>
      </c>
      <c r="S142">
        <v>2009</v>
      </c>
    </row>
    <row r="143" spans="1:19" x14ac:dyDescent="0.35">
      <c r="A143" s="1" t="s">
        <v>417</v>
      </c>
      <c r="B143" s="1" t="s">
        <v>250</v>
      </c>
      <c r="C143" s="1" t="s">
        <v>4459</v>
      </c>
      <c r="D143" s="1" t="s">
        <v>4277</v>
      </c>
      <c r="E143" s="1" t="s">
        <v>4278</v>
      </c>
      <c r="F143" s="1" t="s">
        <v>4271</v>
      </c>
      <c r="G143" s="2">
        <v>40055</v>
      </c>
      <c r="H143" s="2"/>
      <c r="I143" s="1" t="s">
        <v>4351</v>
      </c>
      <c r="J143" s="1" t="s">
        <v>4319</v>
      </c>
      <c r="K143" s="1" t="s">
        <v>265</v>
      </c>
      <c r="L143" s="1" t="s">
        <v>129</v>
      </c>
      <c r="M143" s="1" t="s">
        <v>29</v>
      </c>
      <c r="N143" s="2"/>
      <c r="O143">
        <v>8</v>
      </c>
      <c r="R143" t="s">
        <v>3985</v>
      </c>
      <c r="S143">
        <v>2009</v>
      </c>
    </row>
    <row r="144" spans="1:19" x14ac:dyDescent="0.35">
      <c r="A144" s="1" t="s">
        <v>417</v>
      </c>
      <c r="B144" s="1" t="s">
        <v>250</v>
      </c>
      <c r="C144" s="1" t="s">
        <v>4460</v>
      </c>
      <c r="D144" s="1" t="s">
        <v>4277</v>
      </c>
      <c r="E144" s="1" t="s">
        <v>4278</v>
      </c>
      <c r="F144" s="1" t="s">
        <v>4271</v>
      </c>
      <c r="G144" s="2">
        <v>40055</v>
      </c>
      <c r="H144" s="2"/>
      <c r="I144" s="1" t="s">
        <v>4351</v>
      </c>
      <c r="J144" s="1" t="s">
        <v>4319</v>
      </c>
      <c r="K144" s="1" t="s">
        <v>265</v>
      </c>
      <c r="L144" s="1" t="s">
        <v>129</v>
      </c>
      <c r="M144" s="1" t="s">
        <v>29</v>
      </c>
      <c r="N144" s="2"/>
      <c r="O144">
        <v>8</v>
      </c>
      <c r="R144" t="s">
        <v>3985</v>
      </c>
      <c r="S144">
        <v>2009</v>
      </c>
    </row>
    <row r="145" spans="1:19" x14ac:dyDescent="0.35">
      <c r="A145" s="1" t="s">
        <v>417</v>
      </c>
      <c r="B145" s="1" t="s">
        <v>250</v>
      </c>
      <c r="C145" s="1" t="s">
        <v>4461</v>
      </c>
      <c r="D145" s="1" t="s">
        <v>4277</v>
      </c>
      <c r="E145" s="1" t="s">
        <v>4278</v>
      </c>
      <c r="F145" s="1" t="s">
        <v>4271</v>
      </c>
      <c r="G145" s="2">
        <v>40055</v>
      </c>
      <c r="H145" s="2"/>
      <c r="I145" s="1" t="s">
        <v>4351</v>
      </c>
      <c r="J145" s="1" t="s">
        <v>4319</v>
      </c>
      <c r="K145" s="1" t="s">
        <v>265</v>
      </c>
      <c r="L145" s="1" t="s">
        <v>129</v>
      </c>
      <c r="M145" s="1" t="s">
        <v>29</v>
      </c>
      <c r="N145" s="2"/>
      <c r="O145">
        <v>8</v>
      </c>
      <c r="R145" t="s">
        <v>3985</v>
      </c>
      <c r="S145">
        <v>2009</v>
      </c>
    </row>
    <row r="146" spans="1:19" x14ac:dyDescent="0.35">
      <c r="A146" s="1" t="s">
        <v>417</v>
      </c>
      <c r="B146" s="1" t="s">
        <v>250</v>
      </c>
      <c r="C146" s="1" t="s">
        <v>4462</v>
      </c>
      <c r="D146" s="1" t="s">
        <v>4277</v>
      </c>
      <c r="E146" s="1" t="s">
        <v>4278</v>
      </c>
      <c r="F146" s="1" t="s">
        <v>4271</v>
      </c>
      <c r="G146" s="2">
        <v>40055</v>
      </c>
      <c r="H146" s="2"/>
      <c r="I146" s="1" t="s">
        <v>4351</v>
      </c>
      <c r="J146" s="1" t="s">
        <v>4319</v>
      </c>
      <c r="K146" s="1" t="s">
        <v>265</v>
      </c>
      <c r="L146" s="1" t="s">
        <v>129</v>
      </c>
      <c r="M146" s="1" t="s">
        <v>29</v>
      </c>
      <c r="N146" s="2"/>
      <c r="O146">
        <v>8</v>
      </c>
      <c r="R146" t="s">
        <v>3985</v>
      </c>
      <c r="S146">
        <v>2009</v>
      </c>
    </row>
    <row r="147" spans="1:19" x14ac:dyDescent="0.35">
      <c r="A147" s="1" t="s">
        <v>417</v>
      </c>
      <c r="B147" s="1" t="s">
        <v>250</v>
      </c>
      <c r="C147" s="1" t="s">
        <v>4463</v>
      </c>
      <c r="D147" s="1" t="s">
        <v>4277</v>
      </c>
      <c r="E147" s="1" t="s">
        <v>4278</v>
      </c>
      <c r="F147" s="1" t="s">
        <v>4271</v>
      </c>
      <c r="G147" s="2">
        <v>40055</v>
      </c>
      <c r="H147" s="2"/>
      <c r="I147" s="1" t="s">
        <v>4351</v>
      </c>
      <c r="J147" s="1" t="s">
        <v>4319</v>
      </c>
      <c r="K147" s="1" t="s">
        <v>265</v>
      </c>
      <c r="L147" s="1" t="s">
        <v>129</v>
      </c>
      <c r="M147" s="1" t="s">
        <v>29</v>
      </c>
      <c r="N147" s="2"/>
      <c r="O147">
        <v>8</v>
      </c>
      <c r="R147" t="s">
        <v>3985</v>
      </c>
      <c r="S147">
        <v>2009</v>
      </c>
    </row>
    <row r="148" spans="1:19" x14ac:dyDescent="0.35">
      <c r="A148" s="1" t="s">
        <v>417</v>
      </c>
      <c r="B148" s="1" t="s">
        <v>250</v>
      </c>
      <c r="C148" s="1" t="s">
        <v>4449</v>
      </c>
      <c r="D148" s="1" t="s">
        <v>4277</v>
      </c>
      <c r="E148" s="1" t="s">
        <v>4278</v>
      </c>
      <c r="F148" s="1" t="s">
        <v>4271</v>
      </c>
      <c r="G148" s="2">
        <v>40055</v>
      </c>
      <c r="H148" s="2"/>
      <c r="I148" s="1" t="s">
        <v>4351</v>
      </c>
      <c r="J148" s="1" t="s">
        <v>4319</v>
      </c>
      <c r="K148" s="1" t="s">
        <v>265</v>
      </c>
      <c r="L148" s="1" t="s">
        <v>129</v>
      </c>
      <c r="M148" s="1" t="s">
        <v>29</v>
      </c>
      <c r="N148" s="2"/>
      <c r="O148">
        <v>8</v>
      </c>
      <c r="R148" t="s">
        <v>3985</v>
      </c>
      <c r="S148">
        <v>2009</v>
      </c>
    </row>
    <row r="149" spans="1:19" x14ac:dyDescent="0.35">
      <c r="A149" s="1" t="s">
        <v>417</v>
      </c>
      <c r="B149" s="1" t="s">
        <v>250</v>
      </c>
      <c r="C149" s="1" t="s">
        <v>4450</v>
      </c>
      <c r="D149" s="1" t="s">
        <v>4277</v>
      </c>
      <c r="E149" s="1" t="s">
        <v>4278</v>
      </c>
      <c r="F149" s="1" t="s">
        <v>4271</v>
      </c>
      <c r="G149" s="2">
        <v>40055</v>
      </c>
      <c r="H149" s="2"/>
      <c r="I149" s="1" t="s">
        <v>4351</v>
      </c>
      <c r="J149" s="1" t="s">
        <v>4319</v>
      </c>
      <c r="K149" s="1" t="s">
        <v>265</v>
      </c>
      <c r="L149" s="1" t="s">
        <v>129</v>
      </c>
      <c r="M149" s="1" t="s">
        <v>29</v>
      </c>
      <c r="N149" s="2"/>
      <c r="O149">
        <v>8</v>
      </c>
      <c r="R149" t="s">
        <v>3985</v>
      </c>
      <c r="S149">
        <v>2009</v>
      </c>
    </row>
    <row r="150" spans="1:19" x14ac:dyDescent="0.35">
      <c r="A150" s="1" t="s">
        <v>417</v>
      </c>
      <c r="B150" s="1" t="s">
        <v>250</v>
      </c>
      <c r="C150" s="1" t="s">
        <v>4451</v>
      </c>
      <c r="D150" s="1" t="s">
        <v>4277</v>
      </c>
      <c r="E150" s="1" t="s">
        <v>4278</v>
      </c>
      <c r="F150" s="1" t="s">
        <v>4271</v>
      </c>
      <c r="G150" s="2">
        <v>40055</v>
      </c>
      <c r="H150" s="2"/>
      <c r="I150" s="1" t="s">
        <v>4351</v>
      </c>
      <c r="J150" s="1" t="s">
        <v>4319</v>
      </c>
      <c r="K150" s="1" t="s">
        <v>265</v>
      </c>
      <c r="L150" s="1" t="s">
        <v>129</v>
      </c>
      <c r="M150" s="1" t="s">
        <v>29</v>
      </c>
      <c r="N150" s="2"/>
      <c r="O150">
        <v>8</v>
      </c>
      <c r="R150" t="s">
        <v>3985</v>
      </c>
      <c r="S150">
        <v>2009</v>
      </c>
    </row>
    <row r="151" spans="1:19" x14ac:dyDescent="0.35">
      <c r="A151" s="1" t="s">
        <v>417</v>
      </c>
      <c r="B151" s="1" t="s">
        <v>250</v>
      </c>
      <c r="C151" s="1" t="s">
        <v>4452</v>
      </c>
      <c r="D151" s="1" t="s">
        <v>4277</v>
      </c>
      <c r="E151" s="1" t="s">
        <v>4278</v>
      </c>
      <c r="F151" s="1" t="s">
        <v>4271</v>
      </c>
      <c r="G151" s="2">
        <v>40055</v>
      </c>
      <c r="H151" s="2"/>
      <c r="I151" s="1" t="s">
        <v>4351</v>
      </c>
      <c r="J151" s="1" t="s">
        <v>4319</v>
      </c>
      <c r="K151" s="1" t="s">
        <v>265</v>
      </c>
      <c r="L151" s="1" t="s">
        <v>129</v>
      </c>
      <c r="M151" s="1" t="s">
        <v>29</v>
      </c>
      <c r="N151" s="2"/>
      <c r="O151">
        <v>8</v>
      </c>
      <c r="R151" t="s">
        <v>3985</v>
      </c>
      <c r="S151">
        <v>2009</v>
      </c>
    </row>
    <row r="152" spans="1:19" x14ac:dyDescent="0.35">
      <c r="A152" s="1" t="s">
        <v>417</v>
      </c>
      <c r="B152" s="1" t="s">
        <v>250</v>
      </c>
      <c r="C152" s="1" t="s">
        <v>4453</v>
      </c>
      <c r="D152" s="1" t="s">
        <v>4277</v>
      </c>
      <c r="E152" s="1" t="s">
        <v>4278</v>
      </c>
      <c r="F152" s="1" t="s">
        <v>4271</v>
      </c>
      <c r="G152" s="2">
        <v>40055</v>
      </c>
      <c r="H152" s="2"/>
      <c r="I152" s="1" t="s">
        <v>4351</v>
      </c>
      <c r="J152" s="1" t="s">
        <v>4319</v>
      </c>
      <c r="K152" s="1" t="s">
        <v>265</v>
      </c>
      <c r="L152" s="1" t="s">
        <v>129</v>
      </c>
      <c r="M152" s="1" t="s">
        <v>29</v>
      </c>
      <c r="N152" s="2"/>
      <c r="O152">
        <v>8</v>
      </c>
      <c r="R152" t="s">
        <v>3985</v>
      </c>
      <c r="S152">
        <v>2009</v>
      </c>
    </row>
    <row r="153" spans="1:19" x14ac:dyDescent="0.35">
      <c r="A153" s="1" t="s">
        <v>417</v>
      </c>
      <c r="B153" s="1" t="s">
        <v>250</v>
      </c>
      <c r="C153" s="1" t="s">
        <v>4454</v>
      </c>
      <c r="D153" s="1" t="s">
        <v>4277</v>
      </c>
      <c r="E153" s="1" t="s">
        <v>4278</v>
      </c>
      <c r="F153" s="1" t="s">
        <v>4271</v>
      </c>
      <c r="G153" s="2">
        <v>40055</v>
      </c>
      <c r="H153" s="2"/>
      <c r="I153" s="1" t="s">
        <v>4351</v>
      </c>
      <c r="J153" s="1" t="s">
        <v>4319</v>
      </c>
      <c r="K153" s="1" t="s">
        <v>265</v>
      </c>
      <c r="L153" s="1" t="s">
        <v>129</v>
      </c>
      <c r="M153" s="1" t="s">
        <v>29</v>
      </c>
      <c r="N153" s="2"/>
      <c r="O153">
        <v>8</v>
      </c>
      <c r="R153" t="s">
        <v>3985</v>
      </c>
      <c r="S153">
        <v>2009</v>
      </c>
    </row>
    <row r="154" spans="1:19" x14ac:dyDescent="0.35">
      <c r="A154" s="1" t="s">
        <v>417</v>
      </c>
      <c r="B154" s="1" t="s">
        <v>250</v>
      </c>
      <c r="C154" s="1" t="s">
        <v>4455</v>
      </c>
      <c r="D154" s="1" t="s">
        <v>4277</v>
      </c>
      <c r="E154" s="1" t="s">
        <v>4278</v>
      </c>
      <c r="F154" s="1" t="s">
        <v>4271</v>
      </c>
      <c r="G154" s="2">
        <v>40055</v>
      </c>
      <c r="H154" s="2"/>
      <c r="I154" s="1" t="s">
        <v>4351</v>
      </c>
      <c r="J154" s="1" t="s">
        <v>4319</v>
      </c>
      <c r="K154" s="1" t="s">
        <v>265</v>
      </c>
      <c r="L154" s="1" t="s">
        <v>129</v>
      </c>
      <c r="M154" s="1" t="s">
        <v>29</v>
      </c>
      <c r="N154" s="2"/>
      <c r="O154">
        <v>8</v>
      </c>
      <c r="R154" t="s">
        <v>3985</v>
      </c>
      <c r="S154">
        <v>2009</v>
      </c>
    </row>
    <row r="155" spans="1:19" x14ac:dyDescent="0.35">
      <c r="A155" s="1" t="s">
        <v>417</v>
      </c>
      <c r="B155" s="1" t="s">
        <v>250</v>
      </c>
      <c r="C155" s="1" t="s">
        <v>4456</v>
      </c>
      <c r="D155" s="1" t="s">
        <v>4277</v>
      </c>
      <c r="E155" s="1" t="s">
        <v>4278</v>
      </c>
      <c r="F155" s="1" t="s">
        <v>4271</v>
      </c>
      <c r="G155" s="2">
        <v>40055</v>
      </c>
      <c r="H155" s="2"/>
      <c r="I155" s="1" t="s">
        <v>4351</v>
      </c>
      <c r="J155" s="1" t="s">
        <v>4319</v>
      </c>
      <c r="K155" s="1" t="s">
        <v>265</v>
      </c>
      <c r="L155" s="1" t="s">
        <v>129</v>
      </c>
      <c r="M155" s="1" t="s">
        <v>29</v>
      </c>
      <c r="N155" s="2"/>
      <c r="O155">
        <v>8</v>
      </c>
      <c r="R155" t="s">
        <v>3985</v>
      </c>
      <c r="S155">
        <v>2009</v>
      </c>
    </row>
    <row r="156" spans="1:19" x14ac:dyDescent="0.35">
      <c r="A156" s="1" t="s">
        <v>417</v>
      </c>
      <c r="B156" s="1" t="s">
        <v>250</v>
      </c>
      <c r="C156" s="1" t="s">
        <v>4457</v>
      </c>
      <c r="D156" s="1" t="s">
        <v>4277</v>
      </c>
      <c r="E156" s="1" t="s">
        <v>4278</v>
      </c>
      <c r="F156" s="1" t="s">
        <v>4271</v>
      </c>
      <c r="G156" s="2">
        <v>40055</v>
      </c>
      <c r="H156" s="2"/>
      <c r="I156" s="1" t="s">
        <v>4351</v>
      </c>
      <c r="J156" s="1" t="s">
        <v>4319</v>
      </c>
      <c r="K156" s="1" t="s">
        <v>265</v>
      </c>
      <c r="L156" s="1" t="s">
        <v>129</v>
      </c>
      <c r="M156" s="1" t="s">
        <v>29</v>
      </c>
      <c r="N156" s="2"/>
      <c r="O156">
        <v>8</v>
      </c>
      <c r="R156" t="s">
        <v>3985</v>
      </c>
      <c r="S156">
        <v>2009</v>
      </c>
    </row>
    <row r="157" spans="1:19" x14ac:dyDescent="0.35">
      <c r="A157" s="1" t="s">
        <v>369</v>
      </c>
      <c r="B157" s="1" t="s">
        <v>250</v>
      </c>
      <c r="C157" s="1" t="s">
        <v>4464</v>
      </c>
      <c r="D157" s="1" t="s">
        <v>4277</v>
      </c>
      <c r="E157" s="1" t="s">
        <v>4278</v>
      </c>
      <c r="F157" s="1" t="s">
        <v>4271</v>
      </c>
      <c r="G157" s="2">
        <v>40481</v>
      </c>
      <c r="H157" s="2"/>
      <c r="I157" s="1" t="s">
        <v>4286</v>
      </c>
      <c r="J157" s="1" t="s">
        <v>4319</v>
      </c>
      <c r="K157" s="1" t="s">
        <v>265</v>
      </c>
      <c r="L157" s="1" t="s">
        <v>369</v>
      </c>
      <c r="M157" s="1" t="s">
        <v>29</v>
      </c>
      <c r="N157" s="2"/>
      <c r="O157">
        <v>10</v>
      </c>
      <c r="R157" t="s">
        <v>3988</v>
      </c>
    </row>
    <row r="158" spans="1:19" x14ac:dyDescent="0.35">
      <c r="A158" s="1" t="s">
        <v>525</v>
      </c>
      <c r="B158" s="1" t="s">
        <v>250</v>
      </c>
      <c r="C158" s="1" t="s">
        <v>4465</v>
      </c>
      <c r="D158" s="1" t="s">
        <v>4277</v>
      </c>
      <c r="E158" s="1" t="s">
        <v>4278</v>
      </c>
      <c r="F158" s="1" t="s">
        <v>4271</v>
      </c>
      <c r="G158" s="2">
        <v>40055</v>
      </c>
      <c r="H158" s="2"/>
      <c r="I158" s="1" t="s">
        <v>4351</v>
      </c>
      <c r="J158" s="1" t="s">
        <v>4319</v>
      </c>
      <c r="K158" s="1" t="s">
        <v>265</v>
      </c>
      <c r="L158" s="1" t="s">
        <v>306</v>
      </c>
      <c r="M158" s="1" t="s">
        <v>29</v>
      </c>
      <c r="N158" s="2"/>
      <c r="O158">
        <v>8</v>
      </c>
      <c r="R158" t="s">
        <v>3985</v>
      </c>
      <c r="S158">
        <v>2009</v>
      </c>
    </row>
    <row r="159" spans="1:19" x14ac:dyDescent="0.35">
      <c r="A159" s="1" t="s">
        <v>525</v>
      </c>
      <c r="B159" s="1" t="s">
        <v>250</v>
      </c>
      <c r="C159" s="1" t="s">
        <v>4466</v>
      </c>
      <c r="D159" s="1" t="s">
        <v>4277</v>
      </c>
      <c r="E159" s="1" t="s">
        <v>4278</v>
      </c>
      <c r="F159" s="1" t="s">
        <v>4271</v>
      </c>
      <c r="G159" s="2">
        <v>40055</v>
      </c>
      <c r="H159" s="2"/>
      <c r="I159" s="1" t="s">
        <v>4351</v>
      </c>
      <c r="J159" s="1" t="s">
        <v>4319</v>
      </c>
      <c r="K159" s="1" t="s">
        <v>265</v>
      </c>
      <c r="L159" s="1" t="s">
        <v>306</v>
      </c>
      <c r="M159" s="1" t="s">
        <v>29</v>
      </c>
      <c r="N159" s="2"/>
      <c r="O159">
        <v>8</v>
      </c>
      <c r="R159" t="s">
        <v>3985</v>
      </c>
      <c r="S159">
        <v>2009</v>
      </c>
    </row>
    <row r="160" spans="1:19" x14ac:dyDescent="0.35">
      <c r="A160" s="1" t="s">
        <v>525</v>
      </c>
      <c r="B160" s="1" t="s">
        <v>250</v>
      </c>
      <c r="C160" s="1" t="s">
        <v>4467</v>
      </c>
      <c r="D160" s="1" t="s">
        <v>4277</v>
      </c>
      <c r="E160" s="1" t="s">
        <v>4278</v>
      </c>
      <c r="F160" s="1" t="s">
        <v>4271</v>
      </c>
      <c r="G160" s="2">
        <v>40055</v>
      </c>
      <c r="H160" s="2"/>
      <c r="I160" s="1" t="s">
        <v>4351</v>
      </c>
      <c r="J160" s="1" t="s">
        <v>4319</v>
      </c>
      <c r="K160" s="1" t="s">
        <v>265</v>
      </c>
      <c r="L160" s="1" t="s">
        <v>306</v>
      </c>
      <c r="M160" s="1" t="s">
        <v>29</v>
      </c>
      <c r="N160" s="2"/>
      <c r="O160">
        <v>8</v>
      </c>
      <c r="R160" t="s">
        <v>3985</v>
      </c>
      <c r="S160">
        <v>2009</v>
      </c>
    </row>
    <row r="161" spans="1:19" x14ac:dyDescent="0.35">
      <c r="A161" s="1" t="s">
        <v>525</v>
      </c>
      <c r="B161" s="1" t="s">
        <v>250</v>
      </c>
      <c r="C161" s="1" t="s">
        <v>4468</v>
      </c>
      <c r="D161" s="1" t="s">
        <v>4277</v>
      </c>
      <c r="E161" s="1" t="s">
        <v>4278</v>
      </c>
      <c r="F161" s="1" t="s">
        <v>4271</v>
      </c>
      <c r="G161" s="2">
        <v>40055</v>
      </c>
      <c r="H161" s="2"/>
      <c r="I161" s="1" t="s">
        <v>4351</v>
      </c>
      <c r="J161" s="1" t="s">
        <v>4319</v>
      </c>
      <c r="K161" s="1" t="s">
        <v>265</v>
      </c>
      <c r="L161" s="1" t="s">
        <v>306</v>
      </c>
      <c r="M161" s="1" t="s">
        <v>29</v>
      </c>
      <c r="N161" s="2"/>
      <c r="O161">
        <v>8</v>
      </c>
      <c r="R161" t="s">
        <v>3985</v>
      </c>
      <c r="S161">
        <v>2009</v>
      </c>
    </row>
    <row r="162" spans="1:19" x14ac:dyDescent="0.35">
      <c r="A162" s="1" t="s">
        <v>525</v>
      </c>
      <c r="B162" s="1" t="s">
        <v>250</v>
      </c>
      <c r="C162" s="1" t="s">
        <v>4469</v>
      </c>
      <c r="D162" s="1" t="s">
        <v>4277</v>
      </c>
      <c r="E162" s="1" t="s">
        <v>4278</v>
      </c>
      <c r="F162" s="1" t="s">
        <v>4271</v>
      </c>
      <c r="G162" s="2">
        <v>40055</v>
      </c>
      <c r="H162" s="2"/>
      <c r="I162" s="1" t="s">
        <v>4351</v>
      </c>
      <c r="J162" s="1" t="s">
        <v>4319</v>
      </c>
      <c r="K162" s="1" t="s">
        <v>265</v>
      </c>
      <c r="L162" s="1" t="s">
        <v>306</v>
      </c>
      <c r="M162" s="1" t="s">
        <v>29</v>
      </c>
      <c r="N162" s="2"/>
      <c r="O162">
        <v>8</v>
      </c>
      <c r="R162" t="s">
        <v>3985</v>
      </c>
      <c r="S162">
        <v>2009</v>
      </c>
    </row>
    <row r="163" spans="1:19" x14ac:dyDescent="0.35">
      <c r="A163" s="1" t="s">
        <v>525</v>
      </c>
      <c r="B163" s="1" t="s">
        <v>250</v>
      </c>
      <c r="C163" s="1" t="s">
        <v>4470</v>
      </c>
      <c r="D163" s="1" t="s">
        <v>4277</v>
      </c>
      <c r="E163" s="1" t="s">
        <v>4278</v>
      </c>
      <c r="F163" s="1" t="s">
        <v>4271</v>
      </c>
      <c r="G163" s="2">
        <v>40055</v>
      </c>
      <c r="H163" s="2"/>
      <c r="I163" s="1" t="s">
        <v>4351</v>
      </c>
      <c r="J163" s="1" t="s">
        <v>4319</v>
      </c>
      <c r="K163" s="1" t="s">
        <v>265</v>
      </c>
      <c r="L163" s="1" t="s">
        <v>306</v>
      </c>
      <c r="M163" s="1" t="s">
        <v>29</v>
      </c>
      <c r="N163" s="2"/>
      <c r="O163">
        <v>8</v>
      </c>
      <c r="R163" t="s">
        <v>3985</v>
      </c>
      <c r="S163">
        <v>2009</v>
      </c>
    </row>
    <row r="164" spans="1:19" x14ac:dyDescent="0.35">
      <c r="A164" s="1" t="s">
        <v>656</v>
      </c>
      <c r="B164" s="1" t="s">
        <v>250</v>
      </c>
      <c r="C164" s="1" t="s">
        <v>4471</v>
      </c>
      <c r="D164" s="1" t="s">
        <v>4277</v>
      </c>
      <c r="E164" s="1" t="s">
        <v>4278</v>
      </c>
      <c r="F164" s="1" t="s">
        <v>4271</v>
      </c>
      <c r="G164" s="2">
        <v>40055</v>
      </c>
      <c r="H164" s="2"/>
      <c r="I164" s="1" t="s">
        <v>4351</v>
      </c>
      <c r="J164" s="1" t="s">
        <v>4319</v>
      </c>
      <c r="K164" s="1" t="s">
        <v>265</v>
      </c>
      <c r="L164" s="1" t="s">
        <v>56</v>
      </c>
      <c r="M164" s="1" t="s">
        <v>29</v>
      </c>
      <c r="N164" s="2"/>
      <c r="O164">
        <v>8</v>
      </c>
      <c r="R164" t="s">
        <v>3985</v>
      </c>
      <c r="S164">
        <v>2009</v>
      </c>
    </row>
    <row r="165" spans="1:19" x14ac:dyDescent="0.35">
      <c r="A165" s="1" t="s">
        <v>512</v>
      </c>
      <c r="B165" s="1" t="s">
        <v>250</v>
      </c>
      <c r="C165" s="1" t="s">
        <v>4472</v>
      </c>
      <c r="D165" s="1" t="s">
        <v>4277</v>
      </c>
      <c r="E165" s="1" t="s">
        <v>4278</v>
      </c>
      <c r="F165" s="1" t="s">
        <v>4271</v>
      </c>
      <c r="G165" s="2">
        <v>38959</v>
      </c>
      <c r="H165" s="2"/>
      <c r="I165" s="1" t="s">
        <v>4361</v>
      </c>
      <c r="J165" s="1" t="s">
        <v>4296</v>
      </c>
      <c r="K165" s="1" t="s">
        <v>265</v>
      </c>
      <c r="L165" s="1" t="s">
        <v>510</v>
      </c>
      <c r="M165" s="1" t="s">
        <v>29</v>
      </c>
      <c r="N165" s="2"/>
      <c r="O165">
        <v>8</v>
      </c>
      <c r="R165" t="s">
        <v>3985</v>
      </c>
      <c r="S165">
        <v>2006</v>
      </c>
    </row>
    <row r="166" spans="1:19" x14ac:dyDescent="0.35">
      <c r="A166" s="1" t="s">
        <v>503</v>
      </c>
      <c r="B166" s="1" t="s">
        <v>250</v>
      </c>
      <c r="C166" s="1" t="s">
        <v>4473</v>
      </c>
      <c r="D166" s="1" t="s">
        <v>4277</v>
      </c>
      <c r="E166" s="1" t="s">
        <v>4278</v>
      </c>
      <c r="F166" s="1" t="s">
        <v>4271</v>
      </c>
      <c r="G166" s="2">
        <v>38806</v>
      </c>
      <c r="H166" s="2"/>
      <c r="I166" s="1" t="s">
        <v>4361</v>
      </c>
      <c r="J166" s="1" t="s">
        <v>4319</v>
      </c>
      <c r="K166" s="1" t="s">
        <v>265</v>
      </c>
      <c r="L166" s="1" t="s">
        <v>500</v>
      </c>
      <c r="M166" s="1" t="s">
        <v>29</v>
      </c>
      <c r="N166" s="2"/>
      <c r="O166">
        <v>3</v>
      </c>
      <c r="R166" t="s">
        <v>3986</v>
      </c>
      <c r="S166">
        <v>2006</v>
      </c>
    </row>
    <row r="167" spans="1:19" x14ac:dyDescent="0.35">
      <c r="A167" s="1" t="s">
        <v>503</v>
      </c>
      <c r="B167" s="1" t="s">
        <v>250</v>
      </c>
      <c r="C167" s="1" t="s">
        <v>4474</v>
      </c>
      <c r="D167" s="1" t="s">
        <v>4277</v>
      </c>
      <c r="E167" s="1" t="s">
        <v>4278</v>
      </c>
      <c r="F167" s="1" t="s">
        <v>4271</v>
      </c>
      <c r="G167" s="2">
        <v>38806</v>
      </c>
      <c r="H167" s="2"/>
      <c r="I167" s="1" t="s">
        <v>4361</v>
      </c>
      <c r="J167" s="1" t="s">
        <v>4319</v>
      </c>
      <c r="K167" s="1" t="s">
        <v>265</v>
      </c>
      <c r="L167" s="1" t="s">
        <v>500</v>
      </c>
      <c r="M167" s="1" t="s">
        <v>29</v>
      </c>
      <c r="N167" s="2"/>
      <c r="O167">
        <v>3</v>
      </c>
      <c r="R167" t="s">
        <v>3986</v>
      </c>
      <c r="S167">
        <v>2006</v>
      </c>
    </row>
    <row r="168" spans="1:19" x14ac:dyDescent="0.35">
      <c r="A168" s="1" t="s">
        <v>362</v>
      </c>
      <c r="B168" s="1" t="s">
        <v>250</v>
      </c>
      <c r="C168" s="1" t="s">
        <v>4475</v>
      </c>
      <c r="D168" s="1" t="s">
        <v>4277</v>
      </c>
      <c r="E168" s="1" t="s">
        <v>4278</v>
      </c>
      <c r="F168" s="1" t="s">
        <v>4271</v>
      </c>
      <c r="G168" s="2">
        <v>38563</v>
      </c>
      <c r="H168" s="2"/>
      <c r="I168" s="1" t="s">
        <v>4359</v>
      </c>
      <c r="J168" s="1" t="s">
        <v>4319</v>
      </c>
      <c r="K168" s="1" t="s">
        <v>265</v>
      </c>
      <c r="L168" s="1" t="s">
        <v>360</v>
      </c>
      <c r="M168" s="1" t="s">
        <v>29</v>
      </c>
      <c r="N168" s="2"/>
      <c r="O168">
        <v>7</v>
      </c>
      <c r="R168" t="s">
        <v>3985</v>
      </c>
      <c r="S168">
        <v>2005</v>
      </c>
    </row>
    <row r="169" spans="1:19" x14ac:dyDescent="0.35">
      <c r="A169" s="1" t="s">
        <v>132</v>
      </c>
      <c r="B169" s="1" t="s">
        <v>60</v>
      </c>
      <c r="C169" s="1" t="s">
        <v>4231</v>
      </c>
      <c r="D169" s="1" t="s">
        <v>4313</v>
      </c>
      <c r="E169" s="1" t="s">
        <v>4274</v>
      </c>
      <c r="F169" s="1" t="s">
        <v>4275</v>
      </c>
      <c r="G169" s="2">
        <v>44500</v>
      </c>
      <c r="H169" s="2"/>
      <c r="I169" s="1" t="s">
        <v>4303</v>
      </c>
      <c r="J169" s="1" t="s">
        <v>5170</v>
      </c>
      <c r="K169" s="1" t="s">
        <v>138</v>
      </c>
      <c r="L169" s="1" t="s">
        <v>129</v>
      </c>
      <c r="M169" s="1" t="s">
        <v>5197</v>
      </c>
      <c r="N169" s="2"/>
      <c r="O169">
        <v>10</v>
      </c>
      <c r="R169" t="s">
        <v>3988</v>
      </c>
    </row>
    <row r="170" spans="1:19" x14ac:dyDescent="0.35">
      <c r="A170" s="1" t="s">
        <v>132</v>
      </c>
      <c r="B170" s="1" t="s">
        <v>60</v>
      </c>
      <c r="C170" s="1" t="s">
        <v>4482</v>
      </c>
      <c r="D170" s="1" t="s">
        <v>4313</v>
      </c>
      <c r="E170" s="1" t="s">
        <v>4270</v>
      </c>
      <c r="F170" s="1" t="s">
        <v>4271</v>
      </c>
      <c r="G170" s="2">
        <v>44500</v>
      </c>
      <c r="H170" s="2"/>
      <c r="I170" s="1" t="s">
        <v>4303</v>
      </c>
      <c r="J170" s="1" t="s">
        <v>5170</v>
      </c>
      <c r="K170" s="1" t="s">
        <v>138</v>
      </c>
      <c r="L170" s="1" t="s">
        <v>129</v>
      </c>
      <c r="M170" s="1" t="s">
        <v>29</v>
      </c>
      <c r="N170" s="2"/>
      <c r="O170">
        <v>10</v>
      </c>
      <c r="R170" t="s">
        <v>3988</v>
      </c>
    </row>
    <row r="171" spans="1:19" x14ac:dyDescent="0.35">
      <c r="A171" s="1" t="s">
        <v>320</v>
      </c>
      <c r="B171" s="1" t="s">
        <v>250</v>
      </c>
      <c r="C171" s="1" t="s">
        <v>4483</v>
      </c>
      <c r="D171" s="1" t="s">
        <v>4277</v>
      </c>
      <c r="E171" s="1" t="s">
        <v>4278</v>
      </c>
      <c r="F171" s="1" t="s">
        <v>4298</v>
      </c>
      <c r="G171" s="2">
        <v>43982</v>
      </c>
      <c r="H171" s="2"/>
      <c r="I171" s="1" t="s">
        <v>4308</v>
      </c>
      <c r="J171" s="1" t="s">
        <v>4304</v>
      </c>
      <c r="K171" s="1" t="s">
        <v>76</v>
      </c>
      <c r="L171" s="1" t="s">
        <v>317</v>
      </c>
      <c r="M171" s="1" t="s">
        <v>29</v>
      </c>
      <c r="N171" s="2"/>
      <c r="O171">
        <v>5</v>
      </c>
      <c r="R171" t="s">
        <v>3986</v>
      </c>
      <c r="S171">
        <v>2020</v>
      </c>
    </row>
    <row r="172" spans="1:19" x14ac:dyDescent="0.35">
      <c r="A172" s="1" t="s">
        <v>114</v>
      </c>
      <c r="B172" s="1" t="s">
        <v>60</v>
      </c>
      <c r="C172" s="1" t="s">
        <v>4477</v>
      </c>
      <c r="D172" s="1" t="s">
        <v>4269</v>
      </c>
      <c r="E172" s="1" t="s">
        <v>4278</v>
      </c>
      <c r="F172" s="1" t="s">
        <v>4298</v>
      </c>
      <c r="G172" s="2">
        <v>44681</v>
      </c>
      <c r="H172" s="2"/>
      <c r="I172" s="1" t="s">
        <v>4272</v>
      </c>
      <c r="J172" s="1" t="s">
        <v>4332</v>
      </c>
      <c r="K172" s="1" t="s">
        <v>76</v>
      </c>
      <c r="L172" s="1" t="s">
        <v>111</v>
      </c>
      <c r="M172" s="1" t="s">
        <v>29</v>
      </c>
      <c r="N172" s="2"/>
      <c r="O172">
        <v>4</v>
      </c>
      <c r="R172" t="s">
        <v>3986</v>
      </c>
      <c r="S172">
        <v>2022</v>
      </c>
    </row>
    <row r="173" spans="1:19" x14ac:dyDescent="0.35">
      <c r="A173" s="1" t="s">
        <v>114</v>
      </c>
      <c r="B173" s="1" t="s">
        <v>60</v>
      </c>
      <c r="C173" s="1" t="s">
        <v>4478</v>
      </c>
      <c r="D173" s="1" t="s">
        <v>4313</v>
      </c>
      <c r="E173" s="1" t="s">
        <v>4270</v>
      </c>
      <c r="F173" s="1" t="s">
        <v>4271</v>
      </c>
      <c r="G173" s="2">
        <v>44500</v>
      </c>
      <c r="H173" s="2"/>
      <c r="I173" s="1" t="s">
        <v>4303</v>
      </c>
      <c r="J173" s="1" t="s">
        <v>4332</v>
      </c>
      <c r="K173" s="1" t="s">
        <v>76</v>
      </c>
      <c r="L173" s="1" t="s">
        <v>111</v>
      </c>
      <c r="M173" s="1" t="s">
        <v>29</v>
      </c>
      <c r="N173" s="2"/>
      <c r="O173">
        <v>10</v>
      </c>
      <c r="R173" t="s">
        <v>3988</v>
      </c>
    </row>
    <row r="174" spans="1:19" x14ac:dyDescent="0.35">
      <c r="A174" s="1" t="s">
        <v>114</v>
      </c>
      <c r="B174" s="1" t="s">
        <v>60</v>
      </c>
      <c r="C174" s="1" t="s">
        <v>4219</v>
      </c>
      <c r="D174" s="1" t="s">
        <v>4313</v>
      </c>
      <c r="E174" s="1" t="s">
        <v>4274</v>
      </c>
      <c r="F174" s="1" t="s">
        <v>4275</v>
      </c>
      <c r="G174" s="2">
        <v>44500</v>
      </c>
      <c r="H174" s="2"/>
      <c r="I174" s="1" t="s">
        <v>4303</v>
      </c>
      <c r="J174" s="1" t="s">
        <v>4332</v>
      </c>
      <c r="K174" s="1" t="s">
        <v>76</v>
      </c>
      <c r="L174" s="1" t="s">
        <v>111</v>
      </c>
      <c r="M174" s="1" t="s">
        <v>5329</v>
      </c>
      <c r="N174" s="2"/>
      <c r="O174">
        <v>10</v>
      </c>
      <c r="R174" t="s">
        <v>3988</v>
      </c>
    </row>
    <row r="175" spans="1:19" x14ac:dyDescent="0.35">
      <c r="A175" s="1" t="s">
        <v>114</v>
      </c>
      <c r="B175" s="1" t="s">
        <v>60</v>
      </c>
      <c r="C175" s="1" t="s">
        <v>4220</v>
      </c>
      <c r="D175" s="1" t="s">
        <v>4269</v>
      </c>
      <c r="E175" s="1" t="s">
        <v>4274</v>
      </c>
      <c r="F175" s="1" t="s">
        <v>4275</v>
      </c>
      <c r="G175" s="2">
        <v>44865</v>
      </c>
      <c r="H175" s="2"/>
      <c r="I175" s="1" t="s">
        <v>4272</v>
      </c>
      <c r="J175" s="1" t="s">
        <v>4332</v>
      </c>
      <c r="K175" s="1" t="s">
        <v>76</v>
      </c>
      <c r="L175" s="1" t="s">
        <v>111</v>
      </c>
      <c r="M175" s="1" t="s">
        <v>29</v>
      </c>
      <c r="N175" s="2"/>
      <c r="O175">
        <v>10</v>
      </c>
      <c r="R175" t="s">
        <v>3988</v>
      </c>
    </row>
    <row r="176" spans="1:19" x14ac:dyDescent="0.35">
      <c r="A176" s="1" t="s">
        <v>114</v>
      </c>
      <c r="B176" s="1" t="s">
        <v>60</v>
      </c>
      <c r="C176" s="1" t="s">
        <v>4221</v>
      </c>
      <c r="D176" s="1" t="s">
        <v>4269</v>
      </c>
      <c r="E176" s="1" t="s">
        <v>4274</v>
      </c>
      <c r="F176" s="1" t="s">
        <v>4275</v>
      </c>
      <c r="G176" s="2">
        <v>45230</v>
      </c>
      <c r="H176" s="2"/>
      <c r="I176" s="1" t="s">
        <v>4301</v>
      </c>
      <c r="J176" s="1" t="s">
        <v>4332</v>
      </c>
      <c r="K176" s="1" t="s">
        <v>76</v>
      </c>
      <c r="L176" s="1" t="s">
        <v>111</v>
      </c>
      <c r="M176" s="1" t="s">
        <v>29</v>
      </c>
      <c r="N176" s="2"/>
      <c r="O176">
        <v>10</v>
      </c>
      <c r="R176" t="s">
        <v>3988</v>
      </c>
    </row>
    <row r="177" spans="1:19" x14ac:dyDescent="0.35">
      <c r="A177" s="1" t="s">
        <v>114</v>
      </c>
      <c r="B177" s="1" t="s">
        <v>60</v>
      </c>
      <c r="C177" s="1" t="s">
        <v>4476</v>
      </c>
      <c r="D177" s="1" t="s">
        <v>4269</v>
      </c>
      <c r="E177" s="1" t="s">
        <v>4278</v>
      </c>
      <c r="F177" s="1" t="s">
        <v>4298</v>
      </c>
      <c r="G177" s="2">
        <v>45046</v>
      </c>
      <c r="H177" s="2"/>
      <c r="I177" s="1" t="s">
        <v>4301</v>
      </c>
      <c r="J177" s="1" t="s">
        <v>4332</v>
      </c>
      <c r="K177" s="1" t="s">
        <v>76</v>
      </c>
      <c r="L177" s="1" t="s">
        <v>111</v>
      </c>
      <c r="M177" s="1" t="s">
        <v>29</v>
      </c>
      <c r="N177" s="2"/>
      <c r="O177">
        <v>4</v>
      </c>
      <c r="R177" t="s">
        <v>3986</v>
      </c>
      <c r="S177">
        <v>2023</v>
      </c>
    </row>
    <row r="178" spans="1:19" x14ac:dyDescent="0.35">
      <c r="A178" s="1" t="s">
        <v>51</v>
      </c>
      <c r="B178" s="1" t="s">
        <v>60</v>
      </c>
      <c r="C178" s="1" t="s">
        <v>4479</v>
      </c>
      <c r="D178" s="1" t="s">
        <v>4269</v>
      </c>
      <c r="E178" s="1" t="s">
        <v>4278</v>
      </c>
      <c r="F178" s="1" t="s">
        <v>4298</v>
      </c>
      <c r="G178" s="2">
        <v>44561</v>
      </c>
      <c r="H178" s="2"/>
      <c r="I178" s="1" t="s">
        <v>4303</v>
      </c>
      <c r="J178" s="1" t="s">
        <v>4273</v>
      </c>
      <c r="K178" s="1" t="s">
        <v>32</v>
      </c>
      <c r="L178" s="1" t="s">
        <v>49</v>
      </c>
      <c r="M178" s="1" t="s">
        <v>5345</v>
      </c>
      <c r="N178" s="2"/>
      <c r="O178">
        <v>12</v>
      </c>
      <c r="R178" t="s">
        <v>3987</v>
      </c>
    </row>
    <row r="179" spans="1:19" x14ac:dyDescent="0.35">
      <c r="A179" s="1" t="s">
        <v>51</v>
      </c>
      <c r="B179" s="1" t="s">
        <v>60</v>
      </c>
      <c r="C179" s="1" t="s">
        <v>4480</v>
      </c>
      <c r="D179" s="1" t="s">
        <v>4269</v>
      </c>
      <c r="E179" s="1" t="s">
        <v>4270</v>
      </c>
      <c r="F179" s="1" t="s">
        <v>4271</v>
      </c>
      <c r="G179" s="2">
        <v>44773</v>
      </c>
      <c r="H179" s="2"/>
      <c r="I179" s="1" t="s">
        <v>4272</v>
      </c>
      <c r="J179" s="1" t="s">
        <v>4273</v>
      </c>
      <c r="K179" s="1" t="s">
        <v>32</v>
      </c>
      <c r="L179" s="1" t="s">
        <v>49</v>
      </c>
      <c r="M179" s="1" t="s">
        <v>5346</v>
      </c>
      <c r="N179" s="2"/>
      <c r="O179">
        <v>7</v>
      </c>
      <c r="R179" t="s">
        <v>3985</v>
      </c>
      <c r="S179">
        <v>2022</v>
      </c>
    </row>
    <row r="180" spans="1:19" x14ac:dyDescent="0.35">
      <c r="A180" s="1" t="s">
        <v>51</v>
      </c>
      <c r="B180" s="1" t="s">
        <v>60</v>
      </c>
      <c r="C180" s="1" t="s">
        <v>4246</v>
      </c>
      <c r="D180" s="1" t="s">
        <v>4269</v>
      </c>
      <c r="E180" s="1" t="s">
        <v>4274</v>
      </c>
      <c r="F180" s="1" t="s">
        <v>4275</v>
      </c>
      <c r="G180" s="2">
        <v>44773</v>
      </c>
      <c r="H180" s="2"/>
      <c r="I180" s="1" t="s">
        <v>4272</v>
      </c>
      <c r="J180" s="1" t="s">
        <v>4273</v>
      </c>
      <c r="K180" s="1" t="s">
        <v>32</v>
      </c>
      <c r="L180" s="1" t="s">
        <v>49</v>
      </c>
      <c r="M180" s="1" t="s">
        <v>5346</v>
      </c>
      <c r="N180" s="2"/>
      <c r="O180">
        <v>7</v>
      </c>
      <c r="R180" t="s">
        <v>3985</v>
      </c>
      <c r="S180">
        <v>2022</v>
      </c>
    </row>
    <row r="181" spans="1:19" x14ac:dyDescent="0.35">
      <c r="A181" s="1" t="s">
        <v>243</v>
      </c>
      <c r="B181" s="1" t="s">
        <v>216</v>
      </c>
      <c r="C181" s="1" t="s">
        <v>4495</v>
      </c>
      <c r="D181" s="1" t="s">
        <v>4277</v>
      </c>
      <c r="E181" s="1" t="s">
        <v>4278</v>
      </c>
      <c r="F181" s="1" t="s">
        <v>4310</v>
      </c>
      <c r="G181" s="2">
        <v>44135</v>
      </c>
      <c r="H181" s="2"/>
      <c r="I181" s="1" t="s">
        <v>4308</v>
      </c>
      <c r="J181" s="1" t="s">
        <v>4304</v>
      </c>
      <c r="K181" s="1" t="s">
        <v>76</v>
      </c>
      <c r="L181" s="1" t="s">
        <v>38</v>
      </c>
      <c r="M181" s="1" t="s">
        <v>29</v>
      </c>
      <c r="N181" s="2"/>
      <c r="O181">
        <v>10</v>
      </c>
      <c r="R181" t="s">
        <v>3988</v>
      </c>
    </row>
    <row r="182" spans="1:19" x14ac:dyDescent="0.35">
      <c r="A182" s="1" t="s">
        <v>5133</v>
      </c>
      <c r="B182" s="1" t="s">
        <v>250</v>
      </c>
      <c r="C182" s="1" t="s">
        <v>5134</v>
      </c>
      <c r="D182" s="1" t="s">
        <v>4277</v>
      </c>
      <c r="E182" s="1" t="s">
        <v>4278</v>
      </c>
      <c r="F182" s="1" t="s">
        <v>4298</v>
      </c>
      <c r="G182" s="2">
        <v>44336</v>
      </c>
      <c r="H182" s="2"/>
      <c r="I182" s="1" t="s">
        <v>4303</v>
      </c>
      <c r="J182" s="1" t="s">
        <v>4273</v>
      </c>
      <c r="K182" s="1" t="s">
        <v>32</v>
      </c>
      <c r="L182" s="1" t="s">
        <v>5131</v>
      </c>
      <c r="M182" s="1" t="s">
        <v>29</v>
      </c>
      <c r="N182" s="2"/>
      <c r="O182">
        <v>5</v>
      </c>
      <c r="R182" t="s">
        <v>3986</v>
      </c>
      <c r="S182">
        <v>2021</v>
      </c>
    </row>
    <row r="183" spans="1:19" x14ac:dyDescent="0.35">
      <c r="A183" s="1" t="s">
        <v>105</v>
      </c>
      <c r="B183" s="1" t="s">
        <v>60</v>
      </c>
      <c r="C183" s="1" t="s">
        <v>4238</v>
      </c>
      <c r="D183" s="1" t="s">
        <v>4269</v>
      </c>
      <c r="E183" s="1" t="s">
        <v>4274</v>
      </c>
      <c r="F183" s="1" t="s">
        <v>4275</v>
      </c>
      <c r="G183" s="2">
        <v>46446</v>
      </c>
      <c r="H183" s="2"/>
      <c r="I183" s="1" t="s">
        <v>5135</v>
      </c>
      <c r="J183" s="1" t="s">
        <v>5170</v>
      </c>
      <c r="K183" s="1" t="s">
        <v>76</v>
      </c>
      <c r="L183" s="1" t="s">
        <v>102</v>
      </c>
      <c r="M183" s="1" t="s">
        <v>5204</v>
      </c>
      <c r="N183" s="2"/>
      <c r="O183">
        <v>2</v>
      </c>
      <c r="R183" t="s">
        <v>3987</v>
      </c>
      <c r="S183">
        <v>2027</v>
      </c>
    </row>
    <row r="184" spans="1:19" x14ac:dyDescent="0.35">
      <c r="A184" s="1" t="s">
        <v>105</v>
      </c>
      <c r="B184" s="1" t="s">
        <v>60</v>
      </c>
      <c r="C184" s="1" t="s">
        <v>4491</v>
      </c>
      <c r="D184" s="1" t="s">
        <v>4269</v>
      </c>
      <c r="E184" s="1" t="s">
        <v>4278</v>
      </c>
      <c r="F184" s="1" t="s">
        <v>4298</v>
      </c>
      <c r="G184" s="2">
        <v>44592</v>
      </c>
      <c r="H184" s="2"/>
      <c r="I184" s="1" t="s">
        <v>4272</v>
      </c>
      <c r="J184" s="1" t="s">
        <v>5170</v>
      </c>
      <c r="K184" s="1" t="s">
        <v>76</v>
      </c>
      <c r="L184" s="1" t="s">
        <v>102</v>
      </c>
      <c r="M184" s="1" t="s">
        <v>5205</v>
      </c>
      <c r="N184" s="2"/>
      <c r="O184">
        <v>1</v>
      </c>
      <c r="R184" t="s">
        <v>3987</v>
      </c>
      <c r="S184">
        <v>2022</v>
      </c>
    </row>
    <row r="185" spans="1:19" x14ac:dyDescent="0.35">
      <c r="A185" s="1" t="s">
        <v>105</v>
      </c>
      <c r="B185" s="1" t="s">
        <v>60</v>
      </c>
      <c r="C185" s="1" t="s">
        <v>4224</v>
      </c>
      <c r="D185" s="1" t="s">
        <v>4269</v>
      </c>
      <c r="E185" s="1" t="s">
        <v>4274</v>
      </c>
      <c r="F185" s="1" t="s">
        <v>4275</v>
      </c>
      <c r="G185" s="2">
        <v>44773</v>
      </c>
      <c r="H185" s="2"/>
      <c r="I185" s="1" t="s">
        <v>4272</v>
      </c>
      <c r="J185" s="1" t="s">
        <v>5170</v>
      </c>
      <c r="K185" s="1" t="s">
        <v>76</v>
      </c>
      <c r="L185" s="1" t="s">
        <v>102</v>
      </c>
      <c r="M185" s="1" t="s">
        <v>5201</v>
      </c>
      <c r="N185" s="2"/>
      <c r="O185">
        <v>7</v>
      </c>
      <c r="R185" t="s">
        <v>3985</v>
      </c>
      <c r="S185">
        <v>2022</v>
      </c>
    </row>
    <row r="186" spans="1:19" x14ac:dyDescent="0.35">
      <c r="A186" s="1" t="s">
        <v>105</v>
      </c>
      <c r="B186" s="1" t="s">
        <v>60</v>
      </c>
      <c r="C186" s="1" t="s">
        <v>4490</v>
      </c>
      <c r="D186" s="1" t="s">
        <v>4269</v>
      </c>
      <c r="E186" s="1" t="s">
        <v>4278</v>
      </c>
      <c r="F186" s="1" t="s">
        <v>4298</v>
      </c>
      <c r="G186" s="2">
        <v>44985</v>
      </c>
      <c r="H186" s="2"/>
      <c r="I186" s="1" t="s">
        <v>4301</v>
      </c>
      <c r="J186" s="1" t="s">
        <v>5170</v>
      </c>
      <c r="K186" s="1" t="s">
        <v>76</v>
      </c>
      <c r="L186" s="1" t="s">
        <v>102</v>
      </c>
      <c r="M186" s="1" t="s">
        <v>5203</v>
      </c>
      <c r="N186" s="2"/>
      <c r="O186">
        <v>2</v>
      </c>
      <c r="R186" t="s">
        <v>3987</v>
      </c>
      <c r="S186">
        <v>2023</v>
      </c>
    </row>
    <row r="187" spans="1:19" x14ac:dyDescent="0.35">
      <c r="A187" s="1" t="s">
        <v>105</v>
      </c>
      <c r="B187" s="1" t="s">
        <v>60</v>
      </c>
      <c r="C187" s="1" t="s">
        <v>4225</v>
      </c>
      <c r="D187" s="1" t="s">
        <v>4269</v>
      </c>
      <c r="E187" s="1" t="s">
        <v>4274</v>
      </c>
      <c r="F187" s="1" t="s">
        <v>4275</v>
      </c>
      <c r="G187" s="2">
        <v>45260</v>
      </c>
      <c r="H187" s="2"/>
      <c r="I187" s="1" t="s">
        <v>4301</v>
      </c>
      <c r="J187" s="1" t="s">
        <v>5170</v>
      </c>
      <c r="K187" s="1" t="s">
        <v>76</v>
      </c>
      <c r="L187" s="1" t="s">
        <v>102</v>
      </c>
      <c r="M187" s="1" t="s">
        <v>5202</v>
      </c>
      <c r="N187" s="2"/>
      <c r="O187">
        <v>11</v>
      </c>
      <c r="R187" t="s">
        <v>3988</v>
      </c>
    </row>
    <row r="188" spans="1:19" x14ac:dyDescent="0.35">
      <c r="A188" s="1" t="s">
        <v>105</v>
      </c>
      <c r="B188" s="1" t="s">
        <v>60</v>
      </c>
      <c r="C188" s="1" t="s">
        <v>4227</v>
      </c>
      <c r="D188" s="1" t="s">
        <v>4269</v>
      </c>
      <c r="E188" s="1" t="s">
        <v>4274</v>
      </c>
      <c r="F188" s="1" t="s">
        <v>4275</v>
      </c>
      <c r="G188" s="2">
        <v>45991</v>
      </c>
      <c r="H188" s="2"/>
      <c r="I188" s="1" t="s">
        <v>4299</v>
      </c>
      <c r="J188" s="1" t="s">
        <v>5170</v>
      </c>
      <c r="K188" s="1" t="s">
        <v>76</v>
      </c>
      <c r="L188" s="1" t="s">
        <v>102</v>
      </c>
      <c r="M188" s="1" t="s">
        <v>5199</v>
      </c>
      <c r="N188" s="2"/>
      <c r="O188">
        <v>11</v>
      </c>
      <c r="R188" t="s">
        <v>3988</v>
      </c>
    </row>
    <row r="189" spans="1:19" x14ac:dyDescent="0.35">
      <c r="A189" s="1" t="s">
        <v>105</v>
      </c>
      <c r="B189" s="1" t="s">
        <v>60</v>
      </c>
      <c r="C189" s="1" t="s">
        <v>4226</v>
      </c>
      <c r="D189" s="1" t="s">
        <v>4269</v>
      </c>
      <c r="E189" s="1" t="s">
        <v>4274</v>
      </c>
      <c r="F189" s="1" t="s">
        <v>4275</v>
      </c>
      <c r="G189" s="2">
        <v>45626</v>
      </c>
      <c r="H189" s="2"/>
      <c r="I189" s="1" t="s">
        <v>4300</v>
      </c>
      <c r="J189" s="1" t="s">
        <v>5170</v>
      </c>
      <c r="K189" s="1" t="s">
        <v>76</v>
      </c>
      <c r="L189" s="1" t="s">
        <v>102</v>
      </c>
      <c r="M189" s="1" t="s">
        <v>5200</v>
      </c>
      <c r="N189" s="2"/>
      <c r="O189">
        <v>11</v>
      </c>
      <c r="R189" t="s">
        <v>3988</v>
      </c>
    </row>
    <row r="190" spans="1:19" x14ac:dyDescent="0.35">
      <c r="A190" s="1" t="s">
        <v>647</v>
      </c>
      <c r="B190" s="1" t="s">
        <v>250</v>
      </c>
      <c r="C190" s="1" t="s">
        <v>4062</v>
      </c>
      <c r="D190" s="1" t="s">
        <v>4277</v>
      </c>
      <c r="E190" s="1" t="s">
        <v>4321</v>
      </c>
      <c r="F190" s="1" t="s">
        <v>4271</v>
      </c>
      <c r="G190" s="2">
        <v>42613</v>
      </c>
      <c r="H190" s="2"/>
      <c r="I190" s="1" t="s">
        <v>4330</v>
      </c>
      <c r="J190" s="1" t="s">
        <v>4291</v>
      </c>
      <c r="K190" s="1" t="s">
        <v>265</v>
      </c>
      <c r="L190" s="1" t="s">
        <v>325</v>
      </c>
      <c r="M190" s="1" t="s">
        <v>29</v>
      </c>
      <c r="N190" s="2"/>
      <c r="O190">
        <v>8</v>
      </c>
      <c r="R190" t="s">
        <v>3985</v>
      </c>
      <c r="S190">
        <v>2016</v>
      </c>
    </row>
    <row r="191" spans="1:19" x14ac:dyDescent="0.35">
      <c r="A191" s="1" t="s">
        <v>595</v>
      </c>
      <c r="B191" s="1" t="s">
        <v>250</v>
      </c>
      <c r="C191" s="1" t="s">
        <v>4037</v>
      </c>
      <c r="D191" s="1" t="s">
        <v>4277</v>
      </c>
      <c r="E191" s="1" t="s">
        <v>4278</v>
      </c>
      <c r="F191" s="1" t="s">
        <v>4271</v>
      </c>
      <c r="G191" s="2">
        <v>42613</v>
      </c>
      <c r="H191" s="2"/>
      <c r="I191" s="1" t="s">
        <v>4330</v>
      </c>
      <c r="J191" s="1" t="s">
        <v>4291</v>
      </c>
      <c r="K191" s="1" t="s">
        <v>265</v>
      </c>
      <c r="L191" s="1" t="s">
        <v>592</v>
      </c>
      <c r="M191" s="1" t="s">
        <v>29</v>
      </c>
      <c r="N191" s="2"/>
      <c r="O191">
        <v>8</v>
      </c>
      <c r="R191" t="s">
        <v>3985</v>
      </c>
      <c r="S191">
        <v>2016</v>
      </c>
    </row>
    <row r="192" spans="1:19" x14ac:dyDescent="0.35">
      <c r="A192" s="1" t="s">
        <v>595</v>
      </c>
      <c r="B192" s="1" t="s">
        <v>250</v>
      </c>
      <c r="C192" s="1" t="s">
        <v>4184</v>
      </c>
      <c r="D192" s="1" t="s">
        <v>4277</v>
      </c>
      <c r="E192" s="1" t="s">
        <v>4278</v>
      </c>
      <c r="F192" s="1" t="s">
        <v>4271</v>
      </c>
      <c r="G192" s="2">
        <v>42978</v>
      </c>
      <c r="H192" s="2"/>
      <c r="I192" s="1" t="s">
        <v>4318</v>
      </c>
      <c r="J192" s="1" t="s">
        <v>4291</v>
      </c>
      <c r="K192" s="1" t="s">
        <v>265</v>
      </c>
      <c r="L192" s="1" t="s">
        <v>592</v>
      </c>
      <c r="M192" s="1" t="s">
        <v>29</v>
      </c>
      <c r="N192" s="2"/>
      <c r="O192">
        <v>8</v>
      </c>
      <c r="R192" t="s">
        <v>3985</v>
      </c>
      <c r="S192">
        <v>2017</v>
      </c>
    </row>
    <row r="193" spans="1:19" x14ac:dyDescent="0.35">
      <c r="A193" s="1" t="s">
        <v>86</v>
      </c>
      <c r="B193" s="1" t="s">
        <v>60</v>
      </c>
      <c r="C193" s="1" t="s">
        <v>4223</v>
      </c>
      <c r="D193" s="1" t="s">
        <v>4269</v>
      </c>
      <c r="E193" s="1" t="s">
        <v>4274</v>
      </c>
      <c r="F193" s="1" t="s">
        <v>4275</v>
      </c>
      <c r="G193" s="2">
        <v>44561</v>
      </c>
      <c r="H193" s="2"/>
      <c r="I193" s="1" t="s">
        <v>4303</v>
      </c>
      <c r="J193" s="1" t="s">
        <v>5170</v>
      </c>
      <c r="K193" s="1" t="s">
        <v>92</v>
      </c>
      <c r="L193" s="1" t="s">
        <v>49</v>
      </c>
      <c r="M193" s="1" t="s">
        <v>5347</v>
      </c>
      <c r="N193" s="2"/>
      <c r="O193">
        <v>12</v>
      </c>
      <c r="R193" t="s">
        <v>3987</v>
      </c>
    </row>
    <row r="194" spans="1:19" x14ac:dyDescent="0.35">
      <c r="A194" s="1" t="s">
        <v>589</v>
      </c>
      <c r="B194" s="1" t="s">
        <v>250</v>
      </c>
      <c r="C194" s="1" t="s">
        <v>4294</v>
      </c>
      <c r="D194" s="1" t="s">
        <v>4277</v>
      </c>
      <c r="E194" s="1" t="s">
        <v>4274</v>
      </c>
      <c r="F194" s="1" t="s">
        <v>4275</v>
      </c>
      <c r="G194" s="2">
        <v>43585</v>
      </c>
      <c r="H194" s="2"/>
      <c r="I194" s="1" t="s">
        <v>4293</v>
      </c>
      <c r="J194" s="1" t="s">
        <v>4291</v>
      </c>
      <c r="K194" s="1" t="s">
        <v>65</v>
      </c>
      <c r="L194" s="1" t="s">
        <v>56</v>
      </c>
      <c r="M194" s="1" t="s">
        <v>29</v>
      </c>
      <c r="N194" s="2"/>
      <c r="O194">
        <v>4</v>
      </c>
      <c r="R194" t="s">
        <v>3986</v>
      </c>
      <c r="S194">
        <v>2019</v>
      </c>
    </row>
    <row r="195" spans="1:19" x14ac:dyDescent="0.35">
      <c r="A195" s="1" t="s">
        <v>97</v>
      </c>
      <c r="B195" s="1" t="s">
        <v>60</v>
      </c>
      <c r="C195" s="1" t="s">
        <v>4228</v>
      </c>
      <c r="D195" s="1" t="s">
        <v>4269</v>
      </c>
      <c r="E195" s="1" t="s">
        <v>4274</v>
      </c>
      <c r="F195" s="1" t="s">
        <v>4275</v>
      </c>
      <c r="G195" s="2">
        <v>44592</v>
      </c>
      <c r="H195" s="2"/>
      <c r="I195" s="1" t="s">
        <v>4272</v>
      </c>
      <c r="J195" s="1" t="s">
        <v>4296</v>
      </c>
      <c r="K195" s="1" t="s">
        <v>32</v>
      </c>
      <c r="L195" s="1" t="s">
        <v>95</v>
      </c>
      <c r="M195" s="1" t="s">
        <v>5177</v>
      </c>
      <c r="N195" s="2"/>
      <c r="O195">
        <v>1</v>
      </c>
      <c r="R195" t="s">
        <v>3987</v>
      </c>
      <c r="S195">
        <v>2022</v>
      </c>
    </row>
    <row r="196" spans="1:19" x14ac:dyDescent="0.35">
      <c r="A196" s="1" t="s">
        <v>97</v>
      </c>
      <c r="B196" s="1" t="s">
        <v>60</v>
      </c>
      <c r="C196" s="1" t="s">
        <v>4229</v>
      </c>
      <c r="D196" s="1" t="s">
        <v>4269</v>
      </c>
      <c r="E196" s="1" t="s">
        <v>4274</v>
      </c>
      <c r="F196" s="1" t="s">
        <v>4275</v>
      </c>
      <c r="G196" s="2">
        <v>44957</v>
      </c>
      <c r="H196" s="2"/>
      <c r="I196" s="1" t="s">
        <v>4301</v>
      </c>
      <c r="J196" s="1" t="s">
        <v>4296</v>
      </c>
      <c r="K196" s="1" t="s">
        <v>32</v>
      </c>
      <c r="L196" s="1" t="s">
        <v>95</v>
      </c>
      <c r="M196" s="1" t="s">
        <v>5178</v>
      </c>
      <c r="N196" s="2"/>
      <c r="O196">
        <v>1</v>
      </c>
      <c r="R196" t="s">
        <v>3987</v>
      </c>
      <c r="S196">
        <v>2023</v>
      </c>
    </row>
    <row r="197" spans="1:19" x14ac:dyDescent="0.35">
      <c r="A197" s="1" t="s">
        <v>97</v>
      </c>
      <c r="B197" s="1" t="s">
        <v>60</v>
      </c>
      <c r="C197" s="1" t="s">
        <v>4230</v>
      </c>
      <c r="D197" s="1" t="s">
        <v>4269</v>
      </c>
      <c r="E197" s="1" t="s">
        <v>4274</v>
      </c>
      <c r="F197" s="1" t="s">
        <v>4275</v>
      </c>
      <c r="G197" s="2">
        <v>45199</v>
      </c>
      <c r="H197" s="2"/>
      <c r="I197" s="1" t="s">
        <v>4301</v>
      </c>
      <c r="J197" s="1" t="s">
        <v>4296</v>
      </c>
      <c r="K197" s="1" t="s">
        <v>32</v>
      </c>
      <c r="L197" s="1" t="s">
        <v>95</v>
      </c>
      <c r="M197" s="1" t="s">
        <v>5179</v>
      </c>
      <c r="N197" s="2"/>
      <c r="O197">
        <v>9</v>
      </c>
      <c r="R197" t="s">
        <v>3988</v>
      </c>
    </row>
    <row r="198" spans="1:19" x14ac:dyDescent="0.35">
      <c r="A198" s="1" t="s">
        <v>97</v>
      </c>
      <c r="B198" s="1" t="s">
        <v>60</v>
      </c>
      <c r="C198" s="1" t="s">
        <v>4295</v>
      </c>
      <c r="D198" s="1" t="s">
        <v>4269</v>
      </c>
      <c r="E198" s="1" t="s">
        <v>4270</v>
      </c>
      <c r="F198" s="1" t="s">
        <v>4271</v>
      </c>
      <c r="G198" s="2">
        <v>44592</v>
      </c>
      <c r="H198" s="2"/>
      <c r="I198" s="1" t="s">
        <v>4272</v>
      </c>
      <c r="J198" s="1" t="s">
        <v>4296</v>
      </c>
      <c r="K198" s="1" t="s">
        <v>32</v>
      </c>
      <c r="L198" s="1" t="s">
        <v>95</v>
      </c>
      <c r="M198" s="1" t="s">
        <v>29</v>
      </c>
      <c r="N198" s="2"/>
      <c r="O198">
        <v>1</v>
      </c>
      <c r="R198" t="s">
        <v>3987</v>
      </c>
      <c r="S198">
        <v>2022</v>
      </c>
    </row>
    <row r="199" spans="1:19" x14ac:dyDescent="0.35">
      <c r="A199" s="1" t="s">
        <v>97</v>
      </c>
      <c r="B199" s="1" t="s">
        <v>60</v>
      </c>
      <c r="C199" s="1" t="s">
        <v>4297</v>
      </c>
      <c r="D199" s="1" t="s">
        <v>4269</v>
      </c>
      <c r="E199" s="1" t="s">
        <v>4278</v>
      </c>
      <c r="F199" s="1" t="s">
        <v>4298</v>
      </c>
      <c r="G199" s="2">
        <v>44773</v>
      </c>
      <c r="H199" s="2"/>
      <c r="I199" s="1" t="s">
        <v>4272</v>
      </c>
      <c r="J199" s="1" t="s">
        <v>4296</v>
      </c>
      <c r="K199" s="1" t="s">
        <v>32</v>
      </c>
      <c r="L199" s="1" t="s">
        <v>95</v>
      </c>
      <c r="M199" s="1" t="s">
        <v>5174</v>
      </c>
      <c r="N199" s="2"/>
      <c r="O199">
        <v>7</v>
      </c>
      <c r="R199" t="s">
        <v>3985</v>
      </c>
      <c r="S199">
        <v>2022</v>
      </c>
    </row>
    <row r="200" spans="1:19" x14ac:dyDescent="0.35">
      <c r="A200" s="1" t="s">
        <v>97</v>
      </c>
      <c r="B200" s="1" t="s">
        <v>60</v>
      </c>
      <c r="C200" s="1" t="s">
        <v>4233</v>
      </c>
      <c r="D200" s="1" t="s">
        <v>4269</v>
      </c>
      <c r="E200" s="1" t="s">
        <v>4274</v>
      </c>
      <c r="F200" s="1" t="s">
        <v>4275</v>
      </c>
      <c r="G200" s="2">
        <v>45930</v>
      </c>
      <c r="H200" s="2"/>
      <c r="I200" s="1" t="s">
        <v>4299</v>
      </c>
      <c r="J200" s="1" t="s">
        <v>4296</v>
      </c>
      <c r="K200" s="1" t="s">
        <v>32</v>
      </c>
      <c r="L200" s="1" t="s">
        <v>95</v>
      </c>
      <c r="M200" s="1" t="s">
        <v>5175</v>
      </c>
      <c r="N200" s="2"/>
      <c r="O200">
        <v>9</v>
      </c>
      <c r="R200" t="s">
        <v>3988</v>
      </c>
    </row>
    <row r="201" spans="1:19" x14ac:dyDescent="0.35">
      <c r="A201" s="1" t="s">
        <v>97</v>
      </c>
      <c r="B201" s="1" t="s">
        <v>60</v>
      </c>
      <c r="C201" s="1" t="s">
        <v>4232</v>
      </c>
      <c r="D201" s="1" t="s">
        <v>4269</v>
      </c>
      <c r="E201" s="1" t="s">
        <v>4274</v>
      </c>
      <c r="F201" s="1" t="s">
        <v>4275</v>
      </c>
      <c r="G201" s="2">
        <v>45565</v>
      </c>
      <c r="H201" s="2"/>
      <c r="I201" s="1" t="s">
        <v>4300</v>
      </c>
      <c r="J201" s="1" t="s">
        <v>4296</v>
      </c>
      <c r="K201" s="1" t="s">
        <v>32</v>
      </c>
      <c r="L201" s="1" t="s">
        <v>95</v>
      </c>
      <c r="M201" s="1" t="s">
        <v>5176</v>
      </c>
      <c r="N201" s="2"/>
      <c r="O201">
        <v>9</v>
      </c>
      <c r="R201" t="s">
        <v>3988</v>
      </c>
    </row>
    <row r="202" spans="1:19" x14ac:dyDescent="0.35">
      <c r="A202" s="1" t="s">
        <v>237</v>
      </c>
      <c r="B202" s="1" t="s">
        <v>216</v>
      </c>
      <c r="C202" s="1" t="s">
        <v>4307</v>
      </c>
      <c r="D202" s="1" t="s">
        <v>4277</v>
      </c>
      <c r="E202" s="1" t="s">
        <v>4278</v>
      </c>
      <c r="F202" s="1" t="s">
        <v>4298</v>
      </c>
      <c r="G202" s="2">
        <v>43861</v>
      </c>
      <c r="H202" s="2"/>
      <c r="I202" s="1" t="s">
        <v>4308</v>
      </c>
      <c r="J202" s="1" t="s">
        <v>5170</v>
      </c>
      <c r="K202" s="1" t="s">
        <v>92</v>
      </c>
      <c r="L202" s="1" t="s">
        <v>49</v>
      </c>
      <c r="M202" s="1" t="s">
        <v>29</v>
      </c>
      <c r="N202" s="2"/>
      <c r="O202">
        <v>1</v>
      </c>
      <c r="R202" t="s">
        <v>3987</v>
      </c>
      <c r="S202">
        <v>2020</v>
      </c>
    </row>
    <row r="203" spans="1:19" x14ac:dyDescent="0.35">
      <c r="A203" s="1" t="s">
        <v>70</v>
      </c>
      <c r="B203" s="1" t="s">
        <v>60</v>
      </c>
      <c r="C203" s="1" t="s">
        <v>4189</v>
      </c>
      <c r="D203" s="1" t="s">
        <v>4269</v>
      </c>
      <c r="E203" s="1" t="s">
        <v>4274</v>
      </c>
      <c r="F203" s="1" t="s">
        <v>4275</v>
      </c>
      <c r="G203" s="2">
        <v>44742</v>
      </c>
      <c r="H203" s="2"/>
      <c r="I203" s="1" t="s">
        <v>4272</v>
      </c>
      <c r="J203" s="1" t="s">
        <v>5170</v>
      </c>
      <c r="K203" s="1" t="s">
        <v>76</v>
      </c>
      <c r="L203" s="1" t="s">
        <v>68</v>
      </c>
      <c r="M203" s="1" t="s">
        <v>29</v>
      </c>
      <c r="N203" s="2"/>
      <c r="O203">
        <v>6</v>
      </c>
      <c r="R203" t="s">
        <v>3985</v>
      </c>
      <c r="S203">
        <v>2022</v>
      </c>
    </row>
    <row r="204" spans="1:19" x14ac:dyDescent="0.35">
      <c r="A204" s="1" t="s">
        <v>70</v>
      </c>
      <c r="B204" s="1" t="s">
        <v>60</v>
      </c>
      <c r="C204" s="1" t="s">
        <v>4494</v>
      </c>
      <c r="D204" s="1" t="s">
        <v>4269</v>
      </c>
      <c r="E204" s="1" t="s">
        <v>4278</v>
      </c>
      <c r="F204" s="1" t="s">
        <v>4298</v>
      </c>
      <c r="G204" s="2">
        <v>44957</v>
      </c>
      <c r="H204" s="2"/>
      <c r="I204" s="1" t="s">
        <v>4301</v>
      </c>
      <c r="J204" s="1" t="s">
        <v>5170</v>
      </c>
      <c r="K204" s="1" t="s">
        <v>76</v>
      </c>
      <c r="L204" s="1" t="s">
        <v>68</v>
      </c>
      <c r="M204" s="1" t="s">
        <v>29</v>
      </c>
      <c r="N204" s="2"/>
      <c r="O204">
        <v>1</v>
      </c>
      <c r="R204" t="s">
        <v>3987</v>
      </c>
      <c r="S204">
        <v>2023</v>
      </c>
    </row>
    <row r="205" spans="1:19" x14ac:dyDescent="0.35">
      <c r="A205" s="1" t="s">
        <v>70</v>
      </c>
      <c r="B205" s="1" t="s">
        <v>60</v>
      </c>
      <c r="C205" s="1" t="s">
        <v>4493</v>
      </c>
      <c r="D205" s="1" t="s">
        <v>4269</v>
      </c>
      <c r="E205" s="1" t="s">
        <v>4278</v>
      </c>
      <c r="F205" s="1" t="s">
        <v>4298</v>
      </c>
      <c r="G205" s="2">
        <v>44592</v>
      </c>
      <c r="H205" s="2"/>
      <c r="I205" s="1" t="s">
        <v>4272</v>
      </c>
      <c r="J205" s="1" t="s">
        <v>5170</v>
      </c>
      <c r="K205" s="1" t="s">
        <v>76</v>
      </c>
      <c r="L205" s="1" t="s">
        <v>68</v>
      </c>
      <c r="M205" s="1" t="s">
        <v>29</v>
      </c>
      <c r="N205" s="2"/>
      <c r="O205">
        <v>1</v>
      </c>
      <c r="R205" t="s">
        <v>3987</v>
      </c>
      <c r="S205">
        <v>2022</v>
      </c>
    </row>
    <row r="206" spans="1:19" x14ac:dyDescent="0.35">
      <c r="A206" s="1" t="s">
        <v>70</v>
      </c>
      <c r="B206" s="1" t="s">
        <v>60</v>
      </c>
      <c r="C206" s="1" t="s">
        <v>4249</v>
      </c>
      <c r="D206" s="1" t="s">
        <v>4269</v>
      </c>
      <c r="E206" s="1" t="s">
        <v>4274</v>
      </c>
      <c r="F206" s="1" t="s">
        <v>4275</v>
      </c>
      <c r="G206" s="2">
        <v>45138</v>
      </c>
      <c r="H206" s="2"/>
      <c r="I206" s="1" t="s">
        <v>4301</v>
      </c>
      <c r="J206" s="1" t="s">
        <v>5170</v>
      </c>
      <c r="K206" s="1" t="s">
        <v>76</v>
      </c>
      <c r="L206" s="1" t="s">
        <v>68</v>
      </c>
      <c r="M206" s="1" t="s">
        <v>29</v>
      </c>
      <c r="N206" s="2"/>
      <c r="O206">
        <v>7</v>
      </c>
      <c r="R206" t="s">
        <v>3985</v>
      </c>
      <c r="S206">
        <v>2023</v>
      </c>
    </row>
    <row r="207" spans="1:19" x14ac:dyDescent="0.35">
      <c r="A207" s="1" t="s">
        <v>633</v>
      </c>
      <c r="B207" s="1" t="s">
        <v>250</v>
      </c>
      <c r="C207" s="1" t="s">
        <v>4345</v>
      </c>
      <c r="D207" s="1" t="s">
        <v>4277</v>
      </c>
      <c r="E207" s="1" t="s">
        <v>4278</v>
      </c>
      <c r="F207" s="1" t="s">
        <v>4271</v>
      </c>
      <c r="G207" s="2">
        <v>42063</v>
      </c>
      <c r="H207" s="2"/>
      <c r="I207" s="1" t="s">
        <v>4328</v>
      </c>
      <c r="J207" s="1" t="s">
        <v>4280</v>
      </c>
      <c r="K207" s="1" t="s">
        <v>636</v>
      </c>
      <c r="L207" s="1" t="s">
        <v>111</v>
      </c>
      <c r="M207" s="1" t="s">
        <v>29</v>
      </c>
      <c r="N207" s="2"/>
      <c r="O207">
        <v>2</v>
      </c>
      <c r="R207" t="s">
        <v>3987</v>
      </c>
      <c r="S207">
        <v>2015</v>
      </c>
    </row>
    <row r="208" spans="1:19" x14ac:dyDescent="0.35">
      <c r="A208" s="1" t="s">
        <v>37</v>
      </c>
      <c r="B208" s="1" t="s">
        <v>5331</v>
      </c>
      <c r="C208" s="1" t="s">
        <v>5348</v>
      </c>
      <c r="D208" s="1" t="s">
        <v>4269</v>
      </c>
      <c r="E208" s="1" t="s">
        <v>4274</v>
      </c>
      <c r="F208" s="1" t="s">
        <v>4275</v>
      </c>
      <c r="G208" s="2">
        <v>44895</v>
      </c>
      <c r="H208" s="2"/>
      <c r="I208" s="1" t="s">
        <v>4272</v>
      </c>
      <c r="J208" s="1" t="s">
        <v>5170</v>
      </c>
      <c r="K208" s="1" t="s">
        <v>76</v>
      </c>
      <c r="L208" s="1" t="s">
        <v>33</v>
      </c>
      <c r="M208" s="1" t="s">
        <v>29</v>
      </c>
      <c r="N208" s="2"/>
      <c r="O208">
        <v>11</v>
      </c>
      <c r="R208" t="s">
        <v>3988</v>
      </c>
    </row>
    <row r="209" spans="1:19" x14ac:dyDescent="0.35">
      <c r="A209" s="1" t="s">
        <v>37</v>
      </c>
      <c r="B209" s="1" t="s">
        <v>5331</v>
      </c>
      <c r="C209" s="1" t="s">
        <v>5349</v>
      </c>
      <c r="D209" s="1" t="s">
        <v>4269</v>
      </c>
      <c r="E209" s="1" t="s">
        <v>4270</v>
      </c>
      <c r="F209" s="1" t="s">
        <v>4271</v>
      </c>
      <c r="G209" s="2">
        <v>44895</v>
      </c>
      <c r="H209" s="2"/>
      <c r="I209" s="1" t="s">
        <v>4272</v>
      </c>
      <c r="J209" s="1" t="s">
        <v>5170</v>
      </c>
      <c r="K209" s="1" t="s">
        <v>76</v>
      </c>
      <c r="L209" s="1" t="s">
        <v>33</v>
      </c>
      <c r="M209" s="1" t="s">
        <v>29</v>
      </c>
      <c r="N209" s="2"/>
      <c r="O209">
        <v>11</v>
      </c>
      <c r="R209" t="s">
        <v>3988</v>
      </c>
    </row>
    <row r="210" spans="1:19" x14ac:dyDescent="0.35">
      <c r="A210" s="1" t="s">
        <v>37</v>
      </c>
      <c r="B210" s="1" t="s">
        <v>5331</v>
      </c>
      <c r="C210" s="1" t="s">
        <v>5350</v>
      </c>
      <c r="D210" s="1" t="s">
        <v>4269</v>
      </c>
      <c r="E210" s="1" t="s">
        <v>4278</v>
      </c>
      <c r="F210" s="1" t="s">
        <v>4298</v>
      </c>
      <c r="G210" s="2">
        <v>45077</v>
      </c>
      <c r="H210" s="2"/>
      <c r="I210" s="1" t="s">
        <v>4301</v>
      </c>
      <c r="J210" s="1" t="s">
        <v>5170</v>
      </c>
      <c r="K210" s="1" t="s">
        <v>76</v>
      </c>
      <c r="L210" s="1" t="s">
        <v>33</v>
      </c>
      <c r="M210" s="1" t="s">
        <v>29</v>
      </c>
      <c r="N210" s="2"/>
      <c r="O210">
        <v>5</v>
      </c>
      <c r="R210" t="s">
        <v>3986</v>
      </c>
      <c r="S210">
        <v>2023</v>
      </c>
    </row>
    <row r="211" spans="1:19" x14ac:dyDescent="0.35">
      <c r="A211" s="1" t="s">
        <v>37</v>
      </c>
      <c r="B211" s="1" t="s">
        <v>5331</v>
      </c>
      <c r="C211" s="1" t="s">
        <v>5351</v>
      </c>
      <c r="D211" s="1" t="s">
        <v>4269</v>
      </c>
      <c r="E211" s="1" t="s">
        <v>4274</v>
      </c>
      <c r="F211" s="1" t="s">
        <v>4275</v>
      </c>
      <c r="G211" s="2">
        <v>45260</v>
      </c>
      <c r="H211" s="2"/>
      <c r="I211" s="1" t="s">
        <v>4301</v>
      </c>
      <c r="J211" s="1" t="s">
        <v>5170</v>
      </c>
      <c r="K211" s="1" t="s">
        <v>76</v>
      </c>
      <c r="L211" s="1" t="s">
        <v>33</v>
      </c>
      <c r="M211" s="1" t="s">
        <v>29</v>
      </c>
      <c r="N211" s="2"/>
      <c r="O211">
        <v>11</v>
      </c>
      <c r="R211" t="s">
        <v>3988</v>
      </c>
    </row>
    <row r="212" spans="1:19" x14ac:dyDescent="0.35">
      <c r="A212" s="1" t="s">
        <v>37</v>
      </c>
      <c r="B212" s="1" t="s">
        <v>5331</v>
      </c>
      <c r="C212" s="1" t="s">
        <v>5352</v>
      </c>
      <c r="D212" s="1" t="s">
        <v>4269</v>
      </c>
      <c r="E212" s="1" t="s">
        <v>4278</v>
      </c>
      <c r="F212" s="1" t="s">
        <v>4298</v>
      </c>
      <c r="G212" s="2">
        <v>44712</v>
      </c>
      <c r="H212" s="2"/>
      <c r="I212" s="1" t="s">
        <v>4272</v>
      </c>
      <c r="J212" s="1" t="s">
        <v>5170</v>
      </c>
      <c r="K212" s="1" t="s">
        <v>76</v>
      </c>
      <c r="L212" s="1" t="s">
        <v>33</v>
      </c>
      <c r="M212" s="1" t="s">
        <v>29</v>
      </c>
      <c r="N212" s="2"/>
      <c r="O212">
        <v>5</v>
      </c>
      <c r="R212" t="s">
        <v>3986</v>
      </c>
      <c r="S212">
        <v>2022</v>
      </c>
    </row>
    <row r="213" spans="1:19" x14ac:dyDescent="0.35">
      <c r="A213" s="1" t="s">
        <v>37</v>
      </c>
      <c r="B213" s="1" t="s">
        <v>5331</v>
      </c>
      <c r="C213" s="1" t="s">
        <v>5353</v>
      </c>
      <c r="D213" s="1" t="s">
        <v>4269</v>
      </c>
      <c r="E213" s="1" t="s">
        <v>4274</v>
      </c>
      <c r="F213" s="1" t="s">
        <v>4275</v>
      </c>
      <c r="G213" s="2">
        <v>45626</v>
      </c>
      <c r="H213" s="2"/>
      <c r="I213" s="1" t="s">
        <v>4300</v>
      </c>
      <c r="J213" s="1" t="s">
        <v>5170</v>
      </c>
      <c r="K213" s="1" t="s">
        <v>76</v>
      </c>
      <c r="L213" s="1" t="s">
        <v>33</v>
      </c>
      <c r="M213" s="1" t="s">
        <v>29</v>
      </c>
      <c r="N213" s="2"/>
      <c r="O213">
        <v>11</v>
      </c>
      <c r="R213" t="s">
        <v>3988</v>
      </c>
    </row>
    <row r="214" spans="1:19" x14ac:dyDescent="0.35">
      <c r="A214" s="1" t="s">
        <v>37</v>
      </c>
      <c r="B214" s="1" t="s">
        <v>5331</v>
      </c>
      <c r="C214" s="1" t="s">
        <v>5354</v>
      </c>
      <c r="D214" s="1" t="s">
        <v>4269</v>
      </c>
      <c r="E214" s="1" t="s">
        <v>4278</v>
      </c>
      <c r="F214" s="1" t="s">
        <v>4298</v>
      </c>
      <c r="G214" s="2">
        <v>45443</v>
      </c>
      <c r="H214" s="2"/>
      <c r="I214" s="1" t="s">
        <v>4300</v>
      </c>
      <c r="J214" s="1" t="s">
        <v>5170</v>
      </c>
      <c r="K214" s="1" t="s">
        <v>76</v>
      </c>
      <c r="L214" s="1" t="s">
        <v>33</v>
      </c>
      <c r="M214" s="1" t="s">
        <v>29</v>
      </c>
      <c r="N214" s="2"/>
      <c r="O214">
        <v>5</v>
      </c>
      <c r="R214" t="s">
        <v>3986</v>
      </c>
      <c r="S214">
        <v>2024</v>
      </c>
    </row>
    <row r="215" spans="1:19" x14ac:dyDescent="0.35">
      <c r="A215" s="1" t="s">
        <v>227</v>
      </c>
      <c r="B215" s="1" t="s">
        <v>216</v>
      </c>
      <c r="C215" s="1" t="s">
        <v>4338</v>
      </c>
      <c r="D215" s="1" t="s">
        <v>4277</v>
      </c>
      <c r="E215" s="1" t="s">
        <v>4278</v>
      </c>
      <c r="F215" s="1" t="s">
        <v>4310</v>
      </c>
      <c r="G215" s="2">
        <v>44439</v>
      </c>
      <c r="H215" s="2"/>
      <c r="I215" s="1" t="s">
        <v>4303</v>
      </c>
      <c r="J215" s="1" t="s">
        <v>5170</v>
      </c>
      <c r="K215" s="1" t="s">
        <v>76</v>
      </c>
      <c r="L215" s="1" t="s">
        <v>224</v>
      </c>
      <c r="M215" s="1" t="s">
        <v>5194</v>
      </c>
      <c r="N215" s="2"/>
      <c r="O215">
        <v>8</v>
      </c>
      <c r="R215" t="s">
        <v>3985</v>
      </c>
      <c r="S215">
        <v>2021</v>
      </c>
    </row>
    <row r="216" spans="1:19" x14ac:dyDescent="0.35">
      <c r="A216" s="1" t="s">
        <v>185</v>
      </c>
      <c r="B216" s="1" t="s">
        <v>60</v>
      </c>
      <c r="C216" s="1" t="s">
        <v>4339</v>
      </c>
      <c r="D216" s="1" t="s">
        <v>4313</v>
      </c>
      <c r="E216" s="1" t="s">
        <v>4278</v>
      </c>
      <c r="F216" s="1" t="s">
        <v>4298</v>
      </c>
      <c r="G216" s="2">
        <v>44469</v>
      </c>
      <c r="H216" s="2"/>
      <c r="I216" s="1" t="s">
        <v>4303</v>
      </c>
      <c r="J216" s="1" t="s">
        <v>5170</v>
      </c>
      <c r="K216" s="1" t="s">
        <v>32</v>
      </c>
      <c r="L216" s="1" t="s">
        <v>182</v>
      </c>
      <c r="M216" s="1" t="s">
        <v>5195</v>
      </c>
      <c r="N216" s="2"/>
      <c r="O216">
        <v>9</v>
      </c>
      <c r="R216" t="s">
        <v>3988</v>
      </c>
    </row>
    <row r="217" spans="1:19" x14ac:dyDescent="0.35">
      <c r="A217" s="1" t="s">
        <v>185</v>
      </c>
      <c r="B217" s="1" t="s">
        <v>60</v>
      </c>
      <c r="C217" s="1" t="s">
        <v>4210</v>
      </c>
      <c r="D217" s="1" t="s">
        <v>4269</v>
      </c>
      <c r="E217" s="1" t="s">
        <v>4274</v>
      </c>
      <c r="F217" s="1" t="s">
        <v>4275</v>
      </c>
      <c r="G217" s="2">
        <v>44651</v>
      </c>
      <c r="H217" s="2"/>
      <c r="I217" s="1" t="s">
        <v>4272</v>
      </c>
      <c r="J217" s="1" t="s">
        <v>5170</v>
      </c>
      <c r="K217" s="1" t="s">
        <v>32</v>
      </c>
      <c r="L217" s="1" t="s">
        <v>182</v>
      </c>
      <c r="M217" s="1" t="s">
        <v>5196</v>
      </c>
      <c r="N217" s="2"/>
      <c r="O217">
        <v>3</v>
      </c>
      <c r="R217" t="s">
        <v>3986</v>
      </c>
      <c r="S217">
        <v>2022</v>
      </c>
    </row>
    <row r="218" spans="1:19" x14ac:dyDescent="0.35">
      <c r="A218" s="1" t="s">
        <v>206</v>
      </c>
      <c r="B218" s="1" t="s">
        <v>60</v>
      </c>
      <c r="C218" s="1" t="s">
        <v>4325</v>
      </c>
      <c r="D218" s="1" t="s">
        <v>4277</v>
      </c>
      <c r="E218" s="1" t="s">
        <v>4278</v>
      </c>
      <c r="F218" s="1" t="s">
        <v>4271</v>
      </c>
      <c r="G218" s="2">
        <v>43312</v>
      </c>
      <c r="H218" s="2"/>
      <c r="I218" s="1" t="s">
        <v>4290</v>
      </c>
      <c r="J218" s="1" t="s">
        <v>5170</v>
      </c>
      <c r="K218" s="1" t="s">
        <v>211</v>
      </c>
      <c r="L218" s="1" t="s">
        <v>206</v>
      </c>
      <c r="M218" s="1" t="s">
        <v>29</v>
      </c>
      <c r="N218" s="2"/>
      <c r="O218">
        <v>7</v>
      </c>
      <c r="R218" t="s">
        <v>3985</v>
      </c>
      <c r="S218">
        <v>2018</v>
      </c>
    </row>
    <row r="219" spans="1:19" x14ac:dyDescent="0.35">
      <c r="A219" s="1" t="s">
        <v>206</v>
      </c>
      <c r="B219" s="1" t="s">
        <v>60</v>
      </c>
      <c r="C219" s="1" t="s">
        <v>4326</v>
      </c>
      <c r="D219" s="1" t="s">
        <v>4277</v>
      </c>
      <c r="E219" s="1" t="s">
        <v>4278</v>
      </c>
      <c r="F219" s="1" t="s">
        <v>4271</v>
      </c>
      <c r="G219" s="2">
        <v>42947</v>
      </c>
      <c r="H219" s="2"/>
      <c r="I219" s="1" t="s">
        <v>4318</v>
      </c>
      <c r="J219" s="1" t="s">
        <v>5170</v>
      </c>
      <c r="K219" s="1" t="s">
        <v>211</v>
      </c>
      <c r="L219" s="1" t="s">
        <v>206</v>
      </c>
      <c r="M219" s="1" t="s">
        <v>29</v>
      </c>
      <c r="N219" s="2"/>
      <c r="O219">
        <v>7</v>
      </c>
      <c r="R219" t="s">
        <v>3985</v>
      </c>
      <c r="S219">
        <v>2017</v>
      </c>
    </row>
    <row r="220" spans="1:19" x14ac:dyDescent="0.35">
      <c r="A220" s="1" t="s">
        <v>206</v>
      </c>
      <c r="B220" s="1" t="s">
        <v>60</v>
      </c>
      <c r="C220" s="1" t="s">
        <v>4327</v>
      </c>
      <c r="D220" s="1" t="s">
        <v>4277</v>
      </c>
      <c r="E220" s="1" t="s">
        <v>4278</v>
      </c>
      <c r="F220" s="1" t="s">
        <v>4271</v>
      </c>
      <c r="G220" s="2">
        <v>42216</v>
      </c>
      <c r="H220" s="2"/>
      <c r="I220" s="1" t="s">
        <v>4328</v>
      </c>
      <c r="J220" s="1" t="s">
        <v>5170</v>
      </c>
      <c r="K220" s="1" t="s">
        <v>211</v>
      </c>
      <c r="L220" s="1" t="s">
        <v>206</v>
      </c>
      <c r="M220" s="1" t="s">
        <v>29</v>
      </c>
      <c r="N220" s="2"/>
      <c r="O220">
        <v>7</v>
      </c>
      <c r="R220" t="s">
        <v>3985</v>
      </c>
      <c r="S220">
        <v>2015</v>
      </c>
    </row>
    <row r="221" spans="1:19" x14ac:dyDescent="0.35">
      <c r="A221" s="1" t="s">
        <v>206</v>
      </c>
      <c r="B221" s="1" t="s">
        <v>60</v>
      </c>
      <c r="C221" s="1" t="s">
        <v>4329</v>
      </c>
      <c r="D221" s="1" t="s">
        <v>4277</v>
      </c>
      <c r="E221" s="1" t="s">
        <v>4278</v>
      </c>
      <c r="F221" s="1" t="s">
        <v>4271</v>
      </c>
      <c r="G221" s="2">
        <v>42582</v>
      </c>
      <c r="H221" s="2"/>
      <c r="I221" s="1" t="s">
        <v>4330</v>
      </c>
      <c r="J221" s="1" t="s">
        <v>5170</v>
      </c>
      <c r="K221" s="1" t="s">
        <v>211</v>
      </c>
      <c r="L221" s="1" t="s">
        <v>206</v>
      </c>
      <c r="M221" s="1" t="s">
        <v>29</v>
      </c>
      <c r="N221" s="2"/>
      <c r="O221">
        <v>7</v>
      </c>
      <c r="R221" t="s">
        <v>3985</v>
      </c>
      <c r="S221">
        <v>2016</v>
      </c>
    </row>
    <row r="222" spans="1:19" x14ac:dyDescent="0.35">
      <c r="A222" s="1" t="s">
        <v>206</v>
      </c>
      <c r="B222" s="1" t="s">
        <v>60</v>
      </c>
      <c r="C222" s="1" t="s">
        <v>4322</v>
      </c>
      <c r="D222" s="1" t="s">
        <v>4269</v>
      </c>
      <c r="E222" s="1" t="s">
        <v>4321</v>
      </c>
      <c r="F222" s="1" t="s">
        <v>4323</v>
      </c>
      <c r="G222" s="2">
        <v>44439</v>
      </c>
      <c r="H222" s="2"/>
      <c r="I222" s="1" t="s">
        <v>4303</v>
      </c>
      <c r="J222" s="1" t="s">
        <v>5170</v>
      </c>
      <c r="K222" s="1" t="s">
        <v>211</v>
      </c>
      <c r="L222" s="1" t="s">
        <v>206</v>
      </c>
      <c r="M222" s="1" t="s">
        <v>29</v>
      </c>
      <c r="N222" s="2"/>
      <c r="O222">
        <v>8</v>
      </c>
      <c r="R222" t="s">
        <v>3985</v>
      </c>
      <c r="S222">
        <v>2021</v>
      </c>
    </row>
    <row r="223" spans="1:19" x14ac:dyDescent="0.35">
      <c r="A223" s="1" t="s">
        <v>206</v>
      </c>
      <c r="B223" s="1" t="s">
        <v>60</v>
      </c>
      <c r="C223" s="1" t="s">
        <v>4320</v>
      </c>
      <c r="D223" s="1" t="s">
        <v>4277</v>
      </c>
      <c r="E223" s="1" t="s">
        <v>4321</v>
      </c>
      <c r="F223" s="1" t="s">
        <v>4271</v>
      </c>
      <c r="G223" s="2">
        <v>43708</v>
      </c>
      <c r="H223" s="2"/>
      <c r="I223" s="1" t="s">
        <v>4293</v>
      </c>
      <c r="J223" s="1" t="s">
        <v>5170</v>
      </c>
      <c r="K223" s="1" t="s">
        <v>211</v>
      </c>
      <c r="L223" s="1" t="s">
        <v>206</v>
      </c>
      <c r="M223" s="1" t="s">
        <v>29</v>
      </c>
      <c r="N223" s="2"/>
      <c r="O223">
        <v>8</v>
      </c>
      <c r="R223" t="s">
        <v>3985</v>
      </c>
      <c r="S223">
        <v>2019</v>
      </c>
    </row>
    <row r="224" spans="1:19" x14ac:dyDescent="0.35">
      <c r="A224" s="1" t="s">
        <v>206</v>
      </c>
      <c r="B224" s="1" t="s">
        <v>60</v>
      </c>
      <c r="C224" s="1" t="s">
        <v>4324</v>
      </c>
      <c r="D224" s="1" t="s">
        <v>4277</v>
      </c>
      <c r="E224" s="1" t="s">
        <v>4321</v>
      </c>
      <c r="F224" s="1" t="s">
        <v>4271</v>
      </c>
      <c r="G224" s="2">
        <v>44074</v>
      </c>
      <c r="H224" s="2"/>
      <c r="I224" s="1" t="s">
        <v>4308</v>
      </c>
      <c r="J224" s="1" t="s">
        <v>5170</v>
      </c>
      <c r="K224" s="1" t="s">
        <v>211</v>
      </c>
      <c r="L224" s="1" t="s">
        <v>206</v>
      </c>
      <c r="M224" s="1" t="s">
        <v>29</v>
      </c>
      <c r="N224" s="2"/>
      <c r="O224">
        <v>8</v>
      </c>
      <c r="R224" t="s">
        <v>3985</v>
      </c>
      <c r="S224">
        <v>2020</v>
      </c>
    </row>
    <row r="225" spans="1:19" x14ac:dyDescent="0.35">
      <c r="A225" s="1" t="s">
        <v>249</v>
      </c>
      <c r="B225" s="1" t="s">
        <v>250</v>
      </c>
      <c r="C225" s="1" t="s">
        <v>4204</v>
      </c>
      <c r="D225" s="1" t="s">
        <v>4277</v>
      </c>
      <c r="E225" s="1" t="s">
        <v>4274</v>
      </c>
      <c r="F225" s="1" t="s">
        <v>4275</v>
      </c>
      <c r="G225" s="2">
        <v>43496</v>
      </c>
      <c r="H225" s="2"/>
      <c r="I225" s="1" t="s">
        <v>4293</v>
      </c>
      <c r="J225" s="1" t="s">
        <v>4319</v>
      </c>
      <c r="K225" s="1" t="s">
        <v>253</v>
      </c>
      <c r="L225" s="1" t="s">
        <v>68</v>
      </c>
      <c r="M225" s="1" t="s">
        <v>29</v>
      </c>
      <c r="N225" s="2"/>
      <c r="O225">
        <v>1</v>
      </c>
      <c r="R225" t="s">
        <v>3987</v>
      </c>
      <c r="S225">
        <v>2019</v>
      </c>
    </row>
    <row r="226" spans="1:19" x14ac:dyDescent="0.35">
      <c r="A226" s="1" t="s">
        <v>614</v>
      </c>
      <c r="B226" s="1" t="s">
        <v>250</v>
      </c>
      <c r="C226" s="1" t="s">
        <v>4317</v>
      </c>
      <c r="D226" s="1" t="s">
        <v>4277</v>
      </c>
      <c r="E226" s="1" t="s">
        <v>4278</v>
      </c>
      <c r="F226" s="1" t="s">
        <v>4271</v>
      </c>
      <c r="G226" s="2">
        <v>42840</v>
      </c>
      <c r="H226" s="2"/>
      <c r="I226" s="1" t="s">
        <v>4318</v>
      </c>
      <c r="J226" s="1" t="s">
        <v>4291</v>
      </c>
      <c r="K226" s="1" t="s">
        <v>617</v>
      </c>
      <c r="L226" s="1" t="s">
        <v>614</v>
      </c>
      <c r="M226" s="1" t="s">
        <v>29</v>
      </c>
      <c r="N226" s="2"/>
      <c r="O226">
        <v>4</v>
      </c>
      <c r="R226" t="s">
        <v>3986</v>
      </c>
      <c r="S226">
        <v>2017</v>
      </c>
    </row>
    <row r="227" spans="1:19" x14ac:dyDescent="0.35">
      <c r="A227" s="1" t="s">
        <v>614</v>
      </c>
      <c r="B227" s="1" t="s">
        <v>250</v>
      </c>
      <c r="C227" s="1" t="s">
        <v>4075</v>
      </c>
      <c r="D227" s="1" t="s">
        <v>4277</v>
      </c>
      <c r="E227" s="1" t="s">
        <v>4274</v>
      </c>
      <c r="F227" s="1" t="s">
        <v>4271</v>
      </c>
      <c r="G227" s="2">
        <v>43205</v>
      </c>
      <c r="H227" s="2"/>
      <c r="I227" s="1" t="s">
        <v>4290</v>
      </c>
      <c r="J227" s="1" t="s">
        <v>4291</v>
      </c>
      <c r="K227" s="1" t="s">
        <v>617</v>
      </c>
      <c r="L227" s="1" t="s">
        <v>614</v>
      </c>
      <c r="M227" s="1" t="s">
        <v>29</v>
      </c>
      <c r="N227" s="2"/>
      <c r="O227">
        <v>4</v>
      </c>
      <c r="R227" t="s">
        <v>3986</v>
      </c>
      <c r="S227">
        <v>2018</v>
      </c>
    </row>
    <row r="228" spans="1:19" x14ac:dyDescent="0.35">
      <c r="A228" s="1" t="s">
        <v>614</v>
      </c>
      <c r="B228" s="1" t="s">
        <v>250</v>
      </c>
      <c r="C228" s="1" t="s">
        <v>4211</v>
      </c>
      <c r="D228" s="1" t="s">
        <v>4277</v>
      </c>
      <c r="E228" s="1" t="s">
        <v>4274</v>
      </c>
      <c r="F228" s="1" t="s">
        <v>4275</v>
      </c>
      <c r="G228" s="2">
        <v>43585</v>
      </c>
      <c r="H228" s="2"/>
      <c r="I228" s="1" t="s">
        <v>4293</v>
      </c>
      <c r="J228" s="1" t="s">
        <v>4291</v>
      </c>
      <c r="K228" s="1" t="s">
        <v>617</v>
      </c>
      <c r="L228" s="1" t="s">
        <v>614</v>
      </c>
      <c r="M228" s="1" t="s">
        <v>29</v>
      </c>
      <c r="N228" s="2"/>
      <c r="O228">
        <v>4</v>
      </c>
      <c r="R228" t="s">
        <v>3986</v>
      </c>
      <c r="S228">
        <v>2019</v>
      </c>
    </row>
    <row r="229" spans="1:19" x14ac:dyDescent="0.35">
      <c r="A229" s="1" t="s">
        <v>80</v>
      </c>
      <c r="B229" s="1" t="s">
        <v>60</v>
      </c>
      <c r="C229" s="1" t="s">
        <v>4234</v>
      </c>
      <c r="D229" s="1" t="s">
        <v>4269</v>
      </c>
      <c r="E229" s="1" t="s">
        <v>4274</v>
      </c>
      <c r="F229" s="1" t="s">
        <v>4275</v>
      </c>
      <c r="G229" s="2">
        <v>44592</v>
      </c>
      <c r="H229" s="2"/>
      <c r="I229" s="1" t="s">
        <v>4272</v>
      </c>
      <c r="J229" s="1" t="s">
        <v>5170</v>
      </c>
      <c r="K229" s="1" t="s">
        <v>76</v>
      </c>
      <c r="L229" s="1" t="s">
        <v>78</v>
      </c>
      <c r="M229" s="1" t="s">
        <v>5186</v>
      </c>
      <c r="N229" s="2"/>
      <c r="O229">
        <v>1</v>
      </c>
      <c r="R229" t="s">
        <v>3987</v>
      </c>
      <c r="S229">
        <v>2022</v>
      </c>
    </row>
    <row r="230" spans="1:19" x14ac:dyDescent="0.35">
      <c r="A230" s="1" t="s">
        <v>80</v>
      </c>
      <c r="B230" s="1" t="s">
        <v>60</v>
      </c>
      <c r="C230" s="1" t="s">
        <v>4315</v>
      </c>
      <c r="D230" s="1" t="s">
        <v>4269</v>
      </c>
      <c r="E230" s="1" t="s">
        <v>4278</v>
      </c>
      <c r="F230" s="1" t="s">
        <v>4298</v>
      </c>
      <c r="G230" s="2">
        <v>44773</v>
      </c>
      <c r="H230" s="2"/>
      <c r="I230" s="1" t="s">
        <v>4272</v>
      </c>
      <c r="J230" s="1" t="s">
        <v>5170</v>
      </c>
      <c r="K230" s="1" t="s">
        <v>76</v>
      </c>
      <c r="L230" s="1" t="s">
        <v>78</v>
      </c>
      <c r="M230" s="1" t="s">
        <v>5174</v>
      </c>
      <c r="N230" s="2"/>
      <c r="O230">
        <v>7</v>
      </c>
      <c r="R230" t="s">
        <v>3985</v>
      </c>
      <c r="S230">
        <v>2022</v>
      </c>
    </row>
    <row r="231" spans="1:19" x14ac:dyDescent="0.35">
      <c r="A231" s="1" t="s">
        <v>80</v>
      </c>
      <c r="B231" s="1" t="s">
        <v>60</v>
      </c>
      <c r="C231" s="1" t="s">
        <v>4235</v>
      </c>
      <c r="D231" s="1" t="s">
        <v>4269</v>
      </c>
      <c r="E231" s="1" t="s">
        <v>4274</v>
      </c>
      <c r="F231" s="1" t="s">
        <v>4275</v>
      </c>
      <c r="G231" s="2">
        <v>44957</v>
      </c>
      <c r="H231" s="2"/>
      <c r="I231" s="1" t="s">
        <v>4301</v>
      </c>
      <c r="J231" s="1" t="s">
        <v>5170</v>
      </c>
      <c r="K231" s="1" t="s">
        <v>76</v>
      </c>
      <c r="L231" s="1" t="s">
        <v>78</v>
      </c>
      <c r="M231" s="1" t="s">
        <v>5178</v>
      </c>
      <c r="N231" s="2"/>
      <c r="O231">
        <v>1</v>
      </c>
      <c r="R231" t="s">
        <v>3987</v>
      </c>
      <c r="S231">
        <v>2023</v>
      </c>
    </row>
    <row r="232" spans="1:19" x14ac:dyDescent="0.35">
      <c r="A232" s="1" t="s">
        <v>80</v>
      </c>
      <c r="B232" s="1" t="s">
        <v>60</v>
      </c>
      <c r="C232" s="1" t="s">
        <v>4316</v>
      </c>
      <c r="D232" s="1" t="s">
        <v>4269</v>
      </c>
      <c r="E232" s="1" t="s">
        <v>4278</v>
      </c>
      <c r="F232" s="1" t="s">
        <v>4298</v>
      </c>
      <c r="G232" s="2">
        <v>45138</v>
      </c>
      <c r="H232" s="2"/>
      <c r="I232" s="1" t="s">
        <v>4301</v>
      </c>
      <c r="J232" s="1" t="s">
        <v>5170</v>
      </c>
      <c r="K232" s="1" t="s">
        <v>76</v>
      </c>
      <c r="L232" s="1" t="s">
        <v>78</v>
      </c>
      <c r="M232" s="1" t="s">
        <v>5187</v>
      </c>
      <c r="N232" s="2"/>
      <c r="O232">
        <v>7</v>
      </c>
      <c r="R232" t="s">
        <v>3985</v>
      </c>
      <c r="S232">
        <v>2023</v>
      </c>
    </row>
    <row r="233" spans="1:19" x14ac:dyDescent="0.35">
      <c r="A233" s="1" t="s">
        <v>80</v>
      </c>
      <c r="B233" s="1" t="s">
        <v>60</v>
      </c>
      <c r="C233" s="1" t="s">
        <v>4236</v>
      </c>
      <c r="D233" s="1" t="s">
        <v>4269</v>
      </c>
      <c r="E233" s="1" t="s">
        <v>4274</v>
      </c>
      <c r="F233" s="1" t="s">
        <v>4275</v>
      </c>
      <c r="G233" s="2">
        <v>45322</v>
      </c>
      <c r="H233" s="2"/>
      <c r="I233" s="1" t="s">
        <v>4300</v>
      </c>
      <c r="J233" s="1" t="s">
        <v>5170</v>
      </c>
      <c r="K233" s="1" t="s">
        <v>76</v>
      </c>
      <c r="L233" s="1" t="s">
        <v>78</v>
      </c>
      <c r="M233" s="1" t="s">
        <v>5188</v>
      </c>
      <c r="N233" s="2"/>
      <c r="O233">
        <v>1</v>
      </c>
      <c r="R233" t="s">
        <v>3987</v>
      </c>
      <c r="S233">
        <v>2024</v>
      </c>
    </row>
    <row r="234" spans="1:19" x14ac:dyDescent="0.35">
      <c r="A234" s="1" t="s">
        <v>281</v>
      </c>
      <c r="B234" s="1" t="s">
        <v>250</v>
      </c>
      <c r="C234" s="1" t="s">
        <v>4340</v>
      </c>
      <c r="D234" s="1" t="s">
        <v>4277</v>
      </c>
      <c r="E234" s="1" t="s">
        <v>4321</v>
      </c>
      <c r="F234" s="1" t="s">
        <v>4323</v>
      </c>
      <c r="G234" s="2">
        <v>43738</v>
      </c>
      <c r="H234" s="2"/>
      <c r="I234" s="1" t="s">
        <v>4293</v>
      </c>
      <c r="J234" s="1" t="s">
        <v>5170</v>
      </c>
      <c r="K234" s="1" t="s">
        <v>278</v>
      </c>
      <c r="L234" s="1" t="s">
        <v>279</v>
      </c>
      <c r="M234" s="1" t="s">
        <v>29</v>
      </c>
      <c r="N234" s="2"/>
      <c r="O234">
        <v>9</v>
      </c>
      <c r="R234" t="s">
        <v>3988</v>
      </c>
    </row>
    <row r="235" spans="1:19" x14ac:dyDescent="0.35">
      <c r="A235" s="1" t="s">
        <v>448</v>
      </c>
      <c r="B235" s="1" t="s">
        <v>250</v>
      </c>
      <c r="C235" s="1" t="s">
        <v>4276</v>
      </c>
      <c r="D235" s="1" t="s">
        <v>4277</v>
      </c>
      <c r="E235" s="1" t="s">
        <v>4278</v>
      </c>
      <c r="F235" s="1" t="s">
        <v>4271</v>
      </c>
      <c r="G235" s="2">
        <v>41394</v>
      </c>
      <c r="H235" s="2"/>
      <c r="I235" s="1" t="s">
        <v>4279</v>
      </c>
      <c r="J235" s="1" t="s">
        <v>4280</v>
      </c>
      <c r="K235" s="1" t="s">
        <v>265</v>
      </c>
      <c r="L235" s="1" t="s">
        <v>68</v>
      </c>
      <c r="M235" s="1" t="s">
        <v>29</v>
      </c>
      <c r="N235" s="2"/>
      <c r="O235">
        <v>4</v>
      </c>
      <c r="R235" t="s">
        <v>3986</v>
      </c>
      <c r="S235">
        <v>2013</v>
      </c>
    </row>
    <row r="236" spans="1:19" x14ac:dyDescent="0.35">
      <c r="A236" s="1" t="s">
        <v>448</v>
      </c>
      <c r="B236" s="1" t="s">
        <v>250</v>
      </c>
      <c r="C236" s="1" t="s">
        <v>4281</v>
      </c>
      <c r="D236" s="1" t="s">
        <v>4277</v>
      </c>
      <c r="E236" s="1" t="s">
        <v>4278</v>
      </c>
      <c r="F236" s="1" t="s">
        <v>4271</v>
      </c>
      <c r="G236" s="2">
        <v>41394</v>
      </c>
      <c r="H236" s="2"/>
      <c r="I236" s="1" t="s">
        <v>4279</v>
      </c>
      <c r="J236" s="1" t="s">
        <v>4280</v>
      </c>
      <c r="K236" s="1" t="s">
        <v>265</v>
      </c>
      <c r="L236" s="1" t="s">
        <v>68</v>
      </c>
      <c r="M236" s="1" t="s">
        <v>29</v>
      </c>
      <c r="N236" s="2"/>
      <c r="O236">
        <v>4</v>
      </c>
      <c r="R236" t="s">
        <v>3986</v>
      </c>
      <c r="S236">
        <v>2013</v>
      </c>
    </row>
    <row r="237" spans="1:19" x14ac:dyDescent="0.35">
      <c r="A237" s="1" t="s">
        <v>448</v>
      </c>
      <c r="B237" s="1" t="s">
        <v>250</v>
      </c>
      <c r="C237" s="1" t="s">
        <v>4282</v>
      </c>
      <c r="D237" s="1" t="s">
        <v>4277</v>
      </c>
      <c r="E237" s="1" t="s">
        <v>4278</v>
      </c>
      <c r="F237" s="1" t="s">
        <v>4271</v>
      </c>
      <c r="G237" s="2">
        <v>41394</v>
      </c>
      <c r="H237" s="2"/>
      <c r="I237" s="1" t="s">
        <v>4279</v>
      </c>
      <c r="J237" s="1" t="s">
        <v>4280</v>
      </c>
      <c r="K237" s="1" t="s">
        <v>265</v>
      </c>
      <c r="L237" s="1" t="s">
        <v>68</v>
      </c>
      <c r="M237" s="1" t="s">
        <v>29</v>
      </c>
      <c r="N237" s="2"/>
      <c r="O237">
        <v>4</v>
      </c>
      <c r="R237" t="s">
        <v>3986</v>
      </c>
      <c r="S237">
        <v>2013</v>
      </c>
    </row>
    <row r="238" spans="1:19" x14ac:dyDescent="0.35">
      <c r="A238" s="1" t="s">
        <v>448</v>
      </c>
      <c r="B238" s="1" t="s">
        <v>250</v>
      </c>
      <c r="C238" s="1" t="s">
        <v>4283</v>
      </c>
      <c r="D238" s="1" t="s">
        <v>4277</v>
      </c>
      <c r="E238" s="1" t="s">
        <v>4278</v>
      </c>
      <c r="F238" s="1" t="s">
        <v>4271</v>
      </c>
      <c r="G238" s="2">
        <v>41394</v>
      </c>
      <c r="H238" s="2"/>
      <c r="I238" s="1" t="s">
        <v>4279</v>
      </c>
      <c r="J238" s="1" t="s">
        <v>4280</v>
      </c>
      <c r="K238" s="1" t="s">
        <v>265</v>
      </c>
      <c r="L238" s="1" t="s">
        <v>68</v>
      </c>
      <c r="M238" s="1" t="s">
        <v>29</v>
      </c>
      <c r="N238" s="2"/>
      <c r="O238">
        <v>4</v>
      </c>
      <c r="R238" t="s">
        <v>3986</v>
      </c>
      <c r="S238">
        <v>2013</v>
      </c>
    </row>
    <row r="239" spans="1:19" x14ac:dyDescent="0.35">
      <c r="A239" s="1" t="s">
        <v>448</v>
      </c>
      <c r="B239" s="1" t="s">
        <v>250</v>
      </c>
      <c r="C239" s="1" t="s">
        <v>4284</v>
      </c>
      <c r="D239" s="1" t="s">
        <v>4277</v>
      </c>
      <c r="E239" s="1" t="s">
        <v>4278</v>
      </c>
      <c r="F239" s="1" t="s">
        <v>4271</v>
      </c>
      <c r="G239" s="2">
        <v>41394</v>
      </c>
      <c r="H239" s="2"/>
      <c r="I239" s="1" t="s">
        <v>4279</v>
      </c>
      <c r="J239" s="1" t="s">
        <v>4280</v>
      </c>
      <c r="K239" s="1" t="s">
        <v>265</v>
      </c>
      <c r="L239" s="1" t="s">
        <v>68</v>
      </c>
      <c r="M239" s="1" t="s">
        <v>29</v>
      </c>
      <c r="N239" s="2"/>
      <c r="O239">
        <v>4</v>
      </c>
      <c r="R239" t="s">
        <v>3986</v>
      </c>
      <c r="S239">
        <v>2013</v>
      </c>
    </row>
    <row r="240" spans="1:19" x14ac:dyDescent="0.35">
      <c r="A240" s="1" t="s">
        <v>453</v>
      </c>
      <c r="B240" s="1" t="s">
        <v>250</v>
      </c>
      <c r="C240" s="1" t="s">
        <v>4285</v>
      </c>
      <c r="D240" s="1" t="s">
        <v>4277</v>
      </c>
      <c r="E240" s="1" t="s">
        <v>4278</v>
      </c>
      <c r="F240" s="1" t="s">
        <v>4271</v>
      </c>
      <c r="G240" s="2">
        <v>40512</v>
      </c>
      <c r="H240" s="2"/>
      <c r="I240" s="1" t="s">
        <v>4286</v>
      </c>
      <c r="J240" s="1" t="s">
        <v>4287</v>
      </c>
      <c r="K240" s="1" t="s">
        <v>265</v>
      </c>
      <c r="L240" s="1" t="s">
        <v>38</v>
      </c>
      <c r="M240" s="1" t="s">
        <v>29</v>
      </c>
      <c r="N240" s="2"/>
      <c r="O240">
        <v>11</v>
      </c>
      <c r="R240" t="s">
        <v>3988</v>
      </c>
    </row>
    <row r="241" spans="1:20" x14ac:dyDescent="0.35">
      <c r="A241" s="1" t="s">
        <v>458</v>
      </c>
      <c r="B241" s="1" t="s">
        <v>250</v>
      </c>
      <c r="C241" s="1" t="s">
        <v>4288</v>
      </c>
      <c r="D241" s="1" t="s">
        <v>4277</v>
      </c>
      <c r="E241" s="1" t="s">
        <v>4278</v>
      </c>
      <c r="F241" s="1" t="s">
        <v>4271</v>
      </c>
      <c r="G241" s="2">
        <v>41820</v>
      </c>
      <c r="H241" s="2"/>
      <c r="I241" s="1" t="s">
        <v>4289</v>
      </c>
      <c r="J241" s="1" t="s">
        <v>4287</v>
      </c>
      <c r="K241" s="1" t="s">
        <v>265</v>
      </c>
      <c r="L241" s="1" t="s">
        <v>38</v>
      </c>
      <c r="M241" s="1" t="s">
        <v>29</v>
      </c>
      <c r="N241" s="2"/>
      <c r="O241">
        <v>6</v>
      </c>
      <c r="R241" t="s">
        <v>3985</v>
      </c>
      <c r="S241">
        <v>2014</v>
      </c>
    </row>
    <row r="242" spans="1:20" x14ac:dyDescent="0.35">
      <c r="A242" s="1" t="s">
        <v>607</v>
      </c>
      <c r="B242" s="1" t="s">
        <v>250</v>
      </c>
      <c r="C242" s="1" t="s">
        <v>4292</v>
      </c>
      <c r="D242" s="1" t="s">
        <v>4277</v>
      </c>
      <c r="E242" s="1" t="s">
        <v>4270</v>
      </c>
      <c r="F242" s="1" t="s">
        <v>4271</v>
      </c>
      <c r="G242" s="2">
        <v>43555</v>
      </c>
      <c r="H242" s="2"/>
      <c r="I242" s="1" t="s">
        <v>4293</v>
      </c>
      <c r="J242" s="1" t="s">
        <v>4291</v>
      </c>
      <c r="K242" s="1" t="s">
        <v>612</v>
      </c>
      <c r="L242" s="1" t="s">
        <v>38</v>
      </c>
      <c r="M242" s="1" t="s">
        <v>29</v>
      </c>
      <c r="N242" s="2"/>
      <c r="O242">
        <v>3</v>
      </c>
      <c r="R242" t="s">
        <v>3986</v>
      </c>
      <c r="S242">
        <v>2019</v>
      </c>
    </row>
    <row r="243" spans="1:20" x14ac:dyDescent="0.35">
      <c r="A243" s="1" t="s">
        <v>607</v>
      </c>
      <c r="B243" s="1" t="s">
        <v>250</v>
      </c>
      <c r="C243" s="1" t="s">
        <v>4197</v>
      </c>
      <c r="D243" s="1" t="s">
        <v>4277</v>
      </c>
      <c r="E243" s="1" t="s">
        <v>4274</v>
      </c>
      <c r="F243" s="1" t="s">
        <v>4275</v>
      </c>
      <c r="G243" s="2">
        <v>43343</v>
      </c>
      <c r="H243" s="2"/>
      <c r="I243" s="1" t="s">
        <v>4290</v>
      </c>
      <c r="J243" s="1" t="s">
        <v>4291</v>
      </c>
      <c r="K243" s="1" t="s">
        <v>612</v>
      </c>
      <c r="L243" s="1" t="s">
        <v>38</v>
      </c>
      <c r="M243" s="1" t="s">
        <v>29</v>
      </c>
      <c r="N243" s="2"/>
      <c r="O243">
        <v>8</v>
      </c>
      <c r="R243" t="s">
        <v>3985</v>
      </c>
      <c r="S243">
        <v>2018</v>
      </c>
    </row>
    <row r="244" spans="1:20" x14ac:dyDescent="0.35">
      <c r="A244" s="1" t="s">
        <v>302</v>
      </c>
      <c r="B244" s="1" t="s">
        <v>250</v>
      </c>
      <c r="C244" s="1" t="s">
        <v>4212</v>
      </c>
      <c r="D244" s="1" t="s">
        <v>4277</v>
      </c>
      <c r="E244" s="1" t="s">
        <v>4274</v>
      </c>
      <c r="F244" s="1" t="s">
        <v>4275</v>
      </c>
      <c r="G244" s="2">
        <v>44074</v>
      </c>
      <c r="H244" s="2"/>
      <c r="I244" s="1" t="s">
        <v>4308</v>
      </c>
      <c r="J244" s="1" t="s">
        <v>4296</v>
      </c>
      <c r="K244" s="1" t="s">
        <v>76</v>
      </c>
      <c r="L244" s="1" t="s">
        <v>300</v>
      </c>
      <c r="M244" s="1" t="s">
        <v>29</v>
      </c>
      <c r="N244" s="2"/>
      <c r="O244">
        <v>8</v>
      </c>
      <c r="R244" t="s">
        <v>3985</v>
      </c>
      <c r="S244">
        <v>2020</v>
      </c>
    </row>
    <row r="245" spans="1:20" x14ac:dyDescent="0.35">
      <c r="A245" s="1" t="s">
        <v>302</v>
      </c>
      <c r="B245" s="1" t="s">
        <v>250</v>
      </c>
      <c r="C245" s="1" t="s">
        <v>4311</v>
      </c>
      <c r="D245" s="1" t="s">
        <v>4277</v>
      </c>
      <c r="E245" s="1" t="s">
        <v>4270</v>
      </c>
      <c r="F245" s="1" t="s">
        <v>4271</v>
      </c>
      <c r="G245" s="2">
        <v>43708</v>
      </c>
      <c r="H245" s="2"/>
      <c r="I245" s="1" t="s">
        <v>4293</v>
      </c>
      <c r="J245" s="1" t="s">
        <v>4296</v>
      </c>
      <c r="K245" s="1" t="s">
        <v>76</v>
      </c>
      <c r="L245" s="1" t="s">
        <v>300</v>
      </c>
      <c r="M245" s="1" t="s">
        <v>29</v>
      </c>
      <c r="N245" s="2"/>
      <c r="O245">
        <v>8</v>
      </c>
      <c r="R245" t="s">
        <v>3985</v>
      </c>
      <c r="S245">
        <v>2019</v>
      </c>
    </row>
    <row r="246" spans="1:20" x14ac:dyDescent="0.35">
      <c r="A246" s="1" t="s">
        <v>291</v>
      </c>
      <c r="B246" s="1" t="s">
        <v>250</v>
      </c>
      <c r="C246" s="1" t="s">
        <v>4492</v>
      </c>
      <c r="D246" s="1" t="s">
        <v>4277</v>
      </c>
      <c r="E246" s="1" t="s">
        <v>4274</v>
      </c>
      <c r="F246" s="1" t="s">
        <v>4323</v>
      </c>
      <c r="G246" s="2">
        <v>43555</v>
      </c>
      <c r="H246" s="2"/>
      <c r="I246" s="1" t="s">
        <v>4293</v>
      </c>
      <c r="J246" s="1" t="s">
        <v>4319</v>
      </c>
      <c r="K246" s="1" t="s">
        <v>32</v>
      </c>
      <c r="L246" s="1" t="s">
        <v>182</v>
      </c>
      <c r="M246" s="1" t="s">
        <v>29</v>
      </c>
      <c r="N246" s="2"/>
      <c r="O246">
        <v>3</v>
      </c>
      <c r="R246" t="s">
        <v>3986</v>
      </c>
      <c r="S246">
        <v>2019</v>
      </c>
    </row>
    <row r="247" spans="1:20" x14ac:dyDescent="0.35">
      <c r="A247" s="1" t="s">
        <v>431</v>
      </c>
      <c r="B247" s="1" t="s">
        <v>250</v>
      </c>
      <c r="C247" s="1" t="s">
        <v>4157</v>
      </c>
      <c r="D247" s="1" t="s">
        <v>4277</v>
      </c>
      <c r="E247" s="1" t="s">
        <v>4321</v>
      </c>
      <c r="F247" s="1" t="s">
        <v>4271</v>
      </c>
      <c r="G247" s="2">
        <v>40421</v>
      </c>
      <c r="H247" s="2">
        <v>40421</v>
      </c>
      <c r="I247" s="1" t="s">
        <v>4286</v>
      </c>
      <c r="J247" s="1" t="s">
        <v>4280</v>
      </c>
      <c r="K247" s="1" t="s">
        <v>265</v>
      </c>
      <c r="L247" s="1" t="s">
        <v>306</v>
      </c>
      <c r="M247" s="1" t="s">
        <v>29</v>
      </c>
      <c r="N247" s="2"/>
      <c r="O247">
        <v>8</v>
      </c>
      <c r="P247">
        <v>8</v>
      </c>
      <c r="Q247">
        <v>2010</v>
      </c>
      <c r="R247" t="s">
        <v>3985</v>
      </c>
      <c r="S247">
        <v>2010</v>
      </c>
      <c r="T247">
        <v>2010</v>
      </c>
    </row>
    <row r="248" spans="1:20" x14ac:dyDescent="0.35">
      <c r="A248" s="1" t="s">
        <v>644</v>
      </c>
      <c r="B248" s="1" t="s">
        <v>250</v>
      </c>
      <c r="C248" s="1" t="s">
        <v>4106</v>
      </c>
      <c r="D248" s="1" t="s">
        <v>4277</v>
      </c>
      <c r="E248" s="1" t="s">
        <v>4321</v>
      </c>
      <c r="F248" s="1" t="s">
        <v>4271</v>
      </c>
      <c r="G248" s="2">
        <v>40421</v>
      </c>
      <c r="H248" s="2">
        <v>40421</v>
      </c>
      <c r="I248" s="1" t="s">
        <v>4286</v>
      </c>
      <c r="J248" s="1" t="s">
        <v>4280</v>
      </c>
      <c r="K248" s="1" t="s">
        <v>265</v>
      </c>
      <c r="L248" s="1" t="s">
        <v>510</v>
      </c>
      <c r="M248" s="1" t="s">
        <v>29</v>
      </c>
      <c r="N248" s="2"/>
      <c r="O248">
        <v>8</v>
      </c>
      <c r="P248">
        <v>8</v>
      </c>
      <c r="Q248">
        <v>2010</v>
      </c>
      <c r="R248" t="s">
        <v>3985</v>
      </c>
      <c r="S248">
        <v>2010</v>
      </c>
      <c r="T248">
        <v>2010</v>
      </c>
    </row>
    <row r="249" spans="1:20" x14ac:dyDescent="0.35">
      <c r="A249" s="1" t="s">
        <v>659</v>
      </c>
      <c r="B249" s="1" t="s">
        <v>250</v>
      </c>
      <c r="C249" s="1" t="s">
        <v>4125</v>
      </c>
      <c r="D249" s="1" t="s">
        <v>4277</v>
      </c>
      <c r="E249" s="1" t="s">
        <v>4321</v>
      </c>
      <c r="F249" s="1" t="s">
        <v>4271</v>
      </c>
      <c r="G249" s="2">
        <v>40421</v>
      </c>
      <c r="H249" s="2">
        <v>40421</v>
      </c>
      <c r="I249" s="1" t="s">
        <v>4286</v>
      </c>
      <c r="J249" s="1" t="s">
        <v>4280</v>
      </c>
      <c r="K249" s="1" t="s">
        <v>265</v>
      </c>
      <c r="L249" s="1" t="s">
        <v>56</v>
      </c>
      <c r="M249" s="1" t="s">
        <v>29</v>
      </c>
      <c r="N249" s="2"/>
      <c r="O249">
        <v>8</v>
      </c>
      <c r="P249">
        <v>8</v>
      </c>
      <c r="Q249">
        <v>2010</v>
      </c>
      <c r="R249" t="s">
        <v>3985</v>
      </c>
      <c r="S249">
        <v>2010</v>
      </c>
      <c r="T249">
        <v>2010</v>
      </c>
    </row>
    <row r="250" spans="1:20" x14ac:dyDescent="0.35">
      <c r="A250" s="1" t="s">
        <v>476</v>
      </c>
      <c r="B250" s="1" t="s">
        <v>250</v>
      </c>
      <c r="C250" s="1" t="s">
        <v>4141</v>
      </c>
      <c r="D250" s="1" t="s">
        <v>4277</v>
      </c>
      <c r="E250" s="1" t="s">
        <v>4321</v>
      </c>
      <c r="F250" s="1" t="s">
        <v>4271</v>
      </c>
      <c r="G250" s="2">
        <v>40421</v>
      </c>
      <c r="H250" s="2">
        <v>40421</v>
      </c>
      <c r="I250" s="1" t="s">
        <v>4286</v>
      </c>
      <c r="J250" s="1" t="s">
        <v>4280</v>
      </c>
      <c r="K250" s="1" t="s">
        <v>265</v>
      </c>
      <c r="L250" s="1" t="s">
        <v>464</v>
      </c>
      <c r="M250" s="1" t="s">
        <v>29</v>
      </c>
      <c r="N250" s="2"/>
      <c r="O250">
        <v>8</v>
      </c>
      <c r="P250">
        <v>8</v>
      </c>
      <c r="Q250">
        <v>2010</v>
      </c>
      <c r="R250" t="s">
        <v>3985</v>
      </c>
      <c r="S250">
        <v>2010</v>
      </c>
      <c r="T250">
        <v>2010</v>
      </c>
    </row>
    <row r="251" spans="1:20" x14ac:dyDescent="0.35">
      <c r="A251" s="1" t="s">
        <v>372</v>
      </c>
      <c r="B251" s="1" t="s">
        <v>250</v>
      </c>
      <c r="C251" s="1" t="s">
        <v>4111</v>
      </c>
      <c r="D251" s="1" t="s">
        <v>4277</v>
      </c>
      <c r="E251" s="1" t="s">
        <v>4321</v>
      </c>
      <c r="F251" s="1" t="s">
        <v>4271</v>
      </c>
      <c r="G251" s="2">
        <v>40421</v>
      </c>
      <c r="H251" s="2">
        <v>40421</v>
      </c>
      <c r="I251" s="1" t="s">
        <v>4286</v>
      </c>
      <c r="J251" s="1" t="s">
        <v>4280</v>
      </c>
      <c r="K251" s="1" t="s">
        <v>265</v>
      </c>
      <c r="L251" s="1" t="s">
        <v>369</v>
      </c>
      <c r="M251" s="1" t="s">
        <v>29</v>
      </c>
      <c r="N251" s="2"/>
      <c r="O251">
        <v>8</v>
      </c>
      <c r="P251">
        <v>8</v>
      </c>
      <c r="Q251">
        <v>2010</v>
      </c>
      <c r="R251" t="s">
        <v>3985</v>
      </c>
      <c r="S251">
        <v>2010</v>
      </c>
      <c r="T251">
        <v>2010</v>
      </c>
    </row>
    <row r="252" spans="1:20" x14ac:dyDescent="0.35">
      <c r="A252" s="1" t="s">
        <v>566</v>
      </c>
      <c r="B252" s="1" t="s">
        <v>250</v>
      </c>
      <c r="C252" s="1" t="s">
        <v>4114</v>
      </c>
      <c r="D252" s="1" t="s">
        <v>4277</v>
      </c>
      <c r="E252" s="1" t="s">
        <v>4321</v>
      </c>
      <c r="F252" s="1" t="s">
        <v>4271</v>
      </c>
      <c r="G252" s="2">
        <v>40421</v>
      </c>
      <c r="H252" s="2">
        <v>40421</v>
      </c>
      <c r="I252" s="1" t="s">
        <v>4286</v>
      </c>
      <c r="J252" s="1" t="s">
        <v>4319</v>
      </c>
      <c r="K252" s="1" t="s">
        <v>265</v>
      </c>
      <c r="L252" s="1" t="s">
        <v>398</v>
      </c>
      <c r="M252" s="1" t="s">
        <v>29</v>
      </c>
      <c r="N252" s="2"/>
      <c r="O252">
        <v>8</v>
      </c>
      <c r="P252">
        <v>8</v>
      </c>
      <c r="Q252">
        <v>2010</v>
      </c>
      <c r="R252" t="s">
        <v>3985</v>
      </c>
      <c r="S252">
        <v>2010</v>
      </c>
      <c r="T252">
        <v>2010</v>
      </c>
    </row>
    <row r="253" spans="1:20" x14ac:dyDescent="0.35">
      <c r="A253" s="1" t="s">
        <v>453</v>
      </c>
      <c r="B253" s="1" t="s">
        <v>250</v>
      </c>
      <c r="C253" s="1" t="s">
        <v>4091</v>
      </c>
      <c r="D253" s="1" t="s">
        <v>4277</v>
      </c>
      <c r="E253" s="1" t="s">
        <v>4278</v>
      </c>
      <c r="F253" s="1" t="s">
        <v>4271</v>
      </c>
      <c r="G253" s="2">
        <v>40421</v>
      </c>
      <c r="H253" s="2">
        <v>40421</v>
      </c>
      <c r="I253" s="1" t="s">
        <v>4286</v>
      </c>
      <c r="J253" s="1" t="s">
        <v>4287</v>
      </c>
      <c r="K253" s="1" t="s">
        <v>265</v>
      </c>
      <c r="L253" s="1" t="s">
        <v>38</v>
      </c>
      <c r="M253" s="1" t="s">
        <v>29</v>
      </c>
      <c r="N253" s="2"/>
      <c r="O253">
        <v>8</v>
      </c>
      <c r="P253">
        <v>8</v>
      </c>
      <c r="Q253">
        <v>2010</v>
      </c>
      <c r="R253" t="s">
        <v>3985</v>
      </c>
      <c r="S253">
        <v>2010</v>
      </c>
      <c r="T253">
        <v>2010</v>
      </c>
    </row>
    <row r="254" spans="1:20" x14ac:dyDescent="0.35">
      <c r="A254" s="1" t="s">
        <v>586</v>
      </c>
      <c r="B254" s="1" t="s">
        <v>250</v>
      </c>
      <c r="C254" s="1" t="s">
        <v>4098</v>
      </c>
      <c r="D254" s="1" t="s">
        <v>4277</v>
      </c>
      <c r="E254" s="1" t="s">
        <v>4321</v>
      </c>
      <c r="F254" s="1" t="s">
        <v>4271</v>
      </c>
      <c r="G254" s="2">
        <v>40786</v>
      </c>
      <c r="H254" s="2">
        <v>40786</v>
      </c>
      <c r="I254" s="1" t="s">
        <v>4342</v>
      </c>
      <c r="J254" s="1" t="s">
        <v>4280</v>
      </c>
      <c r="K254" s="1" t="s">
        <v>265</v>
      </c>
      <c r="L254" s="1" t="s">
        <v>111</v>
      </c>
      <c r="M254" s="1" t="s">
        <v>29</v>
      </c>
      <c r="N254" s="2"/>
      <c r="O254">
        <v>8</v>
      </c>
      <c r="P254">
        <v>8</v>
      </c>
      <c r="Q254">
        <v>2011</v>
      </c>
      <c r="R254" t="s">
        <v>3985</v>
      </c>
      <c r="S254">
        <v>2011</v>
      </c>
      <c r="T254">
        <v>2011</v>
      </c>
    </row>
    <row r="255" spans="1:20" x14ac:dyDescent="0.35">
      <c r="A255" s="1" t="s">
        <v>470</v>
      </c>
      <c r="B255" s="1" t="s">
        <v>250</v>
      </c>
      <c r="C255" s="1" t="s">
        <v>4144</v>
      </c>
      <c r="D255" s="1" t="s">
        <v>4277</v>
      </c>
      <c r="E255" s="1" t="s">
        <v>4321</v>
      </c>
      <c r="F255" s="1" t="s">
        <v>4271</v>
      </c>
      <c r="G255" s="2">
        <v>40786</v>
      </c>
      <c r="H255" s="2">
        <v>40786</v>
      </c>
      <c r="I255" s="1" t="s">
        <v>4342</v>
      </c>
      <c r="J255" s="1" t="s">
        <v>4280</v>
      </c>
      <c r="K255" s="1" t="s">
        <v>265</v>
      </c>
      <c r="L255" s="1" t="s">
        <v>49</v>
      </c>
      <c r="M255" s="1" t="s">
        <v>29</v>
      </c>
      <c r="N255" s="2"/>
      <c r="O255">
        <v>8</v>
      </c>
      <c r="P255">
        <v>8</v>
      </c>
      <c r="Q255">
        <v>2011</v>
      </c>
      <c r="R255" t="s">
        <v>3985</v>
      </c>
      <c r="S255">
        <v>2011</v>
      </c>
      <c r="T255">
        <v>2011</v>
      </c>
    </row>
    <row r="256" spans="1:20" x14ac:dyDescent="0.35">
      <c r="A256" s="1" t="s">
        <v>426</v>
      </c>
      <c r="B256" s="1" t="s">
        <v>250</v>
      </c>
      <c r="C256" s="1" t="s">
        <v>4118</v>
      </c>
      <c r="D256" s="1" t="s">
        <v>4277</v>
      </c>
      <c r="E256" s="1" t="s">
        <v>4321</v>
      </c>
      <c r="F256" s="1" t="s">
        <v>4271</v>
      </c>
      <c r="G256" s="2">
        <v>40786</v>
      </c>
      <c r="H256" s="2">
        <v>40786</v>
      </c>
      <c r="I256" s="1" t="s">
        <v>4342</v>
      </c>
      <c r="J256" s="1" t="s">
        <v>4280</v>
      </c>
      <c r="K256" s="1" t="s">
        <v>265</v>
      </c>
      <c r="L256" s="1" t="s">
        <v>423</v>
      </c>
      <c r="M256" s="1" t="s">
        <v>29</v>
      </c>
      <c r="N256" s="2"/>
      <c r="O256">
        <v>8</v>
      </c>
      <c r="P256">
        <v>8</v>
      </c>
      <c r="Q256">
        <v>2011</v>
      </c>
      <c r="R256" t="s">
        <v>3985</v>
      </c>
      <c r="S256">
        <v>2011</v>
      </c>
      <c r="T256">
        <v>2011</v>
      </c>
    </row>
    <row r="257" spans="1:20" x14ac:dyDescent="0.35">
      <c r="A257" s="1" t="s">
        <v>401</v>
      </c>
      <c r="B257" s="1" t="s">
        <v>250</v>
      </c>
      <c r="C257" s="1" t="s">
        <v>4115</v>
      </c>
      <c r="D257" s="1" t="s">
        <v>4277</v>
      </c>
      <c r="E257" s="1" t="s">
        <v>4321</v>
      </c>
      <c r="F257" s="1" t="s">
        <v>4271</v>
      </c>
      <c r="G257" s="2">
        <v>40786</v>
      </c>
      <c r="H257" s="2">
        <v>40786</v>
      </c>
      <c r="I257" s="1" t="s">
        <v>4342</v>
      </c>
      <c r="J257" s="1" t="s">
        <v>4280</v>
      </c>
      <c r="K257" s="1" t="s">
        <v>265</v>
      </c>
      <c r="L257" s="1" t="s">
        <v>398</v>
      </c>
      <c r="M257" s="1" t="s">
        <v>29</v>
      </c>
      <c r="N257" s="2"/>
      <c r="O257">
        <v>8</v>
      </c>
      <c r="P257">
        <v>8</v>
      </c>
      <c r="Q257">
        <v>2011</v>
      </c>
      <c r="R257" t="s">
        <v>3985</v>
      </c>
      <c r="S257">
        <v>2011</v>
      </c>
      <c r="T257">
        <v>2011</v>
      </c>
    </row>
    <row r="258" spans="1:20" x14ac:dyDescent="0.35">
      <c r="A258" s="1" t="s">
        <v>431</v>
      </c>
      <c r="B258" s="1" t="s">
        <v>250</v>
      </c>
      <c r="C258" s="1" t="s">
        <v>4158</v>
      </c>
      <c r="D258" s="1" t="s">
        <v>4277</v>
      </c>
      <c r="E258" s="1" t="s">
        <v>4321</v>
      </c>
      <c r="F258" s="1" t="s">
        <v>4271</v>
      </c>
      <c r="G258" s="2">
        <v>40786</v>
      </c>
      <c r="H258" s="2">
        <v>40786</v>
      </c>
      <c r="I258" s="1" t="s">
        <v>4342</v>
      </c>
      <c r="J258" s="1" t="s">
        <v>4280</v>
      </c>
      <c r="K258" s="1" t="s">
        <v>265</v>
      </c>
      <c r="L258" s="1" t="s">
        <v>306</v>
      </c>
      <c r="M258" s="1" t="s">
        <v>29</v>
      </c>
      <c r="N258" s="2"/>
      <c r="O258">
        <v>8</v>
      </c>
      <c r="P258">
        <v>8</v>
      </c>
      <c r="Q258">
        <v>2011</v>
      </c>
      <c r="R258" t="s">
        <v>3985</v>
      </c>
      <c r="S258">
        <v>2011</v>
      </c>
      <c r="T258">
        <v>2011</v>
      </c>
    </row>
    <row r="259" spans="1:20" x14ac:dyDescent="0.35">
      <c r="A259" s="1" t="s">
        <v>644</v>
      </c>
      <c r="B259" s="1" t="s">
        <v>250</v>
      </c>
      <c r="C259" s="1" t="s">
        <v>4107</v>
      </c>
      <c r="D259" s="1" t="s">
        <v>4277</v>
      </c>
      <c r="E259" s="1" t="s">
        <v>4321</v>
      </c>
      <c r="F259" s="1" t="s">
        <v>4271</v>
      </c>
      <c r="G259" s="2">
        <v>40786</v>
      </c>
      <c r="H259" s="2">
        <v>40786</v>
      </c>
      <c r="I259" s="1" t="s">
        <v>4342</v>
      </c>
      <c r="J259" s="1" t="s">
        <v>4280</v>
      </c>
      <c r="K259" s="1" t="s">
        <v>265</v>
      </c>
      <c r="L259" s="1" t="s">
        <v>510</v>
      </c>
      <c r="M259" s="1" t="s">
        <v>29</v>
      </c>
      <c r="N259" s="2"/>
      <c r="O259">
        <v>8</v>
      </c>
      <c r="P259">
        <v>8</v>
      </c>
      <c r="Q259">
        <v>2011</v>
      </c>
      <c r="R259" t="s">
        <v>3985</v>
      </c>
      <c r="S259">
        <v>2011</v>
      </c>
      <c r="T259">
        <v>2011</v>
      </c>
    </row>
    <row r="260" spans="1:20" x14ac:dyDescent="0.35">
      <c r="A260" s="1" t="s">
        <v>659</v>
      </c>
      <c r="B260" s="1" t="s">
        <v>250</v>
      </c>
      <c r="C260" s="1" t="s">
        <v>4126</v>
      </c>
      <c r="D260" s="1" t="s">
        <v>4277</v>
      </c>
      <c r="E260" s="1" t="s">
        <v>4321</v>
      </c>
      <c r="F260" s="1" t="s">
        <v>4271</v>
      </c>
      <c r="G260" s="2">
        <v>40786</v>
      </c>
      <c r="H260" s="2">
        <v>40786</v>
      </c>
      <c r="I260" s="1" t="s">
        <v>4342</v>
      </c>
      <c r="J260" s="1" t="s">
        <v>4280</v>
      </c>
      <c r="K260" s="1" t="s">
        <v>265</v>
      </c>
      <c r="L260" s="1" t="s">
        <v>56</v>
      </c>
      <c r="M260" s="1" t="s">
        <v>29</v>
      </c>
      <c r="N260" s="2"/>
      <c r="O260">
        <v>8</v>
      </c>
      <c r="P260">
        <v>8</v>
      </c>
      <c r="Q260">
        <v>2011</v>
      </c>
      <c r="R260" t="s">
        <v>3985</v>
      </c>
      <c r="S260">
        <v>2011</v>
      </c>
      <c r="T260">
        <v>2011</v>
      </c>
    </row>
    <row r="261" spans="1:20" x14ac:dyDescent="0.35">
      <c r="A261" s="1" t="s">
        <v>476</v>
      </c>
      <c r="B261" s="1" t="s">
        <v>250</v>
      </c>
      <c r="C261" s="1" t="s">
        <v>4142</v>
      </c>
      <c r="D261" s="1" t="s">
        <v>4277</v>
      </c>
      <c r="E261" s="1" t="s">
        <v>4321</v>
      </c>
      <c r="F261" s="1" t="s">
        <v>4271</v>
      </c>
      <c r="G261" s="2">
        <v>40786</v>
      </c>
      <c r="H261" s="2">
        <v>40786</v>
      </c>
      <c r="I261" s="1" t="s">
        <v>4342</v>
      </c>
      <c r="J261" s="1" t="s">
        <v>4280</v>
      </c>
      <c r="K261" s="1" t="s">
        <v>265</v>
      </c>
      <c r="L261" s="1" t="s">
        <v>464</v>
      </c>
      <c r="M261" s="1" t="s">
        <v>29</v>
      </c>
      <c r="N261" s="2"/>
      <c r="O261">
        <v>8</v>
      </c>
      <c r="P261">
        <v>8</v>
      </c>
      <c r="Q261">
        <v>2011</v>
      </c>
      <c r="R261" t="s">
        <v>3985</v>
      </c>
      <c r="S261">
        <v>2011</v>
      </c>
      <c r="T261">
        <v>2011</v>
      </c>
    </row>
    <row r="262" spans="1:20" x14ac:dyDescent="0.35">
      <c r="A262" s="1" t="s">
        <v>372</v>
      </c>
      <c r="B262" s="1" t="s">
        <v>250</v>
      </c>
      <c r="C262" s="1" t="s">
        <v>4112</v>
      </c>
      <c r="D262" s="1" t="s">
        <v>4277</v>
      </c>
      <c r="E262" s="1" t="s">
        <v>4321</v>
      </c>
      <c r="F262" s="1" t="s">
        <v>4271</v>
      </c>
      <c r="G262" s="2">
        <v>40786</v>
      </c>
      <c r="H262" s="2">
        <v>40786</v>
      </c>
      <c r="I262" s="1" t="s">
        <v>4342</v>
      </c>
      <c r="J262" s="1" t="s">
        <v>4280</v>
      </c>
      <c r="K262" s="1" t="s">
        <v>265</v>
      </c>
      <c r="L262" s="1" t="s">
        <v>369</v>
      </c>
      <c r="M262" s="1" t="s">
        <v>29</v>
      </c>
      <c r="N262" s="2"/>
      <c r="O262">
        <v>8</v>
      </c>
      <c r="P262">
        <v>8</v>
      </c>
      <c r="Q262">
        <v>2011</v>
      </c>
      <c r="R262" t="s">
        <v>3985</v>
      </c>
      <c r="S262">
        <v>2011</v>
      </c>
      <c r="T262">
        <v>2011</v>
      </c>
    </row>
    <row r="263" spans="1:20" x14ac:dyDescent="0.35">
      <c r="A263" s="1" t="s">
        <v>448</v>
      </c>
      <c r="B263" s="1" t="s">
        <v>250</v>
      </c>
      <c r="C263" s="1" t="s">
        <v>4161</v>
      </c>
      <c r="D263" s="1" t="s">
        <v>4277</v>
      </c>
      <c r="E263" s="1" t="s">
        <v>4321</v>
      </c>
      <c r="F263" s="1" t="s">
        <v>4271</v>
      </c>
      <c r="G263" s="2">
        <v>40786</v>
      </c>
      <c r="H263" s="2">
        <v>40786</v>
      </c>
      <c r="I263" s="1" t="s">
        <v>4342</v>
      </c>
      <c r="J263" s="1" t="s">
        <v>4280</v>
      </c>
      <c r="K263" s="1" t="s">
        <v>265</v>
      </c>
      <c r="L263" s="1" t="s">
        <v>68</v>
      </c>
      <c r="M263" s="1" t="s">
        <v>29</v>
      </c>
      <c r="N263" s="2"/>
      <c r="O263">
        <v>8</v>
      </c>
      <c r="P263">
        <v>8</v>
      </c>
      <c r="Q263">
        <v>2011</v>
      </c>
      <c r="R263" t="s">
        <v>3985</v>
      </c>
      <c r="S263">
        <v>2011</v>
      </c>
      <c r="T263">
        <v>2011</v>
      </c>
    </row>
    <row r="264" spans="1:20" x14ac:dyDescent="0.35">
      <c r="A264" s="1" t="s">
        <v>458</v>
      </c>
      <c r="B264" s="1" t="s">
        <v>250</v>
      </c>
      <c r="C264" s="1" t="s">
        <v>4131</v>
      </c>
      <c r="D264" s="1" t="s">
        <v>4277</v>
      </c>
      <c r="E264" s="1" t="s">
        <v>4321</v>
      </c>
      <c r="F264" s="1" t="s">
        <v>4271</v>
      </c>
      <c r="G264" s="2">
        <v>40786</v>
      </c>
      <c r="H264" s="2">
        <v>40786</v>
      </c>
      <c r="I264" s="1" t="s">
        <v>4342</v>
      </c>
      <c r="J264" s="1" t="s">
        <v>4287</v>
      </c>
      <c r="K264" s="1" t="s">
        <v>265</v>
      </c>
      <c r="L264" s="1" t="s">
        <v>38</v>
      </c>
      <c r="M264" s="1" t="s">
        <v>29</v>
      </c>
      <c r="N264" s="2"/>
      <c r="O264">
        <v>8</v>
      </c>
      <c r="P264">
        <v>8</v>
      </c>
      <c r="Q264">
        <v>2011</v>
      </c>
      <c r="R264" t="s">
        <v>3985</v>
      </c>
      <c r="S264">
        <v>2011</v>
      </c>
      <c r="T264">
        <v>2011</v>
      </c>
    </row>
    <row r="265" spans="1:20" x14ac:dyDescent="0.35">
      <c r="A265" s="1" t="s">
        <v>586</v>
      </c>
      <c r="B265" s="1" t="s">
        <v>250</v>
      </c>
      <c r="C265" s="1" t="s">
        <v>4099</v>
      </c>
      <c r="D265" s="1" t="s">
        <v>4277</v>
      </c>
      <c r="E265" s="1" t="s">
        <v>4321</v>
      </c>
      <c r="F265" s="1" t="s">
        <v>4271</v>
      </c>
      <c r="G265" s="2">
        <v>41152</v>
      </c>
      <c r="H265" s="2">
        <v>41152</v>
      </c>
      <c r="I265" s="1" t="s">
        <v>4344</v>
      </c>
      <c r="J265" s="1" t="s">
        <v>4280</v>
      </c>
      <c r="K265" s="1" t="s">
        <v>265</v>
      </c>
      <c r="L265" s="1" t="s">
        <v>111</v>
      </c>
      <c r="M265" s="1" t="s">
        <v>29</v>
      </c>
      <c r="N265" s="2"/>
      <c r="O265">
        <v>8</v>
      </c>
      <c r="P265">
        <v>8</v>
      </c>
      <c r="Q265">
        <v>2012</v>
      </c>
      <c r="R265" t="s">
        <v>3985</v>
      </c>
      <c r="S265">
        <v>2012</v>
      </c>
      <c r="T265">
        <v>2012</v>
      </c>
    </row>
    <row r="266" spans="1:20" x14ac:dyDescent="0.35">
      <c r="A266" s="1" t="s">
        <v>557</v>
      </c>
      <c r="B266" s="1" t="s">
        <v>250</v>
      </c>
      <c r="C266" s="1" t="s">
        <v>4093</v>
      </c>
      <c r="D266" s="1" t="s">
        <v>4277</v>
      </c>
      <c r="E266" s="1" t="s">
        <v>4321</v>
      </c>
      <c r="F266" s="1" t="s">
        <v>4271</v>
      </c>
      <c r="G266" s="2">
        <v>41152</v>
      </c>
      <c r="H266" s="2">
        <v>41152</v>
      </c>
      <c r="I266" s="1" t="s">
        <v>4344</v>
      </c>
      <c r="J266" s="1" t="s">
        <v>4280</v>
      </c>
      <c r="K266" s="1" t="s">
        <v>265</v>
      </c>
      <c r="L266" s="1" t="s">
        <v>554</v>
      </c>
      <c r="M266" s="1" t="s">
        <v>29</v>
      </c>
      <c r="N266" s="2"/>
      <c r="O266">
        <v>8</v>
      </c>
      <c r="P266">
        <v>8</v>
      </c>
      <c r="Q266">
        <v>2012</v>
      </c>
      <c r="R266" t="s">
        <v>3985</v>
      </c>
      <c r="S266">
        <v>2012</v>
      </c>
      <c r="T266">
        <v>2012</v>
      </c>
    </row>
    <row r="267" spans="1:20" x14ac:dyDescent="0.35">
      <c r="A267" s="1" t="s">
        <v>470</v>
      </c>
      <c r="B267" s="1" t="s">
        <v>250</v>
      </c>
      <c r="C267" s="1" t="s">
        <v>4145</v>
      </c>
      <c r="D267" s="1" t="s">
        <v>4277</v>
      </c>
      <c r="E267" s="1" t="s">
        <v>4321</v>
      </c>
      <c r="F267" s="1" t="s">
        <v>4271</v>
      </c>
      <c r="G267" s="2">
        <v>41152</v>
      </c>
      <c r="H267" s="2">
        <v>41152</v>
      </c>
      <c r="I267" s="1" t="s">
        <v>4344</v>
      </c>
      <c r="J267" s="1" t="s">
        <v>4280</v>
      </c>
      <c r="K267" s="1" t="s">
        <v>265</v>
      </c>
      <c r="L267" s="1" t="s">
        <v>49</v>
      </c>
      <c r="M267" s="1" t="s">
        <v>29</v>
      </c>
      <c r="N267" s="2"/>
      <c r="O267">
        <v>8</v>
      </c>
      <c r="P267">
        <v>8</v>
      </c>
      <c r="Q267">
        <v>2012</v>
      </c>
      <c r="R267" t="s">
        <v>3985</v>
      </c>
      <c r="S267">
        <v>2012</v>
      </c>
      <c r="T267">
        <v>2012</v>
      </c>
    </row>
    <row r="268" spans="1:20" x14ac:dyDescent="0.35">
      <c r="A268" s="1" t="s">
        <v>426</v>
      </c>
      <c r="B268" s="1" t="s">
        <v>250</v>
      </c>
      <c r="C268" s="1" t="s">
        <v>4119</v>
      </c>
      <c r="D268" s="1" t="s">
        <v>4277</v>
      </c>
      <c r="E268" s="1" t="s">
        <v>4321</v>
      </c>
      <c r="F268" s="1" t="s">
        <v>4271</v>
      </c>
      <c r="G268" s="2">
        <v>41152</v>
      </c>
      <c r="H268" s="2">
        <v>41152</v>
      </c>
      <c r="I268" s="1" t="s">
        <v>4344</v>
      </c>
      <c r="J268" s="1" t="s">
        <v>4280</v>
      </c>
      <c r="K268" s="1" t="s">
        <v>265</v>
      </c>
      <c r="L268" s="1" t="s">
        <v>423</v>
      </c>
      <c r="M268" s="1" t="s">
        <v>29</v>
      </c>
      <c r="N268" s="2"/>
      <c r="O268">
        <v>8</v>
      </c>
      <c r="P268">
        <v>8</v>
      </c>
      <c r="Q268">
        <v>2012</v>
      </c>
      <c r="R268" t="s">
        <v>3985</v>
      </c>
      <c r="S268">
        <v>2012</v>
      </c>
      <c r="T268">
        <v>2012</v>
      </c>
    </row>
    <row r="269" spans="1:20" x14ac:dyDescent="0.35">
      <c r="A269" s="1" t="s">
        <v>421</v>
      </c>
      <c r="B269" s="1" t="s">
        <v>250</v>
      </c>
      <c r="C269" s="1" t="s">
        <v>4122</v>
      </c>
      <c r="D269" s="1" t="s">
        <v>4277</v>
      </c>
      <c r="E269" s="1" t="s">
        <v>4321</v>
      </c>
      <c r="F269" s="1" t="s">
        <v>4271</v>
      </c>
      <c r="G269" s="2">
        <v>41152</v>
      </c>
      <c r="H269" s="2">
        <v>41152</v>
      </c>
      <c r="I269" s="1" t="s">
        <v>4344</v>
      </c>
      <c r="J269" s="1" t="s">
        <v>4280</v>
      </c>
      <c r="K269" s="1" t="s">
        <v>265</v>
      </c>
      <c r="L269" s="1" t="s">
        <v>129</v>
      </c>
      <c r="M269" s="1" t="s">
        <v>29</v>
      </c>
      <c r="N269" s="2"/>
      <c r="O269">
        <v>8</v>
      </c>
      <c r="P269">
        <v>8</v>
      </c>
      <c r="Q269">
        <v>2012</v>
      </c>
      <c r="R269" t="s">
        <v>3985</v>
      </c>
      <c r="S269">
        <v>2012</v>
      </c>
      <c r="T269">
        <v>2012</v>
      </c>
    </row>
    <row r="270" spans="1:20" x14ac:dyDescent="0.35">
      <c r="A270" s="1" t="s">
        <v>401</v>
      </c>
      <c r="B270" s="1" t="s">
        <v>250</v>
      </c>
      <c r="C270" s="1" t="s">
        <v>4116</v>
      </c>
      <c r="D270" s="1" t="s">
        <v>4277</v>
      </c>
      <c r="E270" s="1" t="s">
        <v>4321</v>
      </c>
      <c r="F270" s="1" t="s">
        <v>4271</v>
      </c>
      <c r="G270" s="2">
        <v>41152</v>
      </c>
      <c r="H270" s="2">
        <v>41152</v>
      </c>
      <c r="I270" s="1" t="s">
        <v>4344</v>
      </c>
      <c r="J270" s="1" t="s">
        <v>4280</v>
      </c>
      <c r="K270" s="1" t="s">
        <v>265</v>
      </c>
      <c r="L270" s="1" t="s">
        <v>398</v>
      </c>
      <c r="M270" s="1" t="s">
        <v>29</v>
      </c>
      <c r="N270" s="2"/>
      <c r="O270">
        <v>8</v>
      </c>
      <c r="P270">
        <v>8</v>
      </c>
      <c r="Q270">
        <v>2012</v>
      </c>
      <c r="R270" t="s">
        <v>3985</v>
      </c>
      <c r="S270">
        <v>2012</v>
      </c>
      <c r="T270">
        <v>2012</v>
      </c>
    </row>
    <row r="271" spans="1:20" x14ac:dyDescent="0.35">
      <c r="A271" s="1" t="s">
        <v>431</v>
      </c>
      <c r="B271" s="1" t="s">
        <v>250</v>
      </c>
      <c r="C271" s="1" t="s">
        <v>4159</v>
      </c>
      <c r="D271" s="1" t="s">
        <v>4277</v>
      </c>
      <c r="E271" s="1" t="s">
        <v>4321</v>
      </c>
      <c r="F271" s="1" t="s">
        <v>4271</v>
      </c>
      <c r="G271" s="2">
        <v>41152</v>
      </c>
      <c r="H271" s="2">
        <v>41152</v>
      </c>
      <c r="I271" s="1" t="s">
        <v>4344</v>
      </c>
      <c r="J271" s="1" t="s">
        <v>4280</v>
      </c>
      <c r="K271" s="1" t="s">
        <v>265</v>
      </c>
      <c r="L271" s="1" t="s">
        <v>306</v>
      </c>
      <c r="M271" s="1" t="s">
        <v>29</v>
      </c>
      <c r="N271" s="2"/>
      <c r="O271">
        <v>8</v>
      </c>
      <c r="P271">
        <v>8</v>
      </c>
      <c r="Q271">
        <v>2012</v>
      </c>
      <c r="R271" t="s">
        <v>3985</v>
      </c>
      <c r="S271">
        <v>2012</v>
      </c>
      <c r="T271">
        <v>2012</v>
      </c>
    </row>
    <row r="272" spans="1:20" x14ac:dyDescent="0.35">
      <c r="A272" s="1" t="s">
        <v>644</v>
      </c>
      <c r="B272" s="1" t="s">
        <v>250</v>
      </c>
      <c r="C272" s="1" t="s">
        <v>4108</v>
      </c>
      <c r="D272" s="1" t="s">
        <v>4277</v>
      </c>
      <c r="E272" s="1" t="s">
        <v>4321</v>
      </c>
      <c r="F272" s="1" t="s">
        <v>4271</v>
      </c>
      <c r="G272" s="2">
        <v>41152</v>
      </c>
      <c r="H272" s="2">
        <v>41152</v>
      </c>
      <c r="I272" s="1" t="s">
        <v>4344</v>
      </c>
      <c r="J272" s="1" t="s">
        <v>4280</v>
      </c>
      <c r="K272" s="1" t="s">
        <v>265</v>
      </c>
      <c r="L272" s="1" t="s">
        <v>510</v>
      </c>
      <c r="M272" s="1" t="s">
        <v>29</v>
      </c>
      <c r="N272" s="2"/>
      <c r="O272">
        <v>8</v>
      </c>
      <c r="P272">
        <v>8</v>
      </c>
      <c r="Q272">
        <v>2012</v>
      </c>
      <c r="R272" t="s">
        <v>3985</v>
      </c>
      <c r="S272">
        <v>2012</v>
      </c>
      <c r="T272">
        <v>2012</v>
      </c>
    </row>
    <row r="273" spans="1:20" x14ac:dyDescent="0.35">
      <c r="A273" s="1" t="s">
        <v>659</v>
      </c>
      <c r="B273" s="1" t="s">
        <v>250</v>
      </c>
      <c r="C273" s="1" t="s">
        <v>4127</v>
      </c>
      <c r="D273" s="1" t="s">
        <v>4277</v>
      </c>
      <c r="E273" s="1" t="s">
        <v>4321</v>
      </c>
      <c r="F273" s="1" t="s">
        <v>4271</v>
      </c>
      <c r="G273" s="2">
        <v>41152</v>
      </c>
      <c r="H273" s="2">
        <v>41152</v>
      </c>
      <c r="I273" s="1" t="s">
        <v>4344</v>
      </c>
      <c r="J273" s="1" t="s">
        <v>4280</v>
      </c>
      <c r="K273" s="1" t="s">
        <v>265</v>
      </c>
      <c r="L273" s="1" t="s">
        <v>56</v>
      </c>
      <c r="M273" s="1" t="s">
        <v>29</v>
      </c>
      <c r="N273" s="2"/>
      <c r="O273">
        <v>8</v>
      </c>
      <c r="P273">
        <v>8</v>
      </c>
      <c r="Q273">
        <v>2012</v>
      </c>
      <c r="R273" t="s">
        <v>3985</v>
      </c>
      <c r="S273">
        <v>2012</v>
      </c>
      <c r="T273">
        <v>2012</v>
      </c>
    </row>
    <row r="274" spans="1:20" x14ac:dyDescent="0.35">
      <c r="A274" s="1" t="s">
        <v>476</v>
      </c>
      <c r="B274" s="1" t="s">
        <v>250</v>
      </c>
      <c r="C274" s="1" t="s">
        <v>4143</v>
      </c>
      <c r="D274" s="1" t="s">
        <v>4277</v>
      </c>
      <c r="E274" s="1" t="s">
        <v>4321</v>
      </c>
      <c r="F274" s="1" t="s">
        <v>4271</v>
      </c>
      <c r="G274" s="2">
        <v>41152</v>
      </c>
      <c r="H274" s="2">
        <v>41152</v>
      </c>
      <c r="I274" s="1" t="s">
        <v>4344</v>
      </c>
      <c r="J274" s="1" t="s">
        <v>4280</v>
      </c>
      <c r="K274" s="1" t="s">
        <v>265</v>
      </c>
      <c r="L274" s="1" t="s">
        <v>464</v>
      </c>
      <c r="M274" s="1" t="s">
        <v>29</v>
      </c>
      <c r="N274" s="2"/>
      <c r="O274">
        <v>8</v>
      </c>
      <c r="P274">
        <v>8</v>
      </c>
      <c r="Q274">
        <v>2012</v>
      </c>
      <c r="R274" t="s">
        <v>3985</v>
      </c>
      <c r="S274">
        <v>2012</v>
      </c>
      <c r="T274">
        <v>2012</v>
      </c>
    </row>
    <row r="275" spans="1:20" x14ac:dyDescent="0.35">
      <c r="A275" s="1" t="s">
        <v>497</v>
      </c>
      <c r="B275" s="1" t="s">
        <v>250</v>
      </c>
      <c r="C275" s="1" t="s">
        <v>4154</v>
      </c>
      <c r="D275" s="1" t="s">
        <v>4277</v>
      </c>
      <c r="E275" s="1" t="s">
        <v>4278</v>
      </c>
      <c r="F275" s="1" t="s">
        <v>4271</v>
      </c>
      <c r="G275" s="2">
        <v>41152</v>
      </c>
      <c r="H275" s="2">
        <v>41152</v>
      </c>
      <c r="I275" s="1" t="s">
        <v>4344</v>
      </c>
      <c r="J275" s="1" t="s">
        <v>4280</v>
      </c>
      <c r="K275" s="1" t="s">
        <v>265</v>
      </c>
      <c r="L275" s="1" t="s">
        <v>191</v>
      </c>
      <c r="M275" s="1" t="s">
        <v>29</v>
      </c>
      <c r="N275" s="2"/>
      <c r="O275">
        <v>8</v>
      </c>
      <c r="P275">
        <v>8</v>
      </c>
      <c r="Q275">
        <v>2012</v>
      </c>
      <c r="R275" t="s">
        <v>3985</v>
      </c>
      <c r="S275">
        <v>2012</v>
      </c>
      <c r="T275">
        <v>2012</v>
      </c>
    </row>
    <row r="276" spans="1:20" x14ac:dyDescent="0.35">
      <c r="A276" s="1" t="s">
        <v>372</v>
      </c>
      <c r="B276" s="1" t="s">
        <v>250</v>
      </c>
      <c r="C276" s="1" t="s">
        <v>4113</v>
      </c>
      <c r="D276" s="1" t="s">
        <v>4277</v>
      </c>
      <c r="E276" s="1" t="s">
        <v>4321</v>
      </c>
      <c r="F276" s="1" t="s">
        <v>4271</v>
      </c>
      <c r="G276" s="2">
        <v>41152</v>
      </c>
      <c r="H276" s="2">
        <v>41152</v>
      </c>
      <c r="I276" s="1" t="s">
        <v>4344</v>
      </c>
      <c r="J276" s="1" t="s">
        <v>4280</v>
      </c>
      <c r="K276" s="1" t="s">
        <v>265</v>
      </c>
      <c r="L276" s="1" t="s">
        <v>369</v>
      </c>
      <c r="M276" s="1" t="s">
        <v>29</v>
      </c>
      <c r="N276" s="2"/>
      <c r="O276">
        <v>8</v>
      </c>
      <c r="P276">
        <v>8</v>
      </c>
      <c r="Q276">
        <v>2012</v>
      </c>
      <c r="R276" t="s">
        <v>3985</v>
      </c>
      <c r="S276">
        <v>2012</v>
      </c>
      <c r="T276">
        <v>2012</v>
      </c>
    </row>
    <row r="277" spans="1:20" x14ac:dyDescent="0.35">
      <c r="A277" s="1" t="s">
        <v>683</v>
      </c>
      <c r="B277" s="1" t="s">
        <v>250</v>
      </c>
      <c r="C277" s="1" t="s">
        <v>4136</v>
      </c>
      <c r="D277" s="1" t="s">
        <v>4277</v>
      </c>
      <c r="E277" s="1" t="s">
        <v>4321</v>
      </c>
      <c r="F277" s="1" t="s">
        <v>4271</v>
      </c>
      <c r="G277" s="2">
        <v>41152</v>
      </c>
      <c r="H277" s="2">
        <v>41152</v>
      </c>
      <c r="I277" s="1" t="s">
        <v>4344</v>
      </c>
      <c r="J277" s="1" t="s">
        <v>4280</v>
      </c>
      <c r="K277" s="1" t="s">
        <v>265</v>
      </c>
      <c r="L277" s="1" t="s">
        <v>649</v>
      </c>
      <c r="M277" s="1" t="s">
        <v>29</v>
      </c>
      <c r="N277" s="2"/>
      <c r="O277">
        <v>8</v>
      </c>
      <c r="P277">
        <v>8</v>
      </c>
      <c r="Q277">
        <v>2012</v>
      </c>
      <c r="R277" t="s">
        <v>3985</v>
      </c>
      <c r="S277">
        <v>2012</v>
      </c>
      <c r="T277">
        <v>2012</v>
      </c>
    </row>
    <row r="278" spans="1:20" x14ac:dyDescent="0.35">
      <c r="A278" s="1" t="s">
        <v>448</v>
      </c>
      <c r="B278" s="1" t="s">
        <v>250</v>
      </c>
      <c r="C278" s="1" t="s">
        <v>4162</v>
      </c>
      <c r="D278" s="1" t="s">
        <v>4277</v>
      </c>
      <c r="E278" s="1" t="s">
        <v>4321</v>
      </c>
      <c r="F278" s="1" t="s">
        <v>4271</v>
      </c>
      <c r="G278" s="2">
        <v>41152</v>
      </c>
      <c r="H278" s="2">
        <v>41152</v>
      </c>
      <c r="I278" s="1" t="s">
        <v>4344</v>
      </c>
      <c r="J278" s="1" t="s">
        <v>4280</v>
      </c>
      <c r="K278" s="1" t="s">
        <v>265</v>
      </c>
      <c r="L278" s="1" t="s">
        <v>68</v>
      </c>
      <c r="M278" s="1" t="s">
        <v>29</v>
      </c>
      <c r="N278" s="2"/>
      <c r="O278">
        <v>8</v>
      </c>
      <c r="P278">
        <v>8</v>
      </c>
      <c r="Q278">
        <v>2012</v>
      </c>
      <c r="R278" t="s">
        <v>3985</v>
      </c>
      <c r="S278">
        <v>2012</v>
      </c>
      <c r="T278">
        <v>2012</v>
      </c>
    </row>
    <row r="279" spans="1:20" x14ac:dyDescent="0.35">
      <c r="A279" s="1" t="s">
        <v>458</v>
      </c>
      <c r="B279" s="1" t="s">
        <v>250</v>
      </c>
      <c r="C279" s="1" t="s">
        <v>4132</v>
      </c>
      <c r="D279" s="1" t="s">
        <v>4277</v>
      </c>
      <c r="E279" s="1" t="s">
        <v>4321</v>
      </c>
      <c r="F279" s="1" t="s">
        <v>4271</v>
      </c>
      <c r="G279" s="2">
        <v>41152</v>
      </c>
      <c r="H279" s="2">
        <v>41152</v>
      </c>
      <c r="I279" s="1" t="s">
        <v>4344</v>
      </c>
      <c r="J279" s="1" t="s">
        <v>4287</v>
      </c>
      <c r="K279" s="1" t="s">
        <v>265</v>
      </c>
      <c r="L279" s="1" t="s">
        <v>38</v>
      </c>
      <c r="M279" s="1" t="s">
        <v>29</v>
      </c>
      <c r="N279" s="2"/>
      <c r="O279">
        <v>8</v>
      </c>
      <c r="P279">
        <v>8</v>
      </c>
      <c r="Q279">
        <v>2012</v>
      </c>
      <c r="R279" t="s">
        <v>3985</v>
      </c>
      <c r="S279">
        <v>2012</v>
      </c>
      <c r="T279">
        <v>2012</v>
      </c>
    </row>
    <row r="280" spans="1:20" x14ac:dyDescent="0.35">
      <c r="A280" s="1" t="s">
        <v>586</v>
      </c>
      <c r="B280" s="1" t="s">
        <v>250</v>
      </c>
      <c r="C280" s="1" t="s">
        <v>4100</v>
      </c>
      <c r="D280" s="1" t="s">
        <v>4277</v>
      </c>
      <c r="E280" s="1" t="s">
        <v>4321</v>
      </c>
      <c r="F280" s="1" t="s">
        <v>4271</v>
      </c>
      <c r="G280" s="2">
        <v>41517</v>
      </c>
      <c r="H280" s="2">
        <v>41517</v>
      </c>
      <c r="I280" s="1" t="s">
        <v>4279</v>
      </c>
      <c r="J280" s="1" t="s">
        <v>4280</v>
      </c>
      <c r="K280" s="1" t="s">
        <v>265</v>
      </c>
      <c r="L280" s="1" t="s">
        <v>111</v>
      </c>
      <c r="M280" s="1" t="s">
        <v>29</v>
      </c>
      <c r="N280" s="2"/>
      <c r="O280">
        <v>8</v>
      </c>
      <c r="P280">
        <v>8</v>
      </c>
      <c r="Q280">
        <v>2013</v>
      </c>
      <c r="R280" t="s">
        <v>3985</v>
      </c>
      <c r="S280">
        <v>2013</v>
      </c>
      <c r="T280">
        <v>2013</v>
      </c>
    </row>
    <row r="281" spans="1:20" x14ac:dyDescent="0.35">
      <c r="A281" s="1" t="s">
        <v>557</v>
      </c>
      <c r="B281" s="1" t="s">
        <v>250</v>
      </c>
      <c r="C281" s="1" t="s">
        <v>4094</v>
      </c>
      <c r="D281" s="1" t="s">
        <v>4277</v>
      </c>
      <c r="E281" s="1" t="s">
        <v>4321</v>
      </c>
      <c r="F281" s="1" t="s">
        <v>4271</v>
      </c>
      <c r="G281" s="2">
        <v>41517</v>
      </c>
      <c r="H281" s="2">
        <v>41517</v>
      </c>
      <c r="I281" s="1" t="s">
        <v>4279</v>
      </c>
      <c r="J281" s="1" t="s">
        <v>4280</v>
      </c>
      <c r="K281" s="1" t="s">
        <v>265</v>
      </c>
      <c r="L281" s="1" t="s">
        <v>554</v>
      </c>
      <c r="M281" s="1" t="s">
        <v>29</v>
      </c>
      <c r="N281" s="2"/>
      <c r="O281">
        <v>8</v>
      </c>
      <c r="P281">
        <v>8</v>
      </c>
      <c r="Q281">
        <v>2013</v>
      </c>
      <c r="R281" t="s">
        <v>3985</v>
      </c>
      <c r="S281">
        <v>2013</v>
      </c>
      <c r="T281">
        <v>2013</v>
      </c>
    </row>
    <row r="282" spans="1:20" x14ac:dyDescent="0.35">
      <c r="A282" s="1" t="s">
        <v>640</v>
      </c>
      <c r="B282" s="1" t="s">
        <v>250</v>
      </c>
      <c r="C282" s="1" t="s">
        <v>4148</v>
      </c>
      <c r="D282" s="1" t="s">
        <v>4277</v>
      </c>
      <c r="E282" s="1" t="s">
        <v>4321</v>
      </c>
      <c r="F282" s="1" t="s">
        <v>4271</v>
      </c>
      <c r="G282" s="2">
        <v>41517</v>
      </c>
      <c r="H282" s="2">
        <v>41517</v>
      </c>
      <c r="I282" s="1" t="s">
        <v>4279</v>
      </c>
      <c r="J282" s="1" t="s">
        <v>4280</v>
      </c>
      <c r="K282" s="1" t="s">
        <v>265</v>
      </c>
      <c r="L282" s="1" t="s">
        <v>49</v>
      </c>
      <c r="M282" s="1" t="s">
        <v>29</v>
      </c>
      <c r="N282" s="2"/>
      <c r="O282">
        <v>8</v>
      </c>
      <c r="P282">
        <v>8</v>
      </c>
      <c r="Q282">
        <v>2013</v>
      </c>
      <c r="R282" t="s">
        <v>3985</v>
      </c>
      <c r="S282">
        <v>2013</v>
      </c>
      <c r="T282">
        <v>2013</v>
      </c>
    </row>
    <row r="283" spans="1:20" x14ac:dyDescent="0.35">
      <c r="A283" s="1" t="s">
        <v>470</v>
      </c>
      <c r="B283" s="1" t="s">
        <v>250</v>
      </c>
      <c r="C283" s="1" t="s">
        <v>4146</v>
      </c>
      <c r="D283" s="1" t="s">
        <v>4277</v>
      </c>
      <c r="E283" s="1" t="s">
        <v>4321</v>
      </c>
      <c r="F283" s="1" t="s">
        <v>4271</v>
      </c>
      <c r="G283" s="2">
        <v>41517</v>
      </c>
      <c r="H283" s="2">
        <v>41517</v>
      </c>
      <c r="I283" s="1" t="s">
        <v>4279</v>
      </c>
      <c r="J283" s="1" t="s">
        <v>4280</v>
      </c>
      <c r="K283" s="1" t="s">
        <v>265</v>
      </c>
      <c r="L283" s="1" t="s">
        <v>49</v>
      </c>
      <c r="M283" s="1" t="s">
        <v>29</v>
      </c>
      <c r="N283" s="2"/>
      <c r="O283">
        <v>8</v>
      </c>
      <c r="P283">
        <v>8</v>
      </c>
      <c r="Q283">
        <v>2013</v>
      </c>
      <c r="R283" t="s">
        <v>3985</v>
      </c>
      <c r="S283">
        <v>2013</v>
      </c>
      <c r="T283">
        <v>2013</v>
      </c>
    </row>
    <row r="284" spans="1:20" x14ac:dyDescent="0.35">
      <c r="A284" s="1" t="s">
        <v>426</v>
      </c>
      <c r="B284" s="1" t="s">
        <v>250</v>
      </c>
      <c r="C284" s="1" t="s">
        <v>4120</v>
      </c>
      <c r="D284" s="1" t="s">
        <v>4277</v>
      </c>
      <c r="E284" s="1" t="s">
        <v>4321</v>
      </c>
      <c r="F284" s="1" t="s">
        <v>4271</v>
      </c>
      <c r="G284" s="2">
        <v>41517</v>
      </c>
      <c r="H284" s="2">
        <v>41517</v>
      </c>
      <c r="I284" s="1" t="s">
        <v>4279</v>
      </c>
      <c r="J284" s="1" t="s">
        <v>4280</v>
      </c>
      <c r="K284" s="1" t="s">
        <v>265</v>
      </c>
      <c r="L284" s="1" t="s">
        <v>423</v>
      </c>
      <c r="M284" s="1" t="s">
        <v>29</v>
      </c>
      <c r="N284" s="2"/>
      <c r="O284">
        <v>8</v>
      </c>
      <c r="P284">
        <v>8</v>
      </c>
      <c r="Q284">
        <v>2013</v>
      </c>
      <c r="R284" t="s">
        <v>3985</v>
      </c>
      <c r="S284">
        <v>2013</v>
      </c>
      <c r="T284">
        <v>2013</v>
      </c>
    </row>
    <row r="285" spans="1:20" x14ac:dyDescent="0.35">
      <c r="A285" s="1" t="s">
        <v>421</v>
      </c>
      <c r="B285" s="1" t="s">
        <v>250</v>
      </c>
      <c r="C285" s="1" t="s">
        <v>4123</v>
      </c>
      <c r="D285" s="1" t="s">
        <v>4277</v>
      </c>
      <c r="E285" s="1" t="s">
        <v>4321</v>
      </c>
      <c r="F285" s="1" t="s">
        <v>4271</v>
      </c>
      <c r="G285" s="2">
        <v>41517</v>
      </c>
      <c r="H285" s="2">
        <v>41517</v>
      </c>
      <c r="I285" s="1" t="s">
        <v>4279</v>
      </c>
      <c r="J285" s="1" t="s">
        <v>4280</v>
      </c>
      <c r="K285" s="1" t="s">
        <v>265</v>
      </c>
      <c r="L285" s="1" t="s">
        <v>129</v>
      </c>
      <c r="M285" s="1" t="s">
        <v>29</v>
      </c>
      <c r="N285" s="2"/>
      <c r="O285">
        <v>8</v>
      </c>
      <c r="P285">
        <v>8</v>
      </c>
      <c r="Q285">
        <v>2013</v>
      </c>
      <c r="R285" t="s">
        <v>3985</v>
      </c>
      <c r="S285">
        <v>2013</v>
      </c>
      <c r="T285">
        <v>2013</v>
      </c>
    </row>
    <row r="286" spans="1:20" x14ac:dyDescent="0.35">
      <c r="A286" s="1" t="s">
        <v>472</v>
      </c>
      <c r="B286" s="1" t="s">
        <v>250</v>
      </c>
      <c r="C286" s="1" t="s">
        <v>4101</v>
      </c>
      <c r="D286" s="1" t="s">
        <v>4277</v>
      </c>
      <c r="E286" s="1" t="s">
        <v>4321</v>
      </c>
      <c r="F286" s="1" t="s">
        <v>4271</v>
      </c>
      <c r="G286" s="2">
        <v>41517</v>
      </c>
      <c r="H286" s="2">
        <v>41517</v>
      </c>
      <c r="I286" s="1" t="s">
        <v>4279</v>
      </c>
      <c r="J286" s="1" t="s">
        <v>4280</v>
      </c>
      <c r="K286" s="1" t="s">
        <v>265</v>
      </c>
      <c r="L286" s="1" t="s">
        <v>472</v>
      </c>
      <c r="M286" s="1" t="s">
        <v>29</v>
      </c>
      <c r="N286" s="2"/>
      <c r="O286">
        <v>8</v>
      </c>
      <c r="P286">
        <v>8</v>
      </c>
      <c r="Q286">
        <v>2013</v>
      </c>
      <c r="R286" t="s">
        <v>3985</v>
      </c>
      <c r="S286">
        <v>2013</v>
      </c>
      <c r="T286">
        <v>2013</v>
      </c>
    </row>
    <row r="287" spans="1:20" x14ac:dyDescent="0.35">
      <c r="A287" s="1" t="s">
        <v>431</v>
      </c>
      <c r="B287" s="1" t="s">
        <v>250</v>
      </c>
      <c r="C287" s="1" t="s">
        <v>4160</v>
      </c>
      <c r="D287" s="1" t="s">
        <v>4277</v>
      </c>
      <c r="E287" s="1" t="s">
        <v>4321</v>
      </c>
      <c r="F287" s="1" t="s">
        <v>4271</v>
      </c>
      <c r="G287" s="2">
        <v>41517</v>
      </c>
      <c r="H287" s="2">
        <v>41517</v>
      </c>
      <c r="I287" s="1" t="s">
        <v>4279</v>
      </c>
      <c r="J287" s="1" t="s">
        <v>4280</v>
      </c>
      <c r="K287" s="1" t="s">
        <v>265</v>
      </c>
      <c r="L287" s="1" t="s">
        <v>306</v>
      </c>
      <c r="M287" s="1" t="s">
        <v>29</v>
      </c>
      <c r="N287" s="2"/>
      <c r="O287">
        <v>8</v>
      </c>
      <c r="P287">
        <v>8</v>
      </c>
      <c r="Q287">
        <v>2013</v>
      </c>
      <c r="R287" t="s">
        <v>3985</v>
      </c>
      <c r="S287">
        <v>2013</v>
      </c>
      <c r="T287">
        <v>2013</v>
      </c>
    </row>
    <row r="288" spans="1:20" x14ac:dyDescent="0.35">
      <c r="A288" s="1" t="s">
        <v>644</v>
      </c>
      <c r="B288" s="1" t="s">
        <v>250</v>
      </c>
      <c r="C288" s="1" t="s">
        <v>4109</v>
      </c>
      <c r="D288" s="1" t="s">
        <v>4277</v>
      </c>
      <c r="E288" s="1" t="s">
        <v>4321</v>
      </c>
      <c r="F288" s="1" t="s">
        <v>4271</v>
      </c>
      <c r="G288" s="2">
        <v>41517</v>
      </c>
      <c r="H288" s="2">
        <v>41517</v>
      </c>
      <c r="I288" s="1" t="s">
        <v>4279</v>
      </c>
      <c r="J288" s="1" t="s">
        <v>4280</v>
      </c>
      <c r="K288" s="1" t="s">
        <v>265</v>
      </c>
      <c r="L288" s="1" t="s">
        <v>510</v>
      </c>
      <c r="M288" s="1" t="s">
        <v>29</v>
      </c>
      <c r="N288" s="2"/>
      <c r="O288">
        <v>8</v>
      </c>
      <c r="P288">
        <v>8</v>
      </c>
      <c r="Q288">
        <v>2013</v>
      </c>
      <c r="R288" t="s">
        <v>3985</v>
      </c>
      <c r="S288">
        <v>2013</v>
      </c>
      <c r="T288">
        <v>2013</v>
      </c>
    </row>
    <row r="289" spans="1:20" x14ac:dyDescent="0.35">
      <c r="A289" s="1" t="s">
        <v>662</v>
      </c>
      <c r="B289" s="1" t="s">
        <v>250</v>
      </c>
      <c r="C289" s="1" t="s">
        <v>4128</v>
      </c>
      <c r="D289" s="1" t="s">
        <v>4277</v>
      </c>
      <c r="E289" s="1" t="s">
        <v>4321</v>
      </c>
      <c r="F289" s="1" t="s">
        <v>4271</v>
      </c>
      <c r="G289" s="2">
        <v>41517</v>
      </c>
      <c r="H289" s="2">
        <v>41517</v>
      </c>
      <c r="I289" s="1" t="s">
        <v>4279</v>
      </c>
      <c r="J289" s="1" t="s">
        <v>4287</v>
      </c>
      <c r="K289" s="1" t="s">
        <v>265</v>
      </c>
      <c r="L289" s="1" t="s">
        <v>56</v>
      </c>
      <c r="M289" s="1" t="s">
        <v>29</v>
      </c>
      <c r="N289" s="2"/>
      <c r="O289">
        <v>8</v>
      </c>
      <c r="P289">
        <v>8</v>
      </c>
      <c r="Q289">
        <v>2013</v>
      </c>
      <c r="R289" t="s">
        <v>3985</v>
      </c>
      <c r="S289">
        <v>2013</v>
      </c>
      <c r="T289">
        <v>2013</v>
      </c>
    </row>
    <row r="290" spans="1:20" x14ac:dyDescent="0.35">
      <c r="A290" s="1" t="s">
        <v>541</v>
      </c>
      <c r="B290" s="1" t="s">
        <v>250</v>
      </c>
      <c r="C290" s="1" t="s">
        <v>4095</v>
      </c>
      <c r="D290" s="1" t="s">
        <v>4277</v>
      </c>
      <c r="E290" s="1" t="s">
        <v>4321</v>
      </c>
      <c r="F290" s="1" t="s">
        <v>4271</v>
      </c>
      <c r="G290" s="2">
        <v>41517</v>
      </c>
      <c r="H290" s="2">
        <v>41517</v>
      </c>
      <c r="I290" s="1" t="s">
        <v>4279</v>
      </c>
      <c r="J290" s="1" t="s">
        <v>4280</v>
      </c>
      <c r="K290" s="1" t="s">
        <v>265</v>
      </c>
      <c r="L290" s="1" t="s">
        <v>531</v>
      </c>
      <c r="M290" s="1" t="s">
        <v>29</v>
      </c>
      <c r="N290" s="2"/>
      <c r="O290">
        <v>8</v>
      </c>
      <c r="P290">
        <v>8</v>
      </c>
      <c r="Q290">
        <v>2013</v>
      </c>
      <c r="R290" t="s">
        <v>3985</v>
      </c>
      <c r="S290">
        <v>2013</v>
      </c>
      <c r="T290">
        <v>2013</v>
      </c>
    </row>
    <row r="291" spans="1:20" x14ac:dyDescent="0.35">
      <c r="A291" s="1" t="s">
        <v>652</v>
      </c>
      <c r="B291" s="1" t="s">
        <v>250</v>
      </c>
      <c r="C291" s="1" t="s">
        <v>4138</v>
      </c>
      <c r="D291" s="1" t="s">
        <v>4277</v>
      </c>
      <c r="E291" s="1" t="s">
        <v>4321</v>
      </c>
      <c r="F291" s="1" t="s">
        <v>4271</v>
      </c>
      <c r="G291" s="2">
        <v>41517</v>
      </c>
      <c r="H291" s="2">
        <v>41517</v>
      </c>
      <c r="I291" s="1" t="s">
        <v>4279</v>
      </c>
      <c r="J291" s="1" t="s">
        <v>4291</v>
      </c>
      <c r="K291" s="1" t="s">
        <v>265</v>
      </c>
      <c r="L291" s="1" t="s">
        <v>649</v>
      </c>
      <c r="M291" s="1" t="s">
        <v>29</v>
      </c>
      <c r="N291" s="2"/>
      <c r="O291">
        <v>8</v>
      </c>
      <c r="P291">
        <v>8</v>
      </c>
      <c r="Q291">
        <v>2013</v>
      </c>
      <c r="R291" t="s">
        <v>3985</v>
      </c>
      <c r="S291">
        <v>2013</v>
      </c>
      <c r="T291">
        <v>2013</v>
      </c>
    </row>
    <row r="292" spans="1:20" x14ac:dyDescent="0.35">
      <c r="A292" s="1" t="s">
        <v>546</v>
      </c>
      <c r="B292" s="1" t="s">
        <v>250</v>
      </c>
      <c r="C292" s="1" t="s">
        <v>4103</v>
      </c>
      <c r="D292" s="1" t="s">
        <v>4277</v>
      </c>
      <c r="E292" s="1" t="s">
        <v>4321</v>
      </c>
      <c r="F292" s="1" t="s">
        <v>4271</v>
      </c>
      <c r="G292" s="2">
        <v>41517</v>
      </c>
      <c r="H292" s="2">
        <v>41517</v>
      </c>
      <c r="I292" s="1" t="s">
        <v>4279</v>
      </c>
      <c r="J292" s="1" t="s">
        <v>4280</v>
      </c>
      <c r="K292" s="1" t="s">
        <v>265</v>
      </c>
      <c r="L292" s="1" t="s">
        <v>543</v>
      </c>
      <c r="M292" s="1" t="s">
        <v>29</v>
      </c>
      <c r="N292" s="2"/>
      <c r="O292">
        <v>8</v>
      </c>
      <c r="P292">
        <v>8</v>
      </c>
      <c r="Q292">
        <v>2013</v>
      </c>
      <c r="R292" t="s">
        <v>3985</v>
      </c>
      <c r="S292">
        <v>2013</v>
      </c>
      <c r="T292">
        <v>2013</v>
      </c>
    </row>
    <row r="293" spans="1:20" x14ac:dyDescent="0.35">
      <c r="A293" s="1" t="s">
        <v>497</v>
      </c>
      <c r="B293" s="1" t="s">
        <v>250</v>
      </c>
      <c r="C293" s="1" t="s">
        <v>4155</v>
      </c>
      <c r="D293" s="1" t="s">
        <v>4277</v>
      </c>
      <c r="E293" s="1" t="s">
        <v>4278</v>
      </c>
      <c r="F293" s="1" t="s">
        <v>4271</v>
      </c>
      <c r="G293" s="2">
        <v>41517</v>
      </c>
      <c r="H293" s="2">
        <v>41517</v>
      </c>
      <c r="I293" s="1" t="s">
        <v>4279</v>
      </c>
      <c r="J293" s="1" t="s">
        <v>4280</v>
      </c>
      <c r="K293" s="1" t="s">
        <v>265</v>
      </c>
      <c r="L293" s="1" t="s">
        <v>191</v>
      </c>
      <c r="M293" s="1" t="s">
        <v>29</v>
      </c>
      <c r="N293" s="2"/>
      <c r="O293">
        <v>8</v>
      </c>
      <c r="P293">
        <v>8</v>
      </c>
      <c r="Q293">
        <v>2013</v>
      </c>
      <c r="R293" t="s">
        <v>3985</v>
      </c>
      <c r="S293">
        <v>2013</v>
      </c>
      <c r="T293">
        <v>2013</v>
      </c>
    </row>
    <row r="294" spans="1:20" x14ac:dyDescent="0.35">
      <c r="A294" s="1" t="s">
        <v>683</v>
      </c>
      <c r="B294" s="1" t="s">
        <v>250</v>
      </c>
      <c r="C294" s="1" t="s">
        <v>4137</v>
      </c>
      <c r="D294" s="1" t="s">
        <v>4277</v>
      </c>
      <c r="E294" s="1" t="s">
        <v>4321</v>
      </c>
      <c r="F294" s="1" t="s">
        <v>4271</v>
      </c>
      <c r="G294" s="2">
        <v>41517</v>
      </c>
      <c r="H294" s="2">
        <v>41517</v>
      </c>
      <c r="I294" s="1" t="s">
        <v>4279</v>
      </c>
      <c r="J294" s="1" t="s">
        <v>4280</v>
      </c>
      <c r="K294" s="1" t="s">
        <v>265</v>
      </c>
      <c r="L294" s="1" t="s">
        <v>649</v>
      </c>
      <c r="M294" s="1" t="s">
        <v>29</v>
      </c>
      <c r="N294" s="2"/>
      <c r="O294">
        <v>8</v>
      </c>
      <c r="P294">
        <v>8</v>
      </c>
      <c r="Q294">
        <v>2013</v>
      </c>
      <c r="R294" t="s">
        <v>3985</v>
      </c>
      <c r="S294">
        <v>2013</v>
      </c>
      <c r="T294">
        <v>2013</v>
      </c>
    </row>
    <row r="295" spans="1:20" x14ac:dyDescent="0.35">
      <c r="A295" s="1" t="s">
        <v>633</v>
      </c>
      <c r="B295" s="1" t="s">
        <v>250</v>
      </c>
      <c r="C295" s="1" t="s">
        <v>4151</v>
      </c>
      <c r="D295" s="1" t="s">
        <v>4277</v>
      </c>
      <c r="E295" s="1" t="s">
        <v>4321</v>
      </c>
      <c r="F295" s="1" t="s">
        <v>4271</v>
      </c>
      <c r="G295" s="2">
        <v>41517</v>
      </c>
      <c r="H295" s="2">
        <v>41517</v>
      </c>
      <c r="I295" s="1" t="s">
        <v>4279</v>
      </c>
      <c r="J295" s="1" t="s">
        <v>4280</v>
      </c>
      <c r="K295" s="1" t="s">
        <v>636</v>
      </c>
      <c r="L295" s="1" t="s">
        <v>111</v>
      </c>
      <c r="M295" s="1" t="s">
        <v>29</v>
      </c>
      <c r="N295" s="2"/>
      <c r="O295">
        <v>8</v>
      </c>
      <c r="P295">
        <v>8</v>
      </c>
      <c r="Q295">
        <v>2013</v>
      </c>
      <c r="R295" t="s">
        <v>3985</v>
      </c>
      <c r="S295">
        <v>2013</v>
      </c>
      <c r="T295">
        <v>2013</v>
      </c>
    </row>
    <row r="296" spans="1:20" x14ac:dyDescent="0.35">
      <c r="A296" s="1" t="s">
        <v>448</v>
      </c>
      <c r="B296" s="1" t="s">
        <v>250</v>
      </c>
      <c r="C296" s="1" t="s">
        <v>4163</v>
      </c>
      <c r="D296" s="1" t="s">
        <v>4277</v>
      </c>
      <c r="E296" s="1" t="s">
        <v>4321</v>
      </c>
      <c r="F296" s="1" t="s">
        <v>4271</v>
      </c>
      <c r="G296" s="2">
        <v>41517</v>
      </c>
      <c r="H296" s="2">
        <v>41517</v>
      </c>
      <c r="I296" s="1" t="s">
        <v>4279</v>
      </c>
      <c r="J296" s="1" t="s">
        <v>4280</v>
      </c>
      <c r="K296" s="1" t="s">
        <v>265</v>
      </c>
      <c r="L296" s="1" t="s">
        <v>68</v>
      </c>
      <c r="M296" s="1" t="s">
        <v>29</v>
      </c>
      <c r="N296" s="2"/>
      <c r="O296">
        <v>8</v>
      </c>
      <c r="P296">
        <v>8</v>
      </c>
      <c r="Q296">
        <v>2013</v>
      </c>
      <c r="R296" t="s">
        <v>3985</v>
      </c>
      <c r="S296">
        <v>2013</v>
      </c>
      <c r="T296">
        <v>2013</v>
      </c>
    </row>
    <row r="297" spans="1:20" x14ac:dyDescent="0.35">
      <c r="A297" s="1" t="s">
        <v>458</v>
      </c>
      <c r="B297" s="1" t="s">
        <v>250</v>
      </c>
      <c r="C297" s="1" t="s">
        <v>4133</v>
      </c>
      <c r="D297" s="1" t="s">
        <v>4277</v>
      </c>
      <c r="E297" s="1" t="s">
        <v>4321</v>
      </c>
      <c r="F297" s="1" t="s">
        <v>4271</v>
      </c>
      <c r="G297" s="2">
        <v>41517</v>
      </c>
      <c r="H297" s="2">
        <v>41517</v>
      </c>
      <c r="I297" s="1" t="s">
        <v>4279</v>
      </c>
      <c r="J297" s="1" t="s">
        <v>4287</v>
      </c>
      <c r="K297" s="1" t="s">
        <v>265</v>
      </c>
      <c r="L297" s="1" t="s">
        <v>38</v>
      </c>
      <c r="M297" s="1" t="s">
        <v>29</v>
      </c>
      <c r="N297" s="2"/>
      <c r="O297">
        <v>8</v>
      </c>
      <c r="P297">
        <v>8</v>
      </c>
      <c r="Q297">
        <v>2013</v>
      </c>
      <c r="R297" t="s">
        <v>3985</v>
      </c>
      <c r="S297">
        <v>2013</v>
      </c>
      <c r="T297">
        <v>2013</v>
      </c>
    </row>
    <row r="298" spans="1:20" x14ac:dyDescent="0.35">
      <c r="A298" s="1" t="s">
        <v>397</v>
      </c>
      <c r="B298" s="1" t="s">
        <v>250</v>
      </c>
      <c r="C298" s="1" t="s">
        <v>4084</v>
      </c>
      <c r="D298" s="1" t="s">
        <v>4277</v>
      </c>
      <c r="E298" s="1" t="s">
        <v>4278</v>
      </c>
      <c r="F298" s="1" t="s">
        <v>4271</v>
      </c>
      <c r="G298" s="2">
        <v>41753</v>
      </c>
      <c r="H298" s="2">
        <v>41753</v>
      </c>
      <c r="I298" s="1" t="s">
        <v>4289</v>
      </c>
      <c r="J298" s="1" t="s">
        <v>4319</v>
      </c>
      <c r="K298" s="1" t="s">
        <v>265</v>
      </c>
      <c r="L298" s="1" t="s">
        <v>394</v>
      </c>
      <c r="M298" s="1" t="s">
        <v>29</v>
      </c>
      <c r="N298" s="2"/>
      <c r="O298">
        <v>4</v>
      </c>
      <c r="P298">
        <v>4</v>
      </c>
      <c r="Q298">
        <v>2014</v>
      </c>
      <c r="R298" t="s">
        <v>3986</v>
      </c>
      <c r="S298">
        <v>2014</v>
      </c>
      <c r="T298">
        <v>2014</v>
      </c>
    </row>
    <row r="299" spans="1:20" x14ac:dyDescent="0.35">
      <c r="A299" s="1" t="s">
        <v>640</v>
      </c>
      <c r="B299" s="1" t="s">
        <v>250</v>
      </c>
      <c r="C299" s="1" t="s">
        <v>4149</v>
      </c>
      <c r="D299" s="1" t="s">
        <v>4277</v>
      </c>
      <c r="E299" s="1" t="s">
        <v>4321</v>
      </c>
      <c r="F299" s="1" t="s">
        <v>4271</v>
      </c>
      <c r="G299" s="2">
        <v>41882</v>
      </c>
      <c r="H299" s="2">
        <v>41882</v>
      </c>
      <c r="I299" s="1" t="s">
        <v>4289</v>
      </c>
      <c r="J299" s="1" t="s">
        <v>4280</v>
      </c>
      <c r="K299" s="1" t="s">
        <v>265</v>
      </c>
      <c r="L299" s="1" t="s">
        <v>49</v>
      </c>
      <c r="M299" s="1" t="s">
        <v>29</v>
      </c>
      <c r="N299" s="2"/>
      <c r="O299">
        <v>8</v>
      </c>
      <c r="P299">
        <v>8</v>
      </c>
      <c r="Q299">
        <v>2014</v>
      </c>
      <c r="R299" t="s">
        <v>3985</v>
      </c>
      <c r="S299">
        <v>2014</v>
      </c>
      <c r="T299">
        <v>2014</v>
      </c>
    </row>
    <row r="300" spans="1:20" x14ac:dyDescent="0.35">
      <c r="A300" s="1" t="s">
        <v>470</v>
      </c>
      <c r="B300" s="1" t="s">
        <v>250</v>
      </c>
      <c r="C300" s="1" t="s">
        <v>4147</v>
      </c>
      <c r="D300" s="1" t="s">
        <v>4277</v>
      </c>
      <c r="E300" s="1" t="s">
        <v>4321</v>
      </c>
      <c r="F300" s="1" t="s">
        <v>4271</v>
      </c>
      <c r="G300" s="2">
        <v>41882</v>
      </c>
      <c r="H300" s="2">
        <v>41882</v>
      </c>
      <c r="I300" s="1" t="s">
        <v>4289</v>
      </c>
      <c r="J300" s="1" t="s">
        <v>4280</v>
      </c>
      <c r="K300" s="1" t="s">
        <v>265</v>
      </c>
      <c r="L300" s="1" t="s">
        <v>49</v>
      </c>
      <c r="M300" s="1" t="s">
        <v>29</v>
      </c>
      <c r="N300" s="2"/>
      <c r="O300">
        <v>8</v>
      </c>
      <c r="P300">
        <v>8</v>
      </c>
      <c r="Q300">
        <v>2014</v>
      </c>
      <c r="R300" t="s">
        <v>3985</v>
      </c>
      <c r="S300">
        <v>2014</v>
      </c>
      <c r="T300">
        <v>2014</v>
      </c>
    </row>
    <row r="301" spans="1:20" x14ac:dyDescent="0.35">
      <c r="A301" s="1" t="s">
        <v>357</v>
      </c>
      <c r="B301" s="1" t="s">
        <v>250</v>
      </c>
      <c r="C301" s="1" t="s">
        <v>4117</v>
      </c>
      <c r="D301" s="1" t="s">
        <v>4277</v>
      </c>
      <c r="E301" s="1" t="s">
        <v>4321</v>
      </c>
      <c r="F301" s="1" t="s">
        <v>4271</v>
      </c>
      <c r="G301" s="2">
        <v>41882</v>
      </c>
      <c r="H301" s="2">
        <v>41882</v>
      </c>
      <c r="I301" s="1" t="s">
        <v>4289</v>
      </c>
      <c r="J301" s="1" t="s">
        <v>4280</v>
      </c>
      <c r="K301" s="1" t="s">
        <v>265</v>
      </c>
      <c r="L301" s="1" t="s">
        <v>182</v>
      </c>
      <c r="M301" s="1" t="s">
        <v>29</v>
      </c>
      <c r="N301" s="2"/>
      <c r="O301">
        <v>8</v>
      </c>
      <c r="P301">
        <v>8</v>
      </c>
      <c r="Q301">
        <v>2014</v>
      </c>
      <c r="R301" t="s">
        <v>3985</v>
      </c>
      <c r="S301">
        <v>2014</v>
      </c>
      <c r="T301">
        <v>2014</v>
      </c>
    </row>
    <row r="302" spans="1:20" x14ac:dyDescent="0.35">
      <c r="A302" s="1" t="s">
        <v>421</v>
      </c>
      <c r="B302" s="1" t="s">
        <v>250</v>
      </c>
      <c r="C302" s="1" t="s">
        <v>1981</v>
      </c>
      <c r="D302" s="1" t="s">
        <v>4277</v>
      </c>
      <c r="E302" s="1" t="s">
        <v>4321</v>
      </c>
      <c r="F302" s="1" t="s">
        <v>4271</v>
      </c>
      <c r="G302" s="2">
        <v>41882</v>
      </c>
      <c r="H302" s="2">
        <v>41882</v>
      </c>
      <c r="I302" s="1" t="s">
        <v>4289</v>
      </c>
      <c r="J302" s="1" t="s">
        <v>4280</v>
      </c>
      <c r="K302" s="1" t="s">
        <v>265</v>
      </c>
      <c r="L302" s="1" t="s">
        <v>129</v>
      </c>
      <c r="M302" s="1" t="s">
        <v>29</v>
      </c>
      <c r="N302" s="2"/>
      <c r="O302">
        <v>8</v>
      </c>
      <c r="P302">
        <v>8</v>
      </c>
      <c r="Q302">
        <v>2014</v>
      </c>
      <c r="R302" t="s">
        <v>3985</v>
      </c>
      <c r="S302">
        <v>2014</v>
      </c>
      <c r="T302">
        <v>2014</v>
      </c>
    </row>
    <row r="303" spans="1:20" x14ac:dyDescent="0.35">
      <c r="A303" s="1" t="s">
        <v>472</v>
      </c>
      <c r="B303" s="1" t="s">
        <v>250</v>
      </c>
      <c r="C303" s="1" t="s">
        <v>4102</v>
      </c>
      <c r="D303" s="1" t="s">
        <v>4277</v>
      </c>
      <c r="E303" s="1" t="s">
        <v>4321</v>
      </c>
      <c r="F303" s="1" t="s">
        <v>4271</v>
      </c>
      <c r="G303" s="2">
        <v>41882</v>
      </c>
      <c r="H303" s="2">
        <v>41882</v>
      </c>
      <c r="I303" s="1" t="s">
        <v>4289</v>
      </c>
      <c r="J303" s="1" t="s">
        <v>4280</v>
      </c>
      <c r="K303" s="1" t="s">
        <v>265</v>
      </c>
      <c r="L303" s="1" t="s">
        <v>472</v>
      </c>
      <c r="M303" s="1" t="s">
        <v>29</v>
      </c>
      <c r="N303" s="2"/>
      <c r="O303">
        <v>8</v>
      </c>
      <c r="P303">
        <v>8</v>
      </c>
      <c r="Q303">
        <v>2014</v>
      </c>
      <c r="R303" t="s">
        <v>3985</v>
      </c>
      <c r="S303">
        <v>2014</v>
      </c>
      <c r="T303">
        <v>2014</v>
      </c>
    </row>
    <row r="304" spans="1:20" x14ac:dyDescent="0.35">
      <c r="A304" s="1" t="s">
        <v>662</v>
      </c>
      <c r="B304" s="1" t="s">
        <v>250</v>
      </c>
      <c r="C304" s="1" t="s">
        <v>4129</v>
      </c>
      <c r="D304" s="1" t="s">
        <v>4277</v>
      </c>
      <c r="E304" s="1" t="s">
        <v>4321</v>
      </c>
      <c r="F304" s="1" t="s">
        <v>4271</v>
      </c>
      <c r="G304" s="2">
        <v>41882</v>
      </c>
      <c r="H304" s="2">
        <v>41882</v>
      </c>
      <c r="I304" s="1" t="s">
        <v>4289</v>
      </c>
      <c r="J304" s="1" t="s">
        <v>4287</v>
      </c>
      <c r="K304" s="1" t="s">
        <v>265</v>
      </c>
      <c r="L304" s="1" t="s">
        <v>56</v>
      </c>
      <c r="M304" s="1" t="s">
        <v>29</v>
      </c>
      <c r="N304" s="2"/>
      <c r="O304">
        <v>8</v>
      </c>
      <c r="P304">
        <v>8</v>
      </c>
      <c r="Q304">
        <v>2014</v>
      </c>
      <c r="R304" t="s">
        <v>3985</v>
      </c>
      <c r="S304">
        <v>2014</v>
      </c>
      <c r="T304">
        <v>2014</v>
      </c>
    </row>
    <row r="305" spans="1:20" x14ac:dyDescent="0.35">
      <c r="A305" s="1" t="s">
        <v>541</v>
      </c>
      <c r="B305" s="1" t="s">
        <v>250</v>
      </c>
      <c r="C305" s="1" t="s">
        <v>4096</v>
      </c>
      <c r="D305" s="1" t="s">
        <v>4277</v>
      </c>
      <c r="E305" s="1" t="s">
        <v>4321</v>
      </c>
      <c r="F305" s="1" t="s">
        <v>4271</v>
      </c>
      <c r="G305" s="2">
        <v>41882</v>
      </c>
      <c r="H305" s="2">
        <v>41882</v>
      </c>
      <c r="I305" s="1" t="s">
        <v>4289</v>
      </c>
      <c r="J305" s="1" t="s">
        <v>4280</v>
      </c>
      <c r="K305" s="1" t="s">
        <v>265</v>
      </c>
      <c r="L305" s="1" t="s">
        <v>531</v>
      </c>
      <c r="M305" s="1" t="s">
        <v>29</v>
      </c>
      <c r="N305" s="2"/>
      <c r="O305">
        <v>8</v>
      </c>
      <c r="P305">
        <v>8</v>
      </c>
      <c r="Q305">
        <v>2014</v>
      </c>
      <c r="R305" t="s">
        <v>3985</v>
      </c>
      <c r="S305">
        <v>2014</v>
      </c>
      <c r="T305">
        <v>2014</v>
      </c>
    </row>
    <row r="306" spans="1:20" x14ac:dyDescent="0.35">
      <c r="A306" s="1" t="s">
        <v>652</v>
      </c>
      <c r="B306" s="1" t="s">
        <v>250</v>
      </c>
      <c r="C306" s="1" t="s">
        <v>4139</v>
      </c>
      <c r="D306" s="1" t="s">
        <v>4277</v>
      </c>
      <c r="E306" s="1" t="s">
        <v>4321</v>
      </c>
      <c r="F306" s="1" t="s">
        <v>4271</v>
      </c>
      <c r="G306" s="2">
        <v>41882</v>
      </c>
      <c r="H306" s="2">
        <v>41882</v>
      </c>
      <c r="I306" s="1" t="s">
        <v>4289</v>
      </c>
      <c r="J306" s="1" t="s">
        <v>4291</v>
      </c>
      <c r="K306" s="1" t="s">
        <v>265</v>
      </c>
      <c r="L306" s="1" t="s">
        <v>649</v>
      </c>
      <c r="M306" s="1" t="s">
        <v>29</v>
      </c>
      <c r="N306" s="2"/>
      <c r="O306">
        <v>8</v>
      </c>
      <c r="P306">
        <v>8</v>
      </c>
      <c r="Q306">
        <v>2014</v>
      </c>
      <c r="R306" t="s">
        <v>3985</v>
      </c>
      <c r="S306">
        <v>2014</v>
      </c>
      <c r="T306">
        <v>2014</v>
      </c>
    </row>
    <row r="307" spans="1:20" x14ac:dyDescent="0.35">
      <c r="A307" s="1" t="s">
        <v>546</v>
      </c>
      <c r="B307" s="1" t="s">
        <v>250</v>
      </c>
      <c r="C307" s="1" t="s">
        <v>4104</v>
      </c>
      <c r="D307" s="1" t="s">
        <v>4277</v>
      </c>
      <c r="E307" s="1" t="s">
        <v>4321</v>
      </c>
      <c r="F307" s="1" t="s">
        <v>4271</v>
      </c>
      <c r="G307" s="2">
        <v>41882</v>
      </c>
      <c r="H307" s="2">
        <v>41882</v>
      </c>
      <c r="I307" s="1" t="s">
        <v>4289</v>
      </c>
      <c r="J307" s="1" t="s">
        <v>4280</v>
      </c>
      <c r="K307" s="1" t="s">
        <v>265</v>
      </c>
      <c r="L307" s="1" t="s">
        <v>543</v>
      </c>
      <c r="M307" s="1" t="s">
        <v>29</v>
      </c>
      <c r="N307" s="2"/>
      <c r="O307">
        <v>8</v>
      </c>
      <c r="P307">
        <v>8</v>
      </c>
      <c r="Q307">
        <v>2014</v>
      </c>
      <c r="R307" t="s">
        <v>3985</v>
      </c>
      <c r="S307">
        <v>2014</v>
      </c>
      <c r="T307">
        <v>2014</v>
      </c>
    </row>
    <row r="308" spans="1:20" x14ac:dyDescent="0.35">
      <c r="A308" s="1" t="s">
        <v>633</v>
      </c>
      <c r="B308" s="1" t="s">
        <v>250</v>
      </c>
      <c r="C308" s="1" t="s">
        <v>4152</v>
      </c>
      <c r="D308" s="1" t="s">
        <v>4277</v>
      </c>
      <c r="E308" s="1" t="s">
        <v>4321</v>
      </c>
      <c r="F308" s="1" t="s">
        <v>4271</v>
      </c>
      <c r="G308" s="2">
        <v>41882</v>
      </c>
      <c r="H308" s="2">
        <v>41882</v>
      </c>
      <c r="I308" s="1" t="s">
        <v>4289</v>
      </c>
      <c r="J308" s="1" t="s">
        <v>4280</v>
      </c>
      <c r="K308" s="1" t="s">
        <v>636</v>
      </c>
      <c r="L308" s="1" t="s">
        <v>111</v>
      </c>
      <c r="M308" s="1" t="s">
        <v>29</v>
      </c>
      <c r="N308" s="2"/>
      <c r="O308">
        <v>8</v>
      </c>
      <c r="P308">
        <v>8</v>
      </c>
      <c r="Q308">
        <v>2014</v>
      </c>
      <c r="R308" t="s">
        <v>3985</v>
      </c>
      <c r="S308">
        <v>2014</v>
      </c>
      <c r="T308">
        <v>2014</v>
      </c>
    </row>
    <row r="309" spans="1:20" x14ac:dyDescent="0.35">
      <c r="A309" s="1" t="s">
        <v>440</v>
      </c>
      <c r="B309" s="1" t="s">
        <v>250</v>
      </c>
      <c r="C309" s="1" t="s">
        <v>4164</v>
      </c>
      <c r="D309" s="1" t="s">
        <v>4277</v>
      </c>
      <c r="E309" s="1" t="s">
        <v>4321</v>
      </c>
      <c r="F309" s="1" t="s">
        <v>4271</v>
      </c>
      <c r="G309" s="2">
        <v>41882</v>
      </c>
      <c r="H309" s="2">
        <v>41882</v>
      </c>
      <c r="I309" s="1" t="s">
        <v>4289</v>
      </c>
      <c r="J309" s="1" t="s">
        <v>4280</v>
      </c>
      <c r="K309" s="1" t="s">
        <v>265</v>
      </c>
      <c r="L309" s="1" t="s">
        <v>68</v>
      </c>
      <c r="M309" s="1" t="s">
        <v>29</v>
      </c>
      <c r="N309" s="2"/>
      <c r="O309">
        <v>8</v>
      </c>
      <c r="P309">
        <v>8</v>
      </c>
      <c r="Q309">
        <v>2014</v>
      </c>
      <c r="R309" t="s">
        <v>3985</v>
      </c>
      <c r="S309">
        <v>2014</v>
      </c>
      <c r="T309">
        <v>2014</v>
      </c>
    </row>
    <row r="310" spans="1:20" x14ac:dyDescent="0.35">
      <c r="A310" s="1" t="s">
        <v>458</v>
      </c>
      <c r="B310" s="1" t="s">
        <v>250</v>
      </c>
      <c r="C310" s="1" t="s">
        <v>4134</v>
      </c>
      <c r="D310" s="1" t="s">
        <v>4277</v>
      </c>
      <c r="E310" s="1" t="s">
        <v>4321</v>
      </c>
      <c r="F310" s="1" t="s">
        <v>4271</v>
      </c>
      <c r="G310" s="2">
        <v>41882</v>
      </c>
      <c r="H310" s="2">
        <v>41882</v>
      </c>
      <c r="I310" s="1" t="s">
        <v>4289</v>
      </c>
      <c r="J310" s="1" t="s">
        <v>4287</v>
      </c>
      <c r="K310" s="1" t="s">
        <v>265</v>
      </c>
      <c r="L310" s="1" t="s">
        <v>38</v>
      </c>
      <c r="M310" s="1" t="s">
        <v>29</v>
      </c>
      <c r="N310" s="2"/>
      <c r="O310">
        <v>8</v>
      </c>
      <c r="P310">
        <v>8</v>
      </c>
      <c r="Q310">
        <v>2014</v>
      </c>
      <c r="R310" t="s">
        <v>3985</v>
      </c>
      <c r="S310">
        <v>2014</v>
      </c>
      <c r="T310">
        <v>2014</v>
      </c>
    </row>
    <row r="311" spans="1:20" x14ac:dyDescent="0.35">
      <c r="A311" s="1" t="s">
        <v>385</v>
      </c>
      <c r="B311" s="1" t="s">
        <v>250</v>
      </c>
      <c r="C311" s="1" t="s">
        <v>4496</v>
      </c>
      <c r="D311" s="1" t="s">
        <v>4277</v>
      </c>
      <c r="E311" s="1" t="s">
        <v>4278</v>
      </c>
      <c r="F311" s="1" t="s">
        <v>4271</v>
      </c>
      <c r="G311" s="2">
        <v>41932</v>
      </c>
      <c r="H311" s="2">
        <v>41932</v>
      </c>
      <c r="I311" s="1" t="s">
        <v>4289</v>
      </c>
      <c r="J311" s="1" t="s">
        <v>4319</v>
      </c>
      <c r="K311" s="1" t="s">
        <v>76</v>
      </c>
      <c r="L311" s="1" t="s">
        <v>382</v>
      </c>
      <c r="M311" s="1" t="s">
        <v>29</v>
      </c>
      <c r="N311" s="2"/>
      <c r="O311">
        <v>10</v>
      </c>
      <c r="P311">
        <v>10</v>
      </c>
      <c r="Q311">
        <v>2014</v>
      </c>
      <c r="R311" t="s">
        <v>3988</v>
      </c>
      <c r="T311">
        <v>2015</v>
      </c>
    </row>
    <row r="312" spans="1:20" x14ac:dyDescent="0.35">
      <c r="A312" s="1" t="s">
        <v>607</v>
      </c>
      <c r="B312" s="1" t="s">
        <v>250</v>
      </c>
      <c r="C312" s="1" t="s">
        <v>4497</v>
      </c>
      <c r="D312" s="1" t="s">
        <v>4277</v>
      </c>
      <c r="E312" s="1" t="s">
        <v>4278</v>
      </c>
      <c r="F312" s="1" t="s">
        <v>4310</v>
      </c>
      <c r="G312" s="2">
        <v>42035</v>
      </c>
      <c r="H312" s="2">
        <v>42040</v>
      </c>
      <c r="I312" s="1" t="s">
        <v>4328</v>
      </c>
      <c r="J312" s="1" t="s">
        <v>4291</v>
      </c>
      <c r="K312" s="1" t="s">
        <v>612</v>
      </c>
      <c r="L312" s="1" t="s">
        <v>38</v>
      </c>
      <c r="M312" s="1" t="s">
        <v>29</v>
      </c>
      <c r="N312" s="2"/>
      <c r="O312">
        <v>1</v>
      </c>
      <c r="P312">
        <v>2</v>
      </c>
      <c r="Q312">
        <v>2015</v>
      </c>
      <c r="R312" t="s">
        <v>3987</v>
      </c>
      <c r="S312">
        <v>2015</v>
      </c>
      <c r="T312">
        <v>2015</v>
      </c>
    </row>
    <row r="313" spans="1:20" x14ac:dyDescent="0.35">
      <c r="A313" s="1" t="s">
        <v>385</v>
      </c>
      <c r="B313" s="1" t="s">
        <v>250</v>
      </c>
      <c r="C313" s="1" t="s">
        <v>4086</v>
      </c>
      <c r="D313" s="1" t="s">
        <v>4277</v>
      </c>
      <c r="E313" s="1" t="s">
        <v>4274</v>
      </c>
      <c r="F313" s="1" t="s">
        <v>4271</v>
      </c>
      <c r="G313" s="2">
        <v>42060</v>
      </c>
      <c r="H313" s="2">
        <v>42060</v>
      </c>
      <c r="I313" s="1" t="s">
        <v>4328</v>
      </c>
      <c r="J313" s="1" t="s">
        <v>4319</v>
      </c>
      <c r="K313" s="1" t="s">
        <v>76</v>
      </c>
      <c r="L313" s="1" t="s">
        <v>382</v>
      </c>
      <c r="M313" s="1" t="s">
        <v>29</v>
      </c>
      <c r="N313" s="2"/>
      <c r="O313">
        <v>2</v>
      </c>
      <c r="P313">
        <v>2</v>
      </c>
      <c r="Q313">
        <v>2015</v>
      </c>
      <c r="R313" t="s">
        <v>3987</v>
      </c>
      <c r="S313">
        <v>2015</v>
      </c>
      <c r="T313">
        <v>2015</v>
      </c>
    </row>
    <row r="314" spans="1:20" x14ac:dyDescent="0.35">
      <c r="A314" s="1" t="s">
        <v>309</v>
      </c>
      <c r="B314" s="1" t="s">
        <v>250</v>
      </c>
      <c r="C314" s="1" t="s">
        <v>4498</v>
      </c>
      <c r="D314" s="1" t="s">
        <v>4277</v>
      </c>
      <c r="E314" s="1" t="s">
        <v>4278</v>
      </c>
      <c r="F314" s="1" t="s">
        <v>4271</v>
      </c>
      <c r="G314" s="2">
        <v>42068</v>
      </c>
      <c r="H314" s="2">
        <v>42068</v>
      </c>
      <c r="I314" s="1" t="s">
        <v>4328</v>
      </c>
      <c r="J314" s="1" t="s">
        <v>4332</v>
      </c>
      <c r="K314" s="1" t="s">
        <v>315</v>
      </c>
      <c r="L314" s="1" t="s">
        <v>306</v>
      </c>
      <c r="M314" s="1" t="s">
        <v>29</v>
      </c>
      <c r="N314" s="2"/>
      <c r="O314">
        <v>3</v>
      </c>
      <c r="P314">
        <v>3</v>
      </c>
      <c r="Q314">
        <v>2015</v>
      </c>
      <c r="R314" t="s">
        <v>3986</v>
      </c>
      <c r="S314">
        <v>2015</v>
      </c>
      <c r="T314">
        <v>2015</v>
      </c>
    </row>
    <row r="315" spans="1:20" x14ac:dyDescent="0.35">
      <c r="A315" s="1" t="s">
        <v>678</v>
      </c>
      <c r="B315" s="1" t="s">
        <v>250</v>
      </c>
      <c r="C315" s="1" t="s">
        <v>4051</v>
      </c>
      <c r="D315" s="1" t="s">
        <v>4277</v>
      </c>
      <c r="E315" s="1" t="s">
        <v>4278</v>
      </c>
      <c r="F315" s="1" t="s">
        <v>4271</v>
      </c>
      <c r="G315" s="2">
        <v>42080</v>
      </c>
      <c r="H315" s="2">
        <v>42080</v>
      </c>
      <c r="I315" s="1" t="s">
        <v>4328</v>
      </c>
      <c r="J315" s="1" t="s">
        <v>4291</v>
      </c>
      <c r="K315" s="1" t="s">
        <v>265</v>
      </c>
      <c r="L315" s="1" t="s">
        <v>111</v>
      </c>
      <c r="M315" s="1" t="s">
        <v>29</v>
      </c>
      <c r="N315" s="2"/>
      <c r="O315">
        <v>3</v>
      </c>
      <c r="P315">
        <v>3</v>
      </c>
      <c r="Q315">
        <v>2015</v>
      </c>
      <c r="R315" t="s">
        <v>3986</v>
      </c>
      <c r="S315">
        <v>2015</v>
      </c>
      <c r="T315">
        <v>2015</v>
      </c>
    </row>
    <row r="316" spans="1:20" x14ac:dyDescent="0.35">
      <c r="A316" s="1" t="s">
        <v>397</v>
      </c>
      <c r="B316" s="1" t="s">
        <v>250</v>
      </c>
      <c r="C316" s="1" t="s">
        <v>4085</v>
      </c>
      <c r="D316" s="1" t="s">
        <v>4277</v>
      </c>
      <c r="E316" s="1" t="s">
        <v>4278</v>
      </c>
      <c r="F316" s="1" t="s">
        <v>4271</v>
      </c>
      <c r="G316" s="2">
        <v>42096</v>
      </c>
      <c r="H316" s="2">
        <v>42096</v>
      </c>
      <c r="I316" s="1" t="s">
        <v>4328</v>
      </c>
      <c r="J316" s="1" t="s">
        <v>4319</v>
      </c>
      <c r="K316" s="1" t="s">
        <v>265</v>
      </c>
      <c r="L316" s="1" t="s">
        <v>394</v>
      </c>
      <c r="M316" s="1" t="s">
        <v>29</v>
      </c>
      <c r="N316" s="2"/>
      <c r="O316">
        <v>4</v>
      </c>
      <c r="P316">
        <v>4</v>
      </c>
      <c r="Q316">
        <v>2015</v>
      </c>
      <c r="R316" t="s">
        <v>3986</v>
      </c>
      <c r="S316">
        <v>2015</v>
      </c>
      <c r="T316">
        <v>2015</v>
      </c>
    </row>
    <row r="317" spans="1:20" x14ac:dyDescent="0.35">
      <c r="A317" s="1" t="s">
        <v>625</v>
      </c>
      <c r="B317" s="1" t="s">
        <v>250</v>
      </c>
      <c r="C317" s="1" t="s">
        <v>4499</v>
      </c>
      <c r="D317" s="1" t="s">
        <v>4277</v>
      </c>
      <c r="E317" s="1" t="s">
        <v>4278</v>
      </c>
      <c r="F317" s="1" t="s">
        <v>4271</v>
      </c>
      <c r="G317" s="2">
        <v>42130</v>
      </c>
      <c r="H317" s="2">
        <v>42130</v>
      </c>
      <c r="I317" s="1" t="s">
        <v>4328</v>
      </c>
      <c r="J317" s="1" t="s">
        <v>4287</v>
      </c>
      <c r="K317" s="1" t="s">
        <v>626</v>
      </c>
      <c r="L317" s="1" t="s">
        <v>49</v>
      </c>
      <c r="M317" s="1" t="s">
        <v>29</v>
      </c>
      <c r="N317" s="2"/>
      <c r="O317">
        <v>5</v>
      </c>
      <c r="P317">
        <v>5</v>
      </c>
      <c r="Q317">
        <v>2015</v>
      </c>
      <c r="R317" t="s">
        <v>3986</v>
      </c>
      <c r="S317">
        <v>2015</v>
      </c>
      <c r="T317">
        <v>2015</v>
      </c>
    </row>
    <row r="318" spans="1:20" x14ac:dyDescent="0.35">
      <c r="A318" s="1" t="s">
        <v>405</v>
      </c>
      <c r="B318" s="1" t="s">
        <v>250</v>
      </c>
      <c r="C318" s="1" t="s">
        <v>4500</v>
      </c>
      <c r="D318" s="1" t="s">
        <v>4277</v>
      </c>
      <c r="E318" s="1" t="s">
        <v>4278</v>
      </c>
      <c r="F318" s="1" t="s">
        <v>4271</v>
      </c>
      <c r="G318" s="2">
        <v>42144</v>
      </c>
      <c r="H318" s="2">
        <v>42144</v>
      </c>
      <c r="I318" s="1" t="s">
        <v>4328</v>
      </c>
      <c r="J318" s="1" t="s">
        <v>4319</v>
      </c>
      <c r="K318" s="1" t="s">
        <v>407</v>
      </c>
      <c r="L318" s="1" t="s">
        <v>348</v>
      </c>
      <c r="M318" s="1" t="s">
        <v>29</v>
      </c>
      <c r="N318" s="2"/>
      <c r="O318">
        <v>5</v>
      </c>
      <c r="P318">
        <v>5</v>
      </c>
      <c r="Q318">
        <v>2015</v>
      </c>
      <c r="R318" t="s">
        <v>3986</v>
      </c>
      <c r="S318">
        <v>2015</v>
      </c>
      <c r="T318">
        <v>2015</v>
      </c>
    </row>
    <row r="319" spans="1:20" x14ac:dyDescent="0.35">
      <c r="A319" s="1" t="s">
        <v>595</v>
      </c>
      <c r="B319" s="1" t="s">
        <v>250</v>
      </c>
      <c r="C319" s="1" t="s">
        <v>4074</v>
      </c>
      <c r="D319" s="1" t="s">
        <v>4277</v>
      </c>
      <c r="E319" s="1" t="s">
        <v>4321</v>
      </c>
      <c r="F319" s="1" t="s">
        <v>4271</v>
      </c>
      <c r="G319" s="2">
        <v>42145</v>
      </c>
      <c r="H319" s="2">
        <v>42145</v>
      </c>
      <c r="I319" s="1" t="s">
        <v>4328</v>
      </c>
      <c r="J319" s="1" t="s">
        <v>4291</v>
      </c>
      <c r="K319" s="1" t="s">
        <v>265</v>
      </c>
      <c r="L319" s="1" t="s">
        <v>592</v>
      </c>
      <c r="M319" s="1" t="s">
        <v>29</v>
      </c>
      <c r="N319" s="2"/>
      <c r="O319">
        <v>5</v>
      </c>
      <c r="P319">
        <v>5</v>
      </c>
      <c r="Q319">
        <v>2015</v>
      </c>
      <c r="R319" t="s">
        <v>3986</v>
      </c>
      <c r="S319">
        <v>2015</v>
      </c>
      <c r="T319">
        <v>2015</v>
      </c>
    </row>
    <row r="320" spans="1:20" x14ac:dyDescent="0.35">
      <c r="A320" s="1" t="s">
        <v>385</v>
      </c>
      <c r="B320" s="1" t="s">
        <v>250</v>
      </c>
      <c r="C320" s="1" t="s">
        <v>4501</v>
      </c>
      <c r="D320" s="1" t="s">
        <v>4277</v>
      </c>
      <c r="E320" s="1" t="s">
        <v>4278</v>
      </c>
      <c r="F320" s="1" t="s">
        <v>4271</v>
      </c>
      <c r="G320" s="2">
        <v>42194</v>
      </c>
      <c r="H320" s="2">
        <v>42194</v>
      </c>
      <c r="I320" s="1" t="s">
        <v>4328</v>
      </c>
      <c r="J320" s="1" t="s">
        <v>4319</v>
      </c>
      <c r="K320" s="1" t="s">
        <v>76</v>
      </c>
      <c r="L320" s="1" t="s">
        <v>382</v>
      </c>
      <c r="M320" s="1" t="s">
        <v>29</v>
      </c>
      <c r="N320" s="2"/>
      <c r="O320">
        <v>7</v>
      </c>
      <c r="P320">
        <v>7</v>
      </c>
      <c r="Q320">
        <v>2015</v>
      </c>
      <c r="R320" t="s">
        <v>3985</v>
      </c>
      <c r="S320">
        <v>2015</v>
      </c>
      <c r="T320">
        <v>2015</v>
      </c>
    </row>
    <row r="321" spans="1:20" x14ac:dyDescent="0.35">
      <c r="A321" s="1" t="s">
        <v>607</v>
      </c>
      <c r="B321" s="1" t="s">
        <v>250</v>
      </c>
      <c r="C321" s="1" t="s">
        <v>4041</v>
      </c>
      <c r="D321" s="1" t="s">
        <v>4277</v>
      </c>
      <c r="E321" s="1" t="s">
        <v>4278</v>
      </c>
      <c r="F321" s="1" t="s">
        <v>4323</v>
      </c>
      <c r="G321" s="2">
        <v>42214</v>
      </c>
      <c r="H321" s="2">
        <v>42214</v>
      </c>
      <c r="I321" s="1" t="s">
        <v>4328</v>
      </c>
      <c r="J321" s="1" t="s">
        <v>4291</v>
      </c>
      <c r="K321" s="1" t="s">
        <v>612</v>
      </c>
      <c r="L321" s="1" t="s">
        <v>38</v>
      </c>
      <c r="M321" s="1" t="s">
        <v>29</v>
      </c>
      <c r="N321" s="2"/>
      <c r="O321">
        <v>7</v>
      </c>
      <c r="P321">
        <v>7</v>
      </c>
      <c r="Q321">
        <v>2015</v>
      </c>
      <c r="R321" t="s">
        <v>3985</v>
      </c>
      <c r="S321">
        <v>2015</v>
      </c>
      <c r="T321">
        <v>2015</v>
      </c>
    </row>
    <row r="322" spans="1:20" x14ac:dyDescent="0.35">
      <c r="A322" s="1" t="s">
        <v>309</v>
      </c>
      <c r="B322" s="1" t="s">
        <v>250</v>
      </c>
      <c r="C322" s="1" t="s">
        <v>4047</v>
      </c>
      <c r="D322" s="1" t="s">
        <v>4277</v>
      </c>
      <c r="E322" s="1" t="s">
        <v>4278</v>
      </c>
      <c r="F322" s="1" t="s">
        <v>4271</v>
      </c>
      <c r="G322" s="2">
        <v>42215</v>
      </c>
      <c r="H322" s="2">
        <v>42215</v>
      </c>
      <c r="I322" s="1" t="s">
        <v>4328</v>
      </c>
      <c r="J322" s="1" t="s">
        <v>4332</v>
      </c>
      <c r="K322" s="1" t="s">
        <v>315</v>
      </c>
      <c r="L322" s="1" t="s">
        <v>306</v>
      </c>
      <c r="M322" s="1" t="s">
        <v>29</v>
      </c>
      <c r="N322" s="2"/>
      <c r="O322">
        <v>7</v>
      </c>
      <c r="P322">
        <v>7</v>
      </c>
      <c r="Q322">
        <v>2015</v>
      </c>
      <c r="R322" t="s">
        <v>3985</v>
      </c>
      <c r="S322">
        <v>2015</v>
      </c>
      <c r="T322">
        <v>2015</v>
      </c>
    </row>
    <row r="323" spans="1:20" x14ac:dyDescent="0.35">
      <c r="A323" s="1" t="s">
        <v>391</v>
      </c>
      <c r="B323" s="1" t="s">
        <v>250</v>
      </c>
      <c r="C323" s="1" t="s">
        <v>4502</v>
      </c>
      <c r="D323" s="1" t="s">
        <v>4277</v>
      </c>
      <c r="E323" s="1" t="s">
        <v>4278</v>
      </c>
      <c r="F323" s="1" t="s">
        <v>4271</v>
      </c>
      <c r="G323" s="2">
        <v>42229</v>
      </c>
      <c r="H323" s="2">
        <v>42229</v>
      </c>
      <c r="I323" s="1" t="s">
        <v>4328</v>
      </c>
      <c r="J323" s="1" t="s">
        <v>4319</v>
      </c>
      <c r="K323" s="1" t="s">
        <v>92</v>
      </c>
      <c r="L323" s="1" t="s">
        <v>49</v>
      </c>
      <c r="M323" s="1" t="s">
        <v>29</v>
      </c>
      <c r="N323" s="2"/>
      <c r="O323">
        <v>8</v>
      </c>
      <c r="P323">
        <v>8</v>
      </c>
      <c r="Q323">
        <v>2015</v>
      </c>
      <c r="R323" t="s">
        <v>3985</v>
      </c>
      <c r="S323">
        <v>2015</v>
      </c>
      <c r="T323">
        <v>2015</v>
      </c>
    </row>
    <row r="324" spans="1:20" x14ac:dyDescent="0.35">
      <c r="A324" s="1" t="s">
        <v>640</v>
      </c>
      <c r="B324" s="1" t="s">
        <v>250</v>
      </c>
      <c r="C324" s="1" t="s">
        <v>4150</v>
      </c>
      <c r="D324" s="1" t="s">
        <v>4277</v>
      </c>
      <c r="E324" s="1" t="s">
        <v>4321</v>
      </c>
      <c r="F324" s="1" t="s">
        <v>4271</v>
      </c>
      <c r="G324" s="2">
        <v>42247</v>
      </c>
      <c r="H324" s="2">
        <v>42247</v>
      </c>
      <c r="I324" s="1" t="s">
        <v>4328</v>
      </c>
      <c r="J324" s="1" t="s">
        <v>4280</v>
      </c>
      <c r="K324" s="1" t="s">
        <v>265</v>
      </c>
      <c r="L324" s="1" t="s">
        <v>49</v>
      </c>
      <c r="M324" s="1" t="s">
        <v>29</v>
      </c>
      <c r="N324" s="2"/>
      <c r="O324">
        <v>8</v>
      </c>
      <c r="P324">
        <v>8</v>
      </c>
      <c r="Q324">
        <v>2015</v>
      </c>
      <c r="R324" t="s">
        <v>3985</v>
      </c>
      <c r="S324">
        <v>2015</v>
      </c>
      <c r="T324">
        <v>2015</v>
      </c>
    </row>
    <row r="325" spans="1:20" x14ac:dyDescent="0.35">
      <c r="A325" s="1" t="s">
        <v>421</v>
      </c>
      <c r="B325" s="1" t="s">
        <v>250</v>
      </c>
      <c r="C325" s="1" t="s">
        <v>4124</v>
      </c>
      <c r="D325" s="1" t="s">
        <v>4277</v>
      </c>
      <c r="E325" s="1" t="s">
        <v>4321</v>
      </c>
      <c r="F325" s="1" t="s">
        <v>4271</v>
      </c>
      <c r="G325" s="2">
        <v>42247</v>
      </c>
      <c r="H325" s="2">
        <v>42247</v>
      </c>
      <c r="I325" s="1" t="s">
        <v>4328</v>
      </c>
      <c r="J325" s="1" t="s">
        <v>4280</v>
      </c>
      <c r="K325" s="1" t="s">
        <v>265</v>
      </c>
      <c r="L325" s="1" t="s">
        <v>129</v>
      </c>
      <c r="M325" s="1" t="s">
        <v>29</v>
      </c>
      <c r="N325" s="2"/>
      <c r="O325">
        <v>8</v>
      </c>
      <c r="P325">
        <v>8</v>
      </c>
      <c r="Q325">
        <v>2015</v>
      </c>
      <c r="R325" t="s">
        <v>3985</v>
      </c>
      <c r="S325">
        <v>2015</v>
      </c>
      <c r="T325">
        <v>2015</v>
      </c>
    </row>
    <row r="326" spans="1:20" x14ac:dyDescent="0.35">
      <c r="A326" s="1" t="s">
        <v>644</v>
      </c>
      <c r="B326" s="1" t="s">
        <v>250</v>
      </c>
      <c r="C326" s="1" t="s">
        <v>4110</v>
      </c>
      <c r="D326" s="1" t="s">
        <v>4277</v>
      </c>
      <c r="E326" s="1" t="s">
        <v>4321</v>
      </c>
      <c r="F326" s="1" t="s">
        <v>4271</v>
      </c>
      <c r="G326" s="2">
        <v>42247</v>
      </c>
      <c r="H326" s="2">
        <v>42247</v>
      </c>
      <c r="I326" s="1" t="s">
        <v>4328</v>
      </c>
      <c r="J326" s="1" t="s">
        <v>4280</v>
      </c>
      <c r="K326" s="1" t="s">
        <v>265</v>
      </c>
      <c r="L326" s="1" t="s">
        <v>510</v>
      </c>
      <c r="M326" s="1" t="s">
        <v>29</v>
      </c>
      <c r="N326" s="2"/>
      <c r="O326">
        <v>8</v>
      </c>
      <c r="P326">
        <v>8</v>
      </c>
      <c r="Q326">
        <v>2015</v>
      </c>
      <c r="R326" t="s">
        <v>3985</v>
      </c>
      <c r="S326">
        <v>2015</v>
      </c>
      <c r="T326">
        <v>2015</v>
      </c>
    </row>
    <row r="327" spans="1:20" x14ac:dyDescent="0.35">
      <c r="A327" s="1" t="s">
        <v>662</v>
      </c>
      <c r="B327" s="1" t="s">
        <v>250</v>
      </c>
      <c r="C327" s="1" t="s">
        <v>4130</v>
      </c>
      <c r="D327" s="1" t="s">
        <v>4277</v>
      </c>
      <c r="E327" s="1" t="s">
        <v>4321</v>
      </c>
      <c r="F327" s="1" t="s">
        <v>4271</v>
      </c>
      <c r="G327" s="2">
        <v>42247</v>
      </c>
      <c r="H327" s="2">
        <v>42247</v>
      </c>
      <c r="I327" s="1" t="s">
        <v>4328</v>
      </c>
      <c r="J327" s="1" t="s">
        <v>4287</v>
      </c>
      <c r="K327" s="1" t="s">
        <v>265</v>
      </c>
      <c r="L327" s="1" t="s">
        <v>56</v>
      </c>
      <c r="M327" s="1" t="s">
        <v>29</v>
      </c>
      <c r="N327" s="2"/>
      <c r="O327">
        <v>8</v>
      </c>
      <c r="P327">
        <v>8</v>
      </c>
      <c r="Q327">
        <v>2015</v>
      </c>
      <c r="R327" t="s">
        <v>3985</v>
      </c>
      <c r="S327">
        <v>2015</v>
      </c>
      <c r="T327">
        <v>2015</v>
      </c>
    </row>
    <row r="328" spans="1:20" x14ac:dyDescent="0.35">
      <c r="A328" s="1" t="s">
        <v>541</v>
      </c>
      <c r="B328" s="1" t="s">
        <v>250</v>
      </c>
      <c r="C328" s="1" t="s">
        <v>4097</v>
      </c>
      <c r="D328" s="1" t="s">
        <v>4277</v>
      </c>
      <c r="E328" s="1" t="s">
        <v>4321</v>
      </c>
      <c r="F328" s="1" t="s">
        <v>4271</v>
      </c>
      <c r="G328" s="2">
        <v>42247</v>
      </c>
      <c r="H328" s="2">
        <v>42247</v>
      </c>
      <c r="I328" s="1" t="s">
        <v>4328</v>
      </c>
      <c r="J328" s="1" t="s">
        <v>4280</v>
      </c>
      <c r="K328" s="1" t="s">
        <v>265</v>
      </c>
      <c r="L328" s="1" t="s">
        <v>531</v>
      </c>
      <c r="M328" s="1" t="s">
        <v>29</v>
      </c>
      <c r="N328" s="2"/>
      <c r="O328">
        <v>8</v>
      </c>
      <c r="P328">
        <v>8</v>
      </c>
      <c r="Q328">
        <v>2015</v>
      </c>
      <c r="R328" t="s">
        <v>3985</v>
      </c>
      <c r="S328">
        <v>2015</v>
      </c>
      <c r="T328">
        <v>2015</v>
      </c>
    </row>
    <row r="329" spans="1:20" x14ac:dyDescent="0.35">
      <c r="A329" s="1" t="s">
        <v>546</v>
      </c>
      <c r="B329" s="1" t="s">
        <v>250</v>
      </c>
      <c r="C329" s="1" t="s">
        <v>4105</v>
      </c>
      <c r="D329" s="1" t="s">
        <v>4277</v>
      </c>
      <c r="E329" s="1" t="s">
        <v>4321</v>
      </c>
      <c r="F329" s="1" t="s">
        <v>4271</v>
      </c>
      <c r="G329" s="2">
        <v>42247</v>
      </c>
      <c r="H329" s="2">
        <v>42247</v>
      </c>
      <c r="I329" s="1" t="s">
        <v>4328</v>
      </c>
      <c r="J329" s="1" t="s">
        <v>4280</v>
      </c>
      <c r="K329" s="1" t="s">
        <v>265</v>
      </c>
      <c r="L329" s="1" t="s">
        <v>543</v>
      </c>
      <c r="M329" s="1" t="s">
        <v>29</v>
      </c>
      <c r="N329" s="2"/>
      <c r="O329">
        <v>8</v>
      </c>
      <c r="P329">
        <v>8</v>
      </c>
      <c r="Q329">
        <v>2015</v>
      </c>
      <c r="R329" t="s">
        <v>3985</v>
      </c>
      <c r="S329">
        <v>2015</v>
      </c>
      <c r="T329">
        <v>2015</v>
      </c>
    </row>
    <row r="330" spans="1:20" x14ac:dyDescent="0.35">
      <c r="A330" s="1" t="s">
        <v>497</v>
      </c>
      <c r="B330" s="1" t="s">
        <v>250</v>
      </c>
      <c r="C330" s="1" t="s">
        <v>4156</v>
      </c>
      <c r="D330" s="1" t="s">
        <v>4277</v>
      </c>
      <c r="E330" s="1" t="s">
        <v>4278</v>
      </c>
      <c r="F330" s="1" t="s">
        <v>4271</v>
      </c>
      <c r="G330" s="2">
        <v>42247</v>
      </c>
      <c r="H330" s="2">
        <v>42247</v>
      </c>
      <c r="I330" s="1" t="s">
        <v>4328</v>
      </c>
      <c r="J330" s="1" t="s">
        <v>4280</v>
      </c>
      <c r="K330" s="1" t="s">
        <v>265</v>
      </c>
      <c r="L330" s="1" t="s">
        <v>191</v>
      </c>
      <c r="M330" s="1" t="s">
        <v>29</v>
      </c>
      <c r="N330" s="2"/>
      <c r="O330">
        <v>8</v>
      </c>
      <c r="P330">
        <v>8</v>
      </c>
      <c r="Q330">
        <v>2015</v>
      </c>
      <c r="R330" t="s">
        <v>3985</v>
      </c>
      <c r="S330">
        <v>2015</v>
      </c>
      <c r="T330">
        <v>2015</v>
      </c>
    </row>
    <row r="331" spans="1:20" x14ac:dyDescent="0.35">
      <c r="A331" s="1" t="s">
        <v>633</v>
      </c>
      <c r="B331" s="1" t="s">
        <v>250</v>
      </c>
      <c r="C331" s="1" t="s">
        <v>4153</v>
      </c>
      <c r="D331" s="1" t="s">
        <v>4277</v>
      </c>
      <c r="E331" s="1" t="s">
        <v>4321</v>
      </c>
      <c r="F331" s="1" t="s">
        <v>4271</v>
      </c>
      <c r="G331" s="2">
        <v>42247</v>
      </c>
      <c r="H331" s="2">
        <v>42247</v>
      </c>
      <c r="I331" s="1" t="s">
        <v>4328</v>
      </c>
      <c r="J331" s="1" t="s">
        <v>4280</v>
      </c>
      <c r="K331" s="1" t="s">
        <v>636</v>
      </c>
      <c r="L331" s="1" t="s">
        <v>111</v>
      </c>
      <c r="M331" s="1" t="s">
        <v>29</v>
      </c>
      <c r="N331" s="2"/>
      <c r="O331">
        <v>8</v>
      </c>
      <c r="P331">
        <v>8</v>
      </c>
      <c r="Q331">
        <v>2015</v>
      </c>
      <c r="R331" t="s">
        <v>3985</v>
      </c>
      <c r="S331">
        <v>2015</v>
      </c>
      <c r="T331">
        <v>2015</v>
      </c>
    </row>
    <row r="332" spans="1:20" x14ac:dyDescent="0.35">
      <c r="A332" s="1" t="s">
        <v>445</v>
      </c>
      <c r="B332" s="1" t="s">
        <v>250</v>
      </c>
      <c r="C332" s="1" t="s">
        <v>4165</v>
      </c>
      <c r="D332" s="1" t="s">
        <v>4277</v>
      </c>
      <c r="E332" s="1" t="s">
        <v>4278</v>
      </c>
      <c r="F332" s="1" t="s">
        <v>4271</v>
      </c>
      <c r="G332" s="2">
        <v>42247</v>
      </c>
      <c r="H332" s="2">
        <v>42247</v>
      </c>
      <c r="I332" s="1" t="s">
        <v>4328</v>
      </c>
      <c r="J332" s="1" t="s">
        <v>4319</v>
      </c>
      <c r="K332" s="1" t="s">
        <v>265</v>
      </c>
      <c r="L332" s="1" t="s">
        <v>68</v>
      </c>
      <c r="M332" s="1" t="s">
        <v>29</v>
      </c>
      <c r="N332" s="2"/>
      <c r="O332">
        <v>8</v>
      </c>
      <c r="P332">
        <v>8</v>
      </c>
      <c r="Q332">
        <v>2015</v>
      </c>
      <c r="R332" t="s">
        <v>3985</v>
      </c>
      <c r="S332">
        <v>2015</v>
      </c>
      <c r="T332">
        <v>2015</v>
      </c>
    </row>
    <row r="333" spans="1:20" x14ac:dyDescent="0.35">
      <c r="A333" s="1" t="s">
        <v>458</v>
      </c>
      <c r="B333" s="1" t="s">
        <v>250</v>
      </c>
      <c r="C333" s="1" t="s">
        <v>4135</v>
      </c>
      <c r="D333" s="1" t="s">
        <v>4277</v>
      </c>
      <c r="E333" s="1" t="s">
        <v>4321</v>
      </c>
      <c r="F333" s="1" t="s">
        <v>4271</v>
      </c>
      <c r="G333" s="2">
        <v>42247</v>
      </c>
      <c r="H333" s="2">
        <v>42247</v>
      </c>
      <c r="I333" s="1" t="s">
        <v>4328</v>
      </c>
      <c r="J333" s="1" t="s">
        <v>4287</v>
      </c>
      <c r="K333" s="1" t="s">
        <v>265</v>
      </c>
      <c r="L333" s="1" t="s">
        <v>38</v>
      </c>
      <c r="M333" s="1" t="s">
        <v>29</v>
      </c>
      <c r="N333" s="2"/>
      <c r="O333">
        <v>8</v>
      </c>
      <c r="P333">
        <v>8</v>
      </c>
      <c r="Q333">
        <v>2015</v>
      </c>
      <c r="R333" t="s">
        <v>3985</v>
      </c>
      <c r="S333">
        <v>2015</v>
      </c>
      <c r="T333">
        <v>2015</v>
      </c>
    </row>
    <row r="334" spans="1:20" x14ac:dyDescent="0.35">
      <c r="A334" s="1" t="s">
        <v>625</v>
      </c>
      <c r="B334" s="1" t="s">
        <v>250</v>
      </c>
      <c r="C334" s="1" t="s">
        <v>4042</v>
      </c>
      <c r="D334" s="1" t="s">
        <v>4277</v>
      </c>
      <c r="E334" s="1" t="s">
        <v>4278</v>
      </c>
      <c r="F334" s="1" t="s">
        <v>4271</v>
      </c>
      <c r="G334" s="2">
        <v>42247</v>
      </c>
      <c r="H334" s="2">
        <v>42292</v>
      </c>
      <c r="I334" s="1" t="s">
        <v>4328</v>
      </c>
      <c r="J334" s="1" t="s">
        <v>4287</v>
      </c>
      <c r="K334" s="1" t="s">
        <v>626</v>
      </c>
      <c r="L334" s="1" t="s">
        <v>49</v>
      </c>
      <c r="M334" s="1" t="s">
        <v>29</v>
      </c>
      <c r="N334" s="2"/>
      <c r="O334">
        <v>8</v>
      </c>
      <c r="P334">
        <v>10</v>
      </c>
      <c r="Q334">
        <v>2015</v>
      </c>
      <c r="R334" t="s">
        <v>3985</v>
      </c>
      <c r="S334">
        <v>2015</v>
      </c>
      <c r="T334">
        <v>2016</v>
      </c>
    </row>
    <row r="335" spans="1:20" x14ac:dyDescent="0.35">
      <c r="A335" s="1" t="s">
        <v>600</v>
      </c>
      <c r="B335" s="1" t="s">
        <v>250</v>
      </c>
      <c r="C335" s="1" t="s">
        <v>4080</v>
      </c>
      <c r="D335" s="1" t="s">
        <v>4277</v>
      </c>
      <c r="E335" s="1" t="s">
        <v>4278</v>
      </c>
      <c r="F335" s="1" t="s">
        <v>4271</v>
      </c>
      <c r="G335" s="2">
        <v>42247</v>
      </c>
      <c r="H335" s="2">
        <v>42299</v>
      </c>
      <c r="I335" s="1" t="s">
        <v>4328</v>
      </c>
      <c r="J335" s="1" t="s">
        <v>4319</v>
      </c>
      <c r="K335" s="1" t="s">
        <v>265</v>
      </c>
      <c r="L335" s="1" t="s">
        <v>597</v>
      </c>
      <c r="M335" s="1" t="s">
        <v>29</v>
      </c>
      <c r="N335" s="2"/>
      <c r="O335">
        <v>8</v>
      </c>
      <c r="P335">
        <v>10</v>
      </c>
      <c r="Q335">
        <v>2015</v>
      </c>
      <c r="R335" t="s">
        <v>3985</v>
      </c>
      <c r="S335">
        <v>2015</v>
      </c>
      <c r="T335">
        <v>2016</v>
      </c>
    </row>
    <row r="336" spans="1:20" x14ac:dyDescent="0.35">
      <c r="A336" s="1" t="s">
        <v>628</v>
      </c>
      <c r="B336" s="1" t="s">
        <v>250</v>
      </c>
      <c r="C336" s="1" t="s">
        <v>4053</v>
      </c>
      <c r="D336" s="1" t="s">
        <v>4277</v>
      </c>
      <c r="E336" s="1" t="s">
        <v>4274</v>
      </c>
      <c r="F336" s="1" t="s">
        <v>4271</v>
      </c>
      <c r="G336" s="2">
        <v>42303</v>
      </c>
      <c r="H336" s="2">
        <v>42303</v>
      </c>
      <c r="I336" s="1" t="s">
        <v>4328</v>
      </c>
      <c r="J336" s="1" t="s">
        <v>4296</v>
      </c>
      <c r="K336" s="1" t="s">
        <v>76</v>
      </c>
      <c r="L336" s="1" t="s">
        <v>111</v>
      </c>
      <c r="M336" s="1" t="s">
        <v>29</v>
      </c>
      <c r="N336" s="2"/>
      <c r="O336">
        <v>10</v>
      </c>
      <c r="P336">
        <v>10</v>
      </c>
      <c r="Q336">
        <v>2015</v>
      </c>
      <c r="R336" t="s">
        <v>3988</v>
      </c>
      <c r="T336">
        <v>2016</v>
      </c>
    </row>
    <row r="337" spans="1:20" x14ac:dyDescent="0.35">
      <c r="A337" s="1" t="s">
        <v>589</v>
      </c>
      <c r="B337" s="1" t="s">
        <v>250</v>
      </c>
      <c r="C337" s="1" t="s">
        <v>4503</v>
      </c>
      <c r="D337" s="1" t="s">
        <v>4277</v>
      </c>
      <c r="E337" s="1" t="s">
        <v>4278</v>
      </c>
      <c r="F337" s="1" t="s">
        <v>4310</v>
      </c>
      <c r="G337" s="2">
        <v>42338</v>
      </c>
      <c r="H337" s="2">
        <v>42338</v>
      </c>
      <c r="I337" s="1" t="s">
        <v>4328</v>
      </c>
      <c r="J337" s="1" t="s">
        <v>4291</v>
      </c>
      <c r="K337" s="1" t="s">
        <v>65</v>
      </c>
      <c r="L337" s="1" t="s">
        <v>56</v>
      </c>
      <c r="M337" s="1" t="s">
        <v>29</v>
      </c>
      <c r="N337" s="2"/>
      <c r="O337">
        <v>11</v>
      </c>
      <c r="P337">
        <v>11</v>
      </c>
      <c r="Q337">
        <v>2015</v>
      </c>
      <c r="R337" t="s">
        <v>3988</v>
      </c>
      <c r="T337">
        <v>2016</v>
      </c>
    </row>
    <row r="338" spans="1:20" x14ac:dyDescent="0.35">
      <c r="A338" s="1" t="s">
        <v>411</v>
      </c>
      <c r="B338" s="1" t="s">
        <v>250</v>
      </c>
      <c r="C338" s="1" t="s">
        <v>4504</v>
      </c>
      <c r="D338" s="1" t="s">
        <v>4277</v>
      </c>
      <c r="E338" s="1" t="s">
        <v>4278</v>
      </c>
      <c r="F338" s="1" t="s">
        <v>4271</v>
      </c>
      <c r="G338" s="2">
        <v>42355</v>
      </c>
      <c r="H338" s="2">
        <v>42355</v>
      </c>
      <c r="I338" s="1" t="s">
        <v>4328</v>
      </c>
      <c r="J338" s="1" t="s">
        <v>4291</v>
      </c>
      <c r="K338" s="1" t="s">
        <v>413</v>
      </c>
      <c r="L338" s="1" t="s">
        <v>182</v>
      </c>
      <c r="M338" s="1" t="s">
        <v>29</v>
      </c>
      <c r="N338" s="2"/>
      <c r="O338">
        <v>12</v>
      </c>
      <c r="P338">
        <v>12</v>
      </c>
      <c r="Q338">
        <v>2015</v>
      </c>
      <c r="R338" t="s">
        <v>3987</v>
      </c>
      <c r="T338">
        <v>2016</v>
      </c>
    </row>
    <row r="339" spans="1:20" x14ac:dyDescent="0.35">
      <c r="A339" s="1" t="s">
        <v>607</v>
      </c>
      <c r="B339" s="1" t="s">
        <v>250</v>
      </c>
      <c r="C339" s="1" t="s">
        <v>4505</v>
      </c>
      <c r="D339" s="1" t="s">
        <v>4277</v>
      </c>
      <c r="E339" s="1" t="s">
        <v>4278</v>
      </c>
      <c r="F339" s="1" t="s">
        <v>4310</v>
      </c>
      <c r="G339" s="2">
        <v>42400</v>
      </c>
      <c r="H339" s="2">
        <v>42403</v>
      </c>
      <c r="I339" s="1" t="s">
        <v>4330</v>
      </c>
      <c r="J339" s="1" t="s">
        <v>4291</v>
      </c>
      <c r="K339" s="1" t="s">
        <v>612</v>
      </c>
      <c r="L339" s="1" t="s">
        <v>38</v>
      </c>
      <c r="M339" s="1" t="s">
        <v>29</v>
      </c>
      <c r="N339" s="2"/>
      <c r="O339">
        <v>1</v>
      </c>
      <c r="P339">
        <v>2</v>
      </c>
      <c r="Q339">
        <v>2016</v>
      </c>
      <c r="R339" t="s">
        <v>3987</v>
      </c>
      <c r="S339">
        <v>2016</v>
      </c>
      <c r="T339">
        <v>2016</v>
      </c>
    </row>
    <row r="340" spans="1:20" x14ac:dyDescent="0.35">
      <c r="A340" s="1" t="s">
        <v>570</v>
      </c>
      <c r="B340" s="1" t="s">
        <v>250</v>
      </c>
      <c r="C340" s="1" t="s">
        <v>4506</v>
      </c>
      <c r="D340" s="1" t="s">
        <v>4277</v>
      </c>
      <c r="E340" s="1" t="s">
        <v>4278</v>
      </c>
      <c r="F340" s="1" t="s">
        <v>4271</v>
      </c>
      <c r="G340" s="2">
        <v>42409</v>
      </c>
      <c r="H340" s="2">
        <v>42409</v>
      </c>
      <c r="I340" s="1" t="s">
        <v>4330</v>
      </c>
      <c r="J340" s="1" t="s">
        <v>4291</v>
      </c>
      <c r="K340" s="1" t="s">
        <v>572</v>
      </c>
      <c r="L340" s="1" t="s">
        <v>129</v>
      </c>
      <c r="M340" s="1" t="s">
        <v>29</v>
      </c>
      <c r="N340" s="2"/>
      <c r="O340">
        <v>2</v>
      </c>
      <c r="P340">
        <v>2</v>
      </c>
      <c r="Q340">
        <v>2016</v>
      </c>
      <c r="R340" t="s">
        <v>3987</v>
      </c>
      <c r="S340">
        <v>2016</v>
      </c>
      <c r="T340">
        <v>2016</v>
      </c>
    </row>
    <row r="341" spans="1:20" x14ac:dyDescent="0.35">
      <c r="A341" s="1" t="s">
        <v>385</v>
      </c>
      <c r="B341" s="1" t="s">
        <v>250</v>
      </c>
      <c r="C341" s="1" t="s">
        <v>4087</v>
      </c>
      <c r="D341" s="1" t="s">
        <v>4277</v>
      </c>
      <c r="E341" s="1" t="s">
        <v>4274</v>
      </c>
      <c r="F341" s="1" t="s">
        <v>4271</v>
      </c>
      <c r="G341" s="2">
        <v>42418</v>
      </c>
      <c r="H341" s="2">
        <v>42418</v>
      </c>
      <c r="I341" s="1" t="s">
        <v>4330</v>
      </c>
      <c r="J341" s="1" t="s">
        <v>4319</v>
      </c>
      <c r="K341" s="1" t="s">
        <v>76</v>
      </c>
      <c r="L341" s="1" t="s">
        <v>382</v>
      </c>
      <c r="M341" s="1" t="s">
        <v>29</v>
      </c>
      <c r="N341" s="2"/>
      <c r="O341">
        <v>2</v>
      </c>
      <c r="P341">
        <v>2</v>
      </c>
      <c r="Q341">
        <v>2016</v>
      </c>
      <c r="R341" t="s">
        <v>3987</v>
      </c>
      <c r="S341">
        <v>2016</v>
      </c>
      <c r="T341">
        <v>2016</v>
      </c>
    </row>
    <row r="342" spans="1:20" x14ac:dyDescent="0.35">
      <c r="A342" s="1" t="s">
        <v>391</v>
      </c>
      <c r="B342" s="1" t="s">
        <v>250</v>
      </c>
      <c r="C342" s="1" t="s">
        <v>4043</v>
      </c>
      <c r="D342" s="1" t="s">
        <v>4277</v>
      </c>
      <c r="E342" s="1" t="s">
        <v>4278</v>
      </c>
      <c r="F342" s="1" t="s">
        <v>4271</v>
      </c>
      <c r="G342" s="2">
        <v>42430</v>
      </c>
      <c r="H342" s="2">
        <v>42430</v>
      </c>
      <c r="I342" s="1" t="s">
        <v>4330</v>
      </c>
      <c r="J342" s="1" t="s">
        <v>4319</v>
      </c>
      <c r="K342" s="1" t="s">
        <v>92</v>
      </c>
      <c r="L342" s="1" t="s">
        <v>49</v>
      </c>
      <c r="M342" s="1" t="s">
        <v>29</v>
      </c>
      <c r="N342" s="2"/>
      <c r="O342">
        <v>3</v>
      </c>
      <c r="P342">
        <v>3</v>
      </c>
      <c r="Q342">
        <v>2016</v>
      </c>
      <c r="R342" t="s">
        <v>3986</v>
      </c>
      <c r="S342">
        <v>2016</v>
      </c>
      <c r="T342">
        <v>2016</v>
      </c>
    </row>
    <row r="343" spans="1:20" x14ac:dyDescent="0.35">
      <c r="A343" s="1" t="s">
        <v>309</v>
      </c>
      <c r="B343" s="1" t="s">
        <v>250</v>
      </c>
      <c r="C343" s="1" t="s">
        <v>4507</v>
      </c>
      <c r="D343" s="1" t="s">
        <v>4277</v>
      </c>
      <c r="E343" s="1" t="s">
        <v>4278</v>
      </c>
      <c r="F343" s="1" t="s">
        <v>4271</v>
      </c>
      <c r="G343" s="2">
        <v>42432</v>
      </c>
      <c r="H343" s="2">
        <v>42432</v>
      </c>
      <c r="I343" s="1" t="s">
        <v>4330</v>
      </c>
      <c r="J343" s="1" t="s">
        <v>4332</v>
      </c>
      <c r="K343" s="1" t="s">
        <v>315</v>
      </c>
      <c r="L343" s="1" t="s">
        <v>306</v>
      </c>
      <c r="M343" s="1" t="s">
        <v>29</v>
      </c>
      <c r="N343" s="2"/>
      <c r="O343">
        <v>3</v>
      </c>
      <c r="P343">
        <v>3</v>
      </c>
      <c r="Q343">
        <v>2016</v>
      </c>
      <c r="R343" t="s">
        <v>3986</v>
      </c>
      <c r="S343">
        <v>2016</v>
      </c>
      <c r="T343">
        <v>2016</v>
      </c>
    </row>
    <row r="344" spans="1:20" x14ac:dyDescent="0.35">
      <c r="A344" s="1" t="s">
        <v>577</v>
      </c>
      <c r="B344" s="1" t="s">
        <v>250</v>
      </c>
      <c r="C344" s="1" t="s">
        <v>4508</v>
      </c>
      <c r="D344" s="1" t="s">
        <v>4277</v>
      </c>
      <c r="E344" s="1" t="s">
        <v>4278</v>
      </c>
      <c r="F344" s="1" t="s">
        <v>4310</v>
      </c>
      <c r="G344" s="2">
        <v>42459</v>
      </c>
      <c r="H344" s="2">
        <v>42459</v>
      </c>
      <c r="I344" s="1" t="s">
        <v>4330</v>
      </c>
      <c r="J344" s="1" t="s">
        <v>4319</v>
      </c>
      <c r="K344" s="1" t="s">
        <v>582</v>
      </c>
      <c r="L344" s="1" t="s">
        <v>577</v>
      </c>
      <c r="M344" s="1" t="s">
        <v>29</v>
      </c>
      <c r="N344" s="2"/>
      <c r="O344">
        <v>3</v>
      </c>
      <c r="P344">
        <v>3</v>
      </c>
      <c r="Q344">
        <v>2016</v>
      </c>
      <c r="R344" t="s">
        <v>3986</v>
      </c>
      <c r="S344">
        <v>2016</v>
      </c>
      <c r="T344">
        <v>2016</v>
      </c>
    </row>
    <row r="345" spans="1:20" x14ac:dyDescent="0.35">
      <c r="A345" s="1" t="s">
        <v>678</v>
      </c>
      <c r="B345" s="1" t="s">
        <v>250</v>
      </c>
      <c r="C345" s="1" t="s">
        <v>4052</v>
      </c>
      <c r="D345" s="1" t="s">
        <v>4277</v>
      </c>
      <c r="E345" s="1" t="s">
        <v>4278</v>
      </c>
      <c r="F345" s="1" t="s">
        <v>4271</v>
      </c>
      <c r="G345" s="2">
        <v>42499</v>
      </c>
      <c r="H345" s="2">
        <v>42499</v>
      </c>
      <c r="I345" s="1" t="s">
        <v>4330</v>
      </c>
      <c r="J345" s="1" t="s">
        <v>4291</v>
      </c>
      <c r="K345" s="1" t="s">
        <v>265</v>
      </c>
      <c r="L345" s="1" t="s">
        <v>111</v>
      </c>
      <c r="M345" s="1" t="s">
        <v>29</v>
      </c>
      <c r="N345" s="2"/>
      <c r="O345">
        <v>5</v>
      </c>
      <c r="P345">
        <v>5</v>
      </c>
      <c r="Q345">
        <v>2016</v>
      </c>
      <c r="R345" t="s">
        <v>3986</v>
      </c>
      <c r="S345">
        <v>2016</v>
      </c>
      <c r="T345">
        <v>2016</v>
      </c>
    </row>
    <row r="346" spans="1:20" x14ac:dyDescent="0.35">
      <c r="A346" s="1" t="s">
        <v>614</v>
      </c>
      <c r="B346" s="1" t="s">
        <v>250</v>
      </c>
      <c r="C346" s="1" t="s">
        <v>4038</v>
      </c>
      <c r="D346" s="1" t="s">
        <v>4277</v>
      </c>
      <c r="E346" s="1" t="s">
        <v>4278</v>
      </c>
      <c r="F346" s="1" t="s">
        <v>4271</v>
      </c>
      <c r="G346" s="2">
        <v>42508</v>
      </c>
      <c r="H346" s="2">
        <v>42508</v>
      </c>
      <c r="I346" s="1" t="s">
        <v>4330</v>
      </c>
      <c r="J346" s="1" t="s">
        <v>4291</v>
      </c>
      <c r="K346" s="1" t="s">
        <v>617</v>
      </c>
      <c r="L346" s="1" t="s">
        <v>614</v>
      </c>
      <c r="M346" s="1" t="s">
        <v>29</v>
      </c>
      <c r="N346" s="2"/>
      <c r="O346">
        <v>5</v>
      </c>
      <c r="P346">
        <v>5</v>
      </c>
      <c r="Q346">
        <v>2016</v>
      </c>
      <c r="R346" t="s">
        <v>3986</v>
      </c>
      <c r="S346">
        <v>2016</v>
      </c>
      <c r="T346">
        <v>2016</v>
      </c>
    </row>
    <row r="347" spans="1:20" x14ac:dyDescent="0.35">
      <c r="A347" s="1" t="s">
        <v>628</v>
      </c>
      <c r="B347" s="1" t="s">
        <v>250</v>
      </c>
      <c r="C347" s="1" t="s">
        <v>4509</v>
      </c>
      <c r="D347" s="1" t="s">
        <v>4277</v>
      </c>
      <c r="E347" s="1" t="s">
        <v>4278</v>
      </c>
      <c r="F347" s="1" t="s">
        <v>4271</v>
      </c>
      <c r="G347" s="2">
        <v>42509</v>
      </c>
      <c r="H347" s="2">
        <v>42509</v>
      </c>
      <c r="I347" s="1" t="s">
        <v>4330</v>
      </c>
      <c r="J347" s="1" t="s">
        <v>4296</v>
      </c>
      <c r="K347" s="1" t="s">
        <v>76</v>
      </c>
      <c r="L347" s="1" t="s">
        <v>111</v>
      </c>
      <c r="M347" s="1" t="s">
        <v>29</v>
      </c>
      <c r="N347" s="2"/>
      <c r="O347">
        <v>5</v>
      </c>
      <c r="P347">
        <v>5</v>
      </c>
      <c r="Q347">
        <v>2016</v>
      </c>
      <c r="R347" t="s">
        <v>3986</v>
      </c>
      <c r="S347">
        <v>2016</v>
      </c>
      <c r="T347">
        <v>2016</v>
      </c>
    </row>
    <row r="348" spans="1:20" x14ac:dyDescent="0.35">
      <c r="A348" s="1" t="s">
        <v>411</v>
      </c>
      <c r="B348" s="1" t="s">
        <v>250</v>
      </c>
      <c r="C348" s="1" t="s">
        <v>4060</v>
      </c>
      <c r="D348" s="1" t="s">
        <v>4277</v>
      </c>
      <c r="E348" s="1" t="s">
        <v>4278</v>
      </c>
      <c r="F348" s="1" t="s">
        <v>4271</v>
      </c>
      <c r="G348" s="2">
        <v>42565</v>
      </c>
      <c r="H348" s="2">
        <v>42565</v>
      </c>
      <c r="I348" s="1" t="s">
        <v>4330</v>
      </c>
      <c r="J348" s="1" t="s">
        <v>4291</v>
      </c>
      <c r="K348" s="1" t="s">
        <v>413</v>
      </c>
      <c r="L348" s="1" t="s">
        <v>182</v>
      </c>
      <c r="M348" s="1" t="s">
        <v>29</v>
      </c>
      <c r="N348" s="2"/>
      <c r="O348">
        <v>7</v>
      </c>
      <c r="P348">
        <v>7</v>
      </c>
      <c r="Q348">
        <v>2016</v>
      </c>
      <c r="R348" t="s">
        <v>3985</v>
      </c>
      <c r="S348">
        <v>2016</v>
      </c>
      <c r="T348">
        <v>2016</v>
      </c>
    </row>
    <row r="349" spans="1:20" x14ac:dyDescent="0.35">
      <c r="A349" s="1" t="s">
        <v>561</v>
      </c>
      <c r="B349" s="1" t="s">
        <v>250</v>
      </c>
      <c r="C349" s="1" t="s">
        <v>4510</v>
      </c>
      <c r="D349" s="1" t="s">
        <v>4277</v>
      </c>
      <c r="E349" s="1" t="s">
        <v>4278</v>
      </c>
      <c r="F349" s="1" t="s">
        <v>4271</v>
      </c>
      <c r="G349" s="2">
        <v>42521</v>
      </c>
      <c r="H349" s="2">
        <v>42567</v>
      </c>
      <c r="I349" s="1" t="s">
        <v>4330</v>
      </c>
      <c r="J349" s="1" t="s">
        <v>4511</v>
      </c>
      <c r="K349" s="1" t="s">
        <v>562</v>
      </c>
      <c r="L349" s="1" t="s">
        <v>121</v>
      </c>
      <c r="M349" s="1" t="s">
        <v>29</v>
      </c>
      <c r="N349" s="2"/>
      <c r="O349">
        <v>5</v>
      </c>
      <c r="P349">
        <v>7</v>
      </c>
      <c r="Q349">
        <v>2016</v>
      </c>
      <c r="R349" t="s">
        <v>3986</v>
      </c>
      <c r="S349">
        <v>2016</v>
      </c>
      <c r="T349">
        <v>2016</v>
      </c>
    </row>
    <row r="350" spans="1:20" x14ac:dyDescent="0.35">
      <c r="A350" s="1" t="s">
        <v>385</v>
      </c>
      <c r="B350" s="1" t="s">
        <v>250</v>
      </c>
      <c r="C350" s="1" t="s">
        <v>4512</v>
      </c>
      <c r="D350" s="1" t="s">
        <v>4277</v>
      </c>
      <c r="E350" s="1" t="s">
        <v>4278</v>
      </c>
      <c r="F350" s="1" t="s">
        <v>4271</v>
      </c>
      <c r="G350" s="2">
        <v>42594</v>
      </c>
      <c r="H350" s="2">
        <v>42594</v>
      </c>
      <c r="I350" s="1" t="s">
        <v>4330</v>
      </c>
      <c r="J350" s="1" t="s">
        <v>4319</v>
      </c>
      <c r="K350" s="1" t="s">
        <v>76</v>
      </c>
      <c r="L350" s="1" t="s">
        <v>382</v>
      </c>
      <c r="M350" s="1" t="s">
        <v>29</v>
      </c>
      <c r="N350" s="2"/>
      <c r="O350">
        <v>8</v>
      </c>
      <c r="P350">
        <v>8</v>
      </c>
      <c r="Q350">
        <v>2016</v>
      </c>
      <c r="R350" t="s">
        <v>3985</v>
      </c>
      <c r="S350">
        <v>2016</v>
      </c>
      <c r="T350">
        <v>2016</v>
      </c>
    </row>
    <row r="351" spans="1:20" x14ac:dyDescent="0.35">
      <c r="A351" s="1" t="s">
        <v>589</v>
      </c>
      <c r="B351" s="1" t="s">
        <v>250</v>
      </c>
      <c r="C351" s="1" t="s">
        <v>4071</v>
      </c>
      <c r="D351" s="1" t="s">
        <v>4277</v>
      </c>
      <c r="E351" s="1" t="s">
        <v>4278</v>
      </c>
      <c r="F351" s="1" t="s">
        <v>4323</v>
      </c>
      <c r="G351" s="2">
        <v>42598</v>
      </c>
      <c r="H351" s="2">
        <v>42598</v>
      </c>
      <c r="I351" s="1" t="s">
        <v>4330</v>
      </c>
      <c r="J351" s="1" t="s">
        <v>4291</v>
      </c>
      <c r="K351" s="1" t="s">
        <v>65</v>
      </c>
      <c r="L351" s="1" t="s">
        <v>56</v>
      </c>
      <c r="M351" s="1" t="s">
        <v>29</v>
      </c>
      <c r="N351" s="2"/>
      <c r="O351">
        <v>8</v>
      </c>
      <c r="P351">
        <v>8</v>
      </c>
      <c r="Q351">
        <v>2016</v>
      </c>
      <c r="R351" t="s">
        <v>3985</v>
      </c>
      <c r="S351">
        <v>2016</v>
      </c>
      <c r="T351">
        <v>2016</v>
      </c>
    </row>
    <row r="352" spans="1:20" x14ac:dyDescent="0.35">
      <c r="A352" s="1" t="s">
        <v>577</v>
      </c>
      <c r="B352" s="1" t="s">
        <v>250</v>
      </c>
      <c r="C352" s="1" t="s">
        <v>4046</v>
      </c>
      <c r="D352" s="1" t="s">
        <v>4277</v>
      </c>
      <c r="E352" s="1" t="s">
        <v>4274</v>
      </c>
      <c r="F352" s="1" t="s">
        <v>4323</v>
      </c>
      <c r="G352" s="2">
        <v>42600</v>
      </c>
      <c r="H352" s="2">
        <v>42600</v>
      </c>
      <c r="I352" s="1" t="s">
        <v>4330</v>
      </c>
      <c r="J352" s="1" t="s">
        <v>4319</v>
      </c>
      <c r="K352" s="1" t="s">
        <v>582</v>
      </c>
      <c r="L352" s="1" t="s">
        <v>577</v>
      </c>
      <c r="M352" s="1" t="s">
        <v>29</v>
      </c>
      <c r="N352" s="2"/>
      <c r="O352">
        <v>8</v>
      </c>
      <c r="P352">
        <v>8</v>
      </c>
      <c r="Q352">
        <v>2016</v>
      </c>
      <c r="R352" t="s">
        <v>3985</v>
      </c>
      <c r="S352">
        <v>2016</v>
      </c>
      <c r="T352">
        <v>2016</v>
      </c>
    </row>
    <row r="353" spans="1:20" x14ac:dyDescent="0.35">
      <c r="A353" s="1" t="s">
        <v>309</v>
      </c>
      <c r="B353" s="1" t="s">
        <v>250</v>
      </c>
      <c r="C353" s="1" t="s">
        <v>4048</v>
      </c>
      <c r="D353" s="1" t="s">
        <v>4277</v>
      </c>
      <c r="E353" s="1" t="s">
        <v>4278</v>
      </c>
      <c r="F353" s="1" t="s">
        <v>4271</v>
      </c>
      <c r="G353" s="2">
        <v>42600</v>
      </c>
      <c r="H353" s="2">
        <v>42600</v>
      </c>
      <c r="I353" s="1" t="s">
        <v>4330</v>
      </c>
      <c r="J353" s="1" t="s">
        <v>4332</v>
      </c>
      <c r="K353" s="1" t="s">
        <v>315</v>
      </c>
      <c r="L353" s="1" t="s">
        <v>306</v>
      </c>
      <c r="M353" s="1" t="s">
        <v>29</v>
      </c>
      <c r="N353" s="2"/>
      <c r="O353">
        <v>8</v>
      </c>
      <c r="P353">
        <v>8</v>
      </c>
      <c r="Q353">
        <v>2016</v>
      </c>
      <c r="R353" t="s">
        <v>3985</v>
      </c>
      <c r="S353">
        <v>2016</v>
      </c>
      <c r="T353">
        <v>2016</v>
      </c>
    </row>
    <row r="354" spans="1:20" x14ac:dyDescent="0.35">
      <c r="A354" s="1" t="s">
        <v>397</v>
      </c>
      <c r="B354" s="1" t="s">
        <v>250</v>
      </c>
      <c r="C354" s="1" t="s">
        <v>4121</v>
      </c>
      <c r="D354" s="1" t="s">
        <v>4277</v>
      </c>
      <c r="E354" s="1" t="s">
        <v>4321</v>
      </c>
      <c r="F354" s="1" t="s">
        <v>4271</v>
      </c>
      <c r="G354" s="2">
        <v>42613</v>
      </c>
      <c r="H354" s="2">
        <v>42613</v>
      </c>
      <c r="I354" s="1" t="s">
        <v>4330</v>
      </c>
      <c r="J354" s="1" t="s">
        <v>4319</v>
      </c>
      <c r="K354" s="1" t="s">
        <v>265</v>
      </c>
      <c r="L354" s="1" t="s">
        <v>394</v>
      </c>
      <c r="M354" s="1" t="s">
        <v>29</v>
      </c>
      <c r="N354" s="2"/>
      <c r="O354">
        <v>8</v>
      </c>
      <c r="P354">
        <v>8</v>
      </c>
      <c r="Q354">
        <v>2016</v>
      </c>
      <c r="R354" t="s">
        <v>3985</v>
      </c>
      <c r="S354">
        <v>2016</v>
      </c>
      <c r="T354">
        <v>2016</v>
      </c>
    </row>
    <row r="355" spans="1:20" x14ac:dyDescent="0.35">
      <c r="A355" s="1" t="s">
        <v>652</v>
      </c>
      <c r="B355" s="1" t="s">
        <v>250</v>
      </c>
      <c r="C355" s="1" t="s">
        <v>4140</v>
      </c>
      <c r="D355" s="1" t="s">
        <v>4277</v>
      </c>
      <c r="E355" s="1" t="s">
        <v>4321</v>
      </c>
      <c r="F355" s="1" t="s">
        <v>4271</v>
      </c>
      <c r="G355" s="2">
        <v>42613</v>
      </c>
      <c r="H355" s="2">
        <v>42613</v>
      </c>
      <c r="I355" s="1" t="s">
        <v>4330</v>
      </c>
      <c r="J355" s="1" t="s">
        <v>4291</v>
      </c>
      <c r="K355" s="1" t="s">
        <v>265</v>
      </c>
      <c r="L355" s="1" t="s">
        <v>649</v>
      </c>
      <c r="M355" s="1" t="s">
        <v>29</v>
      </c>
      <c r="N355" s="2"/>
      <c r="O355">
        <v>8</v>
      </c>
      <c r="P355">
        <v>8</v>
      </c>
      <c r="Q355">
        <v>2016</v>
      </c>
      <c r="R355" t="s">
        <v>3985</v>
      </c>
      <c r="S355">
        <v>2016</v>
      </c>
      <c r="T355">
        <v>2016</v>
      </c>
    </row>
    <row r="356" spans="1:20" x14ac:dyDescent="0.35">
      <c r="A356" s="1" t="s">
        <v>445</v>
      </c>
      <c r="B356" s="1" t="s">
        <v>250</v>
      </c>
      <c r="C356" s="1" t="s">
        <v>4166</v>
      </c>
      <c r="D356" s="1" t="s">
        <v>4277</v>
      </c>
      <c r="E356" s="1" t="s">
        <v>4278</v>
      </c>
      <c r="F356" s="1" t="s">
        <v>4271</v>
      </c>
      <c r="G356" s="2">
        <v>42613</v>
      </c>
      <c r="H356" s="2">
        <v>42613</v>
      </c>
      <c r="I356" s="1" t="s">
        <v>4330</v>
      </c>
      <c r="J356" s="1" t="s">
        <v>4319</v>
      </c>
      <c r="K356" s="1" t="s">
        <v>265</v>
      </c>
      <c r="L356" s="1" t="s">
        <v>68</v>
      </c>
      <c r="M356" s="1" t="s">
        <v>29</v>
      </c>
      <c r="N356" s="2"/>
      <c r="O356">
        <v>8</v>
      </c>
      <c r="P356">
        <v>8</v>
      </c>
      <c r="Q356">
        <v>2016</v>
      </c>
      <c r="R356" t="s">
        <v>3985</v>
      </c>
      <c r="S356">
        <v>2016</v>
      </c>
      <c r="T356">
        <v>2016</v>
      </c>
    </row>
    <row r="357" spans="1:20" x14ac:dyDescent="0.35">
      <c r="A357" s="1" t="s">
        <v>625</v>
      </c>
      <c r="B357" s="1" t="s">
        <v>250</v>
      </c>
      <c r="C357" s="1" t="s">
        <v>4076</v>
      </c>
      <c r="D357" s="1" t="s">
        <v>4277</v>
      </c>
      <c r="E357" s="1" t="s">
        <v>4278</v>
      </c>
      <c r="F357" s="1" t="s">
        <v>4271</v>
      </c>
      <c r="G357" s="2">
        <v>42613</v>
      </c>
      <c r="H357" s="2">
        <v>42649</v>
      </c>
      <c r="I357" s="1" t="s">
        <v>4330</v>
      </c>
      <c r="J357" s="1" t="s">
        <v>4287</v>
      </c>
      <c r="K357" s="1" t="s">
        <v>626</v>
      </c>
      <c r="L357" s="1" t="s">
        <v>49</v>
      </c>
      <c r="M357" s="1" t="s">
        <v>29</v>
      </c>
      <c r="N357" s="2"/>
      <c r="O357">
        <v>8</v>
      </c>
      <c r="P357">
        <v>10</v>
      </c>
      <c r="Q357">
        <v>2016</v>
      </c>
      <c r="R357" t="s">
        <v>3985</v>
      </c>
      <c r="S357">
        <v>2016</v>
      </c>
      <c r="T357">
        <v>2017</v>
      </c>
    </row>
    <row r="358" spans="1:20" x14ac:dyDescent="0.35">
      <c r="A358" s="1" t="s">
        <v>607</v>
      </c>
      <c r="B358" s="1" t="s">
        <v>250</v>
      </c>
      <c r="C358" s="1" t="s">
        <v>4039</v>
      </c>
      <c r="D358" s="1" t="s">
        <v>4277</v>
      </c>
      <c r="E358" s="1" t="s">
        <v>4278</v>
      </c>
      <c r="F358" s="1" t="s">
        <v>4323</v>
      </c>
      <c r="G358" s="2">
        <v>42581</v>
      </c>
      <c r="H358" s="2">
        <v>42653</v>
      </c>
      <c r="I358" s="1" t="s">
        <v>4330</v>
      </c>
      <c r="J358" s="1" t="s">
        <v>4291</v>
      </c>
      <c r="K358" s="1" t="s">
        <v>612</v>
      </c>
      <c r="L358" s="1" t="s">
        <v>38</v>
      </c>
      <c r="M358" s="1" t="s">
        <v>29</v>
      </c>
      <c r="N358" s="2"/>
      <c r="O358">
        <v>7</v>
      </c>
      <c r="P358">
        <v>10</v>
      </c>
      <c r="Q358">
        <v>2016</v>
      </c>
      <c r="R358" t="s">
        <v>3985</v>
      </c>
      <c r="S358">
        <v>2016</v>
      </c>
      <c r="T358">
        <v>2017</v>
      </c>
    </row>
    <row r="359" spans="1:20" x14ac:dyDescent="0.35">
      <c r="A359" s="1" t="s">
        <v>570</v>
      </c>
      <c r="B359" s="1" t="s">
        <v>250</v>
      </c>
      <c r="C359" s="1" t="s">
        <v>4033</v>
      </c>
      <c r="D359" s="1" t="s">
        <v>4277</v>
      </c>
      <c r="E359" s="1" t="s">
        <v>4278</v>
      </c>
      <c r="F359" s="1" t="s">
        <v>4271</v>
      </c>
      <c r="G359" s="2">
        <v>42613</v>
      </c>
      <c r="H359" s="2">
        <v>42656</v>
      </c>
      <c r="I359" s="1" t="s">
        <v>4330</v>
      </c>
      <c r="J359" s="1" t="s">
        <v>4291</v>
      </c>
      <c r="K359" s="1" t="s">
        <v>572</v>
      </c>
      <c r="L359" s="1" t="s">
        <v>129</v>
      </c>
      <c r="M359" s="1" t="s">
        <v>29</v>
      </c>
      <c r="N359" s="2"/>
      <c r="O359">
        <v>8</v>
      </c>
      <c r="P359">
        <v>10</v>
      </c>
      <c r="Q359">
        <v>2016</v>
      </c>
      <c r="R359" t="s">
        <v>3985</v>
      </c>
      <c r="S359">
        <v>2016</v>
      </c>
      <c r="T359">
        <v>2017</v>
      </c>
    </row>
    <row r="360" spans="1:20" x14ac:dyDescent="0.35">
      <c r="A360" s="1" t="s">
        <v>600</v>
      </c>
      <c r="B360" s="1" t="s">
        <v>250</v>
      </c>
      <c r="C360" s="1" t="s">
        <v>4081</v>
      </c>
      <c r="D360" s="1" t="s">
        <v>4277</v>
      </c>
      <c r="E360" s="1" t="s">
        <v>4278</v>
      </c>
      <c r="F360" s="1" t="s">
        <v>4271</v>
      </c>
      <c r="G360" s="2">
        <v>42613</v>
      </c>
      <c r="H360" s="2">
        <v>42657</v>
      </c>
      <c r="I360" s="1" t="s">
        <v>4330</v>
      </c>
      <c r="J360" s="1" t="s">
        <v>4319</v>
      </c>
      <c r="K360" s="1" t="s">
        <v>265</v>
      </c>
      <c r="L360" s="1" t="s">
        <v>597</v>
      </c>
      <c r="M360" s="1" t="s">
        <v>29</v>
      </c>
      <c r="N360" s="2"/>
      <c r="O360">
        <v>8</v>
      </c>
      <c r="P360">
        <v>10</v>
      </c>
      <c r="Q360">
        <v>2016</v>
      </c>
      <c r="R360" t="s">
        <v>3985</v>
      </c>
      <c r="S360">
        <v>2016</v>
      </c>
      <c r="T360">
        <v>2017</v>
      </c>
    </row>
    <row r="361" spans="1:20" x14ac:dyDescent="0.35">
      <c r="A361" s="1" t="s">
        <v>391</v>
      </c>
      <c r="B361" s="1" t="s">
        <v>250</v>
      </c>
      <c r="C361" s="1" t="s">
        <v>4513</v>
      </c>
      <c r="D361" s="1" t="s">
        <v>4277</v>
      </c>
      <c r="E361" s="1" t="s">
        <v>4278</v>
      </c>
      <c r="F361" s="1" t="s">
        <v>4271</v>
      </c>
      <c r="G361" s="2">
        <v>42684</v>
      </c>
      <c r="H361" s="2">
        <v>42684</v>
      </c>
      <c r="I361" s="1" t="s">
        <v>4330</v>
      </c>
      <c r="J361" s="1" t="s">
        <v>4319</v>
      </c>
      <c r="K361" s="1" t="s">
        <v>92</v>
      </c>
      <c r="L361" s="1" t="s">
        <v>49</v>
      </c>
      <c r="M361" s="1" t="s">
        <v>29</v>
      </c>
      <c r="N361" s="2"/>
      <c r="O361">
        <v>11</v>
      </c>
      <c r="P361">
        <v>11</v>
      </c>
      <c r="Q361">
        <v>2016</v>
      </c>
      <c r="R361" t="s">
        <v>3988</v>
      </c>
      <c r="T361">
        <v>2017</v>
      </c>
    </row>
    <row r="362" spans="1:20" x14ac:dyDescent="0.35">
      <c r="A362" s="1" t="s">
        <v>628</v>
      </c>
      <c r="B362" s="1" t="s">
        <v>250</v>
      </c>
      <c r="C362" s="1" t="s">
        <v>4054</v>
      </c>
      <c r="D362" s="1" t="s">
        <v>4277</v>
      </c>
      <c r="E362" s="1" t="s">
        <v>4274</v>
      </c>
      <c r="F362" s="1" t="s">
        <v>4271</v>
      </c>
      <c r="G362" s="2">
        <v>42674</v>
      </c>
      <c r="H362" s="2">
        <v>42691</v>
      </c>
      <c r="I362" s="1" t="s">
        <v>4330</v>
      </c>
      <c r="J362" s="1" t="s">
        <v>4296</v>
      </c>
      <c r="K362" s="1" t="s">
        <v>76</v>
      </c>
      <c r="L362" s="1" t="s">
        <v>111</v>
      </c>
      <c r="M362" s="1" t="s">
        <v>29</v>
      </c>
      <c r="N362" s="2"/>
      <c r="O362">
        <v>10</v>
      </c>
      <c r="P362">
        <v>11</v>
      </c>
      <c r="Q362">
        <v>2016</v>
      </c>
      <c r="R362" t="s">
        <v>3988</v>
      </c>
      <c r="T362">
        <v>2017</v>
      </c>
    </row>
    <row r="363" spans="1:20" x14ac:dyDescent="0.35">
      <c r="A363" s="1" t="s">
        <v>405</v>
      </c>
      <c r="B363" s="1" t="s">
        <v>250</v>
      </c>
      <c r="C363" s="1" t="s">
        <v>4082</v>
      </c>
      <c r="D363" s="1" t="s">
        <v>4277</v>
      </c>
      <c r="E363" s="1" t="s">
        <v>4278</v>
      </c>
      <c r="F363" s="1" t="s">
        <v>4271</v>
      </c>
      <c r="G363" s="2">
        <v>42423</v>
      </c>
      <c r="H363" s="2">
        <v>42719</v>
      </c>
      <c r="I363" s="1" t="s">
        <v>4330</v>
      </c>
      <c r="J363" s="1" t="s">
        <v>4319</v>
      </c>
      <c r="K363" s="1" t="s">
        <v>407</v>
      </c>
      <c r="L363" s="1" t="s">
        <v>348</v>
      </c>
      <c r="M363" s="1" t="s">
        <v>29</v>
      </c>
      <c r="N363" s="2"/>
      <c r="O363">
        <v>2</v>
      </c>
      <c r="P363">
        <v>12</v>
      </c>
      <c r="Q363">
        <v>2016</v>
      </c>
      <c r="R363" t="s">
        <v>3987</v>
      </c>
      <c r="S363">
        <v>2016</v>
      </c>
      <c r="T363">
        <v>2017</v>
      </c>
    </row>
    <row r="364" spans="1:20" x14ac:dyDescent="0.35">
      <c r="A364" s="1" t="s">
        <v>577</v>
      </c>
      <c r="B364" s="1" t="s">
        <v>250</v>
      </c>
      <c r="C364" s="1" t="s">
        <v>4514</v>
      </c>
      <c r="D364" s="1" t="s">
        <v>4277</v>
      </c>
      <c r="E364" s="1" t="s">
        <v>4278</v>
      </c>
      <c r="F364" s="1" t="s">
        <v>4310</v>
      </c>
      <c r="G364" s="2">
        <v>42766</v>
      </c>
      <c r="H364" s="2">
        <v>42765</v>
      </c>
      <c r="I364" s="1" t="s">
        <v>4318</v>
      </c>
      <c r="J364" s="1" t="s">
        <v>4319</v>
      </c>
      <c r="K364" s="1" t="s">
        <v>582</v>
      </c>
      <c r="L364" s="1" t="s">
        <v>577</v>
      </c>
      <c r="M364" s="1" t="s">
        <v>29</v>
      </c>
      <c r="N364" s="2"/>
      <c r="O364">
        <v>1</v>
      </c>
      <c r="P364">
        <v>1</v>
      </c>
      <c r="Q364">
        <v>2017</v>
      </c>
      <c r="R364" t="s">
        <v>3987</v>
      </c>
      <c r="S364">
        <v>2017</v>
      </c>
      <c r="T364">
        <v>2017</v>
      </c>
    </row>
    <row r="365" spans="1:20" x14ac:dyDescent="0.35">
      <c r="A365" s="1" t="s">
        <v>607</v>
      </c>
      <c r="B365" s="1" t="s">
        <v>250</v>
      </c>
      <c r="C365" s="1" t="s">
        <v>4515</v>
      </c>
      <c r="D365" s="1" t="s">
        <v>4277</v>
      </c>
      <c r="E365" s="1" t="s">
        <v>4278</v>
      </c>
      <c r="F365" s="1" t="s">
        <v>4310</v>
      </c>
      <c r="G365" s="2">
        <v>42766</v>
      </c>
      <c r="H365" s="2">
        <v>42766</v>
      </c>
      <c r="I365" s="1" t="s">
        <v>4318</v>
      </c>
      <c r="J365" s="1" t="s">
        <v>4291</v>
      </c>
      <c r="K365" s="1" t="s">
        <v>612</v>
      </c>
      <c r="L365" s="1" t="s">
        <v>38</v>
      </c>
      <c r="M365" s="1" t="s">
        <v>29</v>
      </c>
      <c r="N365" s="2"/>
      <c r="O365">
        <v>1</v>
      </c>
      <c r="P365">
        <v>1</v>
      </c>
      <c r="Q365">
        <v>2017</v>
      </c>
      <c r="R365" t="s">
        <v>3987</v>
      </c>
      <c r="S365">
        <v>2017</v>
      </c>
      <c r="T365">
        <v>2017</v>
      </c>
    </row>
    <row r="366" spans="1:20" x14ac:dyDescent="0.35">
      <c r="A366" s="1" t="s">
        <v>385</v>
      </c>
      <c r="B366" s="1" t="s">
        <v>250</v>
      </c>
      <c r="C366" s="1" t="s">
        <v>4088</v>
      </c>
      <c r="D366" s="1" t="s">
        <v>4277</v>
      </c>
      <c r="E366" s="1" t="s">
        <v>4274</v>
      </c>
      <c r="F366" s="1" t="s">
        <v>4271</v>
      </c>
      <c r="G366" s="2">
        <v>42766</v>
      </c>
      <c r="H366" s="2">
        <v>42781</v>
      </c>
      <c r="I366" s="1" t="s">
        <v>4318</v>
      </c>
      <c r="J366" s="1" t="s">
        <v>4319</v>
      </c>
      <c r="K366" s="1" t="s">
        <v>76</v>
      </c>
      <c r="L366" s="1" t="s">
        <v>382</v>
      </c>
      <c r="M366" s="1" t="s">
        <v>29</v>
      </c>
      <c r="N366" s="2"/>
      <c r="O366">
        <v>1</v>
      </c>
      <c r="P366">
        <v>2</v>
      </c>
      <c r="Q366">
        <v>2017</v>
      </c>
      <c r="R366" t="s">
        <v>3987</v>
      </c>
      <c r="S366">
        <v>2017</v>
      </c>
      <c r="T366">
        <v>2017</v>
      </c>
    </row>
    <row r="367" spans="1:20" x14ac:dyDescent="0.35">
      <c r="A367" s="1" t="s">
        <v>411</v>
      </c>
      <c r="B367" s="1" t="s">
        <v>250</v>
      </c>
      <c r="C367" s="1" t="s">
        <v>4516</v>
      </c>
      <c r="D367" s="1" t="s">
        <v>4277</v>
      </c>
      <c r="E367" s="1" t="s">
        <v>4278</v>
      </c>
      <c r="F367" s="1" t="s">
        <v>4271</v>
      </c>
      <c r="G367" s="2">
        <v>42674</v>
      </c>
      <c r="H367" s="2">
        <v>42782</v>
      </c>
      <c r="I367" s="1" t="s">
        <v>4330</v>
      </c>
      <c r="J367" s="1" t="s">
        <v>4291</v>
      </c>
      <c r="K367" s="1" t="s">
        <v>413</v>
      </c>
      <c r="L367" s="1" t="s">
        <v>182</v>
      </c>
      <c r="M367" s="1" t="s">
        <v>29</v>
      </c>
      <c r="N367" s="2"/>
      <c r="O367">
        <v>10</v>
      </c>
      <c r="P367">
        <v>2</v>
      </c>
      <c r="Q367">
        <v>2017</v>
      </c>
      <c r="R367" t="s">
        <v>3988</v>
      </c>
      <c r="T367">
        <v>2017</v>
      </c>
    </row>
    <row r="368" spans="1:20" x14ac:dyDescent="0.35">
      <c r="A368" s="1" t="s">
        <v>561</v>
      </c>
      <c r="B368" s="1" t="s">
        <v>250</v>
      </c>
      <c r="C368" s="1" t="s">
        <v>4078</v>
      </c>
      <c r="D368" s="1" t="s">
        <v>4277</v>
      </c>
      <c r="E368" s="1" t="s">
        <v>4274</v>
      </c>
      <c r="F368" s="1" t="s">
        <v>4271</v>
      </c>
      <c r="G368" s="2">
        <v>42749</v>
      </c>
      <c r="H368" s="2">
        <v>42782</v>
      </c>
      <c r="I368" s="1" t="s">
        <v>4318</v>
      </c>
      <c r="J368" s="1" t="s">
        <v>4511</v>
      </c>
      <c r="K368" s="1" t="s">
        <v>562</v>
      </c>
      <c r="L368" s="1" t="s">
        <v>121</v>
      </c>
      <c r="M368" s="1" t="s">
        <v>29</v>
      </c>
      <c r="N368" s="2"/>
      <c r="O368">
        <v>1</v>
      </c>
      <c r="P368">
        <v>2</v>
      </c>
      <c r="Q368">
        <v>2017</v>
      </c>
      <c r="R368" t="s">
        <v>3987</v>
      </c>
      <c r="S368">
        <v>2017</v>
      </c>
      <c r="T368">
        <v>2017</v>
      </c>
    </row>
    <row r="369" spans="1:20" x14ac:dyDescent="0.35">
      <c r="A369" s="1" t="s">
        <v>309</v>
      </c>
      <c r="B369" s="1" t="s">
        <v>250</v>
      </c>
      <c r="C369" s="1" t="s">
        <v>4517</v>
      </c>
      <c r="D369" s="1" t="s">
        <v>4277</v>
      </c>
      <c r="E369" s="1" t="s">
        <v>4278</v>
      </c>
      <c r="F369" s="1" t="s">
        <v>4271</v>
      </c>
      <c r="G369" s="2">
        <v>42766</v>
      </c>
      <c r="H369" s="2">
        <v>42804</v>
      </c>
      <c r="I369" s="1" t="s">
        <v>4318</v>
      </c>
      <c r="J369" s="1" t="s">
        <v>4332</v>
      </c>
      <c r="K369" s="1" t="s">
        <v>315</v>
      </c>
      <c r="L369" s="1" t="s">
        <v>306</v>
      </c>
      <c r="M369" s="1" t="s">
        <v>29</v>
      </c>
      <c r="N369" s="2"/>
      <c r="O369">
        <v>1</v>
      </c>
      <c r="P369">
        <v>3</v>
      </c>
      <c r="Q369">
        <v>2017</v>
      </c>
      <c r="R369" t="s">
        <v>3987</v>
      </c>
      <c r="S369">
        <v>2017</v>
      </c>
      <c r="T369">
        <v>2017</v>
      </c>
    </row>
    <row r="370" spans="1:20" x14ac:dyDescent="0.35">
      <c r="A370" s="1" t="s">
        <v>625</v>
      </c>
      <c r="B370" s="1" t="s">
        <v>250</v>
      </c>
      <c r="C370" s="1" t="s">
        <v>4090</v>
      </c>
      <c r="D370" s="1" t="s">
        <v>4277</v>
      </c>
      <c r="E370" s="1" t="s">
        <v>4321</v>
      </c>
      <c r="F370" s="1" t="s">
        <v>4271</v>
      </c>
      <c r="G370" s="2">
        <v>42840</v>
      </c>
      <c r="H370" s="2">
        <v>42838</v>
      </c>
      <c r="I370" s="1" t="s">
        <v>4318</v>
      </c>
      <c r="J370" s="1" t="s">
        <v>4287</v>
      </c>
      <c r="K370" s="1" t="s">
        <v>626</v>
      </c>
      <c r="L370" s="1" t="s">
        <v>49</v>
      </c>
      <c r="M370" s="1" t="s">
        <v>29</v>
      </c>
      <c r="N370" s="2"/>
      <c r="O370">
        <v>4</v>
      </c>
      <c r="P370">
        <v>4</v>
      </c>
      <c r="Q370">
        <v>2017</v>
      </c>
      <c r="R370" t="s">
        <v>3986</v>
      </c>
      <c r="S370">
        <v>2017</v>
      </c>
      <c r="T370">
        <v>2017</v>
      </c>
    </row>
    <row r="371" spans="1:20" x14ac:dyDescent="0.35">
      <c r="A371" s="1" t="s">
        <v>628</v>
      </c>
      <c r="B371" s="1" t="s">
        <v>250</v>
      </c>
      <c r="C371" s="1" t="s">
        <v>4518</v>
      </c>
      <c r="D371" s="1" t="s">
        <v>4277</v>
      </c>
      <c r="E371" s="1" t="s">
        <v>4278</v>
      </c>
      <c r="F371" s="1" t="s">
        <v>4271</v>
      </c>
      <c r="G371" s="2">
        <v>42855</v>
      </c>
      <c r="H371" s="2">
        <v>42856</v>
      </c>
      <c r="I371" s="1" t="s">
        <v>4318</v>
      </c>
      <c r="J371" s="1" t="s">
        <v>4296</v>
      </c>
      <c r="K371" s="1" t="s">
        <v>76</v>
      </c>
      <c r="L371" s="1" t="s">
        <v>111</v>
      </c>
      <c r="M371" s="1" t="s">
        <v>29</v>
      </c>
      <c r="N371" s="2"/>
      <c r="O371">
        <v>4</v>
      </c>
      <c r="P371">
        <v>5</v>
      </c>
      <c r="Q371">
        <v>2017</v>
      </c>
      <c r="R371" t="s">
        <v>3986</v>
      </c>
      <c r="S371">
        <v>2017</v>
      </c>
      <c r="T371">
        <v>2017</v>
      </c>
    </row>
    <row r="372" spans="1:20" x14ac:dyDescent="0.35">
      <c r="A372" s="1" t="s">
        <v>570</v>
      </c>
      <c r="B372" s="1" t="s">
        <v>250</v>
      </c>
      <c r="C372" s="1" t="s">
        <v>4519</v>
      </c>
      <c r="D372" s="1" t="s">
        <v>4277</v>
      </c>
      <c r="E372" s="1" t="s">
        <v>4278</v>
      </c>
      <c r="F372" s="1" t="s">
        <v>4271</v>
      </c>
      <c r="G372" s="2">
        <v>42825</v>
      </c>
      <c r="H372" s="2">
        <v>42873</v>
      </c>
      <c r="I372" s="1" t="s">
        <v>4318</v>
      </c>
      <c r="J372" s="1" t="s">
        <v>4291</v>
      </c>
      <c r="K372" s="1" t="s">
        <v>572</v>
      </c>
      <c r="L372" s="1" t="s">
        <v>129</v>
      </c>
      <c r="M372" s="1" t="s">
        <v>29</v>
      </c>
      <c r="N372" s="2"/>
      <c r="O372">
        <v>3</v>
      </c>
      <c r="P372">
        <v>5</v>
      </c>
      <c r="Q372">
        <v>2017</v>
      </c>
      <c r="R372" t="s">
        <v>3986</v>
      </c>
      <c r="S372">
        <v>2017</v>
      </c>
      <c r="T372">
        <v>2017</v>
      </c>
    </row>
    <row r="373" spans="1:20" x14ac:dyDescent="0.35">
      <c r="A373" s="1" t="s">
        <v>391</v>
      </c>
      <c r="B373" s="1" t="s">
        <v>250</v>
      </c>
      <c r="C373" s="1" t="s">
        <v>4044</v>
      </c>
      <c r="D373" s="1" t="s">
        <v>4277</v>
      </c>
      <c r="E373" s="1" t="s">
        <v>4278</v>
      </c>
      <c r="F373" s="1" t="s">
        <v>4271</v>
      </c>
      <c r="G373" s="2">
        <v>42886</v>
      </c>
      <c r="H373" s="2">
        <v>42885</v>
      </c>
      <c r="I373" s="1" t="s">
        <v>4318</v>
      </c>
      <c r="J373" s="1" t="s">
        <v>4319</v>
      </c>
      <c r="K373" s="1" t="s">
        <v>92</v>
      </c>
      <c r="L373" s="1" t="s">
        <v>49</v>
      </c>
      <c r="M373" s="1" t="s">
        <v>29</v>
      </c>
      <c r="N373" s="2"/>
      <c r="O373">
        <v>5</v>
      </c>
      <c r="P373">
        <v>5</v>
      </c>
      <c r="Q373">
        <v>2017</v>
      </c>
      <c r="R373" t="s">
        <v>3986</v>
      </c>
      <c r="S373">
        <v>2017</v>
      </c>
      <c r="T373">
        <v>2017</v>
      </c>
    </row>
    <row r="374" spans="1:20" x14ac:dyDescent="0.35">
      <c r="A374" s="1" t="s">
        <v>589</v>
      </c>
      <c r="B374" s="1" t="s">
        <v>250</v>
      </c>
      <c r="C374" s="1" t="s">
        <v>4520</v>
      </c>
      <c r="D374" s="1" t="s">
        <v>4277</v>
      </c>
      <c r="E374" s="1" t="s">
        <v>4278</v>
      </c>
      <c r="F374" s="1" t="s">
        <v>4271</v>
      </c>
      <c r="G374" s="2">
        <v>42794</v>
      </c>
      <c r="H374" s="2">
        <v>42914</v>
      </c>
      <c r="I374" s="1" t="s">
        <v>4318</v>
      </c>
      <c r="J374" s="1" t="s">
        <v>4291</v>
      </c>
      <c r="K374" s="1" t="s">
        <v>65</v>
      </c>
      <c r="L374" s="1" t="s">
        <v>56</v>
      </c>
      <c r="M374" s="1" t="s">
        <v>29</v>
      </c>
      <c r="N374" s="2"/>
      <c r="O374">
        <v>2</v>
      </c>
      <c r="P374">
        <v>6</v>
      </c>
      <c r="Q374">
        <v>2017</v>
      </c>
      <c r="R374" t="s">
        <v>3987</v>
      </c>
      <c r="S374">
        <v>2017</v>
      </c>
      <c r="T374">
        <v>2017</v>
      </c>
    </row>
    <row r="375" spans="1:20" x14ac:dyDescent="0.35">
      <c r="A375" s="1" t="s">
        <v>309</v>
      </c>
      <c r="B375" s="1" t="s">
        <v>250</v>
      </c>
      <c r="C375" s="1" t="s">
        <v>4049</v>
      </c>
      <c r="D375" s="1" t="s">
        <v>4277</v>
      </c>
      <c r="E375" s="1" t="s">
        <v>4278</v>
      </c>
      <c r="F375" s="1" t="s">
        <v>4271</v>
      </c>
      <c r="G375" s="2">
        <v>42946</v>
      </c>
      <c r="H375" s="2">
        <v>42971</v>
      </c>
      <c r="I375" s="1" t="s">
        <v>4318</v>
      </c>
      <c r="J375" s="1" t="s">
        <v>4332</v>
      </c>
      <c r="K375" s="1" t="s">
        <v>315</v>
      </c>
      <c r="L375" s="1" t="s">
        <v>306</v>
      </c>
      <c r="M375" s="1" t="s">
        <v>29</v>
      </c>
      <c r="N375" s="2"/>
      <c r="O375">
        <v>7</v>
      </c>
      <c r="P375">
        <v>8</v>
      </c>
      <c r="Q375">
        <v>2017</v>
      </c>
      <c r="R375" t="s">
        <v>3985</v>
      </c>
      <c r="S375">
        <v>2017</v>
      </c>
      <c r="T375">
        <v>2017</v>
      </c>
    </row>
    <row r="376" spans="1:20" x14ac:dyDescent="0.35">
      <c r="A376" s="1" t="s">
        <v>561</v>
      </c>
      <c r="B376" s="1" t="s">
        <v>250</v>
      </c>
      <c r="C376" s="1" t="s">
        <v>4521</v>
      </c>
      <c r="D376" s="1" t="s">
        <v>4277</v>
      </c>
      <c r="E376" s="1" t="s">
        <v>4278</v>
      </c>
      <c r="F376" s="1" t="s">
        <v>4271</v>
      </c>
      <c r="G376" s="2">
        <v>42916</v>
      </c>
      <c r="H376" s="2">
        <v>42988</v>
      </c>
      <c r="I376" s="1" t="s">
        <v>4318</v>
      </c>
      <c r="J376" s="1" t="s">
        <v>4511</v>
      </c>
      <c r="K376" s="1" t="s">
        <v>562</v>
      </c>
      <c r="L376" s="1" t="s">
        <v>121</v>
      </c>
      <c r="M376" s="1" t="s">
        <v>29</v>
      </c>
      <c r="N376" s="2"/>
      <c r="O376">
        <v>6</v>
      </c>
      <c r="P376">
        <v>9</v>
      </c>
      <c r="Q376">
        <v>2017</v>
      </c>
      <c r="R376" t="s">
        <v>3985</v>
      </c>
      <c r="S376">
        <v>2017</v>
      </c>
      <c r="T376">
        <v>2018</v>
      </c>
    </row>
    <row r="377" spans="1:20" x14ac:dyDescent="0.35">
      <c r="A377" s="1" t="s">
        <v>405</v>
      </c>
      <c r="B377" s="1" t="s">
        <v>250</v>
      </c>
      <c r="C377" s="1" t="s">
        <v>4036</v>
      </c>
      <c r="D377" s="1" t="s">
        <v>4277</v>
      </c>
      <c r="E377" s="1" t="s">
        <v>4278</v>
      </c>
      <c r="F377" s="1" t="s">
        <v>4271</v>
      </c>
      <c r="G377" s="2">
        <v>42840</v>
      </c>
      <c r="H377" s="2">
        <v>42989</v>
      </c>
      <c r="I377" s="1" t="s">
        <v>4318</v>
      </c>
      <c r="J377" s="1" t="s">
        <v>4319</v>
      </c>
      <c r="K377" s="1" t="s">
        <v>407</v>
      </c>
      <c r="L377" s="1" t="s">
        <v>348</v>
      </c>
      <c r="M377" s="1" t="s">
        <v>29</v>
      </c>
      <c r="N377" s="2"/>
      <c r="O377">
        <v>4</v>
      </c>
      <c r="P377">
        <v>9</v>
      </c>
      <c r="Q377">
        <v>2017</v>
      </c>
      <c r="R377" t="s">
        <v>3986</v>
      </c>
      <c r="S377">
        <v>2017</v>
      </c>
      <c r="T377">
        <v>2018</v>
      </c>
    </row>
    <row r="378" spans="1:20" x14ac:dyDescent="0.35">
      <c r="A378" s="1" t="s">
        <v>607</v>
      </c>
      <c r="B378" s="1" t="s">
        <v>250</v>
      </c>
      <c r="C378" s="1" t="s">
        <v>4040</v>
      </c>
      <c r="D378" s="1" t="s">
        <v>4277</v>
      </c>
      <c r="E378" s="1" t="s">
        <v>4278</v>
      </c>
      <c r="F378" s="1" t="s">
        <v>4323</v>
      </c>
      <c r="G378" s="2">
        <v>42931</v>
      </c>
      <c r="H378" s="2">
        <v>42992</v>
      </c>
      <c r="I378" s="1" t="s">
        <v>4318</v>
      </c>
      <c r="J378" s="1" t="s">
        <v>4291</v>
      </c>
      <c r="K378" s="1" t="s">
        <v>612</v>
      </c>
      <c r="L378" s="1" t="s">
        <v>38</v>
      </c>
      <c r="M378" s="1" t="s">
        <v>29</v>
      </c>
      <c r="N378" s="2"/>
      <c r="O378">
        <v>7</v>
      </c>
      <c r="P378">
        <v>9</v>
      </c>
      <c r="Q378">
        <v>2017</v>
      </c>
      <c r="R378" t="s">
        <v>3985</v>
      </c>
      <c r="S378">
        <v>2017</v>
      </c>
      <c r="T378">
        <v>2018</v>
      </c>
    </row>
    <row r="379" spans="1:20" x14ac:dyDescent="0.35">
      <c r="A379" s="1" t="s">
        <v>385</v>
      </c>
      <c r="B379" s="1" t="s">
        <v>250</v>
      </c>
      <c r="C379" s="1" t="s">
        <v>4522</v>
      </c>
      <c r="D379" s="1" t="s">
        <v>4277</v>
      </c>
      <c r="E379" s="1" t="s">
        <v>4278</v>
      </c>
      <c r="F379" s="1" t="s">
        <v>4271</v>
      </c>
      <c r="G379" s="2">
        <v>42931</v>
      </c>
      <c r="H379" s="2">
        <v>43004</v>
      </c>
      <c r="I379" s="1" t="s">
        <v>4318</v>
      </c>
      <c r="J379" s="1" t="s">
        <v>4319</v>
      </c>
      <c r="K379" s="1" t="s">
        <v>76</v>
      </c>
      <c r="L379" s="1" t="s">
        <v>382</v>
      </c>
      <c r="M379" s="1" t="s">
        <v>29</v>
      </c>
      <c r="N379" s="2"/>
      <c r="O379">
        <v>7</v>
      </c>
      <c r="P379">
        <v>9</v>
      </c>
      <c r="Q379">
        <v>2017</v>
      </c>
      <c r="R379" t="s">
        <v>3985</v>
      </c>
      <c r="S379">
        <v>2017</v>
      </c>
      <c r="T379">
        <v>2018</v>
      </c>
    </row>
    <row r="380" spans="1:20" x14ac:dyDescent="0.35">
      <c r="A380" s="1" t="s">
        <v>589</v>
      </c>
      <c r="B380" s="1" t="s">
        <v>250</v>
      </c>
      <c r="C380" s="1" t="s">
        <v>4072</v>
      </c>
      <c r="D380" s="1" t="s">
        <v>4277</v>
      </c>
      <c r="E380" s="1" t="s">
        <v>4278</v>
      </c>
      <c r="F380" s="1" t="s">
        <v>4271</v>
      </c>
      <c r="G380" s="2">
        <v>42946</v>
      </c>
      <c r="H380" s="2">
        <v>43005</v>
      </c>
      <c r="I380" s="1" t="s">
        <v>4318</v>
      </c>
      <c r="J380" s="1" t="s">
        <v>4291</v>
      </c>
      <c r="K380" s="1" t="s">
        <v>65</v>
      </c>
      <c r="L380" s="1" t="s">
        <v>56</v>
      </c>
      <c r="M380" s="1" t="s">
        <v>29</v>
      </c>
      <c r="N380" s="2"/>
      <c r="O380">
        <v>7</v>
      </c>
      <c r="P380">
        <v>9</v>
      </c>
      <c r="Q380">
        <v>2017</v>
      </c>
      <c r="R380" t="s">
        <v>3985</v>
      </c>
      <c r="S380">
        <v>2017</v>
      </c>
      <c r="T380">
        <v>2018</v>
      </c>
    </row>
    <row r="381" spans="1:20" x14ac:dyDescent="0.35">
      <c r="A381" s="1" t="s">
        <v>577</v>
      </c>
      <c r="B381" s="1" t="s">
        <v>250</v>
      </c>
      <c r="C381" s="1" t="s">
        <v>4070</v>
      </c>
      <c r="D381" s="1" t="s">
        <v>4277</v>
      </c>
      <c r="E381" s="1" t="s">
        <v>4274</v>
      </c>
      <c r="F381" s="1" t="s">
        <v>4323</v>
      </c>
      <c r="G381" s="2">
        <v>42978</v>
      </c>
      <c r="H381" s="2">
        <v>43007</v>
      </c>
      <c r="I381" s="1" t="s">
        <v>4318</v>
      </c>
      <c r="J381" s="1" t="s">
        <v>4319</v>
      </c>
      <c r="K381" s="1" t="s">
        <v>582</v>
      </c>
      <c r="L381" s="1" t="s">
        <v>577</v>
      </c>
      <c r="M381" s="1" t="s">
        <v>29</v>
      </c>
      <c r="N381" s="2"/>
      <c r="O381">
        <v>8</v>
      </c>
      <c r="P381">
        <v>9</v>
      </c>
      <c r="Q381">
        <v>2017</v>
      </c>
      <c r="R381" t="s">
        <v>3985</v>
      </c>
      <c r="S381">
        <v>2017</v>
      </c>
      <c r="T381">
        <v>2018</v>
      </c>
    </row>
    <row r="382" spans="1:20" x14ac:dyDescent="0.35">
      <c r="A382" s="1" t="s">
        <v>328</v>
      </c>
      <c r="B382" s="1" t="s">
        <v>250</v>
      </c>
      <c r="C382" s="1" t="s">
        <v>4523</v>
      </c>
      <c r="D382" s="1" t="s">
        <v>4277</v>
      </c>
      <c r="E382" s="1" t="s">
        <v>4278</v>
      </c>
      <c r="F382" s="1" t="s">
        <v>4271</v>
      </c>
      <c r="G382" s="2">
        <v>42947</v>
      </c>
      <c r="H382" s="2">
        <v>43021</v>
      </c>
      <c r="I382" s="1" t="s">
        <v>4318</v>
      </c>
      <c r="J382" s="1" t="s">
        <v>4304</v>
      </c>
      <c r="K382" s="1" t="s">
        <v>76</v>
      </c>
      <c r="L382" s="1" t="s">
        <v>325</v>
      </c>
      <c r="M382" s="1" t="s">
        <v>29</v>
      </c>
      <c r="N382" s="2"/>
      <c r="O382">
        <v>7</v>
      </c>
      <c r="P382">
        <v>10</v>
      </c>
      <c r="Q382">
        <v>2017</v>
      </c>
      <c r="R382" t="s">
        <v>3985</v>
      </c>
      <c r="S382">
        <v>2017</v>
      </c>
      <c r="T382">
        <v>2018</v>
      </c>
    </row>
    <row r="383" spans="1:20" x14ac:dyDescent="0.35">
      <c r="A383" s="1" t="s">
        <v>570</v>
      </c>
      <c r="B383" s="1" t="s">
        <v>250</v>
      </c>
      <c r="C383" s="1" t="s">
        <v>4034</v>
      </c>
      <c r="D383" s="1" t="s">
        <v>4277</v>
      </c>
      <c r="E383" s="1" t="s">
        <v>4274</v>
      </c>
      <c r="F383" s="1" t="s">
        <v>4271</v>
      </c>
      <c r="G383" s="2">
        <v>42978</v>
      </c>
      <c r="H383" s="2">
        <v>43038</v>
      </c>
      <c r="I383" s="1" t="s">
        <v>4318</v>
      </c>
      <c r="J383" s="1" t="s">
        <v>4291</v>
      </c>
      <c r="K383" s="1" t="s">
        <v>572</v>
      </c>
      <c r="L383" s="1" t="s">
        <v>129</v>
      </c>
      <c r="M383" s="1" t="s">
        <v>29</v>
      </c>
      <c r="N383" s="2"/>
      <c r="O383">
        <v>8</v>
      </c>
      <c r="P383">
        <v>10</v>
      </c>
      <c r="Q383">
        <v>2017</v>
      </c>
      <c r="R383" t="s">
        <v>3985</v>
      </c>
      <c r="S383">
        <v>2017</v>
      </c>
      <c r="T383">
        <v>2018</v>
      </c>
    </row>
    <row r="384" spans="1:20" x14ac:dyDescent="0.35">
      <c r="A384" s="1" t="s">
        <v>628</v>
      </c>
      <c r="B384" s="1" t="s">
        <v>250</v>
      </c>
      <c r="C384" s="1" t="s">
        <v>4055</v>
      </c>
      <c r="D384" s="1" t="s">
        <v>4277</v>
      </c>
      <c r="E384" s="1" t="s">
        <v>4274</v>
      </c>
      <c r="F384" s="1" t="s">
        <v>4271</v>
      </c>
      <c r="G384" s="2">
        <v>43039</v>
      </c>
      <c r="H384" s="2">
        <v>43039</v>
      </c>
      <c r="I384" s="1" t="s">
        <v>4318</v>
      </c>
      <c r="J384" s="1" t="s">
        <v>4296</v>
      </c>
      <c r="K384" s="1" t="s">
        <v>76</v>
      </c>
      <c r="L384" s="1" t="s">
        <v>111</v>
      </c>
      <c r="M384" s="1" t="s">
        <v>29</v>
      </c>
      <c r="N384" s="2"/>
      <c r="O384">
        <v>10</v>
      </c>
      <c r="P384">
        <v>10</v>
      </c>
      <c r="Q384">
        <v>2017</v>
      </c>
      <c r="R384" t="s">
        <v>3988</v>
      </c>
      <c r="T384">
        <v>2018</v>
      </c>
    </row>
    <row r="385" spans="1:20" x14ac:dyDescent="0.35">
      <c r="A385" s="1" t="s">
        <v>391</v>
      </c>
      <c r="B385" s="1" t="s">
        <v>250</v>
      </c>
      <c r="C385" s="1" t="s">
        <v>4524</v>
      </c>
      <c r="D385" s="1" t="s">
        <v>4277</v>
      </c>
      <c r="E385" s="1" t="s">
        <v>4278</v>
      </c>
      <c r="F385" s="1" t="s">
        <v>4271</v>
      </c>
      <c r="G385" s="2">
        <v>42978</v>
      </c>
      <c r="H385" s="2">
        <v>43045</v>
      </c>
      <c r="I385" s="1" t="s">
        <v>4318</v>
      </c>
      <c r="J385" s="1" t="s">
        <v>4319</v>
      </c>
      <c r="K385" s="1" t="s">
        <v>92</v>
      </c>
      <c r="L385" s="1" t="s">
        <v>49</v>
      </c>
      <c r="M385" s="1" t="s">
        <v>29</v>
      </c>
      <c r="N385" s="2"/>
      <c r="O385">
        <v>8</v>
      </c>
      <c r="P385">
        <v>11</v>
      </c>
      <c r="Q385">
        <v>2017</v>
      </c>
      <c r="R385" t="s">
        <v>3985</v>
      </c>
      <c r="S385">
        <v>2017</v>
      </c>
      <c r="T385">
        <v>2018</v>
      </c>
    </row>
    <row r="386" spans="1:20" x14ac:dyDescent="0.35">
      <c r="A386" s="1" t="s">
        <v>328</v>
      </c>
      <c r="B386" s="1" t="s">
        <v>250</v>
      </c>
      <c r="C386" s="1" t="s">
        <v>4169</v>
      </c>
      <c r="D386" s="1" t="s">
        <v>4277</v>
      </c>
      <c r="E386" s="1" t="s">
        <v>4274</v>
      </c>
      <c r="F386" s="1" t="s">
        <v>4271</v>
      </c>
      <c r="G386" s="2">
        <v>43131</v>
      </c>
      <c r="H386" s="2">
        <v>43131</v>
      </c>
      <c r="I386" s="1" t="s">
        <v>4290</v>
      </c>
      <c r="J386" s="1" t="s">
        <v>4304</v>
      </c>
      <c r="K386" s="1" t="s">
        <v>76</v>
      </c>
      <c r="L386" s="1" t="s">
        <v>325</v>
      </c>
      <c r="M386" s="1" t="s">
        <v>29</v>
      </c>
      <c r="N386" s="2"/>
      <c r="O386">
        <v>1</v>
      </c>
      <c r="P386">
        <v>1</v>
      </c>
      <c r="Q386">
        <v>2018</v>
      </c>
      <c r="R386" t="s">
        <v>3987</v>
      </c>
      <c r="S386">
        <v>2018</v>
      </c>
      <c r="T386">
        <v>2018</v>
      </c>
    </row>
    <row r="387" spans="1:20" x14ac:dyDescent="0.35">
      <c r="A387" s="1" t="s">
        <v>385</v>
      </c>
      <c r="B387" s="1" t="s">
        <v>250</v>
      </c>
      <c r="C387" s="1" t="s">
        <v>4089</v>
      </c>
      <c r="D387" s="1" t="s">
        <v>4277</v>
      </c>
      <c r="E387" s="1" t="s">
        <v>4274</v>
      </c>
      <c r="F387" s="1" t="s">
        <v>4271</v>
      </c>
      <c r="G387" s="2">
        <v>43131</v>
      </c>
      <c r="H387" s="2">
        <v>43131</v>
      </c>
      <c r="I387" s="1" t="s">
        <v>4290</v>
      </c>
      <c r="J387" s="1" t="s">
        <v>4319</v>
      </c>
      <c r="K387" s="1" t="s">
        <v>76</v>
      </c>
      <c r="L387" s="1" t="s">
        <v>382</v>
      </c>
      <c r="M387" s="1" t="s">
        <v>29</v>
      </c>
      <c r="N387" s="2"/>
      <c r="O387">
        <v>1</v>
      </c>
      <c r="P387">
        <v>1</v>
      </c>
      <c r="Q387">
        <v>2018</v>
      </c>
      <c r="R387" t="s">
        <v>3987</v>
      </c>
      <c r="S387">
        <v>2018</v>
      </c>
      <c r="T387">
        <v>2018</v>
      </c>
    </row>
    <row r="388" spans="1:20" x14ac:dyDescent="0.35">
      <c r="A388" s="1" t="s">
        <v>411</v>
      </c>
      <c r="B388" s="1" t="s">
        <v>250</v>
      </c>
      <c r="C388" s="1" t="s">
        <v>4525</v>
      </c>
      <c r="D388" s="1" t="s">
        <v>4277</v>
      </c>
      <c r="E388" s="1" t="s">
        <v>4278</v>
      </c>
      <c r="F388" s="1" t="s">
        <v>4271</v>
      </c>
      <c r="G388" s="2">
        <v>43039</v>
      </c>
      <c r="H388" s="2">
        <v>43158</v>
      </c>
      <c r="I388" s="1" t="s">
        <v>4318</v>
      </c>
      <c r="J388" s="1" t="s">
        <v>4291</v>
      </c>
      <c r="K388" s="1" t="s">
        <v>413</v>
      </c>
      <c r="L388" s="1" t="s">
        <v>182</v>
      </c>
      <c r="M388" s="1" t="s">
        <v>29</v>
      </c>
      <c r="N388" s="2"/>
      <c r="O388">
        <v>10</v>
      </c>
      <c r="P388">
        <v>2</v>
      </c>
      <c r="Q388">
        <v>2018</v>
      </c>
      <c r="R388" t="s">
        <v>3988</v>
      </c>
      <c r="T388">
        <v>2018</v>
      </c>
    </row>
    <row r="389" spans="1:20" x14ac:dyDescent="0.35">
      <c r="A389" s="1" t="s">
        <v>411</v>
      </c>
      <c r="B389" s="1" t="s">
        <v>250</v>
      </c>
      <c r="C389" s="1" t="s">
        <v>4069</v>
      </c>
      <c r="D389" s="1" t="s">
        <v>4277</v>
      </c>
      <c r="E389" s="1" t="s">
        <v>4278</v>
      </c>
      <c r="F389" s="1" t="s">
        <v>4271</v>
      </c>
      <c r="G389" s="2">
        <v>42870</v>
      </c>
      <c r="H389" s="2">
        <v>43161</v>
      </c>
      <c r="I389" s="1" t="s">
        <v>4318</v>
      </c>
      <c r="J389" s="1" t="s">
        <v>4291</v>
      </c>
      <c r="K389" s="1" t="s">
        <v>413</v>
      </c>
      <c r="L389" s="1" t="s">
        <v>182</v>
      </c>
      <c r="M389" s="1" t="s">
        <v>29</v>
      </c>
      <c r="N389" s="2"/>
      <c r="O389">
        <v>5</v>
      </c>
      <c r="P389">
        <v>3</v>
      </c>
      <c r="Q389">
        <v>2018</v>
      </c>
      <c r="R389" t="s">
        <v>3986</v>
      </c>
      <c r="S389">
        <v>2017</v>
      </c>
      <c r="T389">
        <v>2018</v>
      </c>
    </row>
    <row r="390" spans="1:20" x14ac:dyDescent="0.35">
      <c r="A390" s="1" t="s">
        <v>589</v>
      </c>
      <c r="B390" s="1" t="s">
        <v>250</v>
      </c>
      <c r="C390" s="1" t="s">
        <v>4526</v>
      </c>
      <c r="D390" s="1" t="s">
        <v>4277</v>
      </c>
      <c r="E390" s="1" t="s">
        <v>4278</v>
      </c>
      <c r="F390" s="1" t="s">
        <v>4271</v>
      </c>
      <c r="G390" s="2">
        <v>43159</v>
      </c>
      <c r="H390" s="2">
        <v>43192</v>
      </c>
      <c r="I390" s="1" t="s">
        <v>4290</v>
      </c>
      <c r="J390" s="1" t="s">
        <v>4291</v>
      </c>
      <c r="K390" s="1" t="s">
        <v>65</v>
      </c>
      <c r="L390" s="1" t="s">
        <v>56</v>
      </c>
      <c r="M390" s="1" t="s">
        <v>29</v>
      </c>
      <c r="N390" s="2"/>
      <c r="O390">
        <v>2</v>
      </c>
      <c r="P390">
        <v>4</v>
      </c>
      <c r="Q390">
        <v>2018</v>
      </c>
      <c r="R390" t="s">
        <v>3987</v>
      </c>
      <c r="S390">
        <v>2018</v>
      </c>
      <c r="T390">
        <v>2018</v>
      </c>
    </row>
    <row r="391" spans="1:20" x14ac:dyDescent="0.35">
      <c r="A391" s="1" t="s">
        <v>309</v>
      </c>
      <c r="B391" s="1" t="s">
        <v>250</v>
      </c>
      <c r="C391" s="1" t="s">
        <v>4527</v>
      </c>
      <c r="D391" s="1" t="s">
        <v>4277</v>
      </c>
      <c r="E391" s="1" t="s">
        <v>4278</v>
      </c>
      <c r="F391" s="1" t="s">
        <v>4271</v>
      </c>
      <c r="G391" s="2">
        <v>43131</v>
      </c>
      <c r="H391" s="2">
        <v>43216</v>
      </c>
      <c r="I391" s="1" t="s">
        <v>4290</v>
      </c>
      <c r="J391" s="1" t="s">
        <v>4332</v>
      </c>
      <c r="K391" s="1" t="s">
        <v>315</v>
      </c>
      <c r="L391" s="1" t="s">
        <v>306</v>
      </c>
      <c r="M391" s="1" t="s">
        <v>29</v>
      </c>
      <c r="N391" s="2"/>
      <c r="O391">
        <v>1</v>
      </c>
      <c r="P391">
        <v>4</v>
      </c>
      <c r="Q391">
        <v>2018</v>
      </c>
      <c r="R391" t="s">
        <v>3987</v>
      </c>
      <c r="S391">
        <v>2018</v>
      </c>
      <c r="T391">
        <v>2018</v>
      </c>
    </row>
    <row r="392" spans="1:20" x14ac:dyDescent="0.35">
      <c r="A392" s="1" t="s">
        <v>174</v>
      </c>
      <c r="B392" s="1" t="s">
        <v>60</v>
      </c>
      <c r="C392" s="1" t="s">
        <v>4528</v>
      </c>
      <c r="D392" s="1" t="s">
        <v>4277</v>
      </c>
      <c r="E392" s="1" t="s">
        <v>4278</v>
      </c>
      <c r="F392" s="1" t="s">
        <v>4323</v>
      </c>
      <c r="G392" s="2">
        <v>43220</v>
      </c>
      <c r="H392" s="2">
        <v>43220</v>
      </c>
      <c r="I392" s="1" t="s">
        <v>4290</v>
      </c>
      <c r="J392" s="1" t="s">
        <v>5170</v>
      </c>
      <c r="K392" s="1" t="s">
        <v>76</v>
      </c>
      <c r="L392" s="1" t="s">
        <v>111</v>
      </c>
      <c r="M392" s="1" t="s">
        <v>29</v>
      </c>
      <c r="N392" s="2"/>
      <c r="O392">
        <v>4</v>
      </c>
      <c r="P392">
        <v>4</v>
      </c>
      <c r="Q392">
        <v>2018</v>
      </c>
      <c r="R392" t="s">
        <v>3986</v>
      </c>
      <c r="S392">
        <v>2018</v>
      </c>
      <c r="T392">
        <v>2018</v>
      </c>
    </row>
    <row r="393" spans="1:20" x14ac:dyDescent="0.35">
      <c r="A393" s="1" t="s">
        <v>628</v>
      </c>
      <c r="B393" s="1" t="s">
        <v>250</v>
      </c>
      <c r="C393" s="1" t="s">
        <v>4529</v>
      </c>
      <c r="D393" s="1" t="s">
        <v>4277</v>
      </c>
      <c r="E393" s="1" t="s">
        <v>4278</v>
      </c>
      <c r="F393" s="1" t="s">
        <v>4271</v>
      </c>
      <c r="G393" s="2">
        <v>43220</v>
      </c>
      <c r="H393" s="2">
        <v>43224</v>
      </c>
      <c r="I393" s="1" t="s">
        <v>4290</v>
      </c>
      <c r="J393" s="1" t="s">
        <v>4296</v>
      </c>
      <c r="K393" s="1" t="s">
        <v>76</v>
      </c>
      <c r="L393" s="1" t="s">
        <v>111</v>
      </c>
      <c r="M393" s="1" t="s">
        <v>29</v>
      </c>
      <c r="N393" s="2"/>
      <c r="O393">
        <v>4</v>
      </c>
      <c r="P393">
        <v>5</v>
      </c>
      <c r="Q393">
        <v>2018</v>
      </c>
      <c r="R393" t="s">
        <v>3986</v>
      </c>
      <c r="S393">
        <v>2018</v>
      </c>
      <c r="T393">
        <v>2018</v>
      </c>
    </row>
    <row r="394" spans="1:20" x14ac:dyDescent="0.35">
      <c r="A394" s="1" t="s">
        <v>570</v>
      </c>
      <c r="B394" s="1" t="s">
        <v>250</v>
      </c>
      <c r="C394" s="1" t="s">
        <v>4530</v>
      </c>
      <c r="D394" s="1" t="s">
        <v>4277</v>
      </c>
      <c r="E394" s="1" t="s">
        <v>4278</v>
      </c>
      <c r="F394" s="1" t="s">
        <v>4271</v>
      </c>
      <c r="G394" s="2">
        <v>43190</v>
      </c>
      <c r="H394" s="2">
        <v>43258</v>
      </c>
      <c r="I394" s="1" t="s">
        <v>4290</v>
      </c>
      <c r="J394" s="1" t="s">
        <v>4291</v>
      </c>
      <c r="K394" s="1" t="s">
        <v>572</v>
      </c>
      <c r="L394" s="1" t="s">
        <v>129</v>
      </c>
      <c r="M394" s="1" t="s">
        <v>29</v>
      </c>
      <c r="N394" s="2"/>
      <c r="O394">
        <v>3</v>
      </c>
      <c r="P394">
        <v>6</v>
      </c>
      <c r="Q394">
        <v>2018</v>
      </c>
      <c r="R394" t="s">
        <v>3986</v>
      </c>
      <c r="S394">
        <v>2018</v>
      </c>
      <c r="T394">
        <v>2018</v>
      </c>
    </row>
    <row r="395" spans="1:20" x14ac:dyDescent="0.35">
      <c r="A395" s="1" t="s">
        <v>271</v>
      </c>
      <c r="B395" s="1" t="s">
        <v>250</v>
      </c>
      <c r="C395" s="1" t="s">
        <v>4174</v>
      </c>
      <c r="D395" s="1" t="s">
        <v>4277</v>
      </c>
      <c r="E395" s="1" t="s">
        <v>4278</v>
      </c>
      <c r="F395" s="1" t="s">
        <v>4298</v>
      </c>
      <c r="G395" s="2">
        <v>43251</v>
      </c>
      <c r="H395" s="2">
        <v>43265</v>
      </c>
      <c r="I395" s="1" t="s">
        <v>4290</v>
      </c>
      <c r="J395" s="1" t="s">
        <v>4332</v>
      </c>
      <c r="K395" s="1" t="s">
        <v>76</v>
      </c>
      <c r="L395" s="1" t="s">
        <v>268</v>
      </c>
      <c r="M395" s="1" t="s">
        <v>29</v>
      </c>
      <c r="N395" s="2"/>
      <c r="O395">
        <v>5</v>
      </c>
      <c r="P395">
        <v>6</v>
      </c>
      <c r="Q395">
        <v>2018</v>
      </c>
      <c r="R395" t="s">
        <v>3986</v>
      </c>
      <c r="S395">
        <v>2018</v>
      </c>
      <c r="T395">
        <v>2018</v>
      </c>
    </row>
    <row r="396" spans="1:20" x14ac:dyDescent="0.35">
      <c r="A396" s="1" t="s">
        <v>391</v>
      </c>
      <c r="B396" s="1" t="s">
        <v>250</v>
      </c>
      <c r="C396" s="1" t="s">
        <v>4045</v>
      </c>
      <c r="D396" s="1" t="s">
        <v>4277</v>
      </c>
      <c r="E396" s="1" t="s">
        <v>4321</v>
      </c>
      <c r="F396" s="1" t="s">
        <v>4271</v>
      </c>
      <c r="G396" s="2">
        <v>43220</v>
      </c>
      <c r="H396" s="2">
        <v>43307</v>
      </c>
      <c r="I396" s="1" t="s">
        <v>4290</v>
      </c>
      <c r="J396" s="1" t="s">
        <v>4319</v>
      </c>
      <c r="K396" s="1" t="s">
        <v>92</v>
      </c>
      <c r="L396" s="1" t="s">
        <v>49</v>
      </c>
      <c r="M396" s="1" t="s">
        <v>29</v>
      </c>
      <c r="N396" s="2"/>
      <c r="O396">
        <v>4</v>
      </c>
      <c r="P396">
        <v>7</v>
      </c>
      <c r="Q396">
        <v>2018</v>
      </c>
      <c r="R396" t="s">
        <v>3986</v>
      </c>
      <c r="S396">
        <v>2018</v>
      </c>
      <c r="T396">
        <v>2018</v>
      </c>
    </row>
    <row r="397" spans="1:20" x14ac:dyDescent="0.35">
      <c r="A397" s="1" t="s">
        <v>561</v>
      </c>
      <c r="B397" s="1" t="s">
        <v>250</v>
      </c>
      <c r="C397" s="1" t="s">
        <v>4079</v>
      </c>
      <c r="D397" s="1" t="s">
        <v>4277</v>
      </c>
      <c r="E397" s="1" t="s">
        <v>4274</v>
      </c>
      <c r="F397" s="1" t="s">
        <v>4271</v>
      </c>
      <c r="G397" s="2">
        <v>43114</v>
      </c>
      <c r="H397" s="2">
        <v>43315</v>
      </c>
      <c r="I397" s="1" t="s">
        <v>4290</v>
      </c>
      <c r="J397" s="1" t="s">
        <v>4511</v>
      </c>
      <c r="K397" s="1" t="s">
        <v>562</v>
      </c>
      <c r="L397" s="1" t="s">
        <v>121</v>
      </c>
      <c r="M397" s="1" t="s">
        <v>29</v>
      </c>
      <c r="N397" s="2"/>
      <c r="O397">
        <v>1</v>
      </c>
      <c r="P397">
        <v>8</v>
      </c>
      <c r="Q397">
        <v>2018</v>
      </c>
      <c r="R397" t="s">
        <v>3987</v>
      </c>
      <c r="S397">
        <v>2018</v>
      </c>
      <c r="T397">
        <v>2018</v>
      </c>
    </row>
    <row r="398" spans="1:20" x14ac:dyDescent="0.35">
      <c r="A398" s="1" t="s">
        <v>328</v>
      </c>
      <c r="B398" s="1" t="s">
        <v>250</v>
      </c>
      <c r="C398" s="1" t="s">
        <v>4531</v>
      </c>
      <c r="D398" s="1" t="s">
        <v>4277</v>
      </c>
      <c r="E398" s="1" t="s">
        <v>4278</v>
      </c>
      <c r="F398" s="1" t="s">
        <v>4271</v>
      </c>
      <c r="G398" s="2">
        <v>43312</v>
      </c>
      <c r="H398" s="2">
        <v>43361</v>
      </c>
      <c r="I398" s="1" t="s">
        <v>4290</v>
      </c>
      <c r="J398" s="1" t="s">
        <v>4304</v>
      </c>
      <c r="K398" s="1" t="s">
        <v>76</v>
      </c>
      <c r="L398" s="1" t="s">
        <v>325</v>
      </c>
      <c r="M398" s="1" t="s">
        <v>29</v>
      </c>
      <c r="N398" s="2"/>
      <c r="O398">
        <v>7</v>
      </c>
      <c r="P398">
        <v>9</v>
      </c>
      <c r="Q398">
        <v>2018</v>
      </c>
      <c r="R398" t="s">
        <v>3985</v>
      </c>
      <c r="S398">
        <v>2018</v>
      </c>
      <c r="T398">
        <v>2019</v>
      </c>
    </row>
    <row r="399" spans="1:20" x14ac:dyDescent="0.35">
      <c r="A399" s="1" t="s">
        <v>249</v>
      </c>
      <c r="B399" s="1" t="s">
        <v>250</v>
      </c>
      <c r="C399" s="1" t="s">
        <v>4168</v>
      </c>
      <c r="D399" s="1" t="s">
        <v>4277</v>
      </c>
      <c r="E399" s="1" t="s">
        <v>4274</v>
      </c>
      <c r="F399" s="1" t="s">
        <v>4271</v>
      </c>
      <c r="G399" s="2">
        <v>43039</v>
      </c>
      <c r="H399" s="2">
        <v>43367</v>
      </c>
      <c r="I399" s="1" t="s">
        <v>4318</v>
      </c>
      <c r="J399" s="1" t="s">
        <v>4319</v>
      </c>
      <c r="K399" s="1" t="s">
        <v>253</v>
      </c>
      <c r="L399" s="1" t="s">
        <v>68</v>
      </c>
      <c r="M399" s="1" t="s">
        <v>29</v>
      </c>
      <c r="N399" s="2"/>
      <c r="O399">
        <v>10</v>
      </c>
      <c r="P399">
        <v>9</v>
      </c>
      <c r="Q399">
        <v>2018</v>
      </c>
      <c r="R399" t="s">
        <v>3988</v>
      </c>
      <c r="T399">
        <v>2019</v>
      </c>
    </row>
    <row r="400" spans="1:20" x14ac:dyDescent="0.35">
      <c r="A400" s="1" t="s">
        <v>309</v>
      </c>
      <c r="B400" s="1" t="s">
        <v>250</v>
      </c>
      <c r="C400" s="1" t="s">
        <v>4050</v>
      </c>
      <c r="D400" s="1" t="s">
        <v>4277</v>
      </c>
      <c r="E400" s="1" t="s">
        <v>4274</v>
      </c>
      <c r="F400" s="1" t="s">
        <v>4271</v>
      </c>
      <c r="G400" s="2">
        <v>43311</v>
      </c>
      <c r="H400" s="2">
        <v>43368</v>
      </c>
      <c r="I400" s="1" t="s">
        <v>4290</v>
      </c>
      <c r="J400" s="1" t="s">
        <v>4332</v>
      </c>
      <c r="K400" s="1" t="s">
        <v>315</v>
      </c>
      <c r="L400" s="1" t="s">
        <v>306</v>
      </c>
      <c r="M400" s="1" t="s">
        <v>29</v>
      </c>
      <c r="N400" s="2"/>
      <c r="O400">
        <v>7</v>
      </c>
      <c r="P400">
        <v>9</v>
      </c>
      <c r="Q400">
        <v>2018</v>
      </c>
      <c r="R400" t="s">
        <v>3985</v>
      </c>
      <c r="S400">
        <v>2018</v>
      </c>
      <c r="T400">
        <v>2019</v>
      </c>
    </row>
    <row r="401" spans="1:20" x14ac:dyDescent="0.35">
      <c r="A401" s="1" t="s">
        <v>86</v>
      </c>
      <c r="B401" s="1" t="s">
        <v>60</v>
      </c>
      <c r="C401" s="1" t="s">
        <v>4532</v>
      </c>
      <c r="D401" s="1" t="s">
        <v>4277</v>
      </c>
      <c r="E401" s="1" t="s">
        <v>4278</v>
      </c>
      <c r="F401" s="1" t="s">
        <v>4298</v>
      </c>
      <c r="G401" s="2">
        <v>43343</v>
      </c>
      <c r="H401" s="2">
        <v>43377</v>
      </c>
      <c r="I401" s="1" t="s">
        <v>4290</v>
      </c>
      <c r="J401" s="1" t="s">
        <v>5170</v>
      </c>
      <c r="K401" s="1" t="s">
        <v>92</v>
      </c>
      <c r="L401" s="1" t="s">
        <v>49</v>
      </c>
      <c r="M401" s="1" t="s">
        <v>29</v>
      </c>
      <c r="N401" s="2"/>
      <c r="O401">
        <v>8</v>
      </c>
      <c r="P401">
        <v>10</v>
      </c>
      <c r="Q401">
        <v>2018</v>
      </c>
      <c r="R401" t="s">
        <v>3985</v>
      </c>
      <c r="S401">
        <v>2018</v>
      </c>
      <c r="T401">
        <v>2019</v>
      </c>
    </row>
    <row r="402" spans="1:20" x14ac:dyDescent="0.35">
      <c r="A402" s="1" t="s">
        <v>589</v>
      </c>
      <c r="B402" s="1" t="s">
        <v>250</v>
      </c>
      <c r="C402" s="1" t="s">
        <v>4073</v>
      </c>
      <c r="D402" s="1" t="s">
        <v>4277</v>
      </c>
      <c r="E402" s="1" t="s">
        <v>4274</v>
      </c>
      <c r="F402" s="1" t="s">
        <v>4323</v>
      </c>
      <c r="G402" s="2">
        <v>43311</v>
      </c>
      <c r="H402" s="2">
        <v>43388</v>
      </c>
      <c r="I402" s="1" t="s">
        <v>4290</v>
      </c>
      <c r="J402" s="1" t="s">
        <v>4291</v>
      </c>
      <c r="K402" s="1" t="s">
        <v>65</v>
      </c>
      <c r="L402" s="1" t="s">
        <v>56</v>
      </c>
      <c r="M402" s="1" t="s">
        <v>29</v>
      </c>
      <c r="N402" s="2"/>
      <c r="O402">
        <v>7</v>
      </c>
      <c r="P402">
        <v>10</v>
      </c>
      <c r="Q402">
        <v>2018</v>
      </c>
      <c r="R402" t="s">
        <v>3985</v>
      </c>
      <c r="S402">
        <v>2018</v>
      </c>
      <c r="T402">
        <v>2019</v>
      </c>
    </row>
    <row r="403" spans="1:20" x14ac:dyDescent="0.35">
      <c r="A403" s="1" t="s">
        <v>174</v>
      </c>
      <c r="B403" s="1" t="s">
        <v>60</v>
      </c>
      <c r="C403" s="1" t="s">
        <v>4175</v>
      </c>
      <c r="D403" s="1" t="s">
        <v>4277</v>
      </c>
      <c r="E403" s="1" t="s">
        <v>4274</v>
      </c>
      <c r="F403" s="1" t="s">
        <v>4323</v>
      </c>
      <c r="G403" s="2">
        <v>43403</v>
      </c>
      <c r="H403" s="2">
        <v>43405</v>
      </c>
      <c r="I403" s="1" t="s">
        <v>4290</v>
      </c>
      <c r="J403" s="1" t="s">
        <v>5170</v>
      </c>
      <c r="K403" s="1" t="s">
        <v>76</v>
      </c>
      <c r="L403" s="1" t="s">
        <v>111</v>
      </c>
      <c r="M403" s="1" t="s">
        <v>29</v>
      </c>
      <c r="N403" s="2"/>
      <c r="O403">
        <v>10</v>
      </c>
      <c r="P403">
        <v>11</v>
      </c>
      <c r="Q403">
        <v>2018</v>
      </c>
      <c r="R403" t="s">
        <v>3988</v>
      </c>
      <c r="T403">
        <v>2019</v>
      </c>
    </row>
    <row r="404" spans="1:20" x14ac:dyDescent="0.35">
      <c r="A404" s="1" t="s">
        <v>570</v>
      </c>
      <c r="B404" s="1" t="s">
        <v>250</v>
      </c>
      <c r="C404" s="1" t="s">
        <v>4035</v>
      </c>
      <c r="D404" s="1" t="s">
        <v>4277</v>
      </c>
      <c r="E404" s="1" t="s">
        <v>4274</v>
      </c>
      <c r="F404" s="1" t="s">
        <v>4271</v>
      </c>
      <c r="G404" s="2">
        <v>43343</v>
      </c>
      <c r="H404" s="2">
        <v>43424</v>
      </c>
      <c r="I404" s="1" t="s">
        <v>4290</v>
      </c>
      <c r="J404" s="1" t="s">
        <v>4291</v>
      </c>
      <c r="K404" s="1" t="s">
        <v>572</v>
      </c>
      <c r="L404" s="1" t="s">
        <v>129</v>
      </c>
      <c r="M404" s="1" t="s">
        <v>29</v>
      </c>
      <c r="N404" s="2"/>
      <c r="O404">
        <v>8</v>
      </c>
      <c r="P404">
        <v>11</v>
      </c>
      <c r="Q404">
        <v>2018</v>
      </c>
      <c r="R404" t="s">
        <v>3985</v>
      </c>
      <c r="S404">
        <v>2018</v>
      </c>
      <c r="T404">
        <v>2019</v>
      </c>
    </row>
    <row r="405" spans="1:20" x14ac:dyDescent="0.35">
      <c r="A405" s="1" t="s">
        <v>628</v>
      </c>
      <c r="B405" s="1" t="s">
        <v>250</v>
      </c>
      <c r="C405" s="1" t="s">
        <v>4083</v>
      </c>
      <c r="D405" s="1" t="s">
        <v>4277</v>
      </c>
      <c r="E405" s="1" t="s">
        <v>4274</v>
      </c>
      <c r="F405" s="1" t="s">
        <v>4271</v>
      </c>
      <c r="G405" s="2">
        <v>43404</v>
      </c>
      <c r="H405" s="2">
        <v>43452</v>
      </c>
      <c r="I405" s="1" t="s">
        <v>4290</v>
      </c>
      <c r="J405" s="1" t="s">
        <v>4296</v>
      </c>
      <c r="K405" s="1" t="s">
        <v>76</v>
      </c>
      <c r="L405" s="1" t="s">
        <v>111</v>
      </c>
      <c r="M405" s="1" t="s">
        <v>29</v>
      </c>
      <c r="N405" s="2"/>
      <c r="O405">
        <v>10</v>
      </c>
      <c r="P405">
        <v>12</v>
      </c>
      <c r="Q405">
        <v>2018</v>
      </c>
      <c r="R405" t="s">
        <v>3988</v>
      </c>
      <c r="T405">
        <v>2019</v>
      </c>
    </row>
    <row r="406" spans="1:20" x14ac:dyDescent="0.35">
      <c r="A406" s="1" t="s">
        <v>411</v>
      </c>
      <c r="B406" s="1" t="s">
        <v>250</v>
      </c>
      <c r="C406" s="1" t="s">
        <v>4061</v>
      </c>
      <c r="D406" s="1" t="s">
        <v>4277</v>
      </c>
      <c r="E406" s="1" t="s">
        <v>4274</v>
      </c>
      <c r="F406" s="1" t="s">
        <v>4271</v>
      </c>
      <c r="G406" s="2">
        <v>43235</v>
      </c>
      <c r="H406" s="2">
        <v>43488</v>
      </c>
      <c r="I406" s="1" t="s">
        <v>4290</v>
      </c>
      <c r="J406" s="1" t="s">
        <v>4291</v>
      </c>
      <c r="K406" s="1" t="s">
        <v>413</v>
      </c>
      <c r="L406" s="1" t="s">
        <v>182</v>
      </c>
      <c r="M406" s="1" t="s">
        <v>29</v>
      </c>
      <c r="N406" s="2"/>
      <c r="O406">
        <v>5</v>
      </c>
      <c r="P406">
        <v>1</v>
      </c>
      <c r="Q406">
        <v>2019</v>
      </c>
      <c r="R406" t="s">
        <v>3986</v>
      </c>
      <c r="S406">
        <v>2018</v>
      </c>
      <c r="T406">
        <v>2019</v>
      </c>
    </row>
    <row r="407" spans="1:20" x14ac:dyDescent="0.35">
      <c r="A407" s="1" t="s">
        <v>284</v>
      </c>
      <c r="B407" s="1" t="s">
        <v>250</v>
      </c>
      <c r="C407" s="1" t="s">
        <v>4533</v>
      </c>
      <c r="D407" s="1" t="s">
        <v>4277</v>
      </c>
      <c r="E407" s="1" t="s">
        <v>4278</v>
      </c>
      <c r="F407" s="1" t="s">
        <v>4271</v>
      </c>
      <c r="G407" s="2">
        <v>43496</v>
      </c>
      <c r="H407" s="2">
        <v>43496</v>
      </c>
      <c r="I407" s="1" t="s">
        <v>4293</v>
      </c>
      <c r="J407" s="1" t="s">
        <v>4287</v>
      </c>
      <c r="K407" s="1" t="s">
        <v>76</v>
      </c>
      <c r="L407" s="1" t="s">
        <v>282</v>
      </c>
      <c r="M407" s="1" t="s">
        <v>29</v>
      </c>
      <c r="N407" s="2"/>
      <c r="O407">
        <v>1</v>
      </c>
      <c r="P407">
        <v>1</v>
      </c>
      <c r="Q407">
        <v>2019</v>
      </c>
      <c r="R407" t="s">
        <v>3987</v>
      </c>
      <c r="S407">
        <v>2019</v>
      </c>
      <c r="T407">
        <v>2019</v>
      </c>
    </row>
    <row r="408" spans="1:20" x14ac:dyDescent="0.35">
      <c r="A408" s="1" t="s">
        <v>271</v>
      </c>
      <c r="B408" s="1" t="s">
        <v>250</v>
      </c>
      <c r="C408" s="1" t="s">
        <v>4178</v>
      </c>
      <c r="D408" s="1" t="s">
        <v>4277</v>
      </c>
      <c r="E408" s="1" t="s">
        <v>4274</v>
      </c>
      <c r="F408" s="1" t="s">
        <v>4275</v>
      </c>
      <c r="G408" s="2">
        <v>43480</v>
      </c>
      <c r="H408" s="2">
        <v>43514</v>
      </c>
      <c r="I408" s="1" t="s">
        <v>4293</v>
      </c>
      <c r="J408" s="1" t="s">
        <v>4332</v>
      </c>
      <c r="K408" s="1" t="s">
        <v>76</v>
      </c>
      <c r="L408" s="1" t="s">
        <v>268</v>
      </c>
      <c r="M408" s="1" t="s">
        <v>29</v>
      </c>
      <c r="N408" s="2"/>
      <c r="O408">
        <v>1</v>
      </c>
      <c r="P408">
        <v>2</v>
      </c>
      <c r="Q408">
        <v>2019</v>
      </c>
      <c r="R408" t="s">
        <v>3987</v>
      </c>
      <c r="S408">
        <v>2019</v>
      </c>
      <c r="T408">
        <v>2019</v>
      </c>
    </row>
    <row r="409" spans="1:20" x14ac:dyDescent="0.35">
      <c r="A409" s="1" t="s">
        <v>328</v>
      </c>
      <c r="B409" s="1" t="s">
        <v>250</v>
      </c>
      <c r="C409" s="1" t="s">
        <v>4170</v>
      </c>
      <c r="D409" s="1" t="s">
        <v>4277</v>
      </c>
      <c r="E409" s="1" t="s">
        <v>4274</v>
      </c>
      <c r="F409" s="1" t="s">
        <v>4271</v>
      </c>
      <c r="G409" s="2">
        <v>43496</v>
      </c>
      <c r="H409" s="2">
        <v>43517</v>
      </c>
      <c r="I409" s="1" t="s">
        <v>4293</v>
      </c>
      <c r="J409" s="1" t="s">
        <v>4304</v>
      </c>
      <c r="K409" s="1" t="s">
        <v>76</v>
      </c>
      <c r="L409" s="1" t="s">
        <v>325</v>
      </c>
      <c r="M409" s="1" t="s">
        <v>29</v>
      </c>
      <c r="N409" s="2"/>
      <c r="O409">
        <v>1</v>
      </c>
      <c r="P409">
        <v>2</v>
      </c>
      <c r="Q409">
        <v>2019</v>
      </c>
      <c r="R409" t="s">
        <v>3987</v>
      </c>
      <c r="S409">
        <v>2019</v>
      </c>
      <c r="T409">
        <v>2019</v>
      </c>
    </row>
    <row r="410" spans="1:20" x14ac:dyDescent="0.35">
      <c r="A410" s="1" t="s">
        <v>309</v>
      </c>
      <c r="B410" s="1" t="s">
        <v>250</v>
      </c>
      <c r="C410" s="1" t="s">
        <v>4535</v>
      </c>
      <c r="D410" s="1" t="s">
        <v>4277</v>
      </c>
      <c r="E410" s="1" t="s">
        <v>4278</v>
      </c>
      <c r="F410" s="1" t="s">
        <v>4271</v>
      </c>
      <c r="G410" s="2">
        <v>43496</v>
      </c>
      <c r="H410" s="2">
        <v>43521</v>
      </c>
      <c r="I410" s="1" t="s">
        <v>4293</v>
      </c>
      <c r="J410" s="1" t="s">
        <v>4332</v>
      </c>
      <c r="K410" s="1" t="s">
        <v>315</v>
      </c>
      <c r="L410" s="1" t="s">
        <v>306</v>
      </c>
      <c r="M410" s="1" t="s">
        <v>29</v>
      </c>
      <c r="N410" s="2"/>
      <c r="O410">
        <v>1</v>
      </c>
      <c r="P410">
        <v>2</v>
      </c>
      <c r="Q410">
        <v>2019</v>
      </c>
      <c r="R410" t="s">
        <v>3987</v>
      </c>
      <c r="S410">
        <v>2019</v>
      </c>
      <c r="T410">
        <v>2019</v>
      </c>
    </row>
    <row r="411" spans="1:20" x14ac:dyDescent="0.35">
      <c r="A411" s="1" t="s">
        <v>302</v>
      </c>
      <c r="B411" s="1" t="s">
        <v>250</v>
      </c>
      <c r="C411" s="1" t="s">
        <v>4534</v>
      </c>
      <c r="D411" s="1" t="s">
        <v>4277</v>
      </c>
      <c r="E411" s="1" t="s">
        <v>4278</v>
      </c>
      <c r="F411" s="1" t="s">
        <v>4298</v>
      </c>
      <c r="G411" s="2">
        <v>43555</v>
      </c>
      <c r="H411" s="2">
        <v>43521</v>
      </c>
      <c r="I411" s="1" t="s">
        <v>4293</v>
      </c>
      <c r="J411" s="1" t="s">
        <v>4296</v>
      </c>
      <c r="K411" s="1" t="s">
        <v>76</v>
      </c>
      <c r="L411" s="1" t="s">
        <v>300</v>
      </c>
      <c r="M411" s="1" t="s">
        <v>29</v>
      </c>
      <c r="N411" s="2"/>
      <c r="O411">
        <v>3</v>
      </c>
      <c r="P411">
        <v>2</v>
      </c>
      <c r="Q411">
        <v>2019</v>
      </c>
      <c r="R411" t="s">
        <v>3986</v>
      </c>
      <c r="S411">
        <v>2019</v>
      </c>
      <c r="T411">
        <v>2019</v>
      </c>
    </row>
    <row r="412" spans="1:20" x14ac:dyDescent="0.35">
      <c r="A412" s="1" t="s">
        <v>391</v>
      </c>
      <c r="B412" s="1" t="s">
        <v>250</v>
      </c>
      <c r="C412" s="1" t="s">
        <v>4536</v>
      </c>
      <c r="D412" s="1" t="s">
        <v>4277</v>
      </c>
      <c r="E412" s="1" t="s">
        <v>4278</v>
      </c>
      <c r="F412" s="1" t="s">
        <v>4323</v>
      </c>
      <c r="G412" s="2">
        <v>43524</v>
      </c>
      <c r="H412" s="2">
        <v>43524</v>
      </c>
      <c r="I412" s="1" t="s">
        <v>4293</v>
      </c>
      <c r="J412" s="1" t="s">
        <v>4319</v>
      </c>
      <c r="K412" s="1" t="s">
        <v>92</v>
      </c>
      <c r="L412" s="1" t="s">
        <v>49</v>
      </c>
      <c r="M412" s="1" t="s">
        <v>29</v>
      </c>
      <c r="N412" s="2"/>
      <c r="O412">
        <v>2</v>
      </c>
      <c r="P412">
        <v>2</v>
      </c>
      <c r="Q412">
        <v>2019</v>
      </c>
      <c r="R412" t="s">
        <v>3987</v>
      </c>
      <c r="S412">
        <v>2019</v>
      </c>
      <c r="T412">
        <v>2019</v>
      </c>
    </row>
    <row r="413" spans="1:20" x14ac:dyDescent="0.35">
      <c r="A413" s="1" t="s">
        <v>70</v>
      </c>
      <c r="B413" s="1" t="s">
        <v>60</v>
      </c>
      <c r="C413" s="1" t="s">
        <v>4537</v>
      </c>
      <c r="D413" s="1" t="s">
        <v>4277</v>
      </c>
      <c r="E413" s="1" t="s">
        <v>4278</v>
      </c>
      <c r="F413" s="1" t="s">
        <v>4298</v>
      </c>
      <c r="G413" s="2">
        <v>43524</v>
      </c>
      <c r="H413" s="2">
        <v>43542</v>
      </c>
      <c r="I413" s="1" t="s">
        <v>4293</v>
      </c>
      <c r="J413" s="1" t="s">
        <v>5170</v>
      </c>
      <c r="K413" s="1" t="s">
        <v>76</v>
      </c>
      <c r="L413" s="1" t="s">
        <v>68</v>
      </c>
      <c r="M413" s="1" t="s">
        <v>29</v>
      </c>
      <c r="N413" s="2"/>
      <c r="O413">
        <v>2</v>
      </c>
      <c r="P413">
        <v>3</v>
      </c>
      <c r="Q413">
        <v>2019</v>
      </c>
      <c r="R413" t="s">
        <v>3987</v>
      </c>
      <c r="S413">
        <v>2019</v>
      </c>
      <c r="T413">
        <v>2019</v>
      </c>
    </row>
    <row r="414" spans="1:20" x14ac:dyDescent="0.35">
      <c r="A414" s="1" t="s">
        <v>589</v>
      </c>
      <c r="B414" s="1" t="s">
        <v>250</v>
      </c>
      <c r="C414" s="1" t="s">
        <v>4198</v>
      </c>
      <c r="D414" s="1" t="s">
        <v>4277</v>
      </c>
      <c r="E414" s="1" t="s">
        <v>4274</v>
      </c>
      <c r="F414" s="1" t="s">
        <v>4275</v>
      </c>
      <c r="G414" s="2">
        <v>43555</v>
      </c>
      <c r="H414" s="2">
        <v>43546</v>
      </c>
      <c r="I414" s="1" t="s">
        <v>4293</v>
      </c>
      <c r="J414" s="1" t="s">
        <v>4291</v>
      </c>
      <c r="K414" s="1" t="s">
        <v>65</v>
      </c>
      <c r="L414" s="1" t="s">
        <v>56</v>
      </c>
      <c r="M414" s="1" t="s">
        <v>29</v>
      </c>
      <c r="N414" s="2"/>
      <c r="O414">
        <v>3</v>
      </c>
      <c r="P414">
        <v>3</v>
      </c>
      <c r="Q414">
        <v>2019</v>
      </c>
      <c r="R414" t="s">
        <v>3986</v>
      </c>
      <c r="S414">
        <v>2019</v>
      </c>
      <c r="T414">
        <v>2019</v>
      </c>
    </row>
    <row r="415" spans="1:20" x14ac:dyDescent="0.35">
      <c r="A415" s="1" t="s">
        <v>59</v>
      </c>
      <c r="B415" s="1" t="s">
        <v>60</v>
      </c>
      <c r="C415" s="1" t="s">
        <v>4191</v>
      </c>
      <c r="D415" s="1" t="s">
        <v>4277</v>
      </c>
      <c r="E415" s="1" t="s">
        <v>4278</v>
      </c>
      <c r="F415" s="1" t="s">
        <v>4298</v>
      </c>
      <c r="G415" s="2">
        <v>43524</v>
      </c>
      <c r="H415" s="2">
        <v>43559</v>
      </c>
      <c r="I415" s="1" t="s">
        <v>4293</v>
      </c>
      <c r="J415" s="1" t="s">
        <v>5170</v>
      </c>
      <c r="K415" s="1" t="s">
        <v>65</v>
      </c>
      <c r="L415" s="1" t="s">
        <v>56</v>
      </c>
      <c r="M415" s="1" t="s">
        <v>29</v>
      </c>
      <c r="N415" s="2"/>
      <c r="O415">
        <v>2</v>
      </c>
      <c r="P415">
        <v>4</v>
      </c>
      <c r="Q415">
        <v>2019</v>
      </c>
      <c r="R415" t="s">
        <v>3987</v>
      </c>
      <c r="S415">
        <v>2019</v>
      </c>
      <c r="T415">
        <v>2019</v>
      </c>
    </row>
    <row r="416" spans="1:20" x14ac:dyDescent="0.35">
      <c r="A416" s="1" t="s">
        <v>570</v>
      </c>
      <c r="B416" s="1" t="s">
        <v>250</v>
      </c>
      <c r="C416" s="1" t="s">
        <v>4201</v>
      </c>
      <c r="D416" s="1" t="s">
        <v>4277</v>
      </c>
      <c r="E416" s="1" t="s">
        <v>4274</v>
      </c>
      <c r="F416" s="1" t="s">
        <v>4275</v>
      </c>
      <c r="G416" s="2">
        <v>43524</v>
      </c>
      <c r="H416" s="2">
        <v>43560</v>
      </c>
      <c r="I416" s="1" t="s">
        <v>4293</v>
      </c>
      <c r="J416" s="1" t="s">
        <v>4291</v>
      </c>
      <c r="K416" s="1" t="s">
        <v>572</v>
      </c>
      <c r="L416" s="1" t="s">
        <v>129</v>
      </c>
      <c r="M416" s="1" t="s">
        <v>29</v>
      </c>
      <c r="N416" s="2"/>
      <c r="O416">
        <v>2</v>
      </c>
      <c r="P416">
        <v>4</v>
      </c>
      <c r="Q416">
        <v>2019</v>
      </c>
      <c r="R416" t="s">
        <v>3987</v>
      </c>
      <c r="S416">
        <v>2019</v>
      </c>
      <c r="T416">
        <v>2019</v>
      </c>
    </row>
    <row r="417" spans="1:20" x14ac:dyDescent="0.35">
      <c r="A417" s="1" t="s">
        <v>628</v>
      </c>
      <c r="B417" s="1" t="s">
        <v>250</v>
      </c>
      <c r="C417" s="1" t="s">
        <v>4538</v>
      </c>
      <c r="D417" s="1" t="s">
        <v>4277</v>
      </c>
      <c r="E417" s="1" t="s">
        <v>4278</v>
      </c>
      <c r="F417" s="1" t="s">
        <v>4298</v>
      </c>
      <c r="G417" s="2">
        <v>43585</v>
      </c>
      <c r="H417" s="2">
        <v>43587</v>
      </c>
      <c r="I417" s="1" t="s">
        <v>4293</v>
      </c>
      <c r="J417" s="1" t="s">
        <v>4296</v>
      </c>
      <c r="K417" s="1" t="s">
        <v>76</v>
      </c>
      <c r="L417" s="1" t="s">
        <v>111</v>
      </c>
      <c r="M417" s="1" t="s">
        <v>29</v>
      </c>
      <c r="N417" s="2"/>
      <c r="O417">
        <v>4</v>
      </c>
      <c r="P417">
        <v>5</v>
      </c>
      <c r="Q417">
        <v>2019</v>
      </c>
      <c r="R417" t="s">
        <v>3986</v>
      </c>
      <c r="S417">
        <v>2019</v>
      </c>
      <c r="T417">
        <v>2019</v>
      </c>
    </row>
    <row r="418" spans="1:20" x14ac:dyDescent="0.35">
      <c r="A418" s="1" t="s">
        <v>174</v>
      </c>
      <c r="B418" s="1" t="s">
        <v>60</v>
      </c>
      <c r="C418" s="1" t="s">
        <v>4539</v>
      </c>
      <c r="D418" s="1" t="s">
        <v>4277</v>
      </c>
      <c r="E418" s="1" t="s">
        <v>4278</v>
      </c>
      <c r="F418" s="1" t="s">
        <v>4298</v>
      </c>
      <c r="G418" s="2">
        <v>43585</v>
      </c>
      <c r="H418" s="2">
        <v>43588</v>
      </c>
      <c r="I418" s="1" t="s">
        <v>4293</v>
      </c>
      <c r="J418" s="1" t="s">
        <v>5170</v>
      </c>
      <c r="K418" s="1" t="s">
        <v>76</v>
      </c>
      <c r="L418" s="1" t="s">
        <v>111</v>
      </c>
      <c r="M418" s="1" t="s">
        <v>29</v>
      </c>
      <c r="N418" s="2"/>
      <c r="O418">
        <v>4</v>
      </c>
      <c r="P418">
        <v>5</v>
      </c>
      <c r="Q418">
        <v>2019</v>
      </c>
      <c r="R418" t="s">
        <v>3986</v>
      </c>
      <c r="S418">
        <v>2019</v>
      </c>
      <c r="T418">
        <v>2019</v>
      </c>
    </row>
    <row r="419" spans="1:20" x14ac:dyDescent="0.35">
      <c r="A419" s="1" t="s">
        <v>286</v>
      </c>
      <c r="B419" s="1" t="s">
        <v>250</v>
      </c>
      <c r="C419" s="1" t="s">
        <v>4540</v>
      </c>
      <c r="D419" s="1" t="s">
        <v>4277</v>
      </c>
      <c r="E419" s="1" t="s">
        <v>4274</v>
      </c>
      <c r="F419" s="1" t="s">
        <v>4275</v>
      </c>
      <c r="G419" s="2">
        <v>43524</v>
      </c>
      <c r="H419" s="2">
        <v>43601</v>
      </c>
      <c r="I419" s="1" t="s">
        <v>4293</v>
      </c>
      <c r="J419" s="1" t="s">
        <v>4511</v>
      </c>
      <c r="K419" s="1" t="s">
        <v>32</v>
      </c>
      <c r="L419" s="1" t="s">
        <v>129</v>
      </c>
      <c r="M419" s="1" t="s">
        <v>29</v>
      </c>
      <c r="N419" s="2"/>
      <c r="O419">
        <v>2</v>
      </c>
      <c r="P419">
        <v>5</v>
      </c>
      <c r="Q419">
        <v>2019</v>
      </c>
      <c r="R419" t="s">
        <v>3987</v>
      </c>
      <c r="S419">
        <v>2019</v>
      </c>
      <c r="T419">
        <v>2019</v>
      </c>
    </row>
    <row r="420" spans="1:20" x14ac:dyDescent="0.35">
      <c r="A420" s="1" t="s">
        <v>328</v>
      </c>
      <c r="B420" s="1" t="s">
        <v>250</v>
      </c>
      <c r="C420" s="1" t="s">
        <v>4541</v>
      </c>
      <c r="D420" s="1" t="s">
        <v>4277</v>
      </c>
      <c r="E420" s="1" t="s">
        <v>4278</v>
      </c>
      <c r="F420" s="1" t="s">
        <v>4271</v>
      </c>
      <c r="G420" s="2">
        <v>43677</v>
      </c>
      <c r="H420" s="2">
        <v>43671</v>
      </c>
      <c r="I420" s="1" t="s">
        <v>4293</v>
      </c>
      <c r="J420" s="1" t="s">
        <v>4304</v>
      </c>
      <c r="K420" s="1" t="s">
        <v>76</v>
      </c>
      <c r="L420" s="1" t="s">
        <v>325</v>
      </c>
      <c r="M420" s="1" t="s">
        <v>29</v>
      </c>
      <c r="N420" s="2"/>
      <c r="O420">
        <v>7</v>
      </c>
      <c r="P420">
        <v>7</v>
      </c>
      <c r="Q420">
        <v>2019</v>
      </c>
      <c r="R420" t="s">
        <v>3985</v>
      </c>
      <c r="S420">
        <v>2019</v>
      </c>
      <c r="T420">
        <v>2019</v>
      </c>
    </row>
    <row r="421" spans="1:20" x14ac:dyDescent="0.35">
      <c r="A421" s="1" t="s">
        <v>70</v>
      </c>
      <c r="B421" s="1" t="s">
        <v>60</v>
      </c>
      <c r="C421" s="1" t="s">
        <v>4186</v>
      </c>
      <c r="D421" s="1" t="s">
        <v>4277</v>
      </c>
      <c r="E421" s="1" t="s">
        <v>4274</v>
      </c>
      <c r="F421" s="1" t="s">
        <v>4275</v>
      </c>
      <c r="G421" s="2">
        <v>43677</v>
      </c>
      <c r="H421" s="2">
        <v>43677</v>
      </c>
      <c r="I421" s="1" t="s">
        <v>4293</v>
      </c>
      <c r="J421" s="1" t="s">
        <v>5170</v>
      </c>
      <c r="K421" s="1" t="s">
        <v>76</v>
      </c>
      <c r="L421" s="1" t="s">
        <v>68</v>
      </c>
      <c r="M421" s="1" t="s">
        <v>29</v>
      </c>
      <c r="N421" s="2"/>
      <c r="O421">
        <v>7</v>
      </c>
      <c r="P421">
        <v>7</v>
      </c>
      <c r="Q421">
        <v>2019</v>
      </c>
      <c r="R421" t="s">
        <v>3985</v>
      </c>
      <c r="S421">
        <v>2019</v>
      </c>
      <c r="T421">
        <v>2019</v>
      </c>
    </row>
    <row r="422" spans="1:20" x14ac:dyDescent="0.35">
      <c r="A422" s="1" t="s">
        <v>271</v>
      </c>
      <c r="B422" s="1" t="s">
        <v>250</v>
      </c>
      <c r="C422" s="1" t="s">
        <v>4179</v>
      </c>
      <c r="D422" s="1" t="s">
        <v>4277</v>
      </c>
      <c r="E422" s="1" t="s">
        <v>4278</v>
      </c>
      <c r="F422" s="1" t="s">
        <v>4298</v>
      </c>
      <c r="G422" s="2">
        <v>43646</v>
      </c>
      <c r="H422" s="2">
        <v>43689</v>
      </c>
      <c r="I422" s="1" t="s">
        <v>4293</v>
      </c>
      <c r="J422" s="1" t="s">
        <v>4332</v>
      </c>
      <c r="K422" s="1" t="s">
        <v>76</v>
      </c>
      <c r="L422" s="1" t="s">
        <v>268</v>
      </c>
      <c r="M422" s="1" t="s">
        <v>29</v>
      </c>
      <c r="N422" s="2"/>
      <c r="O422">
        <v>6</v>
      </c>
      <c r="P422">
        <v>8</v>
      </c>
      <c r="Q422">
        <v>2019</v>
      </c>
      <c r="R422" t="s">
        <v>3985</v>
      </c>
      <c r="S422">
        <v>2019</v>
      </c>
      <c r="T422">
        <v>2019</v>
      </c>
    </row>
    <row r="423" spans="1:20" x14ac:dyDescent="0.35">
      <c r="A423" s="1" t="s">
        <v>59</v>
      </c>
      <c r="B423" s="1" t="s">
        <v>60</v>
      </c>
      <c r="C423" s="1" t="s">
        <v>4192</v>
      </c>
      <c r="D423" s="1" t="s">
        <v>4277</v>
      </c>
      <c r="E423" s="1" t="s">
        <v>4274</v>
      </c>
      <c r="F423" s="1" t="s">
        <v>4275</v>
      </c>
      <c r="G423" s="2">
        <v>43708</v>
      </c>
      <c r="H423" s="2">
        <v>43717</v>
      </c>
      <c r="I423" s="1" t="s">
        <v>4293</v>
      </c>
      <c r="J423" s="1" t="s">
        <v>5170</v>
      </c>
      <c r="K423" s="1" t="s">
        <v>65</v>
      </c>
      <c r="L423" s="1" t="s">
        <v>56</v>
      </c>
      <c r="M423" s="1" t="s">
        <v>29</v>
      </c>
      <c r="N423" s="2"/>
      <c r="O423">
        <v>8</v>
      </c>
      <c r="P423">
        <v>9</v>
      </c>
      <c r="Q423">
        <v>2019</v>
      </c>
      <c r="R423" t="s">
        <v>3985</v>
      </c>
      <c r="S423">
        <v>2019</v>
      </c>
      <c r="T423">
        <v>2020</v>
      </c>
    </row>
    <row r="424" spans="1:20" x14ac:dyDescent="0.35">
      <c r="A424" s="1" t="s">
        <v>284</v>
      </c>
      <c r="B424" s="1" t="s">
        <v>250</v>
      </c>
      <c r="C424" s="1" t="s">
        <v>4542</v>
      </c>
      <c r="D424" s="1" t="s">
        <v>4277</v>
      </c>
      <c r="E424" s="1" t="s">
        <v>4270</v>
      </c>
      <c r="F424" s="1" t="s">
        <v>4271</v>
      </c>
      <c r="G424" s="2">
        <v>43708</v>
      </c>
      <c r="H424" s="2">
        <v>43727</v>
      </c>
      <c r="I424" s="1" t="s">
        <v>4293</v>
      </c>
      <c r="J424" s="1" t="s">
        <v>4287</v>
      </c>
      <c r="K424" s="1" t="s">
        <v>76</v>
      </c>
      <c r="L424" s="1" t="s">
        <v>282</v>
      </c>
      <c r="M424" s="1" t="s">
        <v>29</v>
      </c>
      <c r="N424" s="2"/>
      <c r="O424">
        <v>8</v>
      </c>
      <c r="P424">
        <v>9</v>
      </c>
      <c r="Q424">
        <v>2019</v>
      </c>
      <c r="R424" t="s">
        <v>3985</v>
      </c>
      <c r="S424">
        <v>2019</v>
      </c>
      <c r="T424">
        <v>2020</v>
      </c>
    </row>
    <row r="425" spans="1:20" x14ac:dyDescent="0.35">
      <c r="A425" s="1" t="s">
        <v>302</v>
      </c>
      <c r="B425" s="1" t="s">
        <v>250</v>
      </c>
      <c r="C425" s="1" t="s">
        <v>4190</v>
      </c>
      <c r="D425" s="1" t="s">
        <v>4277</v>
      </c>
      <c r="E425" s="1" t="s">
        <v>4274</v>
      </c>
      <c r="F425" s="1" t="s">
        <v>4275</v>
      </c>
      <c r="G425" s="2">
        <v>43708</v>
      </c>
      <c r="H425" s="2">
        <v>43727</v>
      </c>
      <c r="I425" s="1" t="s">
        <v>4293</v>
      </c>
      <c r="J425" s="1" t="s">
        <v>4296</v>
      </c>
      <c r="K425" s="1" t="s">
        <v>76</v>
      </c>
      <c r="L425" s="1" t="s">
        <v>300</v>
      </c>
      <c r="M425" s="1" t="s">
        <v>29</v>
      </c>
      <c r="N425" s="2"/>
      <c r="O425">
        <v>8</v>
      </c>
      <c r="P425">
        <v>9</v>
      </c>
      <c r="Q425">
        <v>2019</v>
      </c>
      <c r="R425" t="s">
        <v>3985</v>
      </c>
      <c r="S425">
        <v>2019</v>
      </c>
      <c r="T425">
        <v>2020</v>
      </c>
    </row>
    <row r="426" spans="1:20" x14ac:dyDescent="0.35">
      <c r="A426" s="1" t="s">
        <v>258</v>
      </c>
      <c r="B426" s="1" t="s">
        <v>250</v>
      </c>
      <c r="C426" s="1" t="s">
        <v>4543</v>
      </c>
      <c r="D426" s="1" t="s">
        <v>4277</v>
      </c>
      <c r="E426" s="1" t="s">
        <v>4278</v>
      </c>
      <c r="F426" s="1" t="s">
        <v>4298</v>
      </c>
      <c r="G426" s="2">
        <v>43677</v>
      </c>
      <c r="H426" s="2">
        <v>43756</v>
      </c>
      <c r="I426" s="1" t="s">
        <v>4293</v>
      </c>
      <c r="J426" s="1" t="s">
        <v>4332</v>
      </c>
      <c r="K426" s="1" t="s">
        <v>76</v>
      </c>
      <c r="L426" s="1" t="s">
        <v>255</v>
      </c>
      <c r="M426" s="1" t="s">
        <v>29</v>
      </c>
      <c r="N426" s="2"/>
      <c r="O426">
        <v>7</v>
      </c>
      <c r="P426">
        <v>10</v>
      </c>
      <c r="Q426">
        <v>2019</v>
      </c>
      <c r="R426" t="s">
        <v>3985</v>
      </c>
      <c r="S426">
        <v>2019</v>
      </c>
      <c r="T426">
        <v>2020</v>
      </c>
    </row>
    <row r="427" spans="1:20" x14ac:dyDescent="0.35">
      <c r="A427" s="1" t="s">
        <v>86</v>
      </c>
      <c r="B427" s="1" t="s">
        <v>60</v>
      </c>
      <c r="C427" s="1" t="s">
        <v>4544</v>
      </c>
      <c r="D427" s="1" t="s">
        <v>4277</v>
      </c>
      <c r="E427" s="1" t="s">
        <v>4278</v>
      </c>
      <c r="F427" s="1" t="s">
        <v>4298</v>
      </c>
      <c r="G427" s="2">
        <v>43677</v>
      </c>
      <c r="H427" s="2">
        <v>43759</v>
      </c>
      <c r="I427" s="1" t="s">
        <v>4293</v>
      </c>
      <c r="J427" s="1" t="s">
        <v>5170</v>
      </c>
      <c r="K427" s="1" t="s">
        <v>92</v>
      </c>
      <c r="L427" s="1" t="s">
        <v>49</v>
      </c>
      <c r="M427" s="1" t="s">
        <v>29</v>
      </c>
      <c r="N427" s="2"/>
      <c r="O427">
        <v>7</v>
      </c>
      <c r="P427">
        <v>10</v>
      </c>
      <c r="Q427">
        <v>2019</v>
      </c>
      <c r="R427" t="s">
        <v>3985</v>
      </c>
      <c r="S427">
        <v>2019</v>
      </c>
      <c r="T427">
        <v>2020</v>
      </c>
    </row>
    <row r="428" spans="1:20" x14ac:dyDescent="0.35">
      <c r="A428" s="1" t="s">
        <v>185</v>
      </c>
      <c r="B428" s="1" t="s">
        <v>60</v>
      </c>
      <c r="C428" s="1" t="s">
        <v>4545</v>
      </c>
      <c r="D428" s="1" t="s">
        <v>4277</v>
      </c>
      <c r="E428" s="1" t="s">
        <v>4278</v>
      </c>
      <c r="F428" s="1" t="s">
        <v>4298</v>
      </c>
      <c r="G428" s="2">
        <v>43738</v>
      </c>
      <c r="H428" s="2">
        <v>43775</v>
      </c>
      <c r="I428" s="1" t="s">
        <v>4293</v>
      </c>
      <c r="J428" s="1" t="s">
        <v>5170</v>
      </c>
      <c r="K428" s="1" t="s">
        <v>32</v>
      </c>
      <c r="L428" s="1" t="s">
        <v>182</v>
      </c>
      <c r="M428" s="1" t="s">
        <v>5206</v>
      </c>
      <c r="N428" s="2"/>
      <c r="O428">
        <v>9</v>
      </c>
      <c r="P428">
        <v>11</v>
      </c>
      <c r="Q428">
        <v>2019</v>
      </c>
      <c r="R428" t="s">
        <v>3988</v>
      </c>
      <c r="T428">
        <v>2020</v>
      </c>
    </row>
    <row r="429" spans="1:20" x14ac:dyDescent="0.35">
      <c r="A429" s="1" t="s">
        <v>174</v>
      </c>
      <c r="B429" s="1" t="s">
        <v>60</v>
      </c>
      <c r="C429" s="1" t="s">
        <v>4176</v>
      </c>
      <c r="D429" s="1" t="s">
        <v>4277</v>
      </c>
      <c r="E429" s="1" t="s">
        <v>4274</v>
      </c>
      <c r="F429" s="1" t="s">
        <v>4275</v>
      </c>
      <c r="G429" s="2">
        <v>43768</v>
      </c>
      <c r="H429" s="2">
        <v>43812</v>
      </c>
      <c r="I429" s="1" t="s">
        <v>4293</v>
      </c>
      <c r="J429" s="1" t="s">
        <v>5170</v>
      </c>
      <c r="K429" s="1" t="s">
        <v>76</v>
      </c>
      <c r="L429" s="1" t="s">
        <v>111</v>
      </c>
      <c r="M429" s="1" t="s">
        <v>29</v>
      </c>
      <c r="N429" s="2"/>
      <c r="O429">
        <v>10</v>
      </c>
      <c r="P429">
        <v>12</v>
      </c>
      <c r="Q429">
        <v>2019</v>
      </c>
      <c r="R429" t="s">
        <v>3988</v>
      </c>
      <c r="T429">
        <v>2020</v>
      </c>
    </row>
    <row r="430" spans="1:20" x14ac:dyDescent="0.35">
      <c r="A430" s="1" t="s">
        <v>70</v>
      </c>
      <c r="B430" s="1" t="s">
        <v>60</v>
      </c>
      <c r="C430" s="1" t="s">
        <v>4546</v>
      </c>
      <c r="D430" s="1" t="s">
        <v>4277</v>
      </c>
      <c r="E430" s="1" t="s">
        <v>4278</v>
      </c>
      <c r="F430" s="1" t="s">
        <v>4298</v>
      </c>
      <c r="G430" s="2">
        <v>43861</v>
      </c>
      <c r="H430" s="2">
        <v>43858</v>
      </c>
      <c r="I430" s="1" t="s">
        <v>4308</v>
      </c>
      <c r="J430" s="1" t="s">
        <v>5170</v>
      </c>
      <c r="K430" s="1" t="s">
        <v>76</v>
      </c>
      <c r="L430" s="1" t="s">
        <v>68</v>
      </c>
      <c r="M430" s="1" t="s">
        <v>29</v>
      </c>
      <c r="N430" s="2"/>
      <c r="O430">
        <v>1</v>
      </c>
      <c r="P430">
        <v>1</v>
      </c>
      <c r="Q430">
        <v>2020</v>
      </c>
      <c r="R430" t="s">
        <v>3987</v>
      </c>
      <c r="S430">
        <v>2020</v>
      </c>
      <c r="T430">
        <v>2020</v>
      </c>
    </row>
    <row r="431" spans="1:20" x14ac:dyDescent="0.35">
      <c r="A431" s="1" t="s">
        <v>628</v>
      </c>
      <c r="B431" s="1" t="s">
        <v>250</v>
      </c>
      <c r="C431" s="1" t="s">
        <v>4167</v>
      </c>
      <c r="D431" s="1" t="s">
        <v>4277</v>
      </c>
      <c r="E431" s="1" t="s">
        <v>4274</v>
      </c>
      <c r="F431" s="1" t="s">
        <v>4275</v>
      </c>
      <c r="G431" s="2">
        <v>43830</v>
      </c>
      <c r="H431" s="2">
        <v>43859</v>
      </c>
      <c r="I431" s="1" t="s">
        <v>4293</v>
      </c>
      <c r="J431" s="1" t="s">
        <v>4296</v>
      </c>
      <c r="K431" s="1" t="s">
        <v>76</v>
      </c>
      <c r="L431" s="1" t="s">
        <v>111</v>
      </c>
      <c r="M431" s="1" t="s">
        <v>29</v>
      </c>
      <c r="N431" s="2"/>
      <c r="O431">
        <v>12</v>
      </c>
      <c r="P431">
        <v>1</v>
      </c>
      <c r="Q431">
        <v>2020</v>
      </c>
      <c r="R431" t="s">
        <v>3987</v>
      </c>
      <c r="T431">
        <v>2020</v>
      </c>
    </row>
    <row r="432" spans="1:20" x14ac:dyDescent="0.35">
      <c r="A432" s="1" t="s">
        <v>328</v>
      </c>
      <c r="B432" s="1" t="s">
        <v>250</v>
      </c>
      <c r="C432" s="1" t="s">
        <v>4171</v>
      </c>
      <c r="D432" s="1" t="s">
        <v>4277</v>
      </c>
      <c r="E432" s="1" t="s">
        <v>4274</v>
      </c>
      <c r="F432" s="1" t="s">
        <v>4275</v>
      </c>
      <c r="G432" s="2">
        <v>43861</v>
      </c>
      <c r="H432" s="2">
        <v>43861</v>
      </c>
      <c r="I432" s="1" t="s">
        <v>4308</v>
      </c>
      <c r="J432" s="1" t="s">
        <v>4304</v>
      </c>
      <c r="K432" s="1" t="s">
        <v>76</v>
      </c>
      <c r="L432" s="1" t="s">
        <v>325</v>
      </c>
      <c r="M432" s="1" t="s">
        <v>29</v>
      </c>
      <c r="N432" s="2"/>
      <c r="O432">
        <v>1</v>
      </c>
      <c r="P432">
        <v>1</v>
      </c>
      <c r="Q432">
        <v>2020</v>
      </c>
      <c r="R432" t="s">
        <v>3987</v>
      </c>
      <c r="S432">
        <v>2020</v>
      </c>
      <c r="T432">
        <v>2020</v>
      </c>
    </row>
    <row r="433" spans="1:20" x14ac:dyDescent="0.35">
      <c r="A433" s="1" t="s">
        <v>159</v>
      </c>
      <c r="B433" s="1" t="s">
        <v>60</v>
      </c>
      <c r="C433" s="1" t="s">
        <v>4202</v>
      </c>
      <c r="D433" s="1" t="s">
        <v>4277</v>
      </c>
      <c r="E433" s="1" t="s">
        <v>4274</v>
      </c>
      <c r="F433" s="1" t="s">
        <v>4275</v>
      </c>
      <c r="G433" s="2">
        <v>43861</v>
      </c>
      <c r="H433" s="2">
        <v>43865</v>
      </c>
      <c r="I433" s="1" t="s">
        <v>4308</v>
      </c>
      <c r="J433" s="1" t="s">
        <v>5170</v>
      </c>
      <c r="K433" s="1" t="s">
        <v>76</v>
      </c>
      <c r="L433" s="1" t="s">
        <v>156</v>
      </c>
      <c r="M433" s="1" t="s">
        <v>29</v>
      </c>
      <c r="N433" s="2"/>
      <c r="O433">
        <v>1</v>
      </c>
      <c r="P433">
        <v>2</v>
      </c>
      <c r="Q433">
        <v>2020</v>
      </c>
      <c r="R433" t="s">
        <v>3987</v>
      </c>
      <c r="S433">
        <v>2020</v>
      </c>
      <c r="T433">
        <v>2020</v>
      </c>
    </row>
    <row r="434" spans="1:20" x14ac:dyDescent="0.35">
      <c r="A434" s="1" t="s">
        <v>271</v>
      </c>
      <c r="B434" s="1" t="s">
        <v>250</v>
      </c>
      <c r="C434" s="1" t="s">
        <v>4205</v>
      </c>
      <c r="D434" s="1" t="s">
        <v>4277</v>
      </c>
      <c r="E434" s="1" t="s">
        <v>4270</v>
      </c>
      <c r="F434" s="1" t="s">
        <v>4271</v>
      </c>
      <c r="G434" s="2">
        <v>43845</v>
      </c>
      <c r="H434" s="2">
        <v>43888</v>
      </c>
      <c r="I434" s="1" t="s">
        <v>4308</v>
      </c>
      <c r="J434" s="1" t="s">
        <v>4332</v>
      </c>
      <c r="K434" s="1" t="s">
        <v>76</v>
      </c>
      <c r="L434" s="1" t="s">
        <v>268</v>
      </c>
      <c r="M434" s="1" t="s">
        <v>29</v>
      </c>
      <c r="N434" s="2"/>
      <c r="O434">
        <v>1</v>
      </c>
      <c r="P434">
        <v>2</v>
      </c>
      <c r="Q434">
        <v>2020</v>
      </c>
      <c r="R434" t="s">
        <v>3987</v>
      </c>
      <c r="S434">
        <v>2020</v>
      </c>
      <c r="T434">
        <v>2020</v>
      </c>
    </row>
    <row r="435" spans="1:20" x14ac:dyDescent="0.35">
      <c r="A435" s="1" t="s">
        <v>271</v>
      </c>
      <c r="B435" s="1" t="s">
        <v>250</v>
      </c>
      <c r="C435" s="1" t="s">
        <v>4180</v>
      </c>
      <c r="D435" s="1" t="s">
        <v>4277</v>
      </c>
      <c r="E435" s="1" t="s">
        <v>4274</v>
      </c>
      <c r="F435" s="1" t="s">
        <v>4275</v>
      </c>
      <c r="G435" s="2">
        <v>43845</v>
      </c>
      <c r="H435" s="2">
        <v>43888</v>
      </c>
      <c r="I435" s="1" t="s">
        <v>4308</v>
      </c>
      <c r="J435" s="1" t="s">
        <v>4332</v>
      </c>
      <c r="K435" s="1" t="s">
        <v>76</v>
      </c>
      <c r="L435" s="1" t="s">
        <v>268</v>
      </c>
      <c r="M435" s="1" t="s">
        <v>29</v>
      </c>
      <c r="N435" s="2"/>
      <c r="O435">
        <v>1</v>
      </c>
      <c r="P435">
        <v>2</v>
      </c>
      <c r="Q435">
        <v>2020</v>
      </c>
      <c r="R435" t="s">
        <v>3987</v>
      </c>
      <c r="S435">
        <v>2020</v>
      </c>
      <c r="T435">
        <v>2020</v>
      </c>
    </row>
    <row r="436" spans="1:20" x14ac:dyDescent="0.35">
      <c r="A436" s="1" t="s">
        <v>59</v>
      </c>
      <c r="B436" s="1" t="s">
        <v>60</v>
      </c>
      <c r="C436" s="1" t="s">
        <v>4193</v>
      </c>
      <c r="D436" s="1" t="s">
        <v>4277</v>
      </c>
      <c r="E436" s="1" t="s">
        <v>4278</v>
      </c>
      <c r="F436" s="1" t="s">
        <v>4298</v>
      </c>
      <c r="G436" s="2">
        <v>43889</v>
      </c>
      <c r="H436" s="2">
        <v>43889</v>
      </c>
      <c r="I436" s="1" t="s">
        <v>4308</v>
      </c>
      <c r="J436" s="1" t="s">
        <v>5170</v>
      </c>
      <c r="K436" s="1" t="s">
        <v>65</v>
      </c>
      <c r="L436" s="1" t="s">
        <v>56</v>
      </c>
      <c r="M436" s="1" t="s">
        <v>29</v>
      </c>
      <c r="N436" s="2"/>
      <c r="O436">
        <v>2</v>
      </c>
      <c r="P436">
        <v>2</v>
      </c>
      <c r="Q436">
        <v>2020</v>
      </c>
      <c r="R436" t="s">
        <v>3987</v>
      </c>
      <c r="S436">
        <v>2020</v>
      </c>
      <c r="T436">
        <v>2020</v>
      </c>
    </row>
    <row r="437" spans="1:20" x14ac:dyDescent="0.35">
      <c r="A437" s="1" t="s">
        <v>243</v>
      </c>
      <c r="B437" s="1" t="s">
        <v>216</v>
      </c>
      <c r="C437" s="1" t="s">
        <v>4547</v>
      </c>
      <c r="D437" s="1" t="s">
        <v>4277</v>
      </c>
      <c r="E437" s="1" t="s">
        <v>4278</v>
      </c>
      <c r="F437" s="1" t="s">
        <v>4298</v>
      </c>
      <c r="G437" s="2">
        <v>43830</v>
      </c>
      <c r="H437" s="2">
        <v>43907</v>
      </c>
      <c r="I437" s="1" t="s">
        <v>4293</v>
      </c>
      <c r="J437" s="1" t="s">
        <v>4304</v>
      </c>
      <c r="K437" s="1" t="s">
        <v>76</v>
      </c>
      <c r="L437" s="1" t="s">
        <v>38</v>
      </c>
      <c r="M437" s="1" t="s">
        <v>29</v>
      </c>
      <c r="N437" s="2"/>
      <c r="O437">
        <v>12</v>
      </c>
      <c r="P437">
        <v>3</v>
      </c>
      <c r="Q437">
        <v>2020</v>
      </c>
      <c r="R437" t="s">
        <v>3987</v>
      </c>
      <c r="T437">
        <v>2020</v>
      </c>
    </row>
    <row r="438" spans="1:20" x14ac:dyDescent="0.35">
      <c r="A438" s="1" t="s">
        <v>86</v>
      </c>
      <c r="B438" s="1" t="s">
        <v>60</v>
      </c>
      <c r="C438" s="1" t="s">
        <v>4182</v>
      </c>
      <c r="D438" s="1" t="s">
        <v>4277</v>
      </c>
      <c r="E438" s="1" t="s">
        <v>4274</v>
      </c>
      <c r="F438" s="1" t="s">
        <v>4548</v>
      </c>
      <c r="G438" s="2">
        <v>43889</v>
      </c>
      <c r="H438" s="2">
        <v>43909</v>
      </c>
      <c r="I438" s="1" t="s">
        <v>4308</v>
      </c>
      <c r="J438" s="1" t="s">
        <v>5170</v>
      </c>
      <c r="K438" s="1" t="s">
        <v>92</v>
      </c>
      <c r="L438" s="1" t="s">
        <v>49</v>
      </c>
      <c r="M438" s="1" t="s">
        <v>29</v>
      </c>
      <c r="N438" s="2"/>
      <c r="O438">
        <v>2</v>
      </c>
      <c r="P438">
        <v>3</v>
      </c>
      <c r="Q438">
        <v>2020</v>
      </c>
      <c r="R438" t="s">
        <v>3987</v>
      </c>
      <c r="S438">
        <v>2020</v>
      </c>
      <c r="T438">
        <v>2020</v>
      </c>
    </row>
    <row r="439" spans="1:20" x14ac:dyDescent="0.35">
      <c r="A439" s="1" t="s">
        <v>258</v>
      </c>
      <c r="B439" s="1" t="s">
        <v>250</v>
      </c>
      <c r="C439" s="1" t="s">
        <v>4206</v>
      </c>
      <c r="D439" s="1" t="s">
        <v>4277</v>
      </c>
      <c r="E439" s="1" t="s">
        <v>4274</v>
      </c>
      <c r="F439" s="1" t="s">
        <v>4275</v>
      </c>
      <c r="G439" s="2">
        <v>43890</v>
      </c>
      <c r="H439" s="2">
        <v>43915</v>
      </c>
      <c r="I439" s="1" t="s">
        <v>4308</v>
      </c>
      <c r="J439" s="1" t="s">
        <v>4332</v>
      </c>
      <c r="K439" s="1" t="s">
        <v>76</v>
      </c>
      <c r="L439" s="1" t="s">
        <v>255</v>
      </c>
      <c r="M439" s="1" t="s">
        <v>29</v>
      </c>
      <c r="N439" s="2"/>
      <c r="O439">
        <v>2</v>
      </c>
      <c r="P439">
        <v>3</v>
      </c>
      <c r="Q439">
        <v>2020</v>
      </c>
      <c r="R439" t="s">
        <v>3987</v>
      </c>
      <c r="S439">
        <v>2020</v>
      </c>
      <c r="T439">
        <v>2020</v>
      </c>
    </row>
    <row r="440" spans="1:20" x14ac:dyDescent="0.35">
      <c r="A440" s="1" t="s">
        <v>309</v>
      </c>
      <c r="B440" s="1" t="s">
        <v>250</v>
      </c>
      <c r="C440" s="1" t="s">
        <v>4077</v>
      </c>
      <c r="D440" s="1" t="s">
        <v>4277</v>
      </c>
      <c r="E440" s="1" t="s">
        <v>4274</v>
      </c>
      <c r="F440" s="1" t="s">
        <v>4275</v>
      </c>
      <c r="G440" s="2">
        <v>43890</v>
      </c>
      <c r="H440" s="2">
        <v>43923</v>
      </c>
      <c r="I440" s="1" t="s">
        <v>4308</v>
      </c>
      <c r="J440" s="1" t="s">
        <v>4332</v>
      </c>
      <c r="K440" s="1" t="s">
        <v>315</v>
      </c>
      <c r="L440" s="1" t="s">
        <v>306</v>
      </c>
      <c r="M440" s="1" t="s">
        <v>29</v>
      </c>
      <c r="N440" s="2"/>
      <c r="O440">
        <v>2</v>
      </c>
      <c r="P440">
        <v>4</v>
      </c>
      <c r="Q440">
        <v>2020</v>
      </c>
      <c r="R440" t="s">
        <v>3987</v>
      </c>
      <c r="S440">
        <v>2020</v>
      </c>
      <c r="T440">
        <v>2020</v>
      </c>
    </row>
    <row r="441" spans="1:20" x14ac:dyDescent="0.35">
      <c r="A441" s="1" t="s">
        <v>258</v>
      </c>
      <c r="B441" s="1" t="s">
        <v>250</v>
      </c>
      <c r="C441" s="1" t="s">
        <v>4549</v>
      </c>
      <c r="D441" s="1" t="s">
        <v>4277</v>
      </c>
      <c r="E441" s="1" t="s">
        <v>4270</v>
      </c>
      <c r="F441" s="1" t="s">
        <v>4271</v>
      </c>
      <c r="G441" s="2">
        <v>43890</v>
      </c>
      <c r="H441" s="2">
        <v>43926</v>
      </c>
      <c r="I441" s="1" t="s">
        <v>4308</v>
      </c>
      <c r="J441" s="1" t="s">
        <v>4332</v>
      </c>
      <c r="K441" s="1" t="s">
        <v>76</v>
      </c>
      <c r="L441" s="1" t="s">
        <v>255</v>
      </c>
      <c r="M441" s="1" t="s">
        <v>29</v>
      </c>
      <c r="N441" s="2"/>
      <c r="O441">
        <v>2</v>
      </c>
      <c r="P441">
        <v>4</v>
      </c>
      <c r="Q441">
        <v>2020</v>
      </c>
      <c r="R441" t="s">
        <v>3987</v>
      </c>
      <c r="S441">
        <v>2020</v>
      </c>
      <c r="T441">
        <v>2020</v>
      </c>
    </row>
    <row r="442" spans="1:20" x14ac:dyDescent="0.35">
      <c r="A442" s="1" t="s">
        <v>171</v>
      </c>
      <c r="B442" s="1" t="s">
        <v>216</v>
      </c>
      <c r="C442" s="1" t="s">
        <v>4550</v>
      </c>
      <c r="D442" s="1" t="s">
        <v>4277</v>
      </c>
      <c r="E442" s="1" t="s">
        <v>4278</v>
      </c>
      <c r="F442" s="1" t="s">
        <v>4298</v>
      </c>
      <c r="G442" s="2">
        <v>43921</v>
      </c>
      <c r="H442" s="2">
        <v>43950</v>
      </c>
      <c r="I442" s="1" t="s">
        <v>4308</v>
      </c>
      <c r="J442" s="1" t="s">
        <v>5170</v>
      </c>
      <c r="K442" s="1" t="s">
        <v>76</v>
      </c>
      <c r="L442" s="1" t="s">
        <v>161</v>
      </c>
      <c r="M442" s="1" t="s">
        <v>5207</v>
      </c>
      <c r="N442" s="2"/>
      <c r="O442">
        <v>3</v>
      </c>
      <c r="P442">
        <v>4</v>
      </c>
      <c r="Q442">
        <v>2020</v>
      </c>
      <c r="R442" t="s">
        <v>3986</v>
      </c>
      <c r="S442">
        <v>2020</v>
      </c>
      <c r="T442">
        <v>2020</v>
      </c>
    </row>
    <row r="443" spans="1:20" x14ac:dyDescent="0.35">
      <c r="A443" s="1" t="s">
        <v>185</v>
      </c>
      <c r="B443" s="1" t="s">
        <v>60</v>
      </c>
      <c r="C443" s="1" t="s">
        <v>4208</v>
      </c>
      <c r="D443" s="1" t="s">
        <v>4277</v>
      </c>
      <c r="E443" s="1" t="s">
        <v>4274</v>
      </c>
      <c r="F443" s="1" t="s">
        <v>4275</v>
      </c>
      <c r="G443" s="2">
        <v>43921</v>
      </c>
      <c r="H443" s="2">
        <v>43951</v>
      </c>
      <c r="I443" s="1" t="s">
        <v>4308</v>
      </c>
      <c r="J443" s="1" t="s">
        <v>5170</v>
      </c>
      <c r="K443" s="1" t="s">
        <v>32</v>
      </c>
      <c r="L443" s="1" t="s">
        <v>182</v>
      </c>
      <c r="M443" s="1" t="s">
        <v>5208</v>
      </c>
      <c r="N443" s="2"/>
      <c r="O443">
        <v>3</v>
      </c>
      <c r="P443">
        <v>4</v>
      </c>
      <c r="Q443">
        <v>2020</v>
      </c>
      <c r="R443" t="s">
        <v>3986</v>
      </c>
      <c r="S443">
        <v>2020</v>
      </c>
      <c r="T443">
        <v>2020</v>
      </c>
    </row>
    <row r="444" spans="1:20" x14ac:dyDescent="0.35">
      <c r="A444" s="1" t="s">
        <v>124</v>
      </c>
      <c r="B444" s="1" t="s">
        <v>60</v>
      </c>
      <c r="C444" s="1" t="s">
        <v>4551</v>
      </c>
      <c r="D444" s="1" t="s">
        <v>4277</v>
      </c>
      <c r="E444" s="1" t="s">
        <v>4278</v>
      </c>
      <c r="F444" s="1" t="s">
        <v>4298</v>
      </c>
      <c r="G444" s="2">
        <v>43921</v>
      </c>
      <c r="H444" s="2">
        <v>43962</v>
      </c>
      <c r="I444" s="1" t="s">
        <v>4308</v>
      </c>
      <c r="J444" s="1" t="s">
        <v>4296</v>
      </c>
      <c r="K444" s="1" t="s">
        <v>76</v>
      </c>
      <c r="L444" s="1" t="s">
        <v>121</v>
      </c>
      <c r="M444" s="1" t="s">
        <v>5209</v>
      </c>
      <c r="N444" s="2"/>
      <c r="O444">
        <v>3</v>
      </c>
      <c r="P444">
        <v>5</v>
      </c>
      <c r="Q444">
        <v>2020</v>
      </c>
      <c r="R444" t="s">
        <v>3986</v>
      </c>
      <c r="S444">
        <v>2020</v>
      </c>
      <c r="T444">
        <v>2020</v>
      </c>
    </row>
    <row r="445" spans="1:20" x14ac:dyDescent="0.35">
      <c r="A445" s="1" t="s">
        <v>174</v>
      </c>
      <c r="B445" s="1" t="s">
        <v>60</v>
      </c>
      <c r="C445" s="1" t="s">
        <v>4552</v>
      </c>
      <c r="D445" s="1" t="s">
        <v>4277</v>
      </c>
      <c r="E445" s="1" t="s">
        <v>4278</v>
      </c>
      <c r="F445" s="1" t="s">
        <v>4298</v>
      </c>
      <c r="G445" s="2">
        <v>43951</v>
      </c>
      <c r="H445" s="2">
        <v>44000</v>
      </c>
      <c r="I445" s="1" t="s">
        <v>4308</v>
      </c>
      <c r="J445" s="1" t="s">
        <v>5170</v>
      </c>
      <c r="K445" s="1" t="s">
        <v>76</v>
      </c>
      <c r="L445" s="1" t="s">
        <v>111</v>
      </c>
      <c r="M445" s="1" t="s">
        <v>29</v>
      </c>
      <c r="N445" s="2"/>
      <c r="O445">
        <v>4</v>
      </c>
      <c r="P445">
        <v>6</v>
      </c>
      <c r="Q445">
        <v>2020</v>
      </c>
      <c r="R445" t="s">
        <v>3986</v>
      </c>
      <c r="S445">
        <v>2020</v>
      </c>
      <c r="T445">
        <v>2020</v>
      </c>
    </row>
    <row r="446" spans="1:20" x14ac:dyDescent="0.35">
      <c r="A446" s="1" t="s">
        <v>196</v>
      </c>
      <c r="B446" s="1" t="s">
        <v>60</v>
      </c>
      <c r="C446" s="1" t="s">
        <v>4553</v>
      </c>
      <c r="D446" s="1" t="s">
        <v>4277</v>
      </c>
      <c r="E446" s="1" t="s">
        <v>4278</v>
      </c>
      <c r="F446" s="1" t="s">
        <v>4298</v>
      </c>
      <c r="G446" s="2">
        <v>43951</v>
      </c>
      <c r="H446" s="2">
        <v>44013</v>
      </c>
      <c r="I446" s="1" t="s">
        <v>4308</v>
      </c>
      <c r="J446" s="1" t="s">
        <v>4332</v>
      </c>
      <c r="K446" s="1" t="s">
        <v>76</v>
      </c>
      <c r="L446" s="1" t="s">
        <v>111</v>
      </c>
      <c r="M446" s="1" t="s">
        <v>29</v>
      </c>
      <c r="N446" s="2"/>
      <c r="O446">
        <v>4</v>
      </c>
      <c r="P446">
        <v>7</v>
      </c>
      <c r="Q446">
        <v>2020</v>
      </c>
      <c r="R446" t="s">
        <v>3986</v>
      </c>
      <c r="S446">
        <v>2020</v>
      </c>
      <c r="T446">
        <v>2020</v>
      </c>
    </row>
    <row r="447" spans="1:20" x14ac:dyDescent="0.35">
      <c r="A447" s="1" t="s">
        <v>86</v>
      </c>
      <c r="B447" s="1" t="s">
        <v>60</v>
      </c>
      <c r="C447" s="1" t="s">
        <v>4181</v>
      </c>
      <c r="D447" s="1" t="s">
        <v>4277</v>
      </c>
      <c r="E447" s="1" t="s">
        <v>4274</v>
      </c>
      <c r="F447" s="1" t="s">
        <v>4548</v>
      </c>
      <c r="G447" s="2">
        <v>43524</v>
      </c>
      <c r="H447" s="2">
        <v>44033</v>
      </c>
      <c r="I447" s="1" t="s">
        <v>4293</v>
      </c>
      <c r="J447" s="1" t="s">
        <v>5170</v>
      </c>
      <c r="K447" s="1" t="s">
        <v>92</v>
      </c>
      <c r="L447" s="1" t="s">
        <v>49</v>
      </c>
      <c r="M447" s="1" t="s">
        <v>29</v>
      </c>
      <c r="N447" s="2"/>
      <c r="O447">
        <v>2</v>
      </c>
      <c r="P447">
        <v>7</v>
      </c>
      <c r="Q447">
        <v>2020</v>
      </c>
      <c r="R447" t="s">
        <v>3987</v>
      </c>
      <c r="S447">
        <v>2019</v>
      </c>
      <c r="T447">
        <v>2020</v>
      </c>
    </row>
    <row r="448" spans="1:20" x14ac:dyDescent="0.35">
      <c r="A448" s="1" t="s">
        <v>70</v>
      </c>
      <c r="B448" s="1" t="s">
        <v>60</v>
      </c>
      <c r="C448" s="1" t="s">
        <v>4187</v>
      </c>
      <c r="D448" s="1" t="s">
        <v>4277</v>
      </c>
      <c r="E448" s="1" t="s">
        <v>4274</v>
      </c>
      <c r="F448" s="1" t="s">
        <v>4275</v>
      </c>
      <c r="G448" s="2">
        <v>44043</v>
      </c>
      <c r="H448" s="2">
        <v>44054</v>
      </c>
      <c r="I448" s="1" t="s">
        <v>4308</v>
      </c>
      <c r="J448" s="1" t="s">
        <v>5170</v>
      </c>
      <c r="K448" s="1" t="s">
        <v>76</v>
      </c>
      <c r="L448" s="1" t="s">
        <v>68</v>
      </c>
      <c r="M448" s="1" t="s">
        <v>29</v>
      </c>
      <c r="N448" s="2"/>
      <c r="O448">
        <v>7</v>
      </c>
      <c r="P448">
        <v>8</v>
      </c>
      <c r="Q448">
        <v>2020</v>
      </c>
      <c r="R448" t="s">
        <v>3985</v>
      </c>
      <c r="S448">
        <v>2020</v>
      </c>
      <c r="T448">
        <v>2020</v>
      </c>
    </row>
    <row r="449" spans="1:20" x14ac:dyDescent="0.35">
      <c r="A449" s="1" t="s">
        <v>328</v>
      </c>
      <c r="B449" s="1" t="s">
        <v>250</v>
      </c>
      <c r="C449" s="1" t="s">
        <v>4554</v>
      </c>
      <c r="D449" s="1" t="s">
        <v>4277</v>
      </c>
      <c r="E449" s="1" t="s">
        <v>4278</v>
      </c>
      <c r="F449" s="1" t="s">
        <v>4298</v>
      </c>
      <c r="G449" s="2">
        <v>44043</v>
      </c>
      <c r="H449" s="2">
        <v>44064</v>
      </c>
      <c r="I449" s="1" t="s">
        <v>4308</v>
      </c>
      <c r="J449" s="1" t="s">
        <v>4304</v>
      </c>
      <c r="K449" s="1" t="s">
        <v>76</v>
      </c>
      <c r="L449" s="1" t="s">
        <v>325</v>
      </c>
      <c r="M449" s="1" t="s">
        <v>29</v>
      </c>
      <c r="N449" s="2"/>
      <c r="O449">
        <v>7</v>
      </c>
      <c r="P449">
        <v>8</v>
      </c>
      <c r="Q449">
        <v>2020</v>
      </c>
      <c r="R449" t="s">
        <v>3985</v>
      </c>
      <c r="S449">
        <v>2020</v>
      </c>
      <c r="T449">
        <v>2020</v>
      </c>
    </row>
    <row r="450" spans="1:20" x14ac:dyDescent="0.35">
      <c r="A450" s="1" t="s">
        <v>59</v>
      </c>
      <c r="B450" s="1" t="s">
        <v>60</v>
      </c>
      <c r="C450" s="1" t="s">
        <v>4194</v>
      </c>
      <c r="D450" s="1" t="s">
        <v>4277</v>
      </c>
      <c r="E450" s="1" t="s">
        <v>4274</v>
      </c>
      <c r="F450" s="1" t="s">
        <v>4275</v>
      </c>
      <c r="G450" s="2">
        <v>44074</v>
      </c>
      <c r="H450" s="2">
        <v>44076</v>
      </c>
      <c r="I450" s="1" t="s">
        <v>4308</v>
      </c>
      <c r="J450" s="1" t="s">
        <v>5170</v>
      </c>
      <c r="K450" s="1" t="s">
        <v>65</v>
      </c>
      <c r="L450" s="1" t="s">
        <v>56</v>
      </c>
      <c r="M450" s="1" t="s">
        <v>29</v>
      </c>
      <c r="N450" s="2"/>
      <c r="O450">
        <v>8</v>
      </c>
      <c r="P450">
        <v>9</v>
      </c>
      <c r="Q450">
        <v>2020</v>
      </c>
      <c r="R450" t="s">
        <v>3985</v>
      </c>
      <c r="S450">
        <v>2020</v>
      </c>
      <c r="T450">
        <v>2021</v>
      </c>
    </row>
    <row r="451" spans="1:20" x14ac:dyDescent="0.35">
      <c r="A451" s="1" t="s">
        <v>59</v>
      </c>
      <c r="B451" s="1" t="s">
        <v>60</v>
      </c>
      <c r="C451" s="1" t="s">
        <v>4199</v>
      </c>
      <c r="D451" s="1" t="s">
        <v>4269</v>
      </c>
      <c r="E451" s="1" t="s">
        <v>4270</v>
      </c>
      <c r="F451" s="1" t="s">
        <v>4271</v>
      </c>
      <c r="G451" s="2">
        <v>44561</v>
      </c>
      <c r="H451" s="2">
        <v>44082</v>
      </c>
      <c r="I451" s="1" t="s">
        <v>4303</v>
      </c>
      <c r="J451" s="1" t="s">
        <v>5170</v>
      </c>
      <c r="K451" s="1" t="s">
        <v>65</v>
      </c>
      <c r="L451" s="1" t="s">
        <v>56</v>
      </c>
      <c r="M451" s="1" t="s">
        <v>29</v>
      </c>
      <c r="N451" s="2"/>
      <c r="O451">
        <v>12</v>
      </c>
      <c r="P451">
        <v>9</v>
      </c>
      <c r="Q451">
        <v>2020</v>
      </c>
      <c r="R451" t="s">
        <v>3987</v>
      </c>
      <c r="T451">
        <v>2021</v>
      </c>
    </row>
    <row r="452" spans="1:20" x14ac:dyDescent="0.35">
      <c r="A452" s="1" t="s">
        <v>159</v>
      </c>
      <c r="B452" s="1" t="s">
        <v>60</v>
      </c>
      <c r="C452" s="1" t="s">
        <v>4555</v>
      </c>
      <c r="D452" s="1" t="s">
        <v>4277</v>
      </c>
      <c r="E452" s="1" t="s">
        <v>4278</v>
      </c>
      <c r="F452" s="1" t="s">
        <v>4298</v>
      </c>
      <c r="G452" s="2">
        <v>44074</v>
      </c>
      <c r="H452" s="2">
        <v>44089</v>
      </c>
      <c r="I452" s="1" t="s">
        <v>4308</v>
      </c>
      <c r="J452" s="1" t="s">
        <v>5170</v>
      </c>
      <c r="K452" s="1" t="s">
        <v>76</v>
      </c>
      <c r="L452" s="1" t="s">
        <v>156</v>
      </c>
      <c r="M452" s="1" t="s">
        <v>29</v>
      </c>
      <c r="N452" s="2"/>
      <c r="O452">
        <v>8</v>
      </c>
      <c r="P452">
        <v>9</v>
      </c>
      <c r="Q452">
        <v>2020</v>
      </c>
      <c r="R452" t="s">
        <v>3985</v>
      </c>
      <c r="S452">
        <v>2020</v>
      </c>
      <c r="T452">
        <v>2021</v>
      </c>
    </row>
    <row r="453" spans="1:20" x14ac:dyDescent="0.35">
      <c r="A453" s="1" t="s">
        <v>171</v>
      </c>
      <c r="B453" s="1" t="s">
        <v>216</v>
      </c>
      <c r="C453" s="1" t="s">
        <v>4556</v>
      </c>
      <c r="D453" s="1" t="s">
        <v>4277</v>
      </c>
      <c r="E453" s="1" t="s">
        <v>4270</v>
      </c>
      <c r="F453" s="1" t="s">
        <v>4271</v>
      </c>
      <c r="G453" s="2">
        <v>44074</v>
      </c>
      <c r="H453" s="2">
        <v>44089</v>
      </c>
      <c r="I453" s="1" t="s">
        <v>4308</v>
      </c>
      <c r="J453" s="1" t="s">
        <v>5170</v>
      </c>
      <c r="K453" s="1" t="s">
        <v>76</v>
      </c>
      <c r="L453" s="1" t="s">
        <v>161</v>
      </c>
      <c r="M453" s="1" t="s">
        <v>29</v>
      </c>
      <c r="N453" s="2"/>
      <c r="O453">
        <v>8</v>
      </c>
      <c r="P453">
        <v>9</v>
      </c>
      <c r="Q453">
        <v>2020</v>
      </c>
      <c r="R453" t="s">
        <v>3985</v>
      </c>
      <c r="S453">
        <v>2020</v>
      </c>
      <c r="T453">
        <v>2021</v>
      </c>
    </row>
    <row r="454" spans="1:20" x14ac:dyDescent="0.35">
      <c r="A454" s="1" t="s">
        <v>171</v>
      </c>
      <c r="B454" s="1" t="s">
        <v>216</v>
      </c>
      <c r="C454" s="1" t="s">
        <v>4203</v>
      </c>
      <c r="D454" s="1" t="s">
        <v>4277</v>
      </c>
      <c r="E454" s="1" t="s">
        <v>4274</v>
      </c>
      <c r="F454" s="1" t="s">
        <v>4275</v>
      </c>
      <c r="G454" s="2">
        <v>44074</v>
      </c>
      <c r="H454" s="2">
        <v>44102</v>
      </c>
      <c r="I454" s="1" t="s">
        <v>4308</v>
      </c>
      <c r="J454" s="1" t="s">
        <v>5170</v>
      </c>
      <c r="K454" s="1" t="s">
        <v>76</v>
      </c>
      <c r="L454" s="1" t="s">
        <v>161</v>
      </c>
      <c r="M454" s="1" t="s">
        <v>5210</v>
      </c>
      <c r="N454" s="2"/>
      <c r="O454">
        <v>8</v>
      </c>
      <c r="P454">
        <v>9</v>
      </c>
      <c r="Q454">
        <v>2020</v>
      </c>
      <c r="R454" t="s">
        <v>3985</v>
      </c>
      <c r="S454">
        <v>2020</v>
      </c>
      <c r="T454">
        <v>2021</v>
      </c>
    </row>
    <row r="455" spans="1:20" x14ac:dyDescent="0.35">
      <c r="A455" s="1" t="s">
        <v>86</v>
      </c>
      <c r="B455" s="1" t="s">
        <v>60</v>
      </c>
      <c r="C455" s="1" t="s">
        <v>4557</v>
      </c>
      <c r="D455" s="1" t="s">
        <v>4277</v>
      </c>
      <c r="E455" s="1" t="s">
        <v>4278</v>
      </c>
      <c r="F455" s="1" t="s">
        <v>4298</v>
      </c>
      <c r="G455" s="2">
        <v>44043</v>
      </c>
      <c r="H455" s="2">
        <v>44110</v>
      </c>
      <c r="I455" s="1" t="s">
        <v>4308</v>
      </c>
      <c r="J455" s="1" t="s">
        <v>5170</v>
      </c>
      <c r="K455" s="1" t="s">
        <v>92</v>
      </c>
      <c r="L455" s="1" t="s">
        <v>49</v>
      </c>
      <c r="M455" s="1" t="s">
        <v>29</v>
      </c>
      <c r="N455" s="2"/>
      <c r="O455">
        <v>7</v>
      </c>
      <c r="P455">
        <v>10</v>
      </c>
      <c r="Q455">
        <v>2020</v>
      </c>
      <c r="R455" t="s">
        <v>3985</v>
      </c>
      <c r="S455">
        <v>2020</v>
      </c>
      <c r="T455">
        <v>2021</v>
      </c>
    </row>
    <row r="456" spans="1:20" x14ac:dyDescent="0.35">
      <c r="A456" s="1" t="s">
        <v>297</v>
      </c>
      <c r="B456" s="1" t="s">
        <v>250</v>
      </c>
      <c r="C456" s="1" t="s">
        <v>4207</v>
      </c>
      <c r="D456" s="1" t="s">
        <v>4277</v>
      </c>
      <c r="E456" s="1" t="s">
        <v>4274</v>
      </c>
      <c r="F456" s="1" t="s">
        <v>4275</v>
      </c>
      <c r="G456" s="2">
        <v>44043</v>
      </c>
      <c r="H456" s="2">
        <v>44111</v>
      </c>
      <c r="I456" s="1" t="s">
        <v>4308</v>
      </c>
      <c r="J456" s="1" t="s">
        <v>4304</v>
      </c>
      <c r="K456" s="1" t="s">
        <v>76</v>
      </c>
      <c r="L456" s="1" t="s">
        <v>129</v>
      </c>
      <c r="M456" s="1" t="s">
        <v>29</v>
      </c>
      <c r="N456" s="2"/>
      <c r="O456">
        <v>7</v>
      </c>
      <c r="P456">
        <v>10</v>
      </c>
      <c r="Q456">
        <v>2020</v>
      </c>
      <c r="R456" t="s">
        <v>3985</v>
      </c>
      <c r="S456">
        <v>2020</v>
      </c>
      <c r="T456">
        <v>2021</v>
      </c>
    </row>
    <row r="457" spans="1:20" x14ac:dyDescent="0.35">
      <c r="A457" s="1" t="s">
        <v>297</v>
      </c>
      <c r="B457" s="1" t="s">
        <v>250</v>
      </c>
      <c r="C457" s="1" t="s">
        <v>4558</v>
      </c>
      <c r="D457" s="1" t="s">
        <v>4277</v>
      </c>
      <c r="E457" s="1" t="s">
        <v>4270</v>
      </c>
      <c r="F457" s="1" t="s">
        <v>4271</v>
      </c>
      <c r="G457" s="2">
        <v>44043</v>
      </c>
      <c r="H457" s="2">
        <v>44111</v>
      </c>
      <c r="I457" s="1" t="s">
        <v>4308</v>
      </c>
      <c r="J457" s="1" t="s">
        <v>4304</v>
      </c>
      <c r="K457" s="1" t="s">
        <v>76</v>
      </c>
      <c r="L457" s="1" t="s">
        <v>129</v>
      </c>
      <c r="M457" s="1" t="s">
        <v>29</v>
      </c>
      <c r="N457" s="2"/>
      <c r="O457">
        <v>7</v>
      </c>
      <c r="P457">
        <v>10</v>
      </c>
      <c r="Q457">
        <v>2020</v>
      </c>
      <c r="R457" t="s">
        <v>3985</v>
      </c>
      <c r="S457">
        <v>2020</v>
      </c>
      <c r="T457">
        <v>2021</v>
      </c>
    </row>
    <row r="458" spans="1:20" x14ac:dyDescent="0.35">
      <c r="A458" s="1" t="s">
        <v>124</v>
      </c>
      <c r="B458" s="1" t="s">
        <v>60</v>
      </c>
      <c r="C458" s="1" t="s">
        <v>4559</v>
      </c>
      <c r="D458" s="1" t="s">
        <v>4277</v>
      </c>
      <c r="E458" s="1" t="s">
        <v>4270</v>
      </c>
      <c r="F458" s="1" t="s">
        <v>4271</v>
      </c>
      <c r="G458" s="2">
        <v>44439</v>
      </c>
      <c r="H458" s="2">
        <v>44134</v>
      </c>
      <c r="I458" s="1" t="s">
        <v>4303</v>
      </c>
      <c r="J458" s="1" t="s">
        <v>4296</v>
      </c>
      <c r="K458" s="1" t="s">
        <v>76</v>
      </c>
      <c r="L458" s="1" t="s">
        <v>121</v>
      </c>
      <c r="M458" s="1" t="s">
        <v>29</v>
      </c>
      <c r="N458" s="2"/>
      <c r="O458">
        <v>8</v>
      </c>
      <c r="P458">
        <v>10</v>
      </c>
      <c r="Q458">
        <v>2020</v>
      </c>
      <c r="R458" t="s">
        <v>3985</v>
      </c>
      <c r="S458">
        <v>2021</v>
      </c>
      <c r="T458">
        <v>2021</v>
      </c>
    </row>
    <row r="459" spans="1:20" x14ac:dyDescent="0.35">
      <c r="A459" s="1" t="s">
        <v>215</v>
      </c>
      <c r="B459" s="1" t="s">
        <v>250</v>
      </c>
      <c r="C459" s="1" t="s">
        <v>4215</v>
      </c>
      <c r="D459" s="1" t="s">
        <v>4277</v>
      </c>
      <c r="E459" s="1" t="s">
        <v>4274</v>
      </c>
      <c r="F459" s="1" t="s">
        <v>4275</v>
      </c>
      <c r="G459" s="2">
        <v>44135</v>
      </c>
      <c r="H459" s="2">
        <v>44149</v>
      </c>
      <c r="I459" s="1" t="s">
        <v>4308</v>
      </c>
      <c r="J459" s="1" t="s">
        <v>5170</v>
      </c>
      <c r="K459" s="1" t="s">
        <v>218</v>
      </c>
      <c r="L459" s="1" t="s">
        <v>213</v>
      </c>
      <c r="M459" s="1" t="s">
        <v>29</v>
      </c>
      <c r="N459" s="2"/>
      <c r="O459">
        <v>10</v>
      </c>
      <c r="P459">
        <v>11</v>
      </c>
      <c r="Q459">
        <v>2020</v>
      </c>
      <c r="R459" t="s">
        <v>3988</v>
      </c>
      <c r="T459">
        <v>2021</v>
      </c>
    </row>
    <row r="460" spans="1:20" x14ac:dyDescent="0.35">
      <c r="A460" s="1" t="s">
        <v>185</v>
      </c>
      <c r="B460" s="1" t="s">
        <v>60</v>
      </c>
      <c r="C460" s="1" t="s">
        <v>4560</v>
      </c>
      <c r="D460" s="1" t="s">
        <v>4277</v>
      </c>
      <c r="E460" s="1" t="s">
        <v>4278</v>
      </c>
      <c r="F460" s="1" t="s">
        <v>4298</v>
      </c>
      <c r="G460" s="2">
        <v>44104</v>
      </c>
      <c r="H460" s="2">
        <v>44159</v>
      </c>
      <c r="I460" s="1" t="s">
        <v>4308</v>
      </c>
      <c r="J460" s="1" t="s">
        <v>5170</v>
      </c>
      <c r="K460" s="1" t="s">
        <v>32</v>
      </c>
      <c r="L460" s="1" t="s">
        <v>182</v>
      </c>
      <c r="M460" s="1" t="s">
        <v>5211</v>
      </c>
      <c r="N460" s="2"/>
      <c r="O460">
        <v>9</v>
      </c>
      <c r="P460">
        <v>11</v>
      </c>
      <c r="Q460">
        <v>2020</v>
      </c>
      <c r="R460" t="s">
        <v>3988</v>
      </c>
      <c r="T460">
        <v>2021</v>
      </c>
    </row>
    <row r="461" spans="1:20" x14ac:dyDescent="0.35">
      <c r="A461" s="1" t="s">
        <v>124</v>
      </c>
      <c r="B461" s="1" t="s">
        <v>60</v>
      </c>
      <c r="C461" s="1" t="s">
        <v>4561</v>
      </c>
      <c r="D461" s="1" t="s">
        <v>4277</v>
      </c>
      <c r="E461" s="1" t="s">
        <v>4274</v>
      </c>
      <c r="F461" s="1" t="s">
        <v>4275</v>
      </c>
      <c r="G461" s="2">
        <v>44104</v>
      </c>
      <c r="H461" s="2">
        <v>44166</v>
      </c>
      <c r="I461" s="1" t="s">
        <v>4308</v>
      </c>
      <c r="J461" s="1" t="s">
        <v>4296</v>
      </c>
      <c r="K461" s="1" t="s">
        <v>76</v>
      </c>
      <c r="L461" s="1" t="s">
        <v>121</v>
      </c>
      <c r="M461" s="1" t="s">
        <v>5210</v>
      </c>
      <c r="N461" s="2"/>
      <c r="O461">
        <v>9</v>
      </c>
      <c r="P461">
        <v>12</v>
      </c>
      <c r="Q461">
        <v>2020</v>
      </c>
      <c r="R461" t="s">
        <v>3988</v>
      </c>
      <c r="T461">
        <v>2021</v>
      </c>
    </row>
    <row r="462" spans="1:20" x14ac:dyDescent="0.35">
      <c r="A462" s="1" t="s">
        <v>201</v>
      </c>
      <c r="B462" s="1" t="s">
        <v>60</v>
      </c>
      <c r="C462" s="1" t="s">
        <v>4562</v>
      </c>
      <c r="D462" s="1" t="s">
        <v>4269</v>
      </c>
      <c r="E462" s="1" t="s">
        <v>4270</v>
      </c>
      <c r="F462" s="1" t="s">
        <v>4271</v>
      </c>
      <c r="G462" s="2">
        <v>44620</v>
      </c>
      <c r="H462" s="2">
        <v>44168</v>
      </c>
      <c r="I462" s="1" t="s">
        <v>4272</v>
      </c>
      <c r="J462" s="1" t="s">
        <v>4273</v>
      </c>
      <c r="K462" s="1" t="s">
        <v>76</v>
      </c>
      <c r="L462" s="1" t="s">
        <v>198</v>
      </c>
      <c r="M462" s="1" t="s">
        <v>29</v>
      </c>
      <c r="N462" s="2"/>
      <c r="O462">
        <v>2</v>
      </c>
      <c r="P462">
        <v>12</v>
      </c>
      <c r="Q462">
        <v>2020</v>
      </c>
      <c r="R462" t="s">
        <v>3987</v>
      </c>
      <c r="S462">
        <v>2022</v>
      </c>
      <c r="T462">
        <v>2021</v>
      </c>
    </row>
    <row r="463" spans="1:20" x14ac:dyDescent="0.35">
      <c r="A463" s="1" t="s">
        <v>347</v>
      </c>
      <c r="B463" s="1" t="s">
        <v>250</v>
      </c>
      <c r="C463" s="1" t="s">
        <v>4563</v>
      </c>
      <c r="D463" s="1" t="s">
        <v>4277</v>
      </c>
      <c r="E463" s="1" t="s">
        <v>4270</v>
      </c>
      <c r="F463" s="1" t="s">
        <v>4271</v>
      </c>
      <c r="G463" s="2">
        <v>44135</v>
      </c>
      <c r="H463" s="2">
        <v>44172</v>
      </c>
      <c r="I463" s="1" t="s">
        <v>4308</v>
      </c>
      <c r="J463" s="1" t="s">
        <v>4564</v>
      </c>
      <c r="K463" s="1" t="s">
        <v>76</v>
      </c>
      <c r="L463" s="1" t="s">
        <v>33</v>
      </c>
      <c r="M463" s="1" t="s">
        <v>29</v>
      </c>
      <c r="N463" s="2"/>
      <c r="O463">
        <v>10</v>
      </c>
      <c r="P463">
        <v>12</v>
      </c>
      <c r="Q463">
        <v>2020</v>
      </c>
      <c r="R463" t="s">
        <v>3988</v>
      </c>
      <c r="T463">
        <v>2021</v>
      </c>
    </row>
    <row r="464" spans="1:20" x14ac:dyDescent="0.35">
      <c r="A464" s="1" t="s">
        <v>320</v>
      </c>
      <c r="B464" s="1" t="s">
        <v>250</v>
      </c>
      <c r="C464" s="1" t="s">
        <v>4213</v>
      </c>
      <c r="D464" s="1" t="s">
        <v>4277</v>
      </c>
      <c r="E464" s="1" t="s">
        <v>4274</v>
      </c>
      <c r="F464" s="1" t="s">
        <v>4275</v>
      </c>
      <c r="G464" s="2">
        <v>44196</v>
      </c>
      <c r="H464" s="2">
        <v>44217</v>
      </c>
      <c r="I464" s="1" t="s">
        <v>4308</v>
      </c>
      <c r="J464" s="1" t="s">
        <v>4304</v>
      </c>
      <c r="K464" s="1" t="s">
        <v>76</v>
      </c>
      <c r="L464" s="1" t="s">
        <v>317</v>
      </c>
      <c r="M464" s="1" t="s">
        <v>29</v>
      </c>
      <c r="N464" s="2"/>
      <c r="O464">
        <v>12</v>
      </c>
      <c r="P464">
        <v>1</v>
      </c>
      <c r="Q464">
        <v>2021</v>
      </c>
      <c r="R464" t="s">
        <v>3987</v>
      </c>
      <c r="T464">
        <v>2021</v>
      </c>
    </row>
    <row r="465" spans="1:20" x14ac:dyDescent="0.35">
      <c r="A465" s="1" t="s">
        <v>320</v>
      </c>
      <c r="B465" s="1" t="s">
        <v>250</v>
      </c>
      <c r="C465" s="1" t="s">
        <v>4565</v>
      </c>
      <c r="D465" s="1" t="s">
        <v>4277</v>
      </c>
      <c r="E465" s="1" t="s">
        <v>4270</v>
      </c>
      <c r="F465" s="1" t="s">
        <v>4271</v>
      </c>
      <c r="G465" s="2">
        <v>44196</v>
      </c>
      <c r="H465" s="2">
        <v>44218</v>
      </c>
      <c r="I465" s="1" t="s">
        <v>4308</v>
      </c>
      <c r="J465" s="1" t="s">
        <v>4304</v>
      </c>
      <c r="K465" s="1" t="s">
        <v>76</v>
      </c>
      <c r="L465" s="1" t="s">
        <v>317</v>
      </c>
      <c r="M465" s="1" t="s">
        <v>29</v>
      </c>
      <c r="N465" s="2"/>
      <c r="O465">
        <v>12</v>
      </c>
      <c r="P465">
        <v>1</v>
      </c>
      <c r="Q465">
        <v>2021</v>
      </c>
      <c r="R465" t="s">
        <v>3987</v>
      </c>
      <c r="T465">
        <v>2021</v>
      </c>
    </row>
    <row r="466" spans="1:20" x14ac:dyDescent="0.35">
      <c r="A466" s="1" t="s">
        <v>80</v>
      </c>
      <c r="B466" s="1" t="s">
        <v>60</v>
      </c>
      <c r="C466" s="1" t="s">
        <v>4566</v>
      </c>
      <c r="D466" s="1" t="s">
        <v>4269</v>
      </c>
      <c r="E466" s="1" t="s">
        <v>4270</v>
      </c>
      <c r="F466" s="1" t="s">
        <v>4271</v>
      </c>
      <c r="G466" s="2">
        <v>44592</v>
      </c>
      <c r="H466" s="2">
        <v>44236</v>
      </c>
      <c r="I466" s="1" t="s">
        <v>4272</v>
      </c>
      <c r="J466" s="1" t="s">
        <v>5170</v>
      </c>
      <c r="K466" s="1" t="s">
        <v>76</v>
      </c>
      <c r="L466" s="1" t="s">
        <v>78</v>
      </c>
      <c r="M466" s="1" t="s">
        <v>29</v>
      </c>
      <c r="N466" s="2"/>
      <c r="O466">
        <v>1</v>
      </c>
      <c r="P466">
        <v>2</v>
      </c>
      <c r="Q466">
        <v>2021</v>
      </c>
      <c r="R466" t="s">
        <v>3987</v>
      </c>
      <c r="S466">
        <v>2022</v>
      </c>
      <c r="T466">
        <v>2021</v>
      </c>
    </row>
    <row r="467" spans="1:20" x14ac:dyDescent="0.35">
      <c r="A467" s="1" t="s">
        <v>70</v>
      </c>
      <c r="B467" s="1" t="s">
        <v>60</v>
      </c>
      <c r="C467" s="1" t="s">
        <v>4567</v>
      </c>
      <c r="D467" s="1" t="s">
        <v>4277</v>
      </c>
      <c r="E467" s="1" t="s">
        <v>4278</v>
      </c>
      <c r="F467" s="1" t="s">
        <v>4298</v>
      </c>
      <c r="G467" s="2">
        <v>44227</v>
      </c>
      <c r="H467" s="2">
        <v>44243</v>
      </c>
      <c r="I467" s="1" t="s">
        <v>4303</v>
      </c>
      <c r="J467" s="1" t="s">
        <v>5170</v>
      </c>
      <c r="K467" s="1" t="s">
        <v>76</v>
      </c>
      <c r="L467" s="1" t="s">
        <v>68</v>
      </c>
      <c r="M467" s="1" t="s">
        <v>29</v>
      </c>
      <c r="N467" s="2"/>
      <c r="O467">
        <v>1</v>
      </c>
      <c r="P467">
        <v>2</v>
      </c>
      <c r="Q467">
        <v>2021</v>
      </c>
      <c r="R467" t="s">
        <v>3987</v>
      </c>
      <c r="S467">
        <v>2021</v>
      </c>
      <c r="T467">
        <v>2021</v>
      </c>
    </row>
    <row r="468" spans="1:20" x14ac:dyDescent="0.35">
      <c r="A468" s="1" t="s">
        <v>80</v>
      </c>
      <c r="B468" s="1" t="s">
        <v>60</v>
      </c>
      <c r="C468" s="1" t="s">
        <v>4568</v>
      </c>
      <c r="D468" s="1" t="s">
        <v>4277</v>
      </c>
      <c r="E468" s="1" t="s">
        <v>4278</v>
      </c>
      <c r="F468" s="1" t="s">
        <v>4310</v>
      </c>
      <c r="G468" s="2">
        <v>44227</v>
      </c>
      <c r="H468" s="2">
        <v>44250</v>
      </c>
      <c r="I468" s="1" t="s">
        <v>4303</v>
      </c>
      <c r="J468" s="1" t="s">
        <v>5170</v>
      </c>
      <c r="K468" s="1" t="s">
        <v>76</v>
      </c>
      <c r="L468" s="1" t="s">
        <v>78</v>
      </c>
      <c r="M468" s="1" t="s">
        <v>5212</v>
      </c>
      <c r="N468" s="2">
        <v>44237</v>
      </c>
      <c r="O468">
        <v>1</v>
      </c>
      <c r="P468">
        <v>2</v>
      </c>
      <c r="Q468">
        <v>2021</v>
      </c>
      <c r="R468" t="s">
        <v>3987</v>
      </c>
      <c r="S468">
        <v>2021</v>
      </c>
      <c r="T468">
        <v>2021</v>
      </c>
    </row>
    <row r="469" spans="1:20" x14ac:dyDescent="0.35">
      <c r="A469" s="1" t="s">
        <v>105</v>
      </c>
      <c r="B469" s="1" t="s">
        <v>60</v>
      </c>
      <c r="C469" s="1" t="s">
        <v>4569</v>
      </c>
      <c r="D469" s="1" t="s">
        <v>4277</v>
      </c>
      <c r="E469" s="1" t="s">
        <v>4278</v>
      </c>
      <c r="F469" s="1" t="s">
        <v>4298</v>
      </c>
      <c r="G469" s="2">
        <v>44227</v>
      </c>
      <c r="H469" s="2">
        <v>44256</v>
      </c>
      <c r="I469" s="1" t="s">
        <v>4303</v>
      </c>
      <c r="J469" s="1" t="s">
        <v>5170</v>
      </c>
      <c r="K469" s="1" t="s">
        <v>76</v>
      </c>
      <c r="L469" s="1" t="s">
        <v>102</v>
      </c>
      <c r="M469" s="1" t="s">
        <v>5213</v>
      </c>
      <c r="N469" s="2">
        <v>44245</v>
      </c>
      <c r="O469">
        <v>1</v>
      </c>
      <c r="P469">
        <v>3</v>
      </c>
      <c r="Q469">
        <v>2021</v>
      </c>
      <c r="R469" t="s">
        <v>3987</v>
      </c>
      <c r="S469">
        <v>2021</v>
      </c>
      <c r="T469">
        <v>2021</v>
      </c>
    </row>
    <row r="470" spans="1:20" x14ac:dyDescent="0.35">
      <c r="A470" s="1" t="s">
        <v>328</v>
      </c>
      <c r="B470" s="1" t="s">
        <v>250</v>
      </c>
      <c r="C470" s="1" t="s">
        <v>4172</v>
      </c>
      <c r="D470" s="1" t="s">
        <v>4277</v>
      </c>
      <c r="E470" s="1" t="s">
        <v>4274</v>
      </c>
      <c r="F470" s="1" t="s">
        <v>4275</v>
      </c>
      <c r="G470" s="2">
        <v>44227</v>
      </c>
      <c r="H470" s="2">
        <v>44277</v>
      </c>
      <c r="I470" s="1" t="s">
        <v>4303</v>
      </c>
      <c r="J470" s="1" t="s">
        <v>4304</v>
      </c>
      <c r="K470" s="1" t="s">
        <v>76</v>
      </c>
      <c r="L470" s="1" t="s">
        <v>325</v>
      </c>
      <c r="M470" s="1" t="s">
        <v>29</v>
      </c>
      <c r="N470" s="2"/>
      <c r="O470">
        <v>1</v>
      </c>
      <c r="P470">
        <v>3</v>
      </c>
      <c r="Q470">
        <v>2021</v>
      </c>
      <c r="R470" t="s">
        <v>3987</v>
      </c>
      <c r="S470">
        <v>2021</v>
      </c>
      <c r="T470">
        <v>2021</v>
      </c>
    </row>
    <row r="471" spans="1:20" x14ac:dyDescent="0.35">
      <c r="A471" s="1" t="s">
        <v>86</v>
      </c>
      <c r="B471" s="1" t="s">
        <v>60</v>
      </c>
      <c r="C471" s="1" t="s">
        <v>4570</v>
      </c>
      <c r="D471" s="1" t="s">
        <v>4269</v>
      </c>
      <c r="E471" s="1" t="s">
        <v>4270</v>
      </c>
      <c r="F471" s="1" t="s">
        <v>4271</v>
      </c>
      <c r="G471" s="2">
        <v>44561</v>
      </c>
      <c r="H471" s="2">
        <v>44292</v>
      </c>
      <c r="I471" s="1" t="s">
        <v>4303</v>
      </c>
      <c r="J471" s="1" t="s">
        <v>5170</v>
      </c>
      <c r="K471" s="1" t="s">
        <v>92</v>
      </c>
      <c r="L471" s="1" t="s">
        <v>49</v>
      </c>
      <c r="M471" s="1" t="s">
        <v>5355</v>
      </c>
      <c r="N471" s="2"/>
      <c r="O471">
        <v>12</v>
      </c>
      <c r="P471">
        <v>4</v>
      </c>
      <c r="Q471">
        <v>2021</v>
      </c>
      <c r="R471" t="s">
        <v>3987</v>
      </c>
      <c r="T471">
        <v>2021</v>
      </c>
    </row>
    <row r="472" spans="1:20" x14ac:dyDescent="0.35">
      <c r="A472" s="1" t="s">
        <v>86</v>
      </c>
      <c r="B472" s="1" t="s">
        <v>60</v>
      </c>
      <c r="C472" s="1" t="s">
        <v>4183</v>
      </c>
      <c r="D472" s="1" t="s">
        <v>4277</v>
      </c>
      <c r="E472" s="1" t="s">
        <v>4274</v>
      </c>
      <c r="F472" s="1" t="s">
        <v>4548</v>
      </c>
      <c r="G472" s="2">
        <v>44286</v>
      </c>
      <c r="H472" s="2">
        <v>44292</v>
      </c>
      <c r="I472" s="1" t="s">
        <v>4303</v>
      </c>
      <c r="J472" s="1" t="s">
        <v>5170</v>
      </c>
      <c r="K472" s="1" t="s">
        <v>92</v>
      </c>
      <c r="L472" s="1" t="s">
        <v>49</v>
      </c>
      <c r="M472" s="1" t="s">
        <v>29</v>
      </c>
      <c r="N472" s="2"/>
      <c r="O472">
        <v>3</v>
      </c>
      <c r="P472">
        <v>4</v>
      </c>
      <c r="Q472">
        <v>2021</v>
      </c>
      <c r="R472" t="s">
        <v>3986</v>
      </c>
      <c r="S472">
        <v>2021</v>
      </c>
      <c r="T472">
        <v>2021</v>
      </c>
    </row>
    <row r="473" spans="1:20" x14ac:dyDescent="0.35">
      <c r="A473" s="1" t="s">
        <v>174</v>
      </c>
      <c r="B473" s="1" t="s">
        <v>60</v>
      </c>
      <c r="C473" s="1" t="s">
        <v>4571</v>
      </c>
      <c r="D473" s="1" t="s">
        <v>4269</v>
      </c>
      <c r="E473" s="1" t="s">
        <v>4270</v>
      </c>
      <c r="F473" s="1" t="s">
        <v>4271</v>
      </c>
      <c r="G473" s="2">
        <v>44576</v>
      </c>
      <c r="H473" s="2">
        <v>44294</v>
      </c>
      <c r="I473" s="1" t="s">
        <v>4272</v>
      </c>
      <c r="J473" s="1" t="s">
        <v>5170</v>
      </c>
      <c r="K473" s="1" t="s">
        <v>76</v>
      </c>
      <c r="L473" s="1" t="s">
        <v>111</v>
      </c>
      <c r="M473" s="1" t="s">
        <v>5341</v>
      </c>
      <c r="N473" s="2"/>
      <c r="O473">
        <v>1</v>
      </c>
      <c r="P473">
        <v>4</v>
      </c>
      <c r="Q473">
        <v>2021</v>
      </c>
      <c r="R473" t="s">
        <v>3987</v>
      </c>
      <c r="S473">
        <v>2022</v>
      </c>
      <c r="T473">
        <v>2021</v>
      </c>
    </row>
    <row r="474" spans="1:20" x14ac:dyDescent="0.35">
      <c r="A474" s="1" t="s">
        <v>59</v>
      </c>
      <c r="B474" s="1" t="s">
        <v>60</v>
      </c>
      <c r="C474" s="1" t="s">
        <v>4195</v>
      </c>
      <c r="D474" s="1" t="s">
        <v>4277</v>
      </c>
      <c r="E474" s="1" t="s">
        <v>4278</v>
      </c>
      <c r="F474" s="1" t="s">
        <v>4298</v>
      </c>
      <c r="G474" s="2">
        <v>44255</v>
      </c>
      <c r="H474" s="2">
        <v>44295</v>
      </c>
      <c r="I474" s="1" t="s">
        <v>4303</v>
      </c>
      <c r="J474" s="1" t="s">
        <v>5170</v>
      </c>
      <c r="K474" s="1" t="s">
        <v>65</v>
      </c>
      <c r="L474" s="1" t="s">
        <v>56</v>
      </c>
      <c r="M474" s="1" t="s">
        <v>29</v>
      </c>
      <c r="N474" s="2"/>
      <c r="O474">
        <v>2</v>
      </c>
      <c r="P474">
        <v>4</v>
      </c>
      <c r="Q474">
        <v>2021</v>
      </c>
      <c r="R474" t="s">
        <v>3987</v>
      </c>
      <c r="S474">
        <v>2021</v>
      </c>
      <c r="T474">
        <v>2021</v>
      </c>
    </row>
    <row r="475" spans="1:20" x14ac:dyDescent="0.35">
      <c r="A475" s="1" t="s">
        <v>124</v>
      </c>
      <c r="B475" s="1" t="s">
        <v>60</v>
      </c>
      <c r="C475" s="1" t="s">
        <v>4572</v>
      </c>
      <c r="D475" s="1" t="s">
        <v>4277</v>
      </c>
      <c r="E475" s="1" t="s">
        <v>4278</v>
      </c>
      <c r="F475" s="1" t="s">
        <v>4298</v>
      </c>
      <c r="G475" s="2">
        <v>44286</v>
      </c>
      <c r="H475" s="2">
        <v>44326</v>
      </c>
      <c r="I475" s="1" t="s">
        <v>4303</v>
      </c>
      <c r="J475" s="1" t="s">
        <v>4296</v>
      </c>
      <c r="K475" s="1" t="s">
        <v>76</v>
      </c>
      <c r="L475" s="1" t="s">
        <v>121</v>
      </c>
      <c r="M475" s="1" t="s">
        <v>5214</v>
      </c>
      <c r="N475" s="2">
        <v>44308</v>
      </c>
      <c r="O475">
        <v>3</v>
      </c>
      <c r="P475">
        <v>5</v>
      </c>
      <c r="Q475">
        <v>2021</v>
      </c>
      <c r="R475" t="s">
        <v>3986</v>
      </c>
      <c r="S475">
        <v>2021</v>
      </c>
      <c r="T475">
        <v>2021</v>
      </c>
    </row>
    <row r="476" spans="1:20" x14ac:dyDescent="0.35">
      <c r="A476" s="1" t="s">
        <v>132</v>
      </c>
      <c r="B476" s="1" t="s">
        <v>60</v>
      </c>
      <c r="C476" s="1" t="s">
        <v>4573</v>
      </c>
      <c r="D476" s="1" t="s">
        <v>4277</v>
      </c>
      <c r="E476" s="1" t="s">
        <v>4278</v>
      </c>
      <c r="F476" s="1" t="s">
        <v>4298</v>
      </c>
      <c r="G476" s="2">
        <v>44286</v>
      </c>
      <c r="H476" s="2">
        <v>44326</v>
      </c>
      <c r="I476" s="1" t="s">
        <v>4303</v>
      </c>
      <c r="J476" s="1" t="s">
        <v>5170</v>
      </c>
      <c r="K476" s="1" t="s">
        <v>138</v>
      </c>
      <c r="L476" s="1" t="s">
        <v>129</v>
      </c>
      <c r="M476" s="1" t="s">
        <v>5215</v>
      </c>
      <c r="N476" s="2"/>
      <c r="O476">
        <v>3</v>
      </c>
      <c r="P476">
        <v>5</v>
      </c>
      <c r="Q476">
        <v>2021</v>
      </c>
      <c r="R476" t="s">
        <v>3986</v>
      </c>
      <c r="S476">
        <v>2021</v>
      </c>
      <c r="T476">
        <v>2021</v>
      </c>
    </row>
    <row r="477" spans="1:20" x14ac:dyDescent="0.35">
      <c r="A477" s="1" t="s">
        <v>243</v>
      </c>
      <c r="B477" s="1" t="s">
        <v>216</v>
      </c>
      <c r="C477" s="1" t="s">
        <v>4574</v>
      </c>
      <c r="D477" s="1" t="s">
        <v>4277</v>
      </c>
      <c r="E477" s="1" t="s">
        <v>4270</v>
      </c>
      <c r="F477" s="1" t="s">
        <v>4271</v>
      </c>
      <c r="G477" s="2">
        <v>44286</v>
      </c>
      <c r="H477" s="2">
        <v>44326</v>
      </c>
      <c r="I477" s="1" t="s">
        <v>4303</v>
      </c>
      <c r="J477" s="1" t="s">
        <v>4304</v>
      </c>
      <c r="K477" s="1" t="s">
        <v>76</v>
      </c>
      <c r="L477" s="1" t="s">
        <v>38</v>
      </c>
      <c r="M477" s="1" t="s">
        <v>29</v>
      </c>
      <c r="N477" s="2"/>
      <c r="O477">
        <v>3</v>
      </c>
      <c r="P477">
        <v>5</v>
      </c>
      <c r="Q477">
        <v>2021</v>
      </c>
      <c r="R477" t="s">
        <v>3986</v>
      </c>
      <c r="S477">
        <v>2021</v>
      </c>
      <c r="T477">
        <v>2021</v>
      </c>
    </row>
    <row r="478" spans="1:20" x14ac:dyDescent="0.35">
      <c r="A478" s="1" t="s">
        <v>185</v>
      </c>
      <c r="B478" s="1" t="s">
        <v>60</v>
      </c>
      <c r="C478" s="1" t="s">
        <v>4575</v>
      </c>
      <c r="D478" s="1" t="s">
        <v>4269</v>
      </c>
      <c r="E478" s="1" t="s">
        <v>4270</v>
      </c>
      <c r="F478" s="1" t="s">
        <v>4271</v>
      </c>
      <c r="G478" s="2">
        <v>44651</v>
      </c>
      <c r="H478" s="2">
        <v>44328</v>
      </c>
      <c r="I478" s="1" t="s">
        <v>4272</v>
      </c>
      <c r="J478" s="1" t="s">
        <v>5170</v>
      </c>
      <c r="K478" s="1" t="s">
        <v>32</v>
      </c>
      <c r="L478" s="1" t="s">
        <v>182</v>
      </c>
      <c r="M478" s="1" t="s">
        <v>29</v>
      </c>
      <c r="N478" s="2"/>
      <c r="O478">
        <v>3</v>
      </c>
      <c r="P478">
        <v>5</v>
      </c>
      <c r="Q478">
        <v>2021</v>
      </c>
      <c r="R478" t="s">
        <v>3986</v>
      </c>
      <c r="S478">
        <v>2022</v>
      </c>
      <c r="T478">
        <v>2021</v>
      </c>
    </row>
    <row r="479" spans="1:20" x14ac:dyDescent="0.35">
      <c r="A479" s="1" t="s">
        <v>185</v>
      </c>
      <c r="B479" s="1" t="s">
        <v>60</v>
      </c>
      <c r="C479" s="1" t="s">
        <v>4209</v>
      </c>
      <c r="D479" s="1" t="s">
        <v>4277</v>
      </c>
      <c r="E479" s="1" t="s">
        <v>4274</v>
      </c>
      <c r="F479" s="1" t="s">
        <v>4275</v>
      </c>
      <c r="G479" s="2">
        <v>44286</v>
      </c>
      <c r="H479" s="2">
        <v>44328</v>
      </c>
      <c r="I479" s="1" t="s">
        <v>4303</v>
      </c>
      <c r="J479" s="1" t="s">
        <v>5170</v>
      </c>
      <c r="K479" s="1" t="s">
        <v>32</v>
      </c>
      <c r="L479" s="1" t="s">
        <v>182</v>
      </c>
      <c r="M479" s="1" t="s">
        <v>5216</v>
      </c>
      <c r="N479" s="2"/>
      <c r="O479">
        <v>3</v>
      </c>
      <c r="P479">
        <v>5</v>
      </c>
      <c r="Q479">
        <v>2021</v>
      </c>
      <c r="R479" t="s">
        <v>3986</v>
      </c>
      <c r="S479">
        <v>2021</v>
      </c>
      <c r="T479">
        <v>2021</v>
      </c>
    </row>
    <row r="480" spans="1:20" x14ac:dyDescent="0.35">
      <c r="A480" s="1" t="s">
        <v>237</v>
      </c>
      <c r="B480" s="1" t="s">
        <v>216</v>
      </c>
      <c r="C480" s="1" t="s">
        <v>4576</v>
      </c>
      <c r="D480" s="1" t="s">
        <v>4277</v>
      </c>
      <c r="E480" s="1" t="s">
        <v>4270</v>
      </c>
      <c r="F480" s="1" t="s">
        <v>4271</v>
      </c>
      <c r="G480" s="2">
        <v>44316</v>
      </c>
      <c r="H480" s="2">
        <v>44341</v>
      </c>
      <c r="I480" s="1" t="s">
        <v>4303</v>
      </c>
      <c r="J480" s="1" t="s">
        <v>5170</v>
      </c>
      <c r="K480" s="1" t="s">
        <v>92</v>
      </c>
      <c r="L480" s="1" t="s">
        <v>49</v>
      </c>
      <c r="M480" s="1" t="s">
        <v>29</v>
      </c>
      <c r="N480" s="2"/>
      <c r="O480">
        <v>4</v>
      </c>
      <c r="P480">
        <v>5</v>
      </c>
      <c r="Q480">
        <v>2021</v>
      </c>
      <c r="R480" t="s">
        <v>3986</v>
      </c>
      <c r="S480">
        <v>2021</v>
      </c>
      <c r="T480">
        <v>2021</v>
      </c>
    </row>
    <row r="481" spans="1:20" x14ac:dyDescent="0.35">
      <c r="A481" s="1" t="s">
        <v>237</v>
      </c>
      <c r="B481" s="1" t="s">
        <v>216</v>
      </c>
      <c r="C481" s="1" t="s">
        <v>4217</v>
      </c>
      <c r="D481" s="1" t="s">
        <v>4277</v>
      </c>
      <c r="E481" s="1" t="s">
        <v>4274</v>
      </c>
      <c r="F481" s="1" t="s">
        <v>4275</v>
      </c>
      <c r="G481" s="2">
        <v>44316</v>
      </c>
      <c r="H481" s="2">
        <v>44341</v>
      </c>
      <c r="I481" s="1" t="s">
        <v>4303</v>
      </c>
      <c r="J481" s="1" t="s">
        <v>5170</v>
      </c>
      <c r="K481" s="1" t="s">
        <v>92</v>
      </c>
      <c r="L481" s="1" t="s">
        <v>49</v>
      </c>
      <c r="M481" s="1" t="s">
        <v>29</v>
      </c>
      <c r="N481" s="2"/>
      <c r="O481">
        <v>4</v>
      </c>
      <c r="P481">
        <v>5</v>
      </c>
      <c r="Q481">
        <v>2021</v>
      </c>
      <c r="R481" t="s">
        <v>3986</v>
      </c>
      <c r="S481">
        <v>2021</v>
      </c>
      <c r="T481">
        <v>2021</v>
      </c>
    </row>
    <row r="482" spans="1:20" x14ac:dyDescent="0.35">
      <c r="A482" s="1" t="s">
        <v>171</v>
      </c>
      <c r="B482" s="1" t="s">
        <v>216</v>
      </c>
      <c r="C482" s="1" t="s">
        <v>4577</v>
      </c>
      <c r="D482" s="1" t="s">
        <v>4277</v>
      </c>
      <c r="E482" s="1" t="s">
        <v>4278</v>
      </c>
      <c r="F482" s="1" t="s">
        <v>4298</v>
      </c>
      <c r="G482" s="2">
        <v>44286</v>
      </c>
      <c r="H482" s="2">
        <v>44342</v>
      </c>
      <c r="I482" s="1" t="s">
        <v>4303</v>
      </c>
      <c r="J482" s="1" t="s">
        <v>5170</v>
      </c>
      <c r="K482" s="1" t="s">
        <v>76</v>
      </c>
      <c r="L482" s="1" t="s">
        <v>161</v>
      </c>
      <c r="M482" s="1" t="s">
        <v>5214</v>
      </c>
      <c r="N482" s="2"/>
      <c r="O482">
        <v>3</v>
      </c>
      <c r="P482">
        <v>5</v>
      </c>
      <c r="Q482">
        <v>2021</v>
      </c>
      <c r="R482" t="s">
        <v>3986</v>
      </c>
      <c r="S482">
        <v>2021</v>
      </c>
      <c r="T482">
        <v>2021</v>
      </c>
    </row>
    <row r="483" spans="1:20" x14ac:dyDescent="0.35">
      <c r="A483" s="1" t="s">
        <v>159</v>
      </c>
      <c r="B483" s="1" t="s">
        <v>60</v>
      </c>
      <c r="C483" s="1" t="s">
        <v>4200</v>
      </c>
      <c r="D483" s="1" t="s">
        <v>4277</v>
      </c>
      <c r="E483" s="1" t="s">
        <v>4274</v>
      </c>
      <c r="F483" s="1" t="s">
        <v>4275</v>
      </c>
      <c r="G483" s="2">
        <v>44316</v>
      </c>
      <c r="H483" s="2">
        <v>44343</v>
      </c>
      <c r="I483" s="1" t="s">
        <v>4303</v>
      </c>
      <c r="J483" s="1" t="s">
        <v>5170</v>
      </c>
      <c r="K483" s="1" t="s">
        <v>76</v>
      </c>
      <c r="L483" s="1" t="s">
        <v>156</v>
      </c>
      <c r="M483" s="1" t="s">
        <v>29</v>
      </c>
      <c r="N483" s="2"/>
      <c r="O483">
        <v>4</v>
      </c>
      <c r="P483">
        <v>5</v>
      </c>
      <c r="Q483">
        <v>2021</v>
      </c>
      <c r="R483" t="s">
        <v>3986</v>
      </c>
      <c r="S483">
        <v>2021</v>
      </c>
      <c r="T483">
        <v>2021</v>
      </c>
    </row>
    <row r="484" spans="1:20" x14ac:dyDescent="0.35">
      <c r="A484" s="1" t="s">
        <v>159</v>
      </c>
      <c r="B484" s="1" t="s">
        <v>60</v>
      </c>
      <c r="C484" s="1" t="s">
        <v>4578</v>
      </c>
      <c r="D484" s="1" t="s">
        <v>4313</v>
      </c>
      <c r="E484" s="1" t="s">
        <v>4270</v>
      </c>
      <c r="F484" s="1" t="s">
        <v>4271</v>
      </c>
      <c r="G484" s="2">
        <v>44620</v>
      </c>
      <c r="H484" s="2">
        <v>44343</v>
      </c>
      <c r="I484" s="1" t="s">
        <v>4272</v>
      </c>
      <c r="J484" s="1" t="s">
        <v>5170</v>
      </c>
      <c r="K484" s="1" t="s">
        <v>76</v>
      </c>
      <c r="L484" s="1" t="s">
        <v>156</v>
      </c>
      <c r="M484" s="1" t="s">
        <v>5342</v>
      </c>
      <c r="N484" s="2"/>
      <c r="O484">
        <v>2</v>
      </c>
      <c r="P484">
        <v>5</v>
      </c>
      <c r="Q484">
        <v>2021</v>
      </c>
      <c r="R484" t="s">
        <v>3987</v>
      </c>
      <c r="S484">
        <v>2022</v>
      </c>
      <c r="T484">
        <v>2021</v>
      </c>
    </row>
    <row r="485" spans="1:20" x14ac:dyDescent="0.35">
      <c r="A485" s="1" t="s">
        <v>174</v>
      </c>
      <c r="B485" s="1" t="s">
        <v>60</v>
      </c>
      <c r="C485" s="1" t="s">
        <v>4177</v>
      </c>
      <c r="D485" s="1" t="s">
        <v>4277</v>
      </c>
      <c r="E485" s="1" t="s">
        <v>4274</v>
      </c>
      <c r="F485" s="1" t="s">
        <v>4275</v>
      </c>
      <c r="G485" s="2">
        <v>44255</v>
      </c>
      <c r="H485" s="2">
        <v>44344</v>
      </c>
      <c r="I485" s="1" t="s">
        <v>4303</v>
      </c>
      <c r="J485" s="1" t="s">
        <v>5170</v>
      </c>
      <c r="K485" s="1" t="s">
        <v>76</v>
      </c>
      <c r="L485" s="1" t="s">
        <v>111</v>
      </c>
      <c r="M485" s="1" t="s">
        <v>29</v>
      </c>
      <c r="N485" s="2"/>
      <c r="O485">
        <v>2</v>
      </c>
      <c r="P485">
        <v>5</v>
      </c>
      <c r="Q485">
        <v>2021</v>
      </c>
      <c r="R485" t="s">
        <v>3987</v>
      </c>
      <c r="S485">
        <v>2021</v>
      </c>
      <c r="T485">
        <v>2021</v>
      </c>
    </row>
    <row r="486" spans="1:20" x14ac:dyDescent="0.35">
      <c r="A486" s="1" t="s">
        <v>221</v>
      </c>
      <c r="B486" s="1" t="s">
        <v>216</v>
      </c>
      <c r="C486" s="1" t="s">
        <v>4222</v>
      </c>
      <c r="D486" s="1" t="s">
        <v>4277</v>
      </c>
      <c r="E486" s="1" t="s">
        <v>4274</v>
      </c>
      <c r="F486" s="1" t="s">
        <v>4275</v>
      </c>
      <c r="G486" s="2">
        <v>44316</v>
      </c>
      <c r="H486" s="2">
        <v>44370</v>
      </c>
      <c r="I486" s="1" t="s">
        <v>4303</v>
      </c>
      <c r="J486" s="1" t="s">
        <v>4273</v>
      </c>
      <c r="K486" s="1" t="s">
        <v>76</v>
      </c>
      <c r="L486" s="1" t="s">
        <v>129</v>
      </c>
      <c r="M486" s="1" t="s">
        <v>4579</v>
      </c>
      <c r="N486" s="2">
        <v>44375</v>
      </c>
      <c r="O486">
        <v>4</v>
      </c>
      <c r="P486">
        <v>6</v>
      </c>
      <c r="Q486">
        <v>2021</v>
      </c>
      <c r="R486" t="s">
        <v>3986</v>
      </c>
      <c r="S486">
        <v>2021</v>
      </c>
      <c r="T486">
        <v>2021</v>
      </c>
    </row>
    <row r="487" spans="1:20" x14ac:dyDescent="0.35">
      <c r="A487" s="1" t="s">
        <v>221</v>
      </c>
      <c r="B487" s="1" t="s">
        <v>216</v>
      </c>
      <c r="C487" s="1" t="s">
        <v>4580</v>
      </c>
      <c r="D487" s="1" t="s">
        <v>4277</v>
      </c>
      <c r="E487" s="1" t="s">
        <v>4270</v>
      </c>
      <c r="F487" s="1" t="s">
        <v>4271</v>
      </c>
      <c r="G487" s="2">
        <v>44316</v>
      </c>
      <c r="H487" s="2">
        <v>44370</v>
      </c>
      <c r="I487" s="1" t="s">
        <v>4303</v>
      </c>
      <c r="J487" s="1" t="s">
        <v>4273</v>
      </c>
      <c r="K487" s="1" t="s">
        <v>76</v>
      </c>
      <c r="L487" s="1" t="s">
        <v>129</v>
      </c>
      <c r="M487" s="1" t="s">
        <v>29</v>
      </c>
      <c r="N487" s="2"/>
      <c r="O487">
        <v>4</v>
      </c>
      <c r="P487">
        <v>6</v>
      </c>
      <c r="Q487">
        <v>2021</v>
      </c>
      <c r="R487" t="s">
        <v>3986</v>
      </c>
      <c r="S487">
        <v>2021</v>
      </c>
      <c r="T487">
        <v>2021</v>
      </c>
    </row>
    <row r="488" spans="1:20" x14ac:dyDescent="0.35">
      <c r="A488" s="1" t="s">
        <v>196</v>
      </c>
      <c r="B488" s="1" t="s">
        <v>60</v>
      </c>
      <c r="C488" s="1" t="s">
        <v>4582</v>
      </c>
      <c r="D488" s="1" t="s">
        <v>4277</v>
      </c>
      <c r="E488" s="1" t="s">
        <v>4278</v>
      </c>
      <c r="F488" s="1" t="s">
        <v>4298</v>
      </c>
      <c r="G488" s="2">
        <v>44316</v>
      </c>
      <c r="H488" s="2">
        <v>44375</v>
      </c>
      <c r="I488" s="1" t="s">
        <v>4303</v>
      </c>
      <c r="J488" s="1" t="s">
        <v>4332</v>
      </c>
      <c r="K488" s="1" t="s">
        <v>76</v>
      </c>
      <c r="L488" s="1" t="s">
        <v>111</v>
      </c>
      <c r="M488" s="1" t="s">
        <v>29</v>
      </c>
      <c r="N488" s="2"/>
      <c r="O488">
        <v>4</v>
      </c>
      <c r="P488">
        <v>6</v>
      </c>
      <c r="Q488">
        <v>2021</v>
      </c>
      <c r="R488" t="s">
        <v>3986</v>
      </c>
      <c r="S488">
        <v>2021</v>
      </c>
      <c r="T488">
        <v>2021</v>
      </c>
    </row>
    <row r="489" spans="1:20" x14ac:dyDescent="0.35">
      <c r="A489" s="1" t="s">
        <v>114</v>
      </c>
      <c r="B489" s="1" t="s">
        <v>60</v>
      </c>
      <c r="C489" s="1" t="s">
        <v>4583</v>
      </c>
      <c r="D489" s="1" t="s">
        <v>4277</v>
      </c>
      <c r="E489" s="1" t="s">
        <v>4278</v>
      </c>
      <c r="F489" s="1" t="s">
        <v>4298</v>
      </c>
      <c r="G489" s="2">
        <v>44316</v>
      </c>
      <c r="H489" s="2">
        <v>44375</v>
      </c>
      <c r="I489" s="1" t="s">
        <v>4303</v>
      </c>
      <c r="J489" s="1" t="s">
        <v>4332</v>
      </c>
      <c r="K489" s="1" t="s">
        <v>76</v>
      </c>
      <c r="L489" s="1" t="s">
        <v>111</v>
      </c>
      <c r="M489" s="1" t="s">
        <v>29</v>
      </c>
      <c r="N489" s="2"/>
      <c r="O489">
        <v>4</v>
      </c>
      <c r="P489">
        <v>6</v>
      </c>
      <c r="Q489">
        <v>2021</v>
      </c>
      <c r="R489" t="s">
        <v>3986</v>
      </c>
      <c r="S489">
        <v>2021</v>
      </c>
      <c r="T489">
        <v>2021</v>
      </c>
    </row>
    <row r="490" spans="1:20" x14ac:dyDescent="0.35">
      <c r="A490" s="1" t="s">
        <v>97</v>
      </c>
      <c r="B490" s="1" t="s">
        <v>60</v>
      </c>
      <c r="C490" s="1" t="s">
        <v>4584</v>
      </c>
      <c r="D490" s="1" t="s">
        <v>4277</v>
      </c>
      <c r="E490" s="1" t="s">
        <v>4278</v>
      </c>
      <c r="F490" s="1" t="s">
        <v>4298</v>
      </c>
      <c r="G490" s="2">
        <v>44347</v>
      </c>
      <c r="H490" s="2">
        <v>44398</v>
      </c>
      <c r="I490" s="1" t="s">
        <v>4303</v>
      </c>
      <c r="J490" s="1" t="s">
        <v>4296</v>
      </c>
      <c r="K490" s="1" t="s">
        <v>32</v>
      </c>
      <c r="L490" s="1" t="s">
        <v>95</v>
      </c>
      <c r="M490" s="1" t="s">
        <v>4585</v>
      </c>
      <c r="N490" s="2">
        <v>44391</v>
      </c>
      <c r="O490">
        <v>5</v>
      </c>
      <c r="P490">
        <v>7</v>
      </c>
      <c r="Q490">
        <v>2021</v>
      </c>
      <c r="R490" t="s">
        <v>3986</v>
      </c>
      <c r="S490">
        <v>2021</v>
      </c>
      <c r="T490">
        <v>2021</v>
      </c>
    </row>
    <row r="491" spans="1:20" x14ac:dyDescent="0.35">
      <c r="A491" s="1" t="s">
        <v>232</v>
      </c>
      <c r="B491" s="1" t="s">
        <v>216</v>
      </c>
      <c r="C491" s="1" t="s">
        <v>4586</v>
      </c>
      <c r="D491" s="1" t="s">
        <v>4269</v>
      </c>
      <c r="E491" s="1" t="s">
        <v>4270</v>
      </c>
      <c r="F491" s="1" t="s">
        <v>4271</v>
      </c>
      <c r="G491" s="2">
        <v>44500</v>
      </c>
      <c r="H491" s="2">
        <v>44400</v>
      </c>
      <c r="I491" s="1" t="s">
        <v>4303</v>
      </c>
      <c r="J491" s="1" t="s">
        <v>5170</v>
      </c>
      <c r="K491" s="1" t="s">
        <v>76</v>
      </c>
      <c r="L491" s="1" t="s">
        <v>230</v>
      </c>
      <c r="M491" s="1" t="s">
        <v>29</v>
      </c>
      <c r="N491" s="2"/>
      <c r="O491">
        <v>10</v>
      </c>
      <c r="P491">
        <v>7</v>
      </c>
      <c r="Q491">
        <v>2021</v>
      </c>
      <c r="R491" t="s">
        <v>3988</v>
      </c>
      <c r="T491">
        <v>2021</v>
      </c>
    </row>
    <row r="492" spans="1:20" x14ac:dyDescent="0.35">
      <c r="A492" s="1" t="s">
        <v>227</v>
      </c>
      <c r="B492" s="1" t="s">
        <v>216</v>
      </c>
      <c r="C492" s="1" t="s">
        <v>4587</v>
      </c>
      <c r="D492" s="1" t="s">
        <v>4269</v>
      </c>
      <c r="E492" s="1" t="s">
        <v>4270</v>
      </c>
      <c r="F492" s="1" t="s">
        <v>4271</v>
      </c>
      <c r="G492" s="2">
        <v>44500</v>
      </c>
      <c r="H492" s="2">
        <v>44400</v>
      </c>
      <c r="I492" s="1" t="s">
        <v>4303</v>
      </c>
      <c r="J492" s="1" t="s">
        <v>5170</v>
      </c>
      <c r="K492" s="1" t="s">
        <v>76</v>
      </c>
      <c r="L492" s="1" t="s">
        <v>224</v>
      </c>
      <c r="M492" s="1" t="s">
        <v>29</v>
      </c>
      <c r="N492" s="2"/>
      <c r="O492">
        <v>10</v>
      </c>
      <c r="P492">
        <v>7</v>
      </c>
      <c r="Q492">
        <v>2021</v>
      </c>
      <c r="R492" t="s">
        <v>3988</v>
      </c>
      <c r="T492">
        <v>2021</v>
      </c>
    </row>
    <row r="493" spans="1:20" x14ac:dyDescent="0.35">
      <c r="A493" s="1" t="s">
        <v>70</v>
      </c>
      <c r="B493" s="1" t="s">
        <v>60</v>
      </c>
      <c r="C493" s="1" t="s">
        <v>4188</v>
      </c>
      <c r="D493" s="1" t="s">
        <v>4277</v>
      </c>
      <c r="E493" s="1" t="s">
        <v>4274</v>
      </c>
      <c r="F493" s="1" t="s">
        <v>4275</v>
      </c>
      <c r="G493" s="2">
        <v>44408</v>
      </c>
      <c r="H493" s="2">
        <v>44421</v>
      </c>
      <c r="I493" s="1" t="s">
        <v>4303</v>
      </c>
      <c r="J493" s="1" t="s">
        <v>5170</v>
      </c>
      <c r="K493" s="1" t="s">
        <v>76</v>
      </c>
      <c r="L493" s="1" t="s">
        <v>68</v>
      </c>
      <c r="M493" s="1" t="s">
        <v>4488</v>
      </c>
      <c r="N493" s="2"/>
      <c r="O493">
        <v>7</v>
      </c>
      <c r="P493">
        <v>8</v>
      </c>
      <c r="Q493">
        <v>2021</v>
      </c>
      <c r="R493" t="s">
        <v>3985</v>
      </c>
      <c r="S493">
        <v>2021</v>
      </c>
      <c r="T493">
        <v>2021</v>
      </c>
    </row>
    <row r="494" spans="1:20" x14ac:dyDescent="0.35">
      <c r="A494" s="1" t="s">
        <v>80</v>
      </c>
      <c r="B494" s="1" t="s">
        <v>60</v>
      </c>
      <c r="C494" s="1" t="s">
        <v>4312</v>
      </c>
      <c r="D494" s="1" t="s">
        <v>4277</v>
      </c>
      <c r="E494" s="1" t="s">
        <v>4278</v>
      </c>
      <c r="F494" s="1" t="s">
        <v>4298</v>
      </c>
      <c r="G494" s="2">
        <v>44408</v>
      </c>
      <c r="H494" s="2">
        <v>44428</v>
      </c>
      <c r="I494" s="1" t="s">
        <v>4303</v>
      </c>
      <c r="J494" s="1" t="s">
        <v>5170</v>
      </c>
      <c r="K494" s="1" t="s">
        <v>76</v>
      </c>
      <c r="L494" s="1" t="s">
        <v>78</v>
      </c>
      <c r="M494" s="1" t="s">
        <v>4314</v>
      </c>
      <c r="N494" s="2">
        <v>44418</v>
      </c>
      <c r="O494">
        <v>7</v>
      </c>
      <c r="P494">
        <v>8</v>
      </c>
      <c r="Q494">
        <v>2021</v>
      </c>
      <c r="R494" t="s">
        <v>3985</v>
      </c>
      <c r="S494">
        <v>2021</v>
      </c>
      <c r="T494">
        <v>2021</v>
      </c>
    </row>
    <row r="495" spans="1:20" x14ac:dyDescent="0.35">
      <c r="A495" s="1" t="s">
        <v>105</v>
      </c>
      <c r="B495" s="1" t="s">
        <v>60</v>
      </c>
      <c r="C495" s="1" t="s">
        <v>4241</v>
      </c>
      <c r="D495" s="1" t="s">
        <v>4277</v>
      </c>
      <c r="E495" s="1" t="s">
        <v>4274</v>
      </c>
      <c r="F495" s="1" t="s">
        <v>4275</v>
      </c>
      <c r="G495" s="2">
        <v>44408</v>
      </c>
      <c r="H495" s="2">
        <v>44432</v>
      </c>
      <c r="I495" s="1" t="s">
        <v>4303</v>
      </c>
      <c r="J495" s="1" t="s">
        <v>5170</v>
      </c>
      <c r="K495" s="1" t="s">
        <v>76</v>
      </c>
      <c r="L495" s="1" t="s">
        <v>102</v>
      </c>
      <c r="M495" s="1" t="s">
        <v>4488</v>
      </c>
      <c r="N495" s="2">
        <v>44419</v>
      </c>
      <c r="O495">
        <v>7</v>
      </c>
      <c r="P495">
        <v>8</v>
      </c>
      <c r="Q495">
        <v>2021</v>
      </c>
      <c r="R495" t="s">
        <v>3985</v>
      </c>
      <c r="S495">
        <v>2021</v>
      </c>
      <c r="T495">
        <v>2021</v>
      </c>
    </row>
    <row r="496" spans="1:20" x14ac:dyDescent="0.35">
      <c r="A496" s="1" t="s">
        <v>70</v>
      </c>
      <c r="B496" s="1" t="s">
        <v>60</v>
      </c>
      <c r="C496" s="1" t="s">
        <v>4581</v>
      </c>
      <c r="D496" s="1" t="s">
        <v>5138</v>
      </c>
      <c r="E496" s="1" t="s">
        <v>4270</v>
      </c>
      <c r="F496" s="1" t="s">
        <v>4271</v>
      </c>
      <c r="G496" s="2">
        <v>44408</v>
      </c>
      <c r="H496" s="2">
        <v>44452</v>
      </c>
      <c r="I496" s="1" t="s">
        <v>4303</v>
      </c>
      <c r="J496" s="1" t="s">
        <v>5170</v>
      </c>
      <c r="K496" s="1" t="s">
        <v>76</v>
      </c>
      <c r="L496" s="1" t="s">
        <v>68</v>
      </c>
      <c r="M496" s="1" t="s">
        <v>29</v>
      </c>
      <c r="N496" s="2"/>
      <c r="O496">
        <v>7</v>
      </c>
      <c r="P496">
        <v>9</v>
      </c>
      <c r="Q496">
        <v>2021</v>
      </c>
      <c r="R496" t="s">
        <v>3985</v>
      </c>
      <c r="S496">
        <v>2021</v>
      </c>
      <c r="T496">
        <v>2022</v>
      </c>
    </row>
    <row r="497" spans="1:20" x14ac:dyDescent="0.35">
      <c r="A497" s="1" t="s">
        <v>59</v>
      </c>
      <c r="B497" s="1" t="s">
        <v>60</v>
      </c>
      <c r="C497" s="1" t="s">
        <v>4196</v>
      </c>
      <c r="D497" s="1" t="s">
        <v>4277</v>
      </c>
      <c r="E497" s="1" t="s">
        <v>4274</v>
      </c>
      <c r="F497" s="1" t="s">
        <v>4275</v>
      </c>
      <c r="G497" s="2">
        <v>44439</v>
      </c>
      <c r="H497" s="2">
        <v>44454</v>
      </c>
      <c r="I497" s="1" t="s">
        <v>4303</v>
      </c>
      <c r="J497" s="1" t="s">
        <v>5170</v>
      </c>
      <c r="K497" s="1" t="s">
        <v>65</v>
      </c>
      <c r="L497" s="1" t="s">
        <v>56</v>
      </c>
      <c r="M497" s="1" t="s">
        <v>4481</v>
      </c>
      <c r="N497" s="2"/>
      <c r="O497">
        <v>8</v>
      </c>
      <c r="P497">
        <v>9</v>
      </c>
      <c r="Q497">
        <v>2021</v>
      </c>
      <c r="R497" t="s">
        <v>3985</v>
      </c>
      <c r="S497">
        <v>2021</v>
      </c>
      <c r="T497">
        <v>2022</v>
      </c>
    </row>
    <row r="498" spans="1:20" x14ac:dyDescent="0.35">
      <c r="A498" s="1" t="s">
        <v>201</v>
      </c>
      <c r="B498" s="1" t="s">
        <v>60</v>
      </c>
      <c r="C498" s="1" t="s">
        <v>4334</v>
      </c>
      <c r="D498" s="1" t="s">
        <v>4277</v>
      </c>
      <c r="E498" s="1" t="s">
        <v>4278</v>
      </c>
      <c r="F498" s="1" t="s">
        <v>4298</v>
      </c>
      <c r="G498" s="2">
        <v>44408</v>
      </c>
      <c r="H498" s="2">
        <v>44454</v>
      </c>
      <c r="I498" s="1" t="s">
        <v>4303</v>
      </c>
      <c r="J498" s="1" t="s">
        <v>4273</v>
      </c>
      <c r="K498" s="1" t="s">
        <v>76</v>
      </c>
      <c r="L498" s="1" t="s">
        <v>198</v>
      </c>
      <c r="M498" s="1" t="s">
        <v>4335</v>
      </c>
      <c r="N498" s="2">
        <v>44431</v>
      </c>
      <c r="O498">
        <v>7</v>
      </c>
      <c r="P498">
        <v>9</v>
      </c>
      <c r="Q498">
        <v>2021</v>
      </c>
      <c r="R498" t="s">
        <v>3985</v>
      </c>
      <c r="S498">
        <v>2021</v>
      </c>
      <c r="T498">
        <v>2022</v>
      </c>
    </row>
    <row r="499" spans="1:20" x14ac:dyDescent="0.35">
      <c r="A499" s="1" t="s">
        <v>124</v>
      </c>
      <c r="B499" s="1" t="s">
        <v>60</v>
      </c>
      <c r="C499" s="1" t="s">
        <v>4216</v>
      </c>
      <c r="D499" s="1" t="s">
        <v>4277</v>
      </c>
      <c r="E499" s="1" t="s">
        <v>4274</v>
      </c>
      <c r="F499" s="1" t="s">
        <v>4275</v>
      </c>
      <c r="G499" s="2">
        <v>44439</v>
      </c>
      <c r="H499" s="2">
        <v>44455</v>
      </c>
      <c r="I499" s="1" t="s">
        <v>4303</v>
      </c>
      <c r="J499" s="1" t="s">
        <v>4296</v>
      </c>
      <c r="K499" s="1" t="s">
        <v>76</v>
      </c>
      <c r="L499" s="1" t="s">
        <v>121</v>
      </c>
      <c r="M499" s="1" t="s">
        <v>5193</v>
      </c>
      <c r="N499" s="2"/>
      <c r="O499">
        <v>8</v>
      </c>
      <c r="P499">
        <v>9</v>
      </c>
      <c r="Q499">
        <v>2021</v>
      </c>
      <c r="R499" t="s">
        <v>3985</v>
      </c>
      <c r="S499">
        <v>2021</v>
      </c>
      <c r="T499">
        <v>2022</v>
      </c>
    </row>
    <row r="500" spans="1:20" x14ac:dyDescent="0.35">
      <c r="A500" s="1" t="s">
        <v>105</v>
      </c>
      <c r="B500" s="1" t="s">
        <v>60</v>
      </c>
      <c r="C500" s="1" t="s">
        <v>4489</v>
      </c>
      <c r="D500" s="1" t="s">
        <v>4313</v>
      </c>
      <c r="E500" s="1" t="s">
        <v>4270</v>
      </c>
      <c r="F500" s="1" t="s">
        <v>4271</v>
      </c>
      <c r="G500" s="2">
        <v>44773</v>
      </c>
      <c r="H500" s="2">
        <v>44468</v>
      </c>
      <c r="I500" s="1" t="s">
        <v>4272</v>
      </c>
      <c r="J500" s="1" t="s">
        <v>5170</v>
      </c>
      <c r="K500" s="1" t="s">
        <v>76</v>
      </c>
      <c r="L500" s="1" t="s">
        <v>102</v>
      </c>
      <c r="M500" s="1" t="s">
        <v>4488</v>
      </c>
      <c r="N500" s="2">
        <v>44419</v>
      </c>
      <c r="O500">
        <v>7</v>
      </c>
      <c r="P500">
        <v>9</v>
      </c>
      <c r="Q500">
        <v>2021</v>
      </c>
      <c r="R500" t="s">
        <v>3985</v>
      </c>
      <c r="S500">
        <v>2022</v>
      </c>
      <c r="T500">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80"/>
  <sheetViews>
    <sheetView topLeftCell="A64" workbookViewId="0">
      <selection sqref="A1:V475"/>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customWidth="1"/>
  </cols>
  <sheetData>
    <row r="1" spans="1:22" x14ac:dyDescent="0.35">
      <c r="A1" t="s">
        <v>0</v>
      </c>
      <c r="B1" t="s">
        <v>2</v>
      </c>
      <c r="C1" t="s">
        <v>5</v>
      </c>
      <c r="D1" t="s">
        <v>3</v>
      </c>
      <c r="E1" t="s">
        <v>4</v>
      </c>
      <c r="F1" t="s">
        <v>4589</v>
      </c>
      <c r="G1" t="s">
        <v>8</v>
      </c>
      <c r="H1" t="s">
        <v>5113</v>
      </c>
      <c r="I1" t="s">
        <v>5114</v>
      </c>
      <c r="J1" t="s">
        <v>4590</v>
      </c>
      <c r="K1" t="s">
        <v>4591</v>
      </c>
      <c r="L1" t="s">
        <v>4259</v>
      </c>
      <c r="M1" t="s">
        <v>17</v>
      </c>
      <c r="N1" t="s">
        <v>4592</v>
      </c>
      <c r="O1" t="s">
        <v>4593</v>
      </c>
      <c r="P1" t="s">
        <v>4594</v>
      </c>
      <c r="Q1" t="s">
        <v>4595</v>
      </c>
      <c r="R1" t="s">
        <v>4596</v>
      </c>
      <c r="S1" t="s">
        <v>4597</v>
      </c>
      <c r="T1" t="s">
        <v>4598</v>
      </c>
      <c r="U1" t="s">
        <v>4599</v>
      </c>
      <c r="V1" t="s">
        <v>4600</v>
      </c>
    </row>
    <row r="2" spans="1:22" x14ac:dyDescent="0.35">
      <c r="A2" s="1" t="s">
        <v>182</v>
      </c>
      <c r="B2" s="1" t="s">
        <v>184</v>
      </c>
      <c r="C2" s="1" t="s">
        <v>28</v>
      </c>
      <c r="D2" s="1" t="s">
        <v>185</v>
      </c>
      <c r="E2" s="1" t="s">
        <v>60</v>
      </c>
      <c r="F2" s="1" t="s">
        <v>4601</v>
      </c>
      <c r="G2">
        <v>5350000</v>
      </c>
      <c r="H2">
        <v>1783334</v>
      </c>
      <c r="I2">
        <v>1783334</v>
      </c>
      <c r="J2" s="2">
        <v>43521</v>
      </c>
      <c r="K2" s="2">
        <v>43531</v>
      </c>
      <c r="L2" s="1" t="s">
        <v>5170</v>
      </c>
      <c r="M2" s="1" t="s">
        <v>32</v>
      </c>
      <c r="N2" s="1" t="s">
        <v>4931</v>
      </c>
      <c r="O2">
        <v>2</v>
      </c>
      <c r="P2">
        <v>2019</v>
      </c>
      <c r="Q2">
        <v>3</v>
      </c>
      <c r="R2">
        <v>2019</v>
      </c>
      <c r="S2" t="s">
        <v>3987</v>
      </c>
      <c r="T2" t="s">
        <v>3986</v>
      </c>
      <c r="U2">
        <v>2019</v>
      </c>
      <c r="V2">
        <v>2019</v>
      </c>
    </row>
    <row r="3" spans="1:22" x14ac:dyDescent="0.35">
      <c r="A3" s="1" t="s">
        <v>182</v>
      </c>
      <c r="B3" s="1" t="s">
        <v>184</v>
      </c>
      <c r="C3" s="1" t="s">
        <v>28</v>
      </c>
      <c r="D3" s="1" t="s">
        <v>185</v>
      </c>
      <c r="E3" s="1" t="s">
        <v>60</v>
      </c>
      <c r="F3" s="1" t="s">
        <v>4601</v>
      </c>
      <c r="G3">
        <v>5350000</v>
      </c>
      <c r="H3">
        <v>1783333</v>
      </c>
      <c r="I3">
        <v>1783333</v>
      </c>
      <c r="J3" s="2">
        <v>43936</v>
      </c>
      <c r="K3" s="2">
        <v>43948</v>
      </c>
      <c r="L3" s="1" t="s">
        <v>5170</v>
      </c>
      <c r="M3" s="1" t="s">
        <v>32</v>
      </c>
      <c r="N3" s="1" t="s">
        <v>4932</v>
      </c>
      <c r="O3">
        <v>4</v>
      </c>
      <c r="P3">
        <v>2020</v>
      </c>
      <c r="Q3">
        <v>4</v>
      </c>
      <c r="R3">
        <v>2020</v>
      </c>
      <c r="S3" t="s">
        <v>3986</v>
      </c>
      <c r="T3" t="s">
        <v>3986</v>
      </c>
      <c r="U3">
        <v>2020</v>
      </c>
      <c r="V3">
        <v>2020</v>
      </c>
    </row>
    <row r="4" spans="1:22" x14ac:dyDescent="0.35">
      <c r="A4" s="1" t="s">
        <v>182</v>
      </c>
      <c r="B4" s="1" t="s">
        <v>184</v>
      </c>
      <c r="C4" s="1" t="s">
        <v>28</v>
      </c>
      <c r="D4" s="1" t="s">
        <v>185</v>
      </c>
      <c r="E4" s="1" t="s">
        <v>60</v>
      </c>
      <c r="F4" s="1" t="s">
        <v>4601</v>
      </c>
      <c r="G4">
        <v>5350000</v>
      </c>
      <c r="H4">
        <v>1783333</v>
      </c>
      <c r="I4">
        <v>1783333</v>
      </c>
      <c r="J4" s="2">
        <v>44301</v>
      </c>
      <c r="K4" s="2">
        <v>44330</v>
      </c>
      <c r="L4" s="1" t="s">
        <v>5170</v>
      </c>
      <c r="M4" s="1" t="s">
        <v>32</v>
      </c>
      <c r="N4" s="1" t="s">
        <v>4933</v>
      </c>
      <c r="O4">
        <v>4</v>
      </c>
      <c r="P4">
        <v>2021</v>
      </c>
      <c r="Q4">
        <v>5</v>
      </c>
      <c r="R4">
        <v>2021</v>
      </c>
      <c r="S4" t="s">
        <v>3986</v>
      </c>
      <c r="T4" t="s">
        <v>3986</v>
      </c>
      <c r="U4">
        <v>2021</v>
      </c>
      <c r="V4">
        <v>2021</v>
      </c>
    </row>
    <row r="5" spans="1:22" x14ac:dyDescent="0.35">
      <c r="A5" s="1" t="s">
        <v>161</v>
      </c>
      <c r="B5" s="1" t="s">
        <v>163</v>
      </c>
      <c r="C5" s="1" t="s">
        <v>28</v>
      </c>
      <c r="D5" s="1" t="s">
        <v>164</v>
      </c>
      <c r="E5" s="1" t="s">
        <v>60</v>
      </c>
      <c r="F5" s="1" t="s">
        <v>4601</v>
      </c>
      <c r="G5">
        <v>2300000</v>
      </c>
      <c r="H5">
        <v>1331300</v>
      </c>
      <c r="I5">
        <v>1331300</v>
      </c>
      <c r="J5" s="2">
        <v>44270</v>
      </c>
      <c r="K5" s="2">
        <v>44271</v>
      </c>
      <c r="L5" s="1" t="s">
        <v>4273</v>
      </c>
      <c r="M5" s="1" t="s">
        <v>76</v>
      </c>
      <c r="N5" s="1" t="s">
        <v>4923</v>
      </c>
      <c r="O5">
        <v>3</v>
      </c>
      <c r="P5">
        <v>2021</v>
      </c>
      <c r="Q5">
        <v>3</v>
      </c>
      <c r="R5">
        <v>2021</v>
      </c>
      <c r="S5" t="s">
        <v>3986</v>
      </c>
      <c r="T5" t="s">
        <v>3986</v>
      </c>
      <c r="U5">
        <v>2021</v>
      </c>
      <c r="V5">
        <v>2021</v>
      </c>
    </row>
    <row r="6" spans="1:22" x14ac:dyDescent="0.35">
      <c r="A6" s="1" t="s">
        <v>161</v>
      </c>
      <c r="B6" s="1" t="s">
        <v>163</v>
      </c>
      <c r="C6" s="1" t="s">
        <v>28</v>
      </c>
      <c r="D6" s="1" t="s">
        <v>164</v>
      </c>
      <c r="E6" s="1" t="s">
        <v>60</v>
      </c>
      <c r="F6" s="1" t="s">
        <v>4601</v>
      </c>
      <c r="G6">
        <v>2300000</v>
      </c>
      <c r="H6">
        <v>968700</v>
      </c>
      <c r="J6" s="2">
        <v>44742</v>
      </c>
      <c r="K6" s="2"/>
      <c r="L6" s="1" t="s">
        <v>4273</v>
      </c>
      <c r="M6" s="1" t="s">
        <v>76</v>
      </c>
      <c r="N6" s="1" t="s">
        <v>4924</v>
      </c>
      <c r="O6">
        <v>6</v>
      </c>
      <c r="P6">
        <v>2022</v>
      </c>
      <c r="S6" t="s">
        <v>3985</v>
      </c>
      <c r="U6">
        <v>2022</v>
      </c>
    </row>
    <row r="7" spans="1:22" x14ac:dyDescent="0.35">
      <c r="A7" s="1" t="s">
        <v>111</v>
      </c>
      <c r="B7" s="1" t="s">
        <v>113</v>
      </c>
      <c r="C7" s="1" t="s">
        <v>28</v>
      </c>
      <c r="D7" s="1" t="s">
        <v>114</v>
      </c>
      <c r="E7" s="1" t="s">
        <v>60</v>
      </c>
      <c r="F7" s="1" t="s">
        <v>4601</v>
      </c>
      <c r="G7">
        <v>5500000</v>
      </c>
      <c r="H7">
        <v>1968549</v>
      </c>
      <c r="I7">
        <v>1968549</v>
      </c>
      <c r="J7" s="2">
        <v>43982</v>
      </c>
      <c r="K7" s="2">
        <v>43991</v>
      </c>
      <c r="L7" s="1" t="s">
        <v>4332</v>
      </c>
      <c r="M7" s="1" t="s">
        <v>76</v>
      </c>
      <c r="N7" s="1" t="s">
        <v>5110</v>
      </c>
      <c r="O7">
        <v>5</v>
      </c>
      <c r="P7">
        <v>2020</v>
      </c>
      <c r="Q7">
        <v>6</v>
      </c>
      <c r="R7">
        <v>2020</v>
      </c>
      <c r="S7" t="s">
        <v>3986</v>
      </c>
      <c r="T7" t="s">
        <v>3985</v>
      </c>
      <c r="U7">
        <v>2020</v>
      </c>
      <c r="V7">
        <v>2020</v>
      </c>
    </row>
    <row r="8" spans="1:22" x14ac:dyDescent="0.35">
      <c r="A8" s="1" t="s">
        <v>111</v>
      </c>
      <c r="B8" s="1" t="s">
        <v>113</v>
      </c>
      <c r="C8" s="1" t="s">
        <v>28</v>
      </c>
      <c r="D8" s="1" t="s">
        <v>114</v>
      </c>
      <c r="E8" s="1" t="s">
        <v>60</v>
      </c>
      <c r="F8" s="1" t="s">
        <v>4601</v>
      </c>
      <c r="G8">
        <v>5500000</v>
      </c>
      <c r="H8">
        <v>1963398</v>
      </c>
      <c r="J8" s="2">
        <v>44530</v>
      </c>
      <c r="K8" s="2"/>
      <c r="L8" s="1" t="s">
        <v>4332</v>
      </c>
      <c r="M8" s="1" t="s">
        <v>76</v>
      </c>
      <c r="N8" s="1" t="s">
        <v>5111</v>
      </c>
      <c r="O8">
        <v>11</v>
      </c>
      <c r="P8">
        <v>2021</v>
      </c>
      <c r="S8" t="s">
        <v>3988</v>
      </c>
      <c r="U8">
        <v>2022</v>
      </c>
    </row>
    <row r="9" spans="1:22" x14ac:dyDescent="0.35">
      <c r="A9" s="1" t="s">
        <v>111</v>
      </c>
      <c r="B9" s="1" t="s">
        <v>113</v>
      </c>
      <c r="C9" s="1" t="s">
        <v>28</v>
      </c>
      <c r="D9" s="1" t="s">
        <v>114</v>
      </c>
      <c r="E9" s="1" t="s">
        <v>60</v>
      </c>
      <c r="F9" s="1" t="s">
        <v>4601</v>
      </c>
      <c r="G9">
        <v>5500000</v>
      </c>
      <c r="H9">
        <v>1568052</v>
      </c>
      <c r="J9" s="2">
        <v>44895</v>
      </c>
      <c r="K9" s="2"/>
      <c r="L9" s="1" t="s">
        <v>4332</v>
      </c>
      <c r="M9" s="1" t="s">
        <v>76</v>
      </c>
      <c r="N9" s="1" t="s">
        <v>5112</v>
      </c>
      <c r="O9">
        <v>11</v>
      </c>
      <c r="P9">
        <v>2022</v>
      </c>
      <c r="S9" t="s">
        <v>3988</v>
      </c>
      <c r="U9">
        <v>2023</v>
      </c>
    </row>
    <row r="10" spans="1:22" x14ac:dyDescent="0.35">
      <c r="A10" s="1" t="s">
        <v>348</v>
      </c>
      <c r="B10" s="1" t="s">
        <v>404</v>
      </c>
      <c r="C10" s="1" t="s">
        <v>28</v>
      </c>
      <c r="D10" s="1" t="s">
        <v>405</v>
      </c>
      <c r="E10" s="1" t="s">
        <v>250</v>
      </c>
      <c r="F10" s="1" t="s">
        <v>4610</v>
      </c>
      <c r="G10">
        <v>2701209</v>
      </c>
      <c r="H10">
        <v>137500</v>
      </c>
      <c r="I10">
        <v>137500</v>
      </c>
      <c r="J10" s="2">
        <v>42613</v>
      </c>
      <c r="K10" s="2">
        <v>42613</v>
      </c>
      <c r="L10" s="1" t="s">
        <v>4319</v>
      </c>
      <c r="M10" s="1" t="s">
        <v>407</v>
      </c>
      <c r="N10" s="1" t="s">
        <v>4949</v>
      </c>
      <c r="O10">
        <v>8</v>
      </c>
      <c r="P10">
        <v>2016</v>
      </c>
      <c r="Q10">
        <v>8</v>
      </c>
      <c r="R10">
        <v>2016</v>
      </c>
      <c r="S10" t="s">
        <v>3985</v>
      </c>
      <c r="T10" t="s">
        <v>3985</v>
      </c>
      <c r="U10">
        <v>2016</v>
      </c>
      <c r="V10">
        <v>2016</v>
      </c>
    </row>
    <row r="11" spans="1:22" x14ac:dyDescent="0.35">
      <c r="A11" s="1" t="s">
        <v>49</v>
      </c>
      <c r="B11" s="1" t="s">
        <v>666</v>
      </c>
      <c r="C11" s="1" t="s">
        <v>87</v>
      </c>
      <c r="D11" s="1" t="s">
        <v>667</v>
      </c>
      <c r="E11" s="1" t="s">
        <v>250</v>
      </c>
      <c r="F11" s="1" t="s">
        <v>4610</v>
      </c>
      <c r="G11">
        <v>248721</v>
      </c>
      <c r="H11">
        <v>77979</v>
      </c>
      <c r="I11">
        <v>77979</v>
      </c>
      <c r="J11" s="2">
        <v>42613</v>
      </c>
      <c r="K11" s="2">
        <v>42613</v>
      </c>
      <c r="L11" s="1" t="s">
        <v>4280</v>
      </c>
      <c r="M11" s="1" t="s">
        <v>265</v>
      </c>
      <c r="N11" s="1" t="s">
        <v>4950</v>
      </c>
      <c r="O11">
        <v>8</v>
      </c>
      <c r="P11">
        <v>2016</v>
      </c>
      <c r="Q11">
        <v>8</v>
      </c>
      <c r="R11">
        <v>2016</v>
      </c>
      <c r="S11" t="s">
        <v>3985</v>
      </c>
      <c r="T11" t="s">
        <v>3985</v>
      </c>
      <c r="U11">
        <v>2016</v>
      </c>
      <c r="V11">
        <v>2016</v>
      </c>
    </row>
    <row r="12" spans="1:22" x14ac:dyDescent="0.35">
      <c r="A12" s="1" t="s">
        <v>111</v>
      </c>
      <c r="B12" s="1" t="s">
        <v>4683</v>
      </c>
      <c r="C12" s="1" t="s">
        <v>29</v>
      </c>
      <c r="D12" s="1" t="s">
        <v>4684</v>
      </c>
      <c r="E12" s="1" t="s">
        <v>60</v>
      </c>
      <c r="F12" s="1" t="s">
        <v>4610</v>
      </c>
      <c r="H12">
        <v>82350</v>
      </c>
      <c r="I12">
        <v>82350</v>
      </c>
      <c r="J12" s="2">
        <v>42886</v>
      </c>
      <c r="K12" s="2">
        <v>42886</v>
      </c>
      <c r="L12" s="1" t="s">
        <v>4280</v>
      </c>
      <c r="M12" s="1" t="s">
        <v>32</v>
      </c>
      <c r="N12" s="1" t="s">
        <v>4951</v>
      </c>
      <c r="O12">
        <v>5</v>
      </c>
      <c r="P12">
        <v>2017</v>
      </c>
      <c r="Q12">
        <v>5</v>
      </c>
      <c r="R12">
        <v>2017</v>
      </c>
      <c r="S12" t="s">
        <v>3986</v>
      </c>
      <c r="T12" t="s">
        <v>3986</v>
      </c>
      <c r="U12">
        <v>2017</v>
      </c>
      <c r="V12">
        <v>2017</v>
      </c>
    </row>
    <row r="13" spans="1:22" x14ac:dyDescent="0.35">
      <c r="A13" s="1" t="s">
        <v>111</v>
      </c>
      <c r="B13" s="1" t="s">
        <v>4683</v>
      </c>
      <c r="C13" s="1" t="s">
        <v>29</v>
      </c>
      <c r="D13" s="1" t="s">
        <v>4684</v>
      </c>
      <c r="E13" s="1" t="s">
        <v>60</v>
      </c>
      <c r="F13" s="1" t="s">
        <v>4610</v>
      </c>
      <c r="H13">
        <v>82350</v>
      </c>
      <c r="I13">
        <v>97733</v>
      </c>
      <c r="J13" s="2">
        <v>42978</v>
      </c>
      <c r="K13" s="2">
        <v>42978</v>
      </c>
      <c r="L13" s="1" t="s">
        <v>4280</v>
      </c>
      <c r="M13" s="1" t="s">
        <v>32</v>
      </c>
      <c r="N13" s="1" t="s">
        <v>4952</v>
      </c>
      <c r="O13">
        <v>8</v>
      </c>
      <c r="P13">
        <v>2017</v>
      </c>
      <c r="Q13">
        <v>8</v>
      </c>
      <c r="R13">
        <v>2017</v>
      </c>
      <c r="S13" t="s">
        <v>3985</v>
      </c>
      <c r="T13" t="s">
        <v>3985</v>
      </c>
      <c r="U13">
        <v>2017</v>
      </c>
      <c r="V13">
        <v>2017</v>
      </c>
    </row>
    <row r="14" spans="1:22" x14ac:dyDescent="0.35">
      <c r="A14" s="1" t="s">
        <v>38</v>
      </c>
      <c r="B14" s="1" t="s">
        <v>606</v>
      </c>
      <c r="C14" s="1" t="s">
        <v>28</v>
      </c>
      <c r="D14" s="1" t="s">
        <v>607</v>
      </c>
      <c r="E14" s="1" t="s">
        <v>250</v>
      </c>
      <c r="F14" s="1" t="s">
        <v>4610</v>
      </c>
      <c r="G14">
        <v>4291970</v>
      </c>
      <c r="H14">
        <v>102912</v>
      </c>
      <c r="I14">
        <v>102912</v>
      </c>
      <c r="J14" s="2">
        <v>41152</v>
      </c>
      <c r="K14" s="2">
        <v>41152</v>
      </c>
      <c r="L14" s="1" t="s">
        <v>4291</v>
      </c>
      <c r="M14" s="1" t="s">
        <v>612</v>
      </c>
      <c r="N14" s="1" t="s">
        <v>4967</v>
      </c>
      <c r="O14">
        <v>8</v>
      </c>
      <c r="P14">
        <v>2012</v>
      </c>
      <c r="Q14">
        <v>8</v>
      </c>
      <c r="R14">
        <v>2012</v>
      </c>
      <c r="S14" t="s">
        <v>3985</v>
      </c>
      <c r="T14" t="s">
        <v>3985</v>
      </c>
      <c r="U14">
        <v>2012</v>
      </c>
      <c r="V14">
        <v>2012</v>
      </c>
    </row>
    <row r="15" spans="1:22" x14ac:dyDescent="0.35">
      <c r="A15" s="1" t="s">
        <v>38</v>
      </c>
      <c r="B15" s="1" t="s">
        <v>606</v>
      </c>
      <c r="C15" s="1" t="s">
        <v>28</v>
      </c>
      <c r="D15" s="1" t="s">
        <v>607</v>
      </c>
      <c r="E15" s="1" t="s">
        <v>250</v>
      </c>
      <c r="F15" s="1" t="s">
        <v>4610</v>
      </c>
      <c r="G15">
        <v>4291970</v>
      </c>
      <c r="H15">
        <v>113934</v>
      </c>
      <c r="I15">
        <v>113934</v>
      </c>
      <c r="J15" s="2">
        <v>41517</v>
      </c>
      <c r="K15" s="2">
        <v>41517</v>
      </c>
      <c r="L15" s="1" t="s">
        <v>4291</v>
      </c>
      <c r="M15" s="1" t="s">
        <v>612</v>
      </c>
      <c r="N15" s="1" t="s">
        <v>4968</v>
      </c>
      <c r="O15">
        <v>8</v>
      </c>
      <c r="P15">
        <v>2013</v>
      </c>
      <c r="Q15">
        <v>8</v>
      </c>
      <c r="R15">
        <v>2013</v>
      </c>
      <c r="S15" t="s">
        <v>3985</v>
      </c>
      <c r="T15" t="s">
        <v>3985</v>
      </c>
      <c r="U15">
        <v>2013</v>
      </c>
      <c r="V15">
        <v>2013</v>
      </c>
    </row>
    <row r="16" spans="1:22" x14ac:dyDescent="0.35">
      <c r="A16" s="1" t="s">
        <v>38</v>
      </c>
      <c r="B16" s="1" t="s">
        <v>606</v>
      </c>
      <c r="C16" s="1" t="s">
        <v>28</v>
      </c>
      <c r="D16" s="1" t="s">
        <v>607</v>
      </c>
      <c r="E16" s="1" t="s">
        <v>250</v>
      </c>
      <c r="F16" s="1" t="s">
        <v>4610</v>
      </c>
      <c r="G16">
        <v>4291970</v>
      </c>
      <c r="H16">
        <v>49536</v>
      </c>
      <c r="I16">
        <v>49536</v>
      </c>
      <c r="J16" s="2">
        <v>42613</v>
      </c>
      <c r="K16" s="2">
        <v>42613</v>
      </c>
      <c r="L16" s="1" t="s">
        <v>4291</v>
      </c>
      <c r="M16" s="1" t="s">
        <v>612</v>
      </c>
      <c r="N16" s="1" t="s">
        <v>4969</v>
      </c>
      <c r="O16">
        <v>8</v>
      </c>
      <c r="P16">
        <v>2016</v>
      </c>
      <c r="Q16">
        <v>8</v>
      </c>
      <c r="R16">
        <v>2016</v>
      </c>
      <c r="S16" t="s">
        <v>3985</v>
      </c>
      <c r="T16" t="s">
        <v>3985</v>
      </c>
      <c r="U16">
        <v>2016</v>
      </c>
      <c r="V16">
        <v>2016</v>
      </c>
    </row>
    <row r="17" spans="1:22" x14ac:dyDescent="0.35">
      <c r="A17" s="1" t="s">
        <v>649</v>
      </c>
      <c r="B17" s="1" t="s">
        <v>682</v>
      </c>
      <c r="C17" s="1" t="s">
        <v>28</v>
      </c>
      <c r="D17" s="1" t="s">
        <v>683</v>
      </c>
      <c r="E17" s="1" t="s">
        <v>250</v>
      </c>
      <c r="F17" s="1" t="s">
        <v>4610</v>
      </c>
      <c r="G17">
        <v>400000</v>
      </c>
      <c r="H17">
        <v>171903</v>
      </c>
      <c r="I17">
        <v>171903</v>
      </c>
      <c r="J17" s="2">
        <v>40786</v>
      </c>
      <c r="K17" s="2">
        <v>40786</v>
      </c>
      <c r="L17" s="1" t="s">
        <v>4280</v>
      </c>
      <c r="M17" s="1" t="s">
        <v>265</v>
      </c>
      <c r="N17" s="1" t="s">
        <v>4970</v>
      </c>
      <c r="O17">
        <v>8</v>
      </c>
      <c r="P17">
        <v>2011</v>
      </c>
      <c r="Q17">
        <v>8</v>
      </c>
      <c r="R17">
        <v>2011</v>
      </c>
      <c r="S17" t="s">
        <v>3985</v>
      </c>
      <c r="T17" t="s">
        <v>3985</v>
      </c>
      <c r="U17">
        <v>2011</v>
      </c>
      <c r="V17">
        <v>2011</v>
      </c>
    </row>
    <row r="18" spans="1:22" x14ac:dyDescent="0.35">
      <c r="A18" s="1" t="s">
        <v>49</v>
      </c>
      <c r="B18" s="1" t="s">
        <v>4953</v>
      </c>
      <c r="C18" s="1" t="s">
        <v>29</v>
      </c>
      <c r="D18" s="1" t="s">
        <v>4954</v>
      </c>
      <c r="E18" s="1" t="s">
        <v>60</v>
      </c>
      <c r="F18" s="1" t="s">
        <v>4610</v>
      </c>
      <c r="H18">
        <v>46922</v>
      </c>
      <c r="I18">
        <v>46922</v>
      </c>
      <c r="J18" s="2">
        <v>42247</v>
      </c>
      <c r="K18" s="2">
        <v>42247</v>
      </c>
      <c r="L18" s="1" t="s">
        <v>4679</v>
      </c>
      <c r="M18" s="1" t="s">
        <v>4955</v>
      </c>
      <c r="N18" s="1" t="s">
        <v>4956</v>
      </c>
      <c r="O18">
        <v>8</v>
      </c>
      <c r="P18">
        <v>2015</v>
      </c>
      <c r="Q18">
        <v>8</v>
      </c>
      <c r="R18">
        <v>2015</v>
      </c>
      <c r="S18" t="s">
        <v>3985</v>
      </c>
      <c r="T18" t="s">
        <v>3985</v>
      </c>
      <c r="U18">
        <v>2015</v>
      </c>
      <c r="V18">
        <v>2015</v>
      </c>
    </row>
    <row r="19" spans="1:22" x14ac:dyDescent="0.35">
      <c r="A19" s="1" t="s">
        <v>49</v>
      </c>
      <c r="B19" s="1" t="s">
        <v>4957</v>
      </c>
      <c r="C19" s="1" t="s">
        <v>29</v>
      </c>
      <c r="D19" s="1" t="s">
        <v>4958</v>
      </c>
      <c r="E19" s="1" t="s">
        <v>60</v>
      </c>
      <c r="F19" s="1" t="s">
        <v>4610</v>
      </c>
      <c r="H19">
        <v>355368</v>
      </c>
      <c r="I19">
        <v>355368</v>
      </c>
      <c r="J19" s="2">
        <v>41882</v>
      </c>
      <c r="K19" s="2">
        <v>41882</v>
      </c>
      <c r="L19" s="1" t="s">
        <v>4679</v>
      </c>
      <c r="M19" s="1" t="s">
        <v>4955</v>
      </c>
      <c r="N19" s="1" t="s">
        <v>4959</v>
      </c>
      <c r="O19">
        <v>8</v>
      </c>
      <c r="P19">
        <v>2014</v>
      </c>
      <c r="Q19">
        <v>8</v>
      </c>
      <c r="R19">
        <v>2014</v>
      </c>
      <c r="S19" t="s">
        <v>3985</v>
      </c>
      <c r="T19" t="s">
        <v>3985</v>
      </c>
      <c r="U19">
        <v>2014</v>
      </c>
      <c r="V19">
        <v>2014</v>
      </c>
    </row>
    <row r="20" spans="1:22" x14ac:dyDescent="0.35">
      <c r="A20" s="1" t="s">
        <v>49</v>
      </c>
      <c r="B20" s="1" t="s">
        <v>4960</v>
      </c>
      <c r="C20" s="1" t="s">
        <v>29</v>
      </c>
      <c r="D20" s="1" t="s">
        <v>4961</v>
      </c>
      <c r="E20" s="1" t="s">
        <v>60</v>
      </c>
      <c r="F20" s="1" t="s">
        <v>4610</v>
      </c>
      <c r="H20">
        <v>209855</v>
      </c>
      <c r="I20">
        <v>209855</v>
      </c>
      <c r="J20" s="2">
        <v>41882</v>
      </c>
      <c r="K20" s="2">
        <v>41882</v>
      </c>
      <c r="L20" s="1" t="s">
        <v>4679</v>
      </c>
      <c r="M20" s="1" t="s">
        <v>4955</v>
      </c>
      <c r="N20" s="1" t="s">
        <v>4962</v>
      </c>
      <c r="O20">
        <v>8</v>
      </c>
      <c r="P20">
        <v>2014</v>
      </c>
      <c r="Q20">
        <v>8</v>
      </c>
      <c r="R20">
        <v>2014</v>
      </c>
      <c r="S20" t="s">
        <v>3985</v>
      </c>
      <c r="T20" t="s">
        <v>3985</v>
      </c>
      <c r="U20">
        <v>2014</v>
      </c>
      <c r="V20">
        <v>2014</v>
      </c>
    </row>
    <row r="21" spans="1:22" x14ac:dyDescent="0.35">
      <c r="A21" s="1" t="s">
        <v>49</v>
      </c>
      <c r="B21" s="1" t="s">
        <v>4960</v>
      </c>
      <c r="C21" s="1" t="s">
        <v>29</v>
      </c>
      <c r="D21" s="1" t="s">
        <v>4961</v>
      </c>
      <c r="E21" s="1" t="s">
        <v>60</v>
      </c>
      <c r="F21" s="1" t="s">
        <v>4610</v>
      </c>
      <c r="H21">
        <v>21586</v>
      </c>
      <c r="I21">
        <v>21586</v>
      </c>
      <c r="J21" s="2">
        <v>42247</v>
      </c>
      <c r="K21" s="2">
        <v>42247</v>
      </c>
      <c r="L21" s="1" t="s">
        <v>4679</v>
      </c>
      <c r="M21" s="1" t="s">
        <v>4955</v>
      </c>
      <c r="N21" s="1" t="s">
        <v>4963</v>
      </c>
      <c r="O21">
        <v>8</v>
      </c>
      <c r="P21">
        <v>2015</v>
      </c>
      <c r="Q21">
        <v>8</v>
      </c>
      <c r="R21">
        <v>2015</v>
      </c>
      <c r="S21" t="s">
        <v>3985</v>
      </c>
      <c r="T21" t="s">
        <v>3985</v>
      </c>
      <c r="U21">
        <v>2015</v>
      </c>
      <c r="V21">
        <v>2015</v>
      </c>
    </row>
    <row r="22" spans="1:22" x14ac:dyDescent="0.35">
      <c r="A22" s="1" t="s">
        <v>111</v>
      </c>
      <c r="B22" s="1" t="s">
        <v>4964</v>
      </c>
      <c r="C22" s="1" t="s">
        <v>29</v>
      </c>
      <c r="D22" s="1" t="s">
        <v>4965</v>
      </c>
      <c r="E22" s="1" t="s">
        <v>60</v>
      </c>
      <c r="F22" s="1" t="s">
        <v>4610</v>
      </c>
      <c r="H22">
        <v>82858</v>
      </c>
      <c r="I22">
        <v>82858</v>
      </c>
      <c r="J22" s="2">
        <v>41882</v>
      </c>
      <c r="K22" s="2">
        <v>41882</v>
      </c>
      <c r="L22" s="1" t="s">
        <v>4679</v>
      </c>
      <c r="M22" s="1" t="s">
        <v>4955</v>
      </c>
      <c r="N22" s="1" t="s">
        <v>4966</v>
      </c>
      <c r="O22">
        <v>8</v>
      </c>
      <c r="P22">
        <v>2014</v>
      </c>
      <c r="Q22">
        <v>8</v>
      </c>
      <c r="R22">
        <v>2014</v>
      </c>
      <c r="S22" t="s">
        <v>3985</v>
      </c>
      <c r="T22" t="s">
        <v>3985</v>
      </c>
      <c r="U22">
        <v>2014</v>
      </c>
      <c r="V22">
        <v>2014</v>
      </c>
    </row>
    <row r="23" spans="1:22" x14ac:dyDescent="0.35">
      <c r="A23" s="1" t="s">
        <v>649</v>
      </c>
      <c r="B23" s="1" t="s">
        <v>682</v>
      </c>
      <c r="C23" s="1" t="s">
        <v>28</v>
      </c>
      <c r="D23" s="1" t="s">
        <v>683</v>
      </c>
      <c r="E23" s="1" t="s">
        <v>250</v>
      </c>
      <c r="F23" s="1" t="s">
        <v>4610</v>
      </c>
      <c r="G23">
        <v>400000</v>
      </c>
      <c r="H23">
        <v>189894</v>
      </c>
      <c r="I23">
        <v>189894</v>
      </c>
      <c r="J23" s="2">
        <v>41152</v>
      </c>
      <c r="K23" s="2">
        <v>41152</v>
      </c>
      <c r="L23" s="1" t="s">
        <v>4280</v>
      </c>
      <c r="M23" s="1" t="s">
        <v>265</v>
      </c>
      <c r="N23" s="1" t="s">
        <v>4971</v>
      </c>
      <c r="O23">
        <v>8</v>
      </c>
      <c r="P23">
        <v>2012</v>
      </c>
      <c r="Q23">
        <v>8</v>
      </c>
      <c r="R23">
        <v>2012</v>
      </c>
      <c r="S23" t="s">
        <v>3985</v>
      </c>
      <c r="T23" t="s">
        <v>3985</v>
      </c>
      <c r="U23">
        <v>2012</v>
      </c>
      <c r="V23">
        <v>2012</v>
      </c>
    </row>
    <row r="24" spans="1:22" x14ac:dyDescent="0.35">
      <c r="A24" s="1" t="s">
        <v>49</v>
      </c>
      <c r="B24" s="1" t="s">
        <v>469</v>
      </c>
      <c r="C24" s="1" t="s">
        <v>28</v>
      </c>
      <c r="D24" s="1" t="s">
        <v>470</v>
      </c>
      <c r="E24" s="1" t="s">
        <v>250</v>
      </c>
      <c r="F24" s="1" t="s">
        <v>4610</v>
      </c>
      <c r="G24">
        <v>1750000</v>
      </c>
      <c r="H24">
        <v>39657</v>
      </c>
      <c r="I24">
        <v>39657</v>
      </c>
      <c r="J24" s="2">
        <v>40786</v>
      </c>
      <c r="K24" s="2">
        <v>40786</v>
      </c>
      <c r="L24" s="1" t="s">
        <v>4280</v>
      </c>
      <c r="M24" s="1" t="s">
        <v>265</v>
      </c>
      <c r="N24" s="1" t="s">
        <v>4972</v>
      </c>
      <c r="O24">
        <v>8</v>
      </c>
      <c r="P24">
        <v>2011</v>
      </c>
      <c r="Q24">
        <v>8</v>
      </c>
      <c r="R24">
        <v>2011</v>
      </c>
      <c r="S24" t="s">
        <v>3985</v>
      </c>
      <c r="T24" t="s">
        <v>3985</v>
      </c>
      <c r="U24">
        <v>2011</v>
      </c>
      <c r="V24">
        <v>2011</v>
      </c>
    </row>
    <row r="25" spans="1:22" x14ac:dyDescent="0.35">
      <c r="A25" s="1" t="s">
        <v>49</v>
      </c>
      <c r="B25" s="1" t="s">
        <v>469</v>
      </c>
      <c r="C25" s="1" t="s">
        <v>28</v>
      </c>
      <c r="D25" s="1" t="s">
        <v>470</v>
      </c>
      <c r="E25" s="1" t="s">
        <v>250</v>
      </c>
      <c r="F25" s="1" t="s">
        <v>4610</v>
      </c>
      <c r="G25">
        <v>1750000</v>
      </c>
      <c r="H25">
        <v>131704</v>
      </c>
      <c r="I25">
        <v>131704</v>
      </c>
      <c r="J25" s="2">
        <v>41152</v>
      </c>
      <c r="K25" s="2">
        <v>41152</v>
      </c>
      <c r="L25" s="1" t="s">
        <v>4280</v>
      </c>
      <c r="M25" s="1" t="s">
        <v>265</v>
      </c>
      <c r="N25" s="1" t="s">
        <v>4973</v>
      </c>
      <c r="O25">
        <v>8</v>
      </c>
      <c r="P25">
        <v>2012</v>
      </c>
      <c r="Q25">
        <v>8</v>
      </c>
      <c r="R25">
        <v>2012</v>
      </c>
      <c r="S25" t="s">
        <v>3985</v>
      </c>
      <c r="T25" t="s">
        <v>3985</v>
      </c>
      <c r="U25">
        <v>2012</v>
      </c>
      <c r="V25">
        <v>2012</v>
      </c>
    </row>
    <row r="26" spans="1:22" x14ac:dyDescent="0.35">
      <c r="A26" s="1" t="s">
        <v>49</v>
      </c>
      <c r="B26" s="1" t="s">
        <v>639</v>
      </c>
      <c r="C26" s="1" t="s">
        <v>28</v>
      </c>
      <c r="D26" s="1" t="s">
        <v>640</v>
      </c>
      <c r="E26" s="1" t="s">
        <v>250</v>
      </c>
      <c r="F26" s="1" t="s">
        <v>4610</v>
      </c>
      <c r="G26">
        <v>3659507</v>
      </c>
      <c r="H26">
        <v>248417</v>
      </c>
      <c r="I26">
        <v>248417</v>
      </c>
      <c r="J26" s="2">
        <v>41517</v>
      </c>
      <c r="K26" s="2">
        <v>41517</v>
      </c>
      <c r="L26" s="1" t="s">
        <v>4280</v>
      </c>
      <c r="M26" s="1" t="s">
        <v>265</v>
      </c>
      <c r="N26" s="1" t="s">
        <v>4974</v>
      </c>
      <c r="O26">
        <v>8</v>
      </c>
      <c r="P26">
        <v>2013</v>
      </c>
      <c r="Q26">
        <v>8</v>
      </c>
      <c r="R26">
        <v>2013</v>
      </c>
      <c r="S26" t="s">
        <v>3985</v>
      </c>
      <c r="T26" t="s">
        <v>3985</v>
      </c>
      <c r="U26">
        <v>2013</v>
      </c>
      <c r="V26">
        <v>2013</v>
      </c>
    </row>
    <row r="27" spans="1:22" x14ac:dyDescent="0.35">
      <c r="A27" s="1" t="s">
        <v>49</v>
      </c>
      <c r="B27" s="1" t="s">
        <v>639</v>
      </c>
      <c r="C27" s="1" t="s">
        <v>28</v>
      </c>
      <c r="D27" s="1" t="s">
        <v>640</v>
      </c>
      <c r="E27" s="1" t="s">
        <v>250</v>
      </c>
      <c r="F27" s="1" t="s">
        <v>4610</v>
      </c>
      <c r="G27">
        <v>3659507</v>
      </c>
      <c r="H27">
        <v>18100</v>
      </c>
      <c r="I27">
        <v>18100</v>
      </c>
      <c r="J27" s="2">
        <v>41882</v>
      </c>
      <c r="K27" s="2">
        <v>41882</v>
      </c>
      <c r="L27" s="1" t="s">
        <v>4280</v>
      </c>
      <c r="M27" s="1" t="s">
        <v>265</v>
      </c>
      <c r="N27" s="1" t="s">
        <v>4975</v>
      </c>
      <c r="O27">
        <v>8</v>
      </c>
      <c r="P27">
        <v>2014</v>
      </c>
      <c r="Q27">
        <v>8</v>
      </c>
      <c r="R27">
        <v>2014</v>
      </c>
      <c r="S27" t="s">
        <v>3985</v>
      </c>
      <c r="T27" t="s">
        <v>3985</v>
      </c>
      <c r="U27">
        <v>2014</v>
      </c>
      <c r="V27">
        <v>2014</v>
      </c>
    </row>
    <row r="28" spans="1:22" x14ac:dyDescent="0.35">
      <c r="A28" s="1" t="s">
        <v>49</v>
      </c>
      <c r="B28" s="1" t="s">
        <v>639</v>
      </c>
      <c r="C28" s="1" t="s">
        <v>28</v>
      </c>
      <c r="D28" s="1" t="s">
        <v>640</v>
      </c>
      <c r="E28" s="1" t="s">
        <v>250</v>
      </c>
      <c r="F28" s="1" t="s">
        <v>4610</v>
      </c>
      <c r="G28">
        <v>3659507</v>
      </c>
      <c r="H28">
        <v>17775</v>
      </c>
      <c r="I28">
        <v>17775</v>
      </c>
      <c r="J28" s="2">
        <v>42613</v>
      </c>
      <c r="K28" s="2">
        <v>42613</v>
      </c>
      <c r="L28" s="1" t="s">
        <v>4280</v>
      </c>
      <c r="M28" s="1" t="s">
        <v>265</v>
      </c>
      <c r="N28" s="1" t="s">
        <v>4976</v>
      </c>
      <c r="O28">
        <v>8</v>
      </c>
      <c r="P28">
        <v>2016</v>
      </c>
      <c r="Q28">
        <v>8</v>
      </c>
      <c r="R28">
        <v>2016</v>
      </c>
      <c r="S28" t="s">
        <v>3985</v>
      </c>
      <c r="T28" t="s">
        <v>3985</v>
      </c>
      <c r="U28">
        <v>2016</v>
      </c>
      <c r="V28">
        <v>2016</v>
      </c>
    </row>
    <row r="29" spans="1:22" x14ac:dyDescent="0.35">
      <c r="A29" s="1" t="s">
        <v>111</v>
      </c>
      <c r="B29" s="1" t="s">
        <v>585</v>
      </c>
      <c r="C29" s="1" t="s">
        <v>262</v>
      </c>
      <c r="D29" s="1" t="s">
        <v>586</v>
      </c>
      <c r="E29" s="1" t="s">
        <v>250</v>
      </c>
      <c r="F29" s="1" t="s">
        <v>4610</v>
      </c>
      <c r="G29">
        <v>723000</v>
      </c>
      <c r="H29">
        <v>88479</v>
      </c>
      <c r="I29">
        <v>88479</v>
      </c>
      <c r="J29" s="2">
        <v>40786</v>
      </c>
      <c r="K29" s="2">
        <v>40786</v>
      </c>
      <c r="L29" s="1" t="s">
        <v>4280</v>
      </c>
      <c r="M29" s="1" t="s">
        <v>265</v>
      </c>
      <c r="N29" s="1" t="s">
        <v>4977</v>
      </c>
      <c r="O29">
        <v>8</v>
      </c>
      <c r="P29">
        <v>2011</v>
      </c>
      <c r="Q29">
        <v>8</v>
      </c>
      <c r="R29">
        <v>2011</v>
      </c>
      <c r="S29" t="s">
        <v>3985</v>
      </c>
      <c r="T29" t="s">
        <v>3985</v>
      </c>
      <c r="U29">
        <v>2011</v>
      </c>
      <c r="V29">
        <v>2011</v>
      </c>
    </row>
    <row r="30" spans="1:22" x14ac:dyDescent="0.35">
      <c r="A30" s="1" t="s">
        <v>330</v>
      </c>
      <c r="B30" s="1" t="s">
        <v>537</v>
      </c>
      <c r="C30" s="1" t="s">
        <v>28</v>
      </c>
      <c r="D30" s="1" t="s">
        <v>538</v>
      </c>
      <c r="E30" s="1" t="s">
        <v>250</v>
      </c>
      <c r="F30" s="1" t="s">
        <v>4610</v>
      </c>
      <c r="G30">
        <v>930560</v>
      </c>
      <c r="H30">
        <v>110000</v>
      </c>
      <c r="I30">
        <v>110000</v>
      </c>
      <c r="J30" s="2">
        <v>40056</v>
      </c>
      <c r="K30" s="2">
        <v>40056</v>
      </c>
      <c r="L30" s="1" t="s">
        <v>4280</v>
      </c>
      <c r="M30" s="1" t="s">
        <v>265</v>
      </c>
      <c r="N30" s="1" t="s">
        <v>4978</v>
      </c>
      <c r="O30">
        <v>8</v>
      </c>
      <c r="P30">
        <v>2009</v>
      </c>
      <c r="Q30">
        <v>8</v>
      </c>
      <c r="R30">
        <v>2009</v>
      </c>
      <c r="S30" t="s">
        <v>3985</v>
      </c>
      <c r="T30" t="s">
        <v>3985</v>
      </c>
      <c r="U30">
        <v>2009</v>
      </c>
      <c r="V30">
        <v>2009</v>
      </c>
    </row>
    <row r="31" spans="1:22" x14ac:dyDescent="0.35">
      <c r="A31" s="1" t="s">
        <v>330</v>
      </c>
      <c r="B31" s="1" t="s">
        <v>537</v>
      </c>
      <c r="C31" s="1" t="s">
        <v>28</v>
      </c>
      <c r="D31" s="1" t="s">
        <v>538</v>
      </c>
      <c r="E31" s="1" t="s">
        <v>250</v>
      </c>
      <c r="F31" s="1" t="s">
        <v>4610</v>
      </c>
      <c r="G31">
        <v>930560</v>
      </c>
      <c r="H31">
        <v>95861</v>
      </c>
      <c r="I31">
        <v>95861</v>
      </c>
      <c r="J31" s="2">
        <v>41152</v>
      </c>
      <c r="K31" s="2">
        <v>41152</v>
      </c>
      <c r="L31" s="1" t="s">
        <v>4280</v>
      </c>
      <c r="M31" s="1" t="s">
        <v>265</v>
      </c>
      <c r="N31" s="1" t="s">
        <v>4979</v>
      </c>
      <c r="O31">
        <v>8</v>
      </c>
      <c r="P31">
        <v>2012</v>
      </c>
      <c r="Q31">
        <v>8</v>
      </c>
      <c r="R31">
        <v>2012</v>
      </c>
      <c r="S31" t="s">
        <v>3985</v>
      </c>
      <c r="T31" t="s">
        <v>3985</v>
      </c>
      <c r="U31">
        <v>2012</v>
      </c>
      <c r="V31">
        <v>2012</v>
      </c>
    </row>
    <row r="32" spans="1:22" x14ac:dyDescent="0.35">
      <c r="A32" s="1" t="s">
        <v>111</v>
      </c>
      <c r="B32" s="1" t="s">
        <v>677</v>
      </c>
      <c r="C32" s="1" t="s">
        <v>28</v>
      </c>
      <c r="D32" s="1" t="s">
        <v>678</v>
      </c>
      <c r="E32" s="1" t="s">
        <v>250</v>
      </c>
      <c r="F32" s="1" t="s">
        <v>4610</v>
      </c>
      <c r="G32">
        <v>3000000</v>
      </c>
      <c r="H32">
        <v>197342</v>
      </c>
      <c r="I32">
        <v>197342</v>
      </c>
      <c r="J32" s="2">
        <v>41882</v>
      </c>
      <c r="K32" s="2">
        <v>41882</v>
      </c>
      <c r="L32" s="1" t="s">
        <v>4291</v>
      </c>
      <c r="M32" s="1" t="s">
        <v>265</v>
      </c>
      <c r="N32" s="1" t="s">
        <v>4939</v>
      </c>
      <c r="O32">
        <v>8</v>
      </c>
      <c r="P32">
        <v>2014</v>
      </c>
      <c r="Q32">
        <v>8</v>
      </c>
      <c r="R32">
        <v>2014</v>
      </c>
      <c r="S32" t="s">
        <v>3985</v>
      </c>
      <c r="T32" t="s">
        <v>3985</v>
      </c>
      <c r="U32">
        <v>2014</v>
      </c>
      <c r="V32">
        <v>2014</v>
      </c>
    </row>
    <row r="33" spans="1:22" x14ac:dyDescent="0.35">
      <c r="A33" s="1" t="s">
        <v>306</v>
      </c>
      <c r="B33" s="1" t="s">
        <v>430</v>
      </c>
      <c r="C33" s="1" t="s">
        <v>262</v>
      </c>
      <c r="D33" s="1" t="s">
        <v>431</v>
      </c>
      <c r="E33" s="1" t="s">
        <v>250</v>
      </c>
      <c r="F33" s="1" t="s">
        <v>4610</v>
      </c>
      <c r="G33">
        <v>3039750</v>
      </c>
      <c r="H33">
        <v>88100</v>
      </c>
      <c r="I33">
        <v>88100</v>
      </c>
      <c r="J33" s="2">
        <v>40421</v>
      </c>
      <c r="K33" s="2">
        <v>40421</v>
      </c>
      <c r="L33" s="1" t="s">
        <v>4280</v>
      </c>
      <c r="M33" s="1" t="s">
        <v>265</v>
      </c>
      <c r="N33" s="1" t="s">
        <v>4940</v>
      </c>
      <c r="O33">
        <v>8</v>
      </c>
      <c r="P33">
        <v>2010</v>
      </c>
      <c r="Q33">
        <v>8</v>
      </c>
      <c r="R33">
        <v>2010</v>
      </c>
      <c r="S33" t="s">
        <v>3985</v>
      </c>
      <c r="T33" t="s">
        <v>3985</v>
      </c>
      <c r="U33">
        <v>2010</v>
      </c>
      <c r="V33">
        <v>2010</v>
      </c>
    </row>
    <row r="34" spans="1:22" x14ac:dyDescent="0.35">
      <c r="A34" s="1" t="s">
        <v>306</v>
      </c>
      <c r="B34" s="1" t="s">
        <v>430</v>
      </c>
      <c r="C34" s="1" t="s">
        <v>262</v>
      </c>
      <c r="D34" s="1" t="s">
        <v>431</v>
      </c>
      <c r="E34" s="1" t="s">
        <v>250</v>
      </c>
      <c r="F34" s="1" t="s">
        <v>4610</v>
      </c>
      <c r="G34">
        <v>3039750</v>
      </c>
      <c r="H34">
        <v>132894</v>
      </c>
      <c r="I34">
        <v>132894</v>
      </c>
      <c r="J34" s="2">
        <v>40786</v>
      </c>
      <c r="K34" s="2">
        <v>40786</v>
      </c>
      <c r="L34" s="1" t="s">
        <v>4280</v>
      </c>
      <c r="M34" s="1" t="s">
        <v>265</v>
      </c>
      <c r="N34" s="1" t="s">
        <v>4941</v>
      </c>
      <c r="O34">
        <v>8</v>
      </c>
      <c r="P34">
        <v>2011</v>
      </c>
      <c r="Q34">
        <v>8</v>
      </c>
      <c r="R34">
        <v>2011</v>
      </c>
      <c r="S34" t="s">
        <v>3985</v>
      </c>
      <c r="T34" t="s">
        <v>3985</v>
      </c>
      <c r="U34">
        <v>2011</v>
      </c>
      <c r="V34">
        <v>2011</v>
      </c>
    </row>
    <row r="35" spans="1:22" x14ac:dyDescent="0.35">
      <c r="A35" s="1" t="s">
        <v>306</v>
      </c>
      <c r="B35" s="1" t="s">
        <v>430</v>
      </c>
      <c r="C35" s="1" t="s">
        <v>262</v>
      </c>
      <c r="D35" s="1" t="s">
        <v>431</v>
      </c>
      <c r="E35" s="1" t="s">
        <v>250</v>
      </c>
      <c r="F35" s="1" t="s">
        <v>4610</v>
      </c>
      <c r="G35">
        <v>3039750</v>
      </c>
      <c r="H35">
        <v>93841</v>
      </c>
      <c r="I35">
        <v>93841</v>
      </c>
      <c r="J35" s="2">
        <v>41517</v>
      </c>
      <c r="K35" s="2">
        <v>41517</v>
      </c>
      <c r="L35" s="1" t="s">
        <v>4280</v>
      </c>
      <c r="M35" s="1" t="s">
        <v>265</v>
      </c>
      <c r="N35" s="1" t="s">
        <v>4942</v>
      </c>
      <c r="O35">
        <v>8</v>
      </c>
      <c r="P35">
        <v>2013</v>
      </c>
      <c r="Q35">
        <v>8</v>
      </c>
      <c r="R35">
        <v>2013</v>
      </c>
      <c r="S35" t="s">
        <v>3985</v>
      </c>
      <c r="T35" t="s">
        <v>3985</v>
      </c>
      <c r="U35">
        <v>2013</v>
      </c>
      <c r="V35">
        <v>2013</v>
      </c>
    </row>
    <row r="36" spans="1:22" x14ac:dyDescent="0.35">
      <c r="A36" s="1" t="s">
        <v>306</v>
      </c>
      <c r="B36" s="1" t="s">
        <v>430</v>
      </c>
      <c r="C36" s="1" t="s">
        <v>262</v>
      </c>
      <c r="D36" s="1" t="s">
        <v>431</v>
      </c>
      <c r="E36" s="1" t="s">
        <v>250</v>
      </c>
      <c r="F36" s="1" t="s">
        <v>4610</v>
      </c>
      <c r="G36">
        <v>3039750</v>
      </c>
      <c r="H36">
        <v>33</v>
      </c>
      <c r="I36">
        <v>33</v>
      </c>
      <c r="J36" s="2">
        <v>41882</v>
      </c>
      <c r="K36" s="2">
        <v>41882</v>
      </c>
      <c r="L36" s="1" t="s">
        <v>4280</v>
      </c>
      <c r="M36" s="1" t="s">
        <v>265</v>
      </c>
      <c r="N36" s="1" t="s">
        <v>4943</v>
      </c>
      <c r="O36">
        <v>8</v>
      </c>
      <c r="P36">
        <v>2014</v>
      </c>
      <c r="Q36">
        <v>8</v>
      </c>
      <c r="R36">
        <v>2014</v>
      </c>
      <c r="S36" t="s">
        <v>3985</v>
      </c>
      <c r="T36" t="s">
        <v>3985</v>
      </c>
      <c r="U36">
        <v>2014</v>
      </c>
      <c r="V36">
        <v>2014</v>
      </c>
    </row>
    <row r="37" spans="1:22" x14ac:dyDescent="0.35">
      <c r="A37" s="1" t="s">
        <v>306</v>
      </c>
      <c r="B37" s="1" t="s">
        <v>308</v>
      </c>
      <c r="C37" s="1" t="s">
        <v>28</v>
      </c>
      <c r="D37" s="1" t="s">
        <v>309</v>
      </c>
      <c r="E37" s="1" t="s">
        <v>250</v>
      </c>
      <c r="F37" s="1" t="s">
        <v>4610</v>
      </c>
      <c r="G37">
        <v>3532466</v>
      </c>
      <c r="H37">
        <v>47490</v>
      </c>
      <c r="I37">
        <v>47490</v>
      </c>
      <c r="J37" s="2">
        <v>41882</v>
      </c>
      <c r="K37" s="2">
        <v>41882</v>
      </c>
      <c r="L37" s="1" t="s">
        <v>4332</v>
      </c>
      <c r="M37" s="1" t="s">
        <v>315</v>
      </c>
      <c r="N37" s="1" t="s">
        <v>4944</v>
      </c>
      <c r="O37">
        <v>8</v>
      </c>
      <c r="P37">
        <v>2014</v>
      </c>
      <c r="Q37">
        <v>8</v>
      </c>
      <c r="R37">
        <v>2014</v>
      </c>
      <c r="S37" t="s">
        <v>3985</v>
      </c>
      <c r="T37" t="s">
        <v>3985</v>
      </c>
      <c r="U37">
        <v>2014</v>
      </c>
      <c r="V37">
        <v>2014</v>
      </c>
    </row>
    <row r="38" spans="1:22" x14ac:dyDescent="0.35">
      <c r="A38" s="1" t="s">
        <v>306</v>
      </c>
      <c r="B38" s="1" t="s">
        <v>308</v>
      </c>
      <c r="C38" s="1" t="s">
        <v>28</v>
      </c>
      <c r="D38" s="1" t="s">
        <v>309</v>
      </c>
      <c r="E38" s="1" t="s">
        <v>250</v>
      </c>
      <c r="F38" s="1" t="s">
        <v>4610</v>
      </c>
      <c r="G38">
        <v>3532466</v>
      </c>
      <c r="H38">
        <v>145458</v>
      </c>
      <c r="I38">
        <v>145458</v>
      </c>
      <c r="J38" s="2">
        <v>42247</v>
      </c>
      <c r="K38" s="2">
        <v>42247</v>
      </c>
      <c r="L38" s="1" t="s">
        <v>4332</v>
      </c>
      <c r="M38" s="1" t="s">
        <v>315</v>
      </c>
      <c r="N38" s="1" t="s">
        <v>4945</v>
      </c>
      <c r="O38">
        <v>8</v>
      </c>
      <c r="P38">
        <v>2015</v>
      </c>
      <c r="Q38">
        <v>8</v>
      </c>
      <c r="R38">
        <v>2015</v>
      </c>
      <c r="S38" t="s">
        <v>3985</v>
      </c>
      <c r="T38" t="s">
        <v>3985</v>
      </c>
      <c r="U38">
        <v>2015</v>
      </c>
      <c r="V38">
        <v>2015</v>
      </c>
    </row>
    <row r="39" spans="1:22" x14ac:dyDescent="0.35">
      <c r="A39" s="1" t="s">
        <v>49</v>
      </c>
      <c r="B39" s="1" t="s">
        <v>4665</v>
      </c>
      <c r="C39" s="1" t="s">
        <v>29</v>
      </c>
      <c r="D39" s="1" t="s">
        <v>4666</v>
      </c>
      <c r="E39" s="1" t="s">
        <v>60</v>
      </c>
      <c r="F39" s="1" t="s">
        <v>4610</v>
      </c>
      <c r="H39">
        <v>82500</v>
      </c>
      <c r="I39">
        <v>82500</v>
      </c>
      <c r="J39" s="2">
        <v>42886</v>
      </c>
      <c r="K39" s="2">
        <v>42886</v>
      </c>
      <c r="L39" s="1" t="s">
        <v>4667</v>
      </c>
      <c r="M39" s="1" t="s">
        <v>32</v>
      </c>
      <c r="N39" s="1" t="s">
        <v>4946</v>
      </c>
      <c r="O39">
        <v>5</v>
      </c>
      <c r="P39">
        <v>2017</v>
      </c>
      <c r="Q39">
        <v>5</v>
      </c>
      <c r="R39">
        <v>2017</v>
      </c>
      <c r="S39" t="s">
        <v>3986</v>
      </c>
      <c r="T39" t="s">
        <v>3986</v>
      </c>
      <c r="U39">
        <v>2017</v>
      </c>
      <c r="V39">
        <v>2017</v>
      </c>
    </row>
    <row r="40" spans="1:22" x14ac:dyDescent="0.35">
      <c r="A40" s="1" t="s">
        <v>49</v>
      </c>
      <c r="B40" s="1" t="s">
        <v>4665</v>
      </c>
      <c r="C40" s="1" t="s">
        <v>29</v>
      </c>
      <c r="D40" s="1" t="s">
        <v>4666</v>
      </c>
      <c r="E40" s="1" t="s">
        <v>60</v>
      </c>
      <c r="F40" s="1" t="s">
        <v>4610</v>
      </c>
      <c r="H40">
        <v>82500</v>
      </c>
      <c r="I40">
        <v>83061</v>
      </c>
      <c r="J40" s="2">
        <v>42978</v>
      </c>
      <c r="K40" s="2">
        <v>42978</v>
      </c>
      <c r="L40" s="1" t="s">
        <v>4667</v>
      </c>
      <c r="M40" s="1" t="s">
        <v>32</v>
      </c>
      <c r="N40" s="1" t="s">
        <v>4947</v>
      </c>
      <c r="O40">
        <v>8</v>
      </c>
      <c r="P40">
        <v>2017</v>
      </c>
      <c r="Q40">
        <v>8</v>
      </c>
      <c r="R40">
        <v>2017</v>
      </c>
      <c r="S40" t="s">
        <v>3985</v>
      </c>
      <c r="T40" t="s">
        <v>3985</v>
      </c>
      <c r="U40">
        <v>2017</v>
      </c>
      <c r="V40">
        <v>2017</v>
      </c>
    </row>
    <row r="41" spans="1:22" x14ac:dyDescent="0.35">
      <c r="A41" s="1" t="s">
        <v>348</v>
      </c>
      <c r="B41" s="1" t="s">
        <v>404</v>
      </c>
      <c r="C41" s="1" t="s">
        <v>28</v>
      </c>
      <c r="D41" s="1" t="s">
        <v>405</v>
      </c>
      <c r="E41" s="1" t="s">
        <v>250</v>
      </c>
      <c r="F41" s="1" t="s">
        <v>4610</v>
      </c>
      <c r="G41">
        <v>2701209</v>
      </c>
      <c r="H41">
        <v>125000</v>
      </c>
      <c r="I41">
        <v>125000</v>
      </c>
      <c r="J41" s="2">
        <v>42247</v>
      </c>
      <c r="K41" s="2">
        <v>42247</v>
      </c>
      <c r="L41" s="1" t="s">
        <v>4319</v>
      </c>
      <c r="M41" s="1" t="s">
        <v>407</v>
      </c>
      <c r="N41" s="1" t="s">
        <v>4948</v>
      </c>
      <c r="O41">
        <v>8</v>
      </c>
      <c r="P41">
        <v>2015</v>
      </c>
      <c r="Q41">
        <v>8</v>
      </c>
      <c r="R41">
        <v>2015</v>
      </c>
      <c r="S41" t="s">
        <v>3985</v>
      </c>
      <c r="T41" t="s">
        <v>3985</v>
      </c>
      <c r="U41">
        <v>2015</v>
      </c>
      <c r="V41">
        <v>2015</v>
      </c>
    </row>
    <row r="42" spans="1:22" x14ac:dyDescent="0.35">
      <c r="A42" s="1" t="s">
        <v>56</v>
      </c>
      <c r="B42" s="1" t="s">
        <v>658</v>
      </c>
      <c r="C42" s="1" t="s">
        <v>262</v>
      </c>
      <c r="D42" s="1" t="s">
        <v>659</v>
      </c>
      <c r="E42" s="1" t="s">
        <v>250</v>
      </c>
      <c r="F42" s="1" t="s">
        <v>4610</v>
      </c>
      <c r="G42">
        <v>2300000</v>
      </c>
      <c r="H42">
        <v>21480</v>
      </c>
      <c r="I42">
        <v>21480</v>
      </c>
      <c r="J42" s="2">
        <v>40056</v>
      </c>
      <c r="K42" s="2">
        <v>40056</v>
      </c>
      <c r="L42" s="1" t="s">
        <v>4280</v>
      </c>
      <c r="M42" s="1" t="s">
        <v>265</v>
      </c>
      <c r="N42" s="1" t="s">
        <v>4980</v>
      </c>
      <c r="O42">
        <v>8</v>
      </c>
      <c r="P42">
        <v>2009</v>
      </c>
      <c r="Q42">
        <v>8</v>
      </c>
      <c r="R42">
        <v>2009</v>
      </c>
      <c r="S42" t="s">
        <v>3985</v>
      </c>
      <c r="T42" t="s">
        <v>3985</v>
      </c>
      <c r="U42">
        <v>2009</v>
      </c>
      <c r="V42">
        <v>2009</v>
      </c>
    </row>
    <row r="43" spans="1:22" x14ac:dyDescent="0.35">
      <c r="A43" s="1" t="s">
        <v>56</v>
      </c>
      <c r="B43" s="1" t="s">
        <v>658</v>
      </c>
      <c r="C43" s="1" t="s">
        <v>262</v>
      </c>
      <c r="D43" s="1" t="s">
        <v>659</v>
      </c>
      <c r="E43" s="1" t="s">
        <v>250</v>
      </c>
      <c r="F43" s="1" t="s">
        <v>4610</v>
      </c>
      <c r="G43">
        <v>2300000</v>
      </c>
      <c r="H43">
        <v>83081</v>
      </c>
      <c r="I43">
        <v>83081</v>
      </c>
      <c r="J43" s="2">
        <v>40421</v>
      </c>
      <c r="K43" s="2">
        <v>40421</v>
      </c>
      <c r="L43" s="1" t="s">
        <v>4280</v>
      </c>
      <c r="M43" s="1" t="s">
        <v>265</v>
      </c>
      <c r="N43" s="1" t="s">
        <v>4981</v>
      </c>
      <c r="O43">
        <v>8</v>
      </c>
      <c r="P43">
        <v>2010</v>
      </c>
      <c r="Q43">
        <v>8</v>
      </c>
      <c r="R43">
        <v>2010</v>
      </c>
      <c r="S43" t="s">
        <v>3985</v>
      </c>
      <c r="T43" t="s">
        <v>3985</v>
      </c>
      <c r="U43">
        <v>2010</v>
      </c>
      <c r="V43">
        <v>2010</v>
      </c>
    </row>
    <row r="44" spans="1:22" x14ac:dyDescent="0.35">
      <c r="A44" s="1" t="s">
        <v>398</v>
      </c>
      <c r="B44" s="1" t="s">
        <v>565</v>
      </c>
      <c r="C44" s="1" t="s">
        <v>28</v>
      </c>
      <c r="D44" s="1" t="s">
        <v>566</v>
      </c>
      <c r="E44" s="1" t="s">
        <v>250</v>
      </c>
      <c r="F44" s="1" t="s">
        <v>4610</v>
      </c>
      <c r="G44">
        <v>1848000</v>
      </c>
      <c r="H44">
        <v>161050</v>
      </c>
      <c r="I44">
        <v>161050</v>
      </c>
      <c r="J44" s="2">
        <v>39325</v>
      </c>
      <c r="K44" s="2">
        <v>39325</v>
      </c>
      <c r="L44" s="1" t="s">
        <v>4319</v>
      </c>
      <c r="M44" s="1" t="s">
        <v>265</v>
      </c>
      <c r="N44" s="1" t="s">
        <v>4982</v>
      </c>
      <c r="O44">
        <v>8</v>
      </c>
      <c r="P44">
        <v>2007</v>
      </c>
      <c r="Q44">
        <v>8</v>
      </c>
      <c r="R44">
        <v>2007</v>
      </c>
      <c r="S44" t="s">
        <v>3985</v>
      </c>
      <c r="T44" t="s">
        <v>3985</v>
      </c>
      <c r="U44">
        <v>2007</v>
      </c>
      <c r="V44">
        <v>2007</v>
      </c>
    </row>
    <row r="45" spans="1:22" x14ac:dyDescent="0.35">
      <c r="A45" s="1" t="s">
        <v>56</v>
      </c>
      <c r="B45" s="1" t="s">
        <v>661</v>
      </c>
      <c r="C45" s="1" t="s">
        <v>262</v>
      </c>
      <c r="D45" s="1" t="s">
        <v>662</v>
      </c>
      <c r="E45" s="1" t="s">
        <v>250</v>
      </c>
      <c r="F45" s="1" t="s">
        <v>4610</v>
      </c>
      <c r="G45">
        <v>4950000</v>
      </c>
      <c r="H45">
        <v>149965</v>
      </c>
      <c r="I45">
        <v>149965</v>
      </c>
      <c r="J45" s="2">
        <v>41152</v>
      </c>
      <c r="K45" s="2">
        <v>41152</v>
      </c>
      <c r="L45" s="1" t="s">
        <v>4287</v>
      </c>
      <c r="M45" s="1" t="s">
        <v>265</v>
      </c>
      <c r="N45" s="1" t="s">
        <v>4983</v>
      </c>
      <c r="O45">
        <v>8</v>
      </c>
      <c r="P45">
        <v>2012</v>
      </c>
      <c r="Q45">
        <v>8</v>
      </c>
      <c r="R45">
        <v>2012</v>
      </c>
      <c r="S45" t="s">
        <v>3985</v>
      </c>
      <c r="T45" t="s">
        <v>3985</v>
      </c>
      <c r="U45">
        <v>2012</v>
      </c>
      <c r="V45">
        <v>2012</v>
      </c>
    </row>
    <row r="46" spans="1:22" x14ac:dyDescent="0.35">
      <c r="A46" s="1" t="s">
        <v>56</v>
      </c>
      <c r="B46" s="1" t="s">
        <v>661</v>
      </c>
      <c r="C46" s="1" t="s">
        <v>262</v>
      </c>
      <c r="D46" s="1" t="s">
        <v>662</v>
      </c>
      <c r="E46" s="1" t="s">
        <v>250</v>
      </c>
      <c r="F46" s="1" t="s">
        <v>4610</v>
      </c>
      <c r="G46">
        <v>4950000</v>
      </c>
      <c r="H46">
        <v>117545</v>
      </c>
      <c r="I46">
        <v>117545</v>
      </c>
      <c r="J46" s="2">
        <v>41517</v>
      </c>
      <c r="K46" s="2">
        <v>41517</v>
      </c>
      <c r="L46" s="1" t="s">
        <v>4287</v>
      </c>
      <c r="M46" s="1" t="s">
        <v>265</v>
      </c>
      <c r="N46" s="1" t="s">
        <v>4984</v>
      </c>
      <c r="O46">
        <v>8</v>
      </c>
      <c r="P46">
        <v>2013</v>
      </c>
      <c r="Q46">
        <v>8</v>
      </c>
      <c r="R46">
        <v>2013</v>
      </c>
      <c r="S46" t="s">
        <v>3985</v>
      </c>
      <c r="T46" t="s">
        <v>3985</v>
      </c>
      <c r="U46">
        <v>2013</v>
      </c>
      <c r="V46">
        <v>2013</v>
      </c>
    </row>
    <row r="47" spans="1:22" x14ac:dyDescent="0.35">
      <c r="A47" s="1" t="s">
        <v>56</v>
      </c>
      <c r="B47" s="1" t="s">
        <v>661</v>
      </c>
      <c r="C47" s="1" t="s">
        <v>262</v>
      </c>
      <c r="D47" s="1" t="s">
        <v>662</v>
      </c>
      <c r="E47" s="1" t="s">
        <v>250</v>
      </c>
      <c r="F47" s="1" t="s">
        <v>4610</v>
      </c>
      <c r="G47">
        <v>4950000</v>
      </c>
      <c r="H47">
        <v>25806</v>
      </c>
      <c r="I47">
        <v>25806</v>
      </c>
      <c r="J47" s="2">
        <v>41882</v>
      </c>
      <c r="K47" s="2">
        <v>41882</v>
      </c>
      <c r="L47" s="1" t="s">
        <v>4287</v>
      </c>
      <c r="M47" s="1" t="s">
        <v>265</v>
      </c>
      <c r="N47" s="1" t="s">
        <v>4985</v>
      </c>
      <c r="O47">
        <v>8</v>
      </c>
      <c r="P47">
        <v>2014</v>
      </c>
      <c r="Q47">
        <v>8</v>
      </c>
      <c r="R47">
        <v>2014</v>
      </c>
      <c r="S47" t="s">
        <v>3985</v>
      </c>
      <c r="T47" t="s">
        <v>3985</v>
      </c>
      <c r="U47">
        <v>2014</v>
      </c>
      <c r="V47">
        <v>2014</v>
      </c>
    </row>
    <row r="48" spans="1:22" x14ac:dyDescent="0.35">
      <c r="A48" s="1" t="s">
        <v>56</v>
      </c>
      <c r="B48" s="1" t="s">
        <v>661</v>
      </c>
      <c r="C48" s="1" t="s">
        <v>262</v>
      </c>
      <c r="D48" s="1" t="s">
        <v>662</v>
      </c>
      <c r="E48" s="1" t="s">
        <v>250</v>
      </c>
      <c r="F48" s="1" t="s">
        <v>4610</v>
      </c>
      <c r="G48">
        <v>4950000</v>
      </c>
      <c r="H48">
        <v>129926</v>
      </c>
      <c r="I48">
        <v>129926</v>
      </c>
      <c r="J48" s="2">
        <v>42247</v>
      </c>
      <c r="K48" s="2">
        <v>42247</v>
      </c>
      <c r="L48" s="1" t="s">
        <v>4287</v>
      </c>
      <c r="M48" s="1" t="s">
        <v>265</v>
      </c>
      <c r="N48" s="1" t="s">
        <v>4986</v>
      </c>
      <c r="O48">
        <v>8</v>
      </c>
      <c r="P48">
        <v>2015</v>
      </c>
      <c r="Q48">
        <v>8</v>
      </c>
      <c r="R48">
        <v>2015</v>
      </c>
      <c r="S48" t="s">
        <v>3985</v>
      </c>
      <c r="T48" t="s">
        <v>3985</v>
      </c>
      <c r="U48">
        <v>2015</v>
      </c>
      <c r="V48">
        <v>2015</v>
      </c>
    </row>
    <row r="49" spans="1:22" x14ac:dyDescent="0.35">
      <c r="A49" s="1" t="s">
        <v>111</v>
      </c>
      <c r="B49" s="1" t="s">
        <v>173</v>
      </c>
      <c r="C49" s="1" t="s">
        <v>28</v>
      </c>
      <c r="D49" s="1" t="s">
        <v>174</v>
      </c>
      <c r="E49" s="1" t="s">
        <v>60</v>
      </c>
      <c r="F49" s="1" t="s">
        <v>4601</v>
      </c>
      <c r="G49">
        <v>5777767</v>
      </c>
      <c r="H49">
        <v>900000</v>
      </c>
      <c r="I49">
        <v>900000</v>
      </c>
      <c r="J49" s="2">
        <v>42978</v>
      </c>
      <c r="K49" s="2">
        <v>42961</v>
      </c>
      <c r="L49" s="1" t="s">
        <v>5170</v>
      </c>
      <c r="M49" s="1" t="s">
        <v>76</v>
      </c>
      <c r="N49" s="1" t="s">
        <v>4987</v>
      </c>
      <c r="O49">
        <v>8</v>
      </c>
      <c r="P49">
        <v>2017</v>
      </c>
      <c r="Q49">
        <v>8</v>
      </c>
      <c r="R49">
        <v>2017</v>
      </c>
      <c r="S49" t="s">
        <v>3985</v>
      </c>
      <c r="T49" t="s">
        <v>3985</v>
      </c>
      <c r="U49">
        <v>2017</v>
      </c>
      <c r="V49">
        <v>2017</v>
      </c>
    </row>
    <row r="50" spans="1:22" x14ac:dyDescent="0.35">
      <c r="A50" s="1" t="s">
        <v>111</v>
      </c>
      <c r="B50" s="1" t="s">
        <v>173</v>
      </c>
      <c r="C50" s="1" t="s">
        <v>28</v>
      </c>
      <c r="D50" s="1" t="s">
        <v>174</v>
      </c>
      <c r="E50" s="1" t="s">
        <v>60</v>
      </c>
      <c r="F50" s="1" t="s">
        <v>4601</v>
      </c>
      <c r="G50">
        <v>5777767</v>
      </c>
      <c r="H50">
        <v>900000</v>
      </c>
      <c r="I50">
        <v>900000</v>
      </c>
      <c r="J50" s="2">
        <v>43251</v>
      </c>
      <c r="K50" s="2">
        <v>43252</v>
      </c>
      <c r="L50" s="1" t="s">
        <v>5170</v>
      </c>
      <c r="M50" s="1" t="s">
        <v>76</v>
      </c>
      <c r="N50" s="1" t="s">
        <v>4988</v>
      </c>
      <c r="O50">
        <v>5</v>
      </c>
      <c r="P50">
        <v>2018</v>
      </c>
      <c r="Q50">
        <v>6</v>
      </c>
      <c r="R50">
        <v>2018</v>
      </c>
      <c r="S50" t="s">
        <v>3986</v>
      </c>
      <c r="T50" t="s">
        <v>3985</v>
      </c>
      <c r="U50">
        <v>2018</v>
      </c>
      <c r="V50">
        <v>2018</v>
      </c>
    </row>
    <row r="51" spans="1:22" x14ac:dyDescent="0.35">
      <c r="A51" s="1" t="s">
        <v>152</v>
      </c>
      <c r="B51" s="1" t="s">
        <v>153</v>
      </c>
      <c r="C51" s="1" t="s">
        <v>28</v>
      </c>
      <c r="D51" s="1" t="s">
        <v>154</v>
      </c>
      <c r="E51" s="1" t="s">
        <v>60</v>
      </c>
      <c r="F51" s="1" t="s">
        <v>4601</v>
      </c>
      <c r="G51">
        <v>70807</v>
      </c>
      <c r="H51">
        <v>14647</v>
      </c>
      <c r="I51">
        <v>14647</v>
      </c>
      <c r="J51" s="2">
        <v>43616</v>
      </c>
      <c r="K51" s="2">
        <v>43626</v>
      </c>
      <c r="L51" s="1" t="s">
        <v>4273</v>
      </c>
      <c r="M51" s="1" t="s">
        <v>32</v>
      </c>
      <c r="N51" s="1" t="s">
        <v>4914</v>
      </c>
      <c r="O51">
        <v>5</v>
      </c>
      <c r="P51">
        <v>2019</v>
      </c>
      <c r="Q51">
        <v>6</v>
      </c>
      <c r="R51">
        <v>2019</v>
      </c>
      <c r="S51" t="s">
        <v>3986</v>
      </c>
      <c r="T51" t="s">
        <v>3985</v>
      </c>
      <c r="U51">
        <v>2019</v>
      </c>
      <c r="V51">
        <v>2019</v>
      </c>
    </row>
    <row r="52" spans="1:22" x14ac:dyDescent="0.35">
      <c r="A52" s="1" t="s">
        <v>152</v>
      </c>
      <c r="B52" s="1" t="s">
        <v>153</v>
      </c>
      <c r="C52" s="1" t="s">
        <v>28</v>
      </c>
      <c r="D52" s="1" t="s">
        <v>154</v>
      </c>
      <c r="E52" s="1" t="s">
        <v>60</v>
      </c>
      <c r="F52" s="1" t="s">
        <v>4601</v>
      </c>
      <c r="G52">
        <v>70807</v>
      </c>
      <c r="H52">
        <v>56160</v>
      </c>
      <c r="I52">
        <v>56160</v>
      </c>
      <c r="J52" s="2">
        <v>43889</v>
      </c>
      <c r="K52" s="2">
        <v>43886</v>
      </c>
      <c r="L52" s="1" t="s">
        <v>4273</v>
      </c>
      <c r="M52" s="1" t="s">
        <v>32</v>
      </c>
      <c r="N52" s="1" t="s">
        <v>4915</v>
      </c>
      <c r="O52">
        <v>2</v>
      </c>
      <c r="P52">
        <v>2020</v>
      </c>
      <c r="Q52">
        <v>2</v>
      </c>
      <c r="R52">
        <v>2020</v>
      </c>
      <c r="S52" t="s">
        <v>3987</v>
      </c>
      <c r="T52" t="s">
        <v>3987</v>
      </c>
      <c r="U52">
        <v>2020</v>
      </c>
      <c r="V52">
        <v>2020</v>
      </c>
    </row>
    <row r="53" spans="1:22" x14ac:dyDescent="0.35">
      <c r="A53" s="1" t="s">
        <v>230</v>
      </c>
      <c r="B53" s="1" t="s">
        <v>231</v>
      </c>
      <c r="C53" s="1" t="s">
        <v>28</v>
      </c>
      <c r="D53" s="1" t="s">
        <v>232</v>
      </c>
      <c r="E53" s="1" t="s">
        <v>216</v>
      </c>
      <c r="F53" s="1" t="s">
        <v>4601</v>
      </c>
      <c r="G53">
        <v>925503</v>
      </c>
      <c r="H53">
        <v>108337</v>
      </c>
      <c r="I53">
        <v>108337</v>
      </c>
      <c r="J53" s="2">
        <v>44454</v>
      </c>
      <c r="K53" s="2">
        <v>44453</v>
      </c>
      <c r="L53" s="1" t="s">
        <v>5170</v>
      </c>
      <c r="M53" s="1" t="s">
        <v>76</v>
      </c>
      <c r="N53" s="1" t="s">
        <v>5220</v>
      </c>
      <c r="O53">
        <v>9</v>
      </c>
      <c r="P53">
        <v>2021</v>
      </c>
      <c r="Q53">
        <v>9</v>
      </c>
      <c r="R53">
        <v>2021</v>
      </c>
      <c r="S53" t="s">
        <v>3988</v>
      </c>
      <c r="T53" t="s">
        <v>3988</v>
      </c>
      <c r="U53">
        <v>2022</v>
      </c>
      <c r="V53">
        <v>2022</v>
      </c>
    </row>
    <row r="54" spans="1:22" x14ac:dyDescent="0.35">
      <c r="A54" s="1" t="s">
        <v>206</v>
      </c>
      <c r="B54" s="1" t="s">
        <v>208</v>
      </c>
      <c r="C54" s="1" t="s">
        <v>206</v>
      </c>
      <c r="D54" s="1" t="s">
        <v>206</v>
      </c>
      <c r="E54" s="1" t="s">
        <v>60</v>
      </c>
      <c r="F54" s="1" t="s">
        <v>4601</v>
      </c>
      <c r="G54">
        <v>1620137</v>
      </c>
      <c r="H54">
        <v>76712</v>
      </c>
      <c r="I54">
        <v>76712</v>
      </c>
      <c r="J54" s="2">
        <v>44439</v>
      </c>
      <c r="K54" s="2">
        <v>44439</v>
      </c>
      <c r="L54" s="1" t="s">
        <v>5170</v>
      </c>
      <c r="M54" s="1" t="s">
        <v>211</v>
      </c>
      <c r="N54" s="1" t="s">
        <v>4694</v>
      </c>
      <c r="O54">
        <v>8</v>
      </c>
      <c r="P54">
        <v>2021</v>
      </c>
      <c r="Q54">
        <v>8</v>
      </c>
      <c r="R54">
        <v>2021</v>
      </c>
      <c r="S54" t="s">
        <v>3985</v>
      </c>
      <c r="T54" t="s">
        <v>3985</v>
      </c>
      <c r="U54">
        <v>2021</v>
      </c>
      <c r="V54">
        <v>2021</v>
      </c>
    </row>
    <row r="55" spans="1:22" x14ac:dyDescent="0.35">
      <c r="A55" s="1" t="s">
        <v>300</v>
      </c>
      <c r="B55" s="1" t="s">
        <v>301</v>
      </c>
      <c r="C55" s="1" t="s">
        <v>28</v>
      </c>
      <c r="D55" s="1" t="s">
        <v>302</v>
      </c>
      <c r="E55" s="1" t="s">
        <v>250</v>
      </c>
      <c r="F55" s="1" t="s">
        <v>4601</v>
      </c>
      <c r="G55">
        <v>750000</v>
      </c>
      <c r="H55">
        <v>750000</v>
      </c>
      <c r="I55">
        <v>750000</v>
      </c>
      <c r="J55" s="2">
        <v>43326</v>
      </c>
      <c r="K55" s="2">
        <v>43326</v>
      </c>
      <c r="L55" s="1" t="s">
        <v>4296</v>
      </c>
      <c r="M55" s="1" t="s">
        <v>76</v>
      </c>
      <c r="N55" s="1" t="s">
        <v>4703</v>
      </c>
      <c r="O55">
        <v>8</v>
      </c>
      <c r="P55">
        <v>2018</v>
      </c>
      <c r="Q55">
        <v>8</v>
      </c>
      <c r="R55">
        <v>2018</v>
      </c>
      <c r="S55" t="s">
        <v>3985</v>
      </c>
      <c r="T55" t="s">
        <v>3985</v>
      </c>
      <c r="U55">
        <v>2018</v>
      </c>
      <c r="V55">
        <v>2018</v>
      </c>
    </row>
    <row r="56" spans="1:22" x14ac:dyDescent="0.35">
      <c r="A56" s="1" t="s">
        <v>5309</v>
      </c>
      <c r="B56" s="1" t="s">
        <v>5310</v>
      </c>
      <c r="C56" s="1" t="s">
        <v>29</v>
      </c>
      <c r="D56" s="1" t="s">
        <v>5311</v>
      </c>
      <c r="E56" s="1" t="s">
        <v>27</v>
      </c>
      <c r="F56" s="1" t="s">
        <v>4601</v>
      </c>
      <c r="G56">
        <v>1000000</v>
      </c>
      <c r="H56">
        <v>1000000</v>
      </c>
      <c r="I56">
        <v>1000000</v>
      </c>
      <c r="J56" s="2">
        <v>44316</v>
      </c>
      <c r="K56" s="2">
        <v>44316</v>
      </c>
      <c r="L56" s="1" t="s">
        <v>5170</v>
      </c>
      <c r="M56" s="1" t="s">
        <v>5312</v>
      </c>
      <c r="N56" s="1" t="s">
        <v>5313</v>
      </c>
      <c r="O56">
        <v>4</v>
      </c>
      <c r="P56">
        <v>2021</v>
      </c>
      <c r="Q56">
        <v>4</v>
      </c>
      <c r="R56">
        <v>2021</v>
      </c>
      <c r="S56" t="s">
        <v>3986</v>
      </c>
      <c r="T56" t="s">
        <v>3986</v>
      </c>
      <c r="U56">
        <v>2021</v>
      </c>
      <c r="V56">
        <v>2021</v>
      </c>
    </row>
    <row r="57" spans="1:22" x14ac:dyDescent="0.35">
      <c r="A57" s="1" t="s">
        <v>5314</v>
      </c>
      <c r="B57" s="1" t="s">
        <v>5315</v>
      </c>
      <c r="C57" s="1" t="s">
        <v>29</v>
      </c>
      <c r="D57" s="1" t="s">
        <v>5316</v>
      </c>
      <c r="E57" s="1" t="s">
        <v>27</v>
      </c>
      <c r="F57" s="1" t="s">
        <v>4601</v>
      </c>
      <c r="G57">
        <v>4248000</v>
      </c>
      <c r="H57">
        <v>3000000</v>
      </c>
      <c r="I57">
        <v>3000000</v>
      </c>
      <c r="J57" s="2">
        <v>44319</v>
      </c>
      <c r="K57" s="2">
        <v>44319</v>
      </c>
      <c r="L57" s="1" t="s">
        <v>5170</v>
      </c>
      <c r="M57" s="1" t="s">
        <v>5312</v>
      </c>
      <c r="N57" s="1" t="s">
        <v>5317</v>
      </c>
      <c r="O57">
        <v>5</v>
      </c>
      <c r="P57">
        <v>2021</v>
      </c>
      <c r="Q57">
        <v>5</v>
      </c>
      <c r="R57">
        <v>2021</v>
      </c>
      <c r="S57" t="s">
        <v>3986</v>
      </c>
      <c r="T57" t="s">
        <v>3986</v>
      </c>
      <c r="U57">
        <v>2021</v>
      </c>
      <c r="V57">
        <v>2021</v>
      </c>
    </row>
    <row r="58" spans="1:22" x14ac:dyDescent="0.35">
      <c r="A58" s="1" t="s">
        <v>198</v>
      </c>
      <c r="B58" s="1" t="s">
        <v>4608</v>
      </c>
      <c r="C58" s="1" t="s">
        <v>29</v>
      </c>
      <c r="D58" s="1" t="s">
        <v>4609</v>
      </c>
      <c r="E58" s="1" t="s">
        <v>250</v>
      </c>
      <c r="F58" s="1" t="s">
        <v>4610</v>
      </c>
      <c r="H58">
        <v>175000</v>
      </c>
      <c r="I58">
        <v>50436.29</v>
      </c>
      <c r="J58" s="2">
        <v>43696</v>
      </c>
      <c r="K58" s="2">
        <v>43678</v>
      </c>
      <c r="L58" s="1" t="s">
        <v>4611</v>
      </c>
      <c r="M58" s="1" t="s">
        <v>32</v>
      </c>
      <c r="N58" s="1" t="s">
        <v>5092</v>
      </c>
      <c r="O58">
        <v>8</v>
      </c>
      <c r="P58">
        <v>2019</v>
      </c>
      <c r="Q58">
        <v>8</v>
      </c>
      <c r="R58">
        <v>2019</v>
      </c>
      <c r="S58" t="s">
        <v>3985</v>
      </c>
      <c r="T58" t="s">
        <v>3985</v>
      </c>
      <c r="U58">
        <v>2019</v>
      </c>
      <c r="V58">
        <v>2019</v>
      </c>
    </row>
    <row r="59" spans="1:22" x14ac:dyDescent="0.35">
      <c r="A59" s="1" t="s">
        <v>255</v>
      </c>
      <c r="B59" s="1" t="s">
        <v>257</v>
      </c>
      <c r="C59" s="1" t="s">
        <v>71</v>
      </c>
      <c r="D59" s="1" t="s">
        <v>258</v>
      </c>
      <c r="E59" s="1" t="s">
        <v>250</v>
      </c>
      <c r="F59" s="1" t="s">
        <v>4601</v>
      </c>
      <c r="G59">
        <v>143000</v>
      </c>
      <c r="H59">
        <v>107250</v>
      </c>
      <c r="I59">
        <v>107250</v>
      </c>
      <c r="J59" s="2">
        <v>43496</v>
      </c>
      <c r="K59" s="2">
        <v>43495</v>
      </c>
      <c r="L59" s="1" t="s">
        <v>4332</v>
      </c>
      <c r="M59" s="1" t="s">
        <v>76</v>
      </c>
      <c r="N59" s="1" t="s">
        <v>4913</v>
      </c>
      <c r="O59">
        <v>1</v>
      </c>
      <c r="P59">
        <v>2019</v>
      </c>
      <c r="Q59">
        <v>1</v>
      </c>
      <c r="R59">
        <v>2019</v>
      </c>
      <c r="S59" t="s">
        <v>3987</v>
      </c>
      <c r="T59" t="s">
        <v>3987</v>
      </c>
      <c r="U59">
        <v>2019</v>
      </c>
      <c r="V59">
        <v>2019</v>
      </c>
    </row>
    <row r="60" spans="1:22" x14ac:dyDescent="0.35">
      <c r="A60" s="1" t="s">
        <v>4654</v>
      </c>
      <c r="B60" s="1" t="s">
        <v>4926</v>
      </c>
      <c r="C60" s="1" t="s">
        <v>29</v>
      </c>
      <c r="D60" s="1" t="s">
        <v>4927</v>
      </c>
      <c r="E60" s="1" t="s">
        <v>60</v>
      </c>
      <c r="F60" s="1" t="s">
        <v>4610</v>
      </c>
      <c r="H60">
        <v>12500</v>
      </c>
      <c r="I60">
        <v>18160</v>
      </c>
      <c r="J60" s="2">
        <v>43282</v>
      </c>
      <c r="K60" s="2">
        <v>43282</v>
      </c>
      <c r="L60" s="1" t="s">
        <v>4280</v>
      </c>
      <c r="M60" s="1" t="s">
        <v>32</v>
      </c>
      <c r="N60" s="1" t="s">
        <v>4928</v>
      </c>
      <c r="O60">
        <v>7</v>
      </c>
      <c r="P60">
        <v>2018</v>
      </c>
      <c r="Q60">
        <v>7</v>
      </c>
      <c r="R60">
        <v>2018</v>
      </c>
      <c r="S60" t="s">
        <v>3985</v>
      </c>
      <c r="T60" t="s">
        <v>3985</v>
      </c>
      <c r="U60">
        <v>2018</v>
      </c>
      <c r="V60">
        <v>2018</v>
      </c>
    </row>
    <row r="61" spans="1:22" x14ac:dyDescent="0.35">
      <c r="A61" s="1" t="s">
        <v>4654</v>
      </c>
      <c r="B61" s="1" t="s">
        <v>4926</v>
      </c>
      <c r="C61" s="1" t="s">
        <v>29</v>
      </c>
      <c r="D61" s="1" t="s">
        <v>4927</v>
      </c>
      <c r="E61" s="1" t="s">
        <v>60</v>
      </c>
      <c r="F61" s="1" t="s">
        <v>4610</v>
      </c>
      <c r="H61">
        <v>12500</v>
      </c>
      <c r="I61">
        <v>3436.47</v>
      </c>
      <c r="J61" s="2">
        <v>43313</v>
      </c>
      <c r="K61" s="2">
        <v>43313</v>
      </c>
      <c r="L61" s="1" t="s">
        <v>4280</v>
      </c>
      <c r="M61" s="1" t="s">
        <v>32</v>
      </c>
      <c r="N61" s="1" t="s">
        <v>4929</v>
      </c>
      <c r="O61">
        <v>8</v>
      </c>
      <c r="P61">
        <v>2018</v>
      </c>
      <c r="Q61">
        <v>8</v>
      </c>
      <c r="R61">
        <v>2018</v>
      </c>
      <c r="S61" t="s">
        <v>3985</v>
      </c>
      <c r="T61" t="s">
        <v>3985</v>
      </c>
      <c r="U61">
        <v>2018</v>
      </c>
      <c r="V61">
        <v>2018</v>
      </c>
    </row>
    <row r="62" spans="1:22" x14ac:dyDescent="0.35">
      <c r="A62" s="1" t="s">
        <v>5167</v>
      </c>
      <c r="B62" s="1" t="s">
        <v>5168</v>
      </c>
      <c r="C62" s="1" t="s">
        <v>29</v>
      </c>
      <c r="D62" s="1" t="s">
        <v>5169</v>
      </c>
      <c r="E62" s="1" t="s">
        <v>60</v>
      </c>
      <c r="F62" s="1" t="s">
        <v>4601</v>
      </c>
      <c r="G62">
        <v>500000</v>
      </c>
      <c r="H62">
        <v>500000</v>
      </c>
      <c r="I62">
        <v>500000</v>
      </c>
      <c r="J62" s="2">
        <v>44439</v>
      </c>
      <c r="K62" s="2">
        <v>44434</v>
      </c>
      <c r="L62" s="1" t="s">
        <v>5170</v>
      </c>
      <c r="M62" s="1" t="s">
        <v>32</v>
      </c>
      <c r="N62" s="1" t="s">
        <v>5171</v>
      </c>
      <c r="O62">
        <v>8</v>
      </c>
      <c r="P62">
        <v>2021</v>
      </c>
      <c r="Q62">
        <v>8</v>
      </c>
      <c r="R62">
        <v>2021</v>
      </c>
      <c r="S62" t="s">
        <v>3985</v>
      </c>
      <c r="T62" t="s">
        <v>3985</v>
      </c>
      <c r="U62">
        <v>2021</v>
      </c>
      <c r="V62">
        <v>2021</v>
      </c>
    </row>
    <row r="63" spans="1:22" x14ac:dyDescent="0.35">
      <c r="A63" s="1" t="s">
        <v>68</v>
      </c>
      <c r="B63" s="1" t="s">
        <v>69</v>
      </c>
      <c r="C63" s="1" t="s">
        <v>71</v>
      </c>
      <c r="D63" s="1" t="s">
        <v>70</v>
      </c>
      <c r="E63" s="1" t="s">
        <v>60</v>
      </c>
      <c r="F63" s="1" t="s">
        <v>4601</v>
      </c>
      <c r="G63">
        <v>788000</v>
      </c>
      <c r="H63">
        <v>23640</v>
      </c>
      <c r="I63">
        <v>23640</v>
      </c>
      <c r="J63" s="2">
        <v>43434</v>
      </c>
      <c r="K63" s="2">
        <v>43444</v>
      </c>
      <c r="L63" s="1" t="s">
        <v>5170</v>
      </c>
      <c r="M63" s="1" t="s">
        <v>76</v>
      </c>
      <c r="N63" s="1" t="s">
        <v>5082</v>
      </c>
      <c r="O63">
        <v>11</v>
      </c>
      <c r="P63">
        <v>2018</v>
      </c>
      <c r="Q63">
        <v>12</v>
      </c>
      <c r="R63">
        <v>2018</v>
      </c>
      <c r="S63" t="s">
        <v>3988</v>
      </c>
      <c r="T63" t="s">
        <v>3987</v>
      </c>
      <c r="U63">
        <v>2019</v>
      </c>
      <c r="V63">
        <v>2019</v>
      </c>
    </row>
    <row r="64" spans="1:22" x14ac:dyDescent="0.35">
      <c r="A64" s="1" t="s">
        <v>68</v>
      </c>
      <c r="B64" s="1" t="s">
        <v>69</v>
      </c>
      <c r="C64" s="1" t="s">
        <v>71</v>
      </c>
      <c r="D64" s="1" t="s">
        <v>70</v>
      </c>
      <c r="E64" s="1" t="s">
        <v>60</v>
      </c>
      <c r="F64" s="1" t="s">
        <v>4601</v>
      </c>
      <c r="G64">
        <v>788000</v>
      </c>
      <c r="H64">
        <v>173360</v>
      </c>
      <c r="I64">
        <v>173360</v>
      </c>
      <c r="J64" s="2">
        <v>43251</v>
      </c>
      <c r="K64" s="2">
        <v>43258</v>
      </c>
      <c r="L64" s="1" t="s">
        <v>5170</v>
      </c>
      <c r="M64" s="1" t="s">
        <v>76</v>
      </c>
      <c r="N64" s="1" t="s">
        <v>5083</v>
      </c>
      <c r="O64">
        <v>5</v>
      </c>
      <c r="P64">
        <v>2018</v>
      </c>
      <c r="Q64">
        <v>6</v>
      </c>
      <c r="R64">
        <v>2018</v>
      </c>
      <c r="S64" t="s">
        <v>3986</v>
      </c>
      <c r="T64" t="s">
        <v>3985</v>
      </c>
      <c r="U64">
        <v>2018</v>
      </c>
      <c r="V64">
        <v>2018</v>
      </c>
    </row>
    <row r="65" spans="1:22" x14ac:dyDescent="0.35">
      <c r="A65" s="1" t="s">
        <v>68</v>
      </c>
      <c r="B65" s="1" t="s">
        <v>69</v>
      </c>
      <c r="C65" s="1" t="s">
        <v>71</v>
      </c>
      <c r="D65" s="1" t="s">
        <v>70</v>
      </c>
      <c r="E65" s="1" t="s">
        <v>60</v>
      </c>
      <c r="F65" s="1" t="s">
        <v>4601</v>
      </c>
      <c r="G65">
        <v>788000</v>
      </c>
      <c r="H65">
        <v>173360</v>
      </c>
      <c r="I65">
        <v>173360</v>
      </c>
      <c r="J65" s="2">
        <v>43616</v>
      </c>
      <c r="K65" s="2">
        <v>43636</v>
      </c>
      <c r="L65" s="1" t="s">
        <v>5170</v>
      </c>
      <c r="M65" s="1" t="s">
        <v>76</v>
      </c>
      <c r="N65" s="1" t="s">
        <v>5084</v>
      </c>
      <c r="O65">
        <v>5</v>
      </c>
      <c r="P65">
        <v>2019</v>
      </c>
      <c r="Q65">
        <v>6</v>
      </c>
      <c r="R65">
        <v>2019</v>
      </c>
      <c r="S65" t="s">
        <v>3986</v>
      </c>
      <c r="T65" t="s">
        <v>3985</v>
      </c>
      <c r="U65">
        <v>2019</v>
      </c>
      <c r="V65">
        <v>2019</v>
      </c>
    </row>
    <row r="66" spans="1:22" x14ac:dyDescent="0.35">
      <c r="A66" s="1" t="s">
        <v>68</v>
      </c>
      <c r="B66" s="1" t="s">
        <v>69</v>
      </c>
      <c r="C66" s="1" t="s">
        <v>71</v>
      </c>
      <c r="D66" s="1" t="s">
        <v>70</v>
      </c>
      <c r="E66" s="1" t="s">
        <v>60</v>
      </c>
      <c r="F66" s="1" t="s">
        <v>4601</v>
      </c>
      <c r="G66">
        <v>788000</v>
      </c>
      <c r="H66">
        <v>23640</v>
      </c>
      <c r="I66">
        <v>23640</v>
      </c>
      <c r="J66" s="2">
        <v>43799</v>
      </c>
      <c r="K66" s="2">
        <v>43818</v>
      </c>
      <c r="L66" s="1" t="s">
        <v>5170</v>
      </c>
      <c r="M66" s="1" t="s">
        <v>76</v>
      </c>
      <c r="N66" s="1" t="s">
        <v>5085</v>
      </c>
      <c r="O66">
        <v>11</v>
      </c>
      <c r="P66">
        <v>2019</v>
      </c>
      <c r="Q66">
        <v>12</v>
      </c>
      <c r="R66">
        <v>2019</v>
      </c>
      <c r="S66" t="s">
        <v>3988</v>
      </c>
      <c r="T66" t="s">
        <v>3987</v>
      </c>
      <c r="U66">
        <v>2020</v>
      </c>
      <c r="V66">
        <v>2020</v>
      </c>
    </row>
    <row r="67" spans="1:22" x14ac:dyDescent="0.35">
      <c r="A67" s="1" t="s">
        <v>129</v>
      </c>
      <c r="B67" s="1" t="s">
        <v>296</v>
      </c>
      <c r="C67" s="1" t="s">
        <v>28</v>
      </c>
      <c r="D67" s="1" t="s">
        <v>297</v>
      </c>
      <c r="E67" s="1" t="s">
        <v>250</v>
      </c>
      <c r="F67" s="1" t="s">
        <v>4601</v>
      </c>
      <c r="G67">
        <v>1000000</v>
      </c>
      <c r="H67">
        <v>1000000</v>
      </c>
      <c r="I67">
        <v>1000000</v>
      </c>
      <c r="J67" s="2">
        <v>43631</v>
      </c>
      <c r="K67" s="2">
        <v>43602</v>
      </c>
      <c r="L67" s="1" t="s">
        <v>4304</v>
      </c>
      <c r="M67" s="1" t="s">
        <v>76</v>
      </c>
      <c r="N67" s="1" t="s">
        <v>4922</v>
      </c>
      <c r="O67">
        <v>6</v>
      </c>
      <c r="P67">
        <v>2019</v>
      </c>
      <c r="Q67">
        <v>5</v>
      </c>
      <c r="R67">
        <v>2019</v>
      </c>
      <c r="S67" t="s">
        <v>3985</v>
      </c>
      <c r="T67" t="s">
        <v>3986</v>
      </c>
      <c r="U67">
        <v>2019</v>
      </c>
      <c r="V67">
        <v>2019</v>
      </c>
    </row>
    <row r="68" spans="1:22" x14ac:dyDescent="0.35">
      <c r="A68" s="1" t="s">
        <v>156</v>
      </c>
      <c r="B68" s="1" t="s">
        <v>158</v>
      </c>
      <c r="C68" s="1" t="s">
        <v>28</v>
      </c>
      <c r="D68" s="1" t="s">
        <v>159</v>
      </c>
      <c r="E68" s="1" t="s">
        <v>60</v>
      </c>
      <c r="F68" s="1" t="s">
        <v>4601</v>
      </c>
      <c r="G68">
        <v>787197</v>
      </c>
      <c r="H68">
        <v>441257</v>
      </c>
      <c r="I68">
        <v>441257</v>
      </c>
      <c r="J68" s="2">
        <v>43889</v>
      </c>
      <c r="K68" s="2">
        <v>43886</v>
      </c>
      <c r="L68" s="1" t="s">
        <v>5170</v>
      </c>
      <c r="M68" s="1" t="s">
        <v>76</v>
      </c>
      <c r="N68" s="1" t="s">
        <v>4911</v>
      </c>
      <c r="O68">
        <v>2</v>
      </c>
      <c r="P68">
        <v>2020</v>
      </c>
      <c r="Q68">
        <v>2</v>
      </c>
      <c r="R68">
        <v>2020</v>
      </c>
      <c r="S68" t="s">
        <v>3987</v>
      </c>
      <c r="T68" t="s">
        <v>3987</v>
      </c>
      <c r="U68">
        <v>2020</v>
      </c>
      <c r="V68">
        <v>2020</v>
      </c>
    </row>
    <row r="69" spans="1:22" x14ac:dyDescent="0.35">
      <c r="A69" s="1" t="s">
        <v>111</v>
      </c>
      <c r="B69" s="1" t="s">
        <v>195</v>
      </c>
      <c r="C69" s="1" t="s">
        <v>28</v>
      </c>
      <c r="D69" s="1" t="s">
        <v>196</v>
      </c>
      <c r="E69" s="1" t="s">
        <v>60</v>
      </c>
      <c r="F69" s="1" t="s">
        <v>4601</v>
      </c>
      <c r="G69">
        <v>200000</v>
      </c>
      <c r="H69">
        <v>200000</v>
      </c>
      <c r="I69">
        <v>200000</v>
      </c>
      <c r="J69" s="2">
        <v>43677</v>
      </c>
      <c r="K69" s="2">
        <v>43685</v>
      </c>
      <c r="L69" s="1" t="s">
        <v>4332</v>
      </c>
      <c r="M69" s="1" t="s">
        <v>76</v>
      </c>
      <c r="N69" s="1" t="s">
        <v>4912</v>
      </c>
      <c r="O69">
        <v>7</v>
      </c>
      <c r="P69">
        <v>2019</v>
      </c>
      <c r="Q69">
        <v>8</v>
      </c>
      <c r="R69">
        <v>2019</v>
      </c>
      <c r="S69" t="s">
        <v>3985</v>
      </c>
      <c r="T69" t="s">
        <v>3985</v>
      </c>
      <c r="U69">
        <v>2019</v>
      </c>
      <c r="V69">
        <v>2019</v>
      </c>
    </row>
    <row r="70" spans="1:22" x14ac:dyDescent="0.35">
      <c r="A70" s="1" t="s">
        <v>5318</v>
      </c>
      <c r="B70" s="1" t="s">
        <v>5319</v>
      </c>
      <c r="C70" s="1" t="s">
        <v>29</v>
      </c>
      <c r="D70" s="1" t="s">
        <v>5320</v>
      </c>
      <c r="E70" s="1" t="s">
        <v>27</v>
      </c>
      <c r="F70" s="1" t="s">
        <v>4601</v>
      </c>
      <c r="G70">
        <v>4000000</v>
      </c>
      <c r="H70">
        <v>4000000</v>
      </c>
      <c r="J70" s="2">
        <v>44434</v>
      </c>
      <c r="K70" s="2"/>
      <c r="L70" s="1" t="s">
        <v>5170</v>
      </c>
      <c r="M70" s="1" t="s">
        <v>5312</v>
      </c>
      <c r="N70" s="1" t="s">
        <v>5321</v>
      </c>
      <c r="O70">
        <v>8</v>
      </c>
      <c r="P70">
        <v>2021</v>
      </c>
      <c r="S70" t="s">
        <v>3985</v>
      </c>
      <c r="U70">
        <v>2021</v>
      </c>
    </row>
    <row r="71" spans="1:22" x14ac:dyDescent="0.35">
      <c r="A71" s="1" t="s">
        <v>56</v>
      </c>
      <c r="B71" s="1" t="s">
        <v>588</v>
      </c>
      <c r="C71" s="1" t="s">
        <v>28</v>
      </c>
      <c r="D71" s="1" t="s">
        <v>589</v>
      </c>
      <c r="E71" s="1" t="s">
        <v>250</v>
      </c>
      <c r="F71" s="1" t="s">
        <v>4601</v>
      </c>
      <c r="G71">
        <v>4906689</v>
      </c>
      <c r="H71">
        <v>153549</v>
      </c>
      <c r="I71">
        <v>153549</v>
      </c>
      <c r="J71" s="2">
        <v>43190</v>
      </c>
      <c r="K71" s="2">
        <v>43189</v>
      </c>
      <c r="L71" s="1" t="s">
        <v>4291</v>
      </c>
      <c r="M71" s="1" t="s">
        <v>65</v>
      </c>
      <c r="N71" s="1" t="s">
        <v>4691</v>
      </c>
      <c r="O71">
        <v>3</v>
      </c>
      <c r="P71">
        <v>2018</v>
      </c>
      <c r="Q71">
        <v>3</v>
      </c>
      <c r="R71">
        <v>2018</v>
      </c>
      <c r="S71" t="s">
        <v>3986</v>
      </c>
      <c r="T71" t="s">
        <v>3986</v>
      </c>
      <c r="U71">
        <v>2018</v>
      </c>
      <c r="V71">
        <v>2018</v>
      </c>
    </row>
    <row r="72" spans="1:22" x14ac:dyDescent="0.35">
      <c r="A72" s="1" t="s">
        <v>161</v>
      </c>
      <c r="B72" s="1" t="s">
        <v>170</v>
      </c>
      <c r="C72" s="1" t="s">
        <v>28</v>
      </c>
      <c r="D72" s="1" t="s">
        <v>171</v>
      </c>
      <c r="E72" s="1" t="s">
        <v>216</v>
      </c>
      <c r="F72" s="1" t="s">
        <v>4601</v>
      </c>
      <c r="G72">
        <v>575980</v>
      </c>
      <c r="H72">
        <v>562980</v>
      </c>
      <c r="I72">
        <v>562980</v>
      </c>
      <c r="J72" s="2">
        <v>43708</v>
      </c>
      <c r="K72" s="2">
        <v>43685</v>
      </c>
      <c r="L72" s="1" t="s">
        <v>5170</v>
      </c>
      <c r="M72" s="1" t="s">
        <v>76</v>
      </c>
      <c r="N72" s="1" t="s">
        <v>4919</v>
      </c>
      <c r="O72">
        <v>8</v>
      </c>
      <c r="P72">
        <v>2019</v>
      </c>
      <c r="Q72">
        <v>8</v>
      </c>
      <c r="R72">
        <v>2019</v>
      </c>
      <c r="S72" t="s">
        <v>3985</v>
      </c>
      <c r="T72" t="s">
        <v>3985</v>
      </c>
      <c r="U72">
        <v>2019</v>
      </c>
      <c r="V72">
        <v>2019</v>
      </c>
    </row>
    <row r="73" spans="1:22" x14ac:dyDescent="0.35">
      <c r="A73" s="1" t="s">
        <v>121</v>
      </c>
      <c r="B73" s="1" t="s">
        <v>123</v>
      </c>
      <c r="C73" s="1" t="s">
        <v>28</v>
      </c>
      <c r="D73" s="1" t="s">
        <v>124</v>
      </c>
      <c r="E73" s="1" t="s">
        <v>60</v>
      </c>
      <c r="F73" s="1" t="s">
        <v>4601</v>
      </c>
      <c r="G73">
        <v>710965</v>
      </c>
      <c r="H73">
        <v>710965</v>
      </c>
      <c r="I73">
        <v>710965</v>
      </c>
      <c r="J73" s="2">
        <v>43708</v>
      </c>
      <c r="K73" s="2">
        <v>43685</v>
      </c>
      <c r="L73" s="1" t="s">
        <v>4296</v>
      </c>
      <c r="M73" s="1" t="s">
        <v>76</v>
      </c>
      <c r="N73" s="1" t="s">
        <v>4920</v>
      </c>
      <c r="O73">
        <v>8</v>
      </c>
      <c r="P73">
        <v>2019</v>
      </c>
      <c r="Q73">
        <v>8</v>
      </c>
      <c r="R73">
        <v>2019</v>
      </c>
      <c r="S73" t="s">
        <v>3985</v>
      </c>
      <c r="T73" t="s">
        <v>3985</v>
      </c>
      <c r="U73">
        <v>2019</v>
      </c>
      <c r="V73">
        <v>2019</v>
      </c>
    </row>
    <row r="74" spans="1:22" x14ac:dyDescent="0.35">
      <c r="A74" s="1" t="s">
        <v>156</v>
      </c>
      <c r="B74" s="1" t="s">
        <v>158</v>
      </c>
      <c r="C74" s="1" t="s">
        <v>28</v>
      </c>
      <c r="D74" s="1" t="s">
        <v>159</v>
      </c>
      <c r="E74" s="1" t="s">
        <v>60</v>
      </c>
      <c r="F74" s="1" t="s">
        <v>4601</v>
      </c>
      <c r="G74">
        <v>787197</v>
      </c>
      <c r="H74">
        <v>345940</v>
      </c>
      <c r="I74">
        <v>345940</v>
      </c>
      <c r="J74" s="2">
        <v>43616</v>
      </c>
      <c r="K74" s="2">
        <v>43626</v>
      </c>
      <c r="L74" s="1" t="s">
        <v>5170</v>
      </c>
      <c r="M74" s="1" t="s">
        <v>76</v>
      </c>
      <c r="N74" s="1" t="s">
        <v>4921</v>
      </c>
      <c r="O74">
        <v>5</v>
      </c>
      <c r="P74">
        <v>2019</v>
      </c>
      <c r="Q74">
        <v>6</v>
      </c>
      <c r="R74">
        <v>2019</v>
      </c>
      <c r="S74" t="s">
        <v>3986</v>
      </c>
      <c r="T74" t="s">
        <v>3985</v>
      </c>
      <c r="U74">
        <v>2019</v>
      </c>
      <c r="V74">
        <v>2019</v>
      </c>
    </row>
    <row r="75" spans="1:22" x14ac:dyDescent="0.35">
      <c r="A75" s="1" t="s">
        <v>275</v>
      </c>
      <c r="B75" s="1" t="s">
        <v>276</v>
      </c>
      <c r="C75" s="1" t="s">
        <v>28</v>
      </c>
      <c r="D75" s="1" t="s">
        <v>277</v>
      </c>
      <c r="E75" s="1" t="s">
        <v>250</v>
      </c>
      <c r="F75" s="1" t="s">
        <v>4601</v>
      </c>
      <c r="G75">
        <v>33900</v>
      </c>
      <c r="H75">
        <v>33900</v>
      </c>
      <c r="I75">
        <v>33900</v>
      </c>
      <c r="J75" s="2">
        <v>43340</v>
      </c>
      <c r="K75" s="2">
        <v>43340</v>
      </c>
      <c r="L75" s="1" t="s">
        <v>4280</v>
      </c>
      <c r="M75" s="1" t="s">
        <v>278</v>
      </c>
      <c r="N75" s="1" t="s">
        <v>5080</v>
      </c>
      <c r="O75">
        <v>8</v>
      </c>
      <c r="P75">
        <v>2018</v>
      </c>
      <c r="Q75">
        <v>8</v>
      </c>
      <c r="R75">
        <v>2018</v>
      </c>
      <c r="S75" t="s">
        <v>3985</v>
      </c>
      <c r="T75" t="s">
        <v>3985</v>
      </c>
      <c r="U75">
        <v>2018</v>
      </c>
      <c r="V75">
        <v>2018</v>
      </c>
    </row>
    <row r="76" spans="1:22" x14ac:dyDescent="0.35">
      <c r="A76" s="1" t="s">
        <v>230</v>
      </c>
      <c r="B76" s="1" t="s">
        <v>231</v>
      </c>
      <c r="C76" s="1" t="s">
        <v>28</v>
      </c>
      <c r="D76" s="1" t="s">
        <v>232</v>
      </c>
      <c r="E76" s="1" t="s">
        <v>216</v>
      </c>
      <c r="F76" s="1" t="s">
        <v>4601</v>
      </c>
      <c r="G76">
        <v>925503</v>
      </c>
      <c r="H76">
        <v>817167</v>
      </c>
      <c r="I76">
        <v>817167</v>
      </c>
      <c r="J76" s="2">
        <v>44362</v>
      </c>
      <c r="K76" s="2">
        <v>44365</v>
      </c>
      <c r="L76" s="1" t="s">
        <v>5170</v>
      </c>
      <c r="M76" s="1" t="s">
        <v>76</v>
      </c>
      <c r="N76" s="1" t="s">
        <v>4910</v>
      </c>
      <c r="O76">
        <v>6</v>
      </c>
      <c r="P76">
        <v>2021</v>
      </c>
      <c r="Q76">
        <v>6</v>
      </c>
      <c r="R76">
        <v>2021</v>
      </c>
      <c r="S76" t="s">
        <v>3985</v>
      </c>
      <c r="T76" t="s">
        <v>3985</v>
      </c>
      <c r="U76">
        <v>2021</v>
      </c>
      <c r="V76">
        <v>2021</v>
      </c>
    </row>
    <row r="77" spans="1:22" x14ac:dyDescent="0.35">
      <c r="A77" s="1" t="s">
        <v>268</v>
      </c>
      <c r="B77" s="1" t="s">
        <v>270</v>
      </c>
      <c r="C77" s="1" t="s">
        <v>28</v>
      </c>
      <c r="D77" s="1" t="s">
        <v>271</v>
      </c>
      <c r="E77" s="1" t="s">
        <v>250</v>
      </c>
      <c r="F77" s="1" t="s">
        <v>4601</v>
      </c>
      <c r="G77">
        <v>2000000</v>
      </c>
      <c r="H77">
        <v>1000000</v>
      </c>
      <c r="I77">
        <v>1000000</v>
      </c>
      <c r="J77" s="2">
        <v>43054</v>
      </c>
      <c r="K77" s="2">
        <v>43070</v>
      </c>
      <c r="L77" s="1" t="s">
        <v>4332</v>
      </c>
      <c r="M77" s="1" t="s">
        <v>76</v>
      </c>
      <c r="N77" s="1" t="s">
        <v>4729</v>
      </c>
      <c r="O77">
        <v>11</v>
      </c>
      <c r="P77">
        <v>2017</v>
      </c>
      <c r="Q77">
        <v>12</v>
      </c>
      <c r="R77">
        <v>2017</v>
      </c>
      <c r="S77" t="s">
        <v>3988</v>
      </c>
      <c r="T77" t="s">
        <v>3987</v>
      </c>
      <c r="U77">
        <v>2018</v>
      </c>
      <c r="V77">
        <v>2018</v>
      </c>
    </row>
    <row r="78" spans="1:22" x14ac:dyDescent="0.35">
      <c r="A78" s="1" t="s">
        <v>268</v>
      </c>
      <c r="B78" s="1" t="s">
        <v>270</v>
      </c>
      <c r="C78" s="1" t="s">
        <v>28</v>
      </c>
      <c r="D78" s="1" t="s">
        <v>271</v>
      </c>
      <c r="E78" s="1" t="s">
        <v>250</v>
      </c>
      <c r="F78" s="1" t="s">
        <v>4601</v>
      </c>
      <c r="G78">
        <v>2000000</v>
      </c>
      <c r="H78">
        <v>1000000</v>
      </c>
      <c r="I78">
        <v>1000000</v>
      </c>
      <c r="J78" s="2">
        <v>43511</v>
      </c>
      <c r="K78" s="2">
        <v>43531</v>
      </c>
      <c r="L78" s="1" t="s">
        <v>4332</v>
      </c>
      <c r="M78" s="1" t="s">
        <v>76</v>
      </c>
      <c r="N78" s="1" t="s">
        <v>4730</v>
      </c>
      <c r="O78">
        <v>2</v>
      </c>
      <c r="P78">
        <v>2019</v>
      </c>
      <c r="Q78">
        <v>3</v>
      </c>
      <c r="R78">
        <v>2019</v>
      </c>
      <c r="S78" t="s">
        <v>3987</v>
      </c>
      <c r="T78" t="s">
        <v>3986</v>
      </c>
      <c r="U78">
        <v>2019</v>
      </c>
      <c r="V78">
        <v>2019</v>
      </c>
    </row>
    <row r="79" spans="1:22" x14ac:dyDescent="0.35">
      <c r="A79" s="1" t="s">
        <v>49</v>
      </c>
      <c r="B79" s="1" t="s">
        <v>85</v>
      </c>
      <c r="C79" s="1" t="s">
        <v>87</v>
      </c>
      <c r="D79" s="1" t="s">
        <v>86</v>
      </c>
      <c r="E79" s="1" t="s">
        <v>60</v>
      </c>
      <c r="F79" s="1" t="s">
        <v>4601</v>
      </c>
      <c r="G79">
        <v>4600000</v>
      </c>
      <c r="H79">
        <v>1443915</v>
      </c>
      <c r="I79">
        <v>1443915</v>
      </c>
      <c r="J79" s="2">
        <v>43070</v>
      </c>
      <c r="K79" s="2">
        <v>43082</v>
      </c>
      <c r="L79" s="1" t="s">
        <v>5170</v>
      </c>
      <c r="M79" s="1" t="s">
        <v>92</v>
      </c>
      <c r="N79" s="1" t="s">
        <v>4731</v>
      </c>
      <c r="O79">
        <v>12</v>
      </c>
      <c r="P79">
        <v>2017</v>
      </c>
      <c r="Q79">
        <v>12</v>
      </c>
      <c r="R79">
        <v>2017</v>
      </c>
      <c r="S79" t="s">
        <v>3987</v>
      </c>
      <c r="T79" t="s">
        <v>3987</v>
      </c>
      <c r="U79">
        <v>2018</v>
      </c>
      <c r="V79">
        <v>2018</v>
      </c>
    </row>
    <row r="80" spans="1:22" x14ac:dyDescent="0.35">
      <c r="A80" s="1" t="s">
        <v>49</v>
      </c>
      <c r="B80" s="1" t="s">
        <v>85</v>
      </c>
      <c r="C80" s="1" t="s">
        <v>87</v>
      </c>
      <c r="D80" s="1" t="s">
        <v>86</v>
      </c>
      <c r="E80" s="1" t="s">
        <v>60</v>
      </c>
      <c r="F80" s="1" t="s">
        <v>4601</v>
      </c>
      <c r="G80">
        <v>4600000</v>
      </c>
      <c r="H80">
        <v>1608477</v>
      </c>
      <c r="I80">
        <v>1608477</v>
      </c>
      <c r="J80" s="2">
        <v>43555</v>
      </c>
      <c r="K80" s="2">
        <v>43647</v>
      </c>
      <c r="L80" s="1" t="s">
        <v>5170</v>
      </c>
      <c r="M80" s="1" t="s">
        <v>92</v>
      </c>
      <c r="N80" s="1" t="s">
        <v>4732</v>
      </c>
      <c r="O80">
        <v>3</v>
      </c>
      <c r="P80">
        <v>2019</v>
      </c>
      <c r="Q80">
        <v>7</v>
      </c>
      <c r="R80">
        <v>2019</v>
      </c>
      <c r="S80" t="s">
        <v>3986</v>
      </c>
      <c r="T80" t="s">
        <v>3985</v>
      </c>
      <c r="U80">
        <v>2019</v>
      </c>
      <c r="V80">
        <v>2019</v>
      </c>
    </row>
    <row r="81" spans="1:22" x14ac:dyDescent="0.35">
      <c r="A81" s="1" t="s">
        <v>49</v>
      </c>
      <c r="B81" s="1" t="s">
        <v>85</v>
      </c>
      <c r="C81" s="1" t="s">
        <v>87</v>
      </c>
      <c r="D81" s="1" t="s">
        <v>86</v>
      </c>
      <c r="E81" s="1" t="s">
        <v>60</v>
      </c>
      <c r="F81" s="1" t="s">
        <v>4601</v>
      </c>
      <c r="G81">
        <v>4600000</v>
      </c>
      <c r="H81">
        <v>1547608</v>
      </c>
      <c r="I81">
        <v>1547608</v>
      </c>
      <c r="J81" s="2">
        <v>43921</v>
      </c>
      <c r="K81" s="2">
        <v>43979</v>
      </c>
      <c r="L81" s="1" t="s">
        <v>5170</v>
      </c>
      <c r="M81" s="1" t="s">
        <v>92</v>
      </c>
      <c r="N81" s="1" t="s">
        <v>4733</v>
      </c>
      <c r="O81">
        <v>3</v>
      </c>
      <c r="P81">
        <v>2020</v>
      </c>
      <c r="Q81">
        <v>5</v>
      </c>
      <c r="R81">
        <v>2020</v>
      </c>
      <c r="S81" t="s">
        <v>3986</v>
      </c>
      <c r="T81" t="s">
        <v>3986</v>
      </c>
      <c r="U81">
        <v>2020</v>
      </c>
      <c r="V81">
        <v>2020</v>
      </c>
    </row>
    <row r="82" spans="1:22" x14ac:dyDescent="0.35">
      <c r="A82" s="1" t="s">
        <v>547</v>
      </c>
      <c r="B82" s="1" t="s">
        <v>548</v>
      </c>
      <c r="C82" s="1" t="s">
        <v>28</v>
      </c>
      <c r="D82" s="1" t="s">
        <v>549</v>
      </c>
      <c r="E82" s="1" t="s">
        <v>250</v>
      </c>
      <c r="F82" s="1" t="s">
        <v>4601</v>
      </c>
      <c r="G82">
        <v>1000000</v>
      </c>
      <c r="H82">
        <v>250000</v>
      </c>
      <c r="I82">
        <v>250000</v>
      </c>
      <c r="J82" s="2">
        <v>38718</v>
      </c>
      <c r="K82" s="2">
        <v>38718</v>
      </c>
      <c r="L82" s="1" t="s">
        <v>4280</v>
      </c>
      <c r="M82" s="1" t="s">
        <v>265</v>
      </c>
      <c r="N82" s="1" t="s">
        <v>4781</v>
      </c>
      <c r="O82">
        <v>1</v>
      </c>
      <c r="P82">
        <v>2006</v>
      </c>
      <c r="Q82">
        <v>1</v>
      </c>
      <c r="R82">
        <v>2006</v>
      </c>
      <c r="S82" t="s">
        <v>3987</v>
      </c>
      <c r="T82" t="s">
        <v>3987</v>
      </c>
      <c r="U82">
        <v>2006</v>
      </c>
      <c r="V82">
        <v>2006</v>
      </c>
    </row>
    <row r="83" spans="1:22" x14ac:dyDescent="0.35">
      <c r="A83" s="1" t="s">
        <v>547</v>
      </c>
      <c r="B83" s="1" t="s">
        <v>552</v>
      </c>
      <c r="C83" s="1" t="s">
        <v>28</v>
      </c>
      <c r="D83" s="1" t="s">
        <v>553</v>
      </c>
      <c r="E83" s="1" t="s">
        <v>250</v>
      </c>
      <c r="F83" s="1" t="s">
        <v>4601</v>
      </c>
      <c r="G83">
        <v>1500000</v>
      </c>
      <c r="H83">
        <v>250000</v>
      </c>
      <c r="I83">
        <v>250000</v>
      </c>
      <c r="J83" s="2">
        <v>39083</v>
      </c>
      <c r="K83" s="2">
        <v>39083</v>
      </c>
      <c r="L83" s="1" t="s">
        <v>4280</v>
      </c>
      <c r="M83" s="1" t="s">
        <v>265</v>
      </c>
      <c r="N83" s="1" t="s">
        <v>4782</v>
      </c>
      <c r="O83">
        <v>1</v>
      </c>
      <c r="P83">
        <v>2007</v>
      </c>
      <c r="Q83">
        <v>1</v>
      </c>
      <c r="R83">
        <v>2007</v>
      </c>
      <c r="S83" t="s">
        <v>3987</v>
      </c>
      <c r="T83" t="s">
        <v>3987</v>
      </c>
      <c r="U83">
        <v>2007</v>
      </c>
      <c r="V83">
        <v>2007</v>
      </c>
    </row>
    <row r="84" spans="1:22" x14ac:dyDescent="0.35">
      <c r="A84" s="1" t="s">
        <v>547</v>
      </c>
      <c r="B84" s="1" t="s">
        <v>552</v>
      </c>
      <c r="C84" s="1" t="s">
        <v>28</v>
      </c>
      <c r="D84" s="1" t="s">
        <v>553</v>
      </c>
      <c r="E84" s="1" t="s">
        <v>250</v>
      </c>
      <c r="F84" s="1" t="s">
        <v>4601</v>
      </c>
      <c r="G84">
        <v>1500000</v>
      </c>
      <c r="H84">
        <v>750000</v>
      </c>
      <c r="I84">
        <v>750000</v>
      </c>
      <c r="J84" s="2">
        <v>39448</v>
      </c>
      <c r="K84" s="2">
        <v>39448</v>
      </c>
      <c r="L84" s="1" t="s">
        <v>4280</v>
      </c>
      <c r="M84" s="1" t="s">
        <v>265</v>
      </c>
      <c r="N84" s="1" t="s">
        <v>4783</v>
      </c>
      <c r="O84">
        <v>1</v>
      </c>
      <c r="P84">
        <v>2008</v>
      </c>
      <c r="Q84">
        <v>1</v>
      </c>
      <c r="R84">
        <v>2008</v>
      </c>
      <c r="S84" t="s">
        <v>3987</v>
      </c>
      <c r="T84" t="s">
        <v>3987</v>
      </c>
      <c r="U84">
        <v>2008</v>
      </c>
      <c r="V84">
        <v>2008</v>
      </c>
    </row>
    <row r="85" spans="1:22" x14ac:dyDescent="0.35">
      <c r="A85" s="1" t="s">
        <v>547</v>
      </c>
      <c r="B85" s="1" t="s">
        <v>552</v>
      </c>
      <c r="C85" s="1" t="s">
        <v>28</v>
      </c>
      <c r="D85" s="1" t="s">
        <v>553</v>
      </c>
      <c r="E85" s="1" t="s">
        <v>250</v>
      </c>
      <c r="F85" s="1" t="s">
        <v>4601</v>
      </c>
      <c r="G85">
        <v>1500000</v>
      </c>
      <c r="H85">
        <v>500000</v>
      </c>
      <c r="I85">
        <v>500000</v>
      </c>
      <c r="J85" s="2">
        <v>39814</v>
      </c>
      <c r="K85" s="2">
        <v>39814</v>
      </c>
      <c r="L85" s="1" t="s">
        <v>4280</v>
      </c>
      <c r="M85" s="1" t="s">
        <v>265</v>
      </c>
      <c r="N85" s="1" t="s">
        <v>4784</v>
      </c>
      <c r="O85">
        <v>1</v>
      </c>
      <c r="P85">
        <v>2009</v>
      </c>
      <c r="Q85">
        <v>1</v>
      </c>
      <c r="R85">
        <v>2009</v>
      </c>
      <c r="S85" t="s">
        <v>3987</v>
      </c>
      <c r="T85" t="s">
        <v>3987</v>
      </c>
      <c r="U85">
        <v>2009</v>
      </c>
      <c r="V85">
        <v>2009</v>
      </c>
    </row>
    <row r="86" spans="1:22" x14ac:dyDescent="0.35">
      <c r="A86" s="1" t="s">
        <v>460</v>
      </c>
      <c r="B86" s="1" t="s">
        <v>486</v>
      </c>
      <c r="C86" s="1" t="s">
        <v>28</v>
      </c>
      <c r="D86" s="1" t="s">
        <v>487</v>
      </c>
      <c r="E86" s="1" t="s">
        <v>250</v>
      </c>
      <c r="F86" s="1" t="s">
        <v>4601</v>
      </c>
      <c r="G86">
        <v>250000</v>
      </c>
      <c r="H86">
        <v>125000</v>
      </c>
      <c r="I86">
        <v>125000</v>
      </c>
      <c r="J86" s="2">
        <v>37622</v>
      </c>
      <c r="K86" s="2">
        <v>37622</v>
      </c>
      <c r="L86" s="1" t="s">
        <v>4280</v>
      </c>
      <c r="M86" s="1" t="s">
        <v>265</v>
      </c>
      <c r="N86" s="1" t="s">
        <v>4785</v>
      </c>
      <c r="O86">
        <v>1</v>
      </c>
      <c r="P86">
        <v>2003</v>
      </c>
      <c r="Q86">
        <v>1</v>
      </c>
      <c r="R86">
        <v>2003</v>
      </c>
      <c r="S86" t="s">
        <v>3987</v>
      </c>
      <c r="T86" t="s">
        <v>3987</v>
      </c>
      <c r="U86">
        <v>2003</v>
      </c>
      <c r="V86">
        <v>2003</v>
      </c>
    </row>
    <row r="87" spans="1:22" x14ac:dyDescent="0.35">
      <c r="A87" s="1" t="s">
        <v>460</v>
      </c>
      <c r="B87" s="1" t="s">
        <v>486</v>
      </c>
      <c r="C87" s="1" t="s">
        <v>28</v>
      </c>
      <c r="D87" s="1" t="s">
        <v>487</v>
      </c>
      <c r="E87" s="1" t="s">
        <v>250</v>
      </c>
      <c r="F87" s="1" t="s">
        <v>4601</v>
      </c>
      <c r="G87">
        <v>250000</v>
      </c>
      <c r="H87">
        <v>125000</v>
      </c>
      <c r="I87">
        <v>125000</v>
      </c>
      <c r="J87" s="2">
        <v>37987</v>
      </c>
      <c r="K87" s="2">
        <v>37987</v>
      </c>
      <c r="L87" s="1" t="s">
        <v>4280</v>
      </c>
      <c r="M87" s="1" t="s">
        <v>265</v>
      </c>
      <c r="N87" s="1" t="s">
        <v>4786</v>
      </c>
      <c r="O87">
        <v>1</v>
      </c>
      <c r="P87">
        <v>2004</v>
      </c>
      <c r="Q87">
        <v>1</v>
      </c>
      <c r="R87">
        <v>2004</v>
      </c>
      <c r="S87" t="s">
        <v>3987</v>
      </c>
      <c r="T87" t="s">
        <v>3987</v>
      </c>
      <c r="U87">
        <v>2004</v>
      </c>
      <c r="V87">
        <v>2004</v>
      </c>
    </row>
    <row r="88" spans="1:22" x14ac:dyDescent="0.35">
      <c r="A88" s="1" t="s">
        <v>460</v>
      </c>
      <c r="B88" s="1" t="s">
        <v>489</v>
      </c>
      <c r="C88" s="1" t="s">
        <v>28</v>
      </c>
      <c r="D88" s="1" t="s">
        <v>490</v>
      </c>
      <c r="E88" s="1" t="s">
        <v>250</v>
      </c>
      <c r="F88" s="1" t="s">
        <v>4601</v>
      </c>
      <c r="G88">
        <v>430000</v>
      </c>
      <c r="H88">
        <v>170000</v>
      </c>
      <c r="I88">
        <v>170000</v>
      </c>
      <c r="J88" s="2">
        <v>38353</v>
      </c>
      <c r="K88" s="2">
        <v>38353</v>
      </c>
      <c r="L88" s="1" t="s">
        <v>4280</v>
      </c>
      <c r="M88" s="1" t="s">
        <v>265</v>
      </c>
      <c r="N88" s="1" t="s">
        <v>4787</v>
      </c>
      <c r="O88">
        <v>1</v>
      </c>
      <c r="P88">
        <v>2005</v>
      </c>
      <c r="Q88">
        <v>1</v>
      </c>
      <c r="R88">
        <v>2005</v>
      </c>
      <c r="S88" t="s">
        <v>3987</v>
      </c>
      <c r="T88" t="s">
        <v>3987</v>
      </c>
      <c r="U88">
        <v>2005</v>
      </c>
      <c r="V88">
        <v>2005</v>
      </c>
    </row>
    <row r="89" spans="1:22" x14ac:dyDescent="0.35">
      <c r="A89" s="1" t="s">
        <v>460</v>
      </c>
      <c r="B89" s="1" t="s">
        <v>489</v>
      </c>
      <c r="C89" s="1" t="s">
        <v>28</v>
      </c>
      <c r="D89" s="1" t="s">
        <v>490</v>
      </c>
      <c r="E89" s="1" t="s">
        <v>250</v>
      </c>
      <c r="F89" s="1" t="s">
        <v>4601</v>
      </c>
      <c r="G89">
        <v>430000</v>
      </c>
      <c r="H89">
        <v>130000</v>
      </c>
      <c r="I89">
        <v>130000</v>
      </c>
      <c r="J89" s="2">
        <v>39083</v>
      </c>
      <c r="K89" s="2">
        <v>39083</v>
      </c>
      <c r="L89" s="1" t="s">
        <v>4280</v>
      </c>
      <c r="M89" s="1" t="s">
        <v>265</v>
      </c>
      <c r="N89" s="1" t="s">
        <v>4788</v>
      </c>
      <c r="O89">
        <v>1</v>
      </c>
      <c r="P89">
        <v>2007</v>
      </c>
      <c r="Q89">
        <v>1</v>
      </c>
      <c r="R89">
        <v>2007</v>
      </c>
      <c r="S89" t="s">
        <v>3987</v>
      </c>
      <c r="T89" t="s">
        <v>3987</v>
      </c>
      <c r="U89">
        <v>2007</v>
      </c>
      <c r="V89">
        <v>2007</v>
      </c>
    </row>
    <row r="90" spans="1:22" x14ac:dyDescent="0.35">
      <c r="A90" s="1" t="s">
        <v>460</v>
      </c>
      <c r="B90" s="1" t="s">
        <v>489</v>
      </c>
      <c r="C90" s="1" t="s">
        <v>28</v>
      </c>
      <c r="D90" s="1" t="s">
        <v>490</v>
      </c>
      <c r="E90" s="1" t="s">
        <v>250</v>
      </c>
      <c r="F90" s="1" t="s">
        <v>4601</v>
      </c>
      <c r="G90">
        <v>430000</v>
      </c>
      <c r="H90">
        <v>130000</v>
      </c>
      <c r="I90">
        <v>130000</v>
      </c>
      <c r="J90" s="2">
        <v>38718</v>
      </c>
      <c r="K90" s="2">
        <v>38718</v>
      </c>
      <c r="L90" s="1" t="s">
        <v>4280</v>
      </c>
      <c r="M90" s="1" t="s">
        <v>265</v>
      </c>
      <c r="N90" s="1" t="s">
        <v>4789</v>
      </c>
      <c r="O90">
        <v>1</v>
      </c>
      <c r="P90">
        <v>2006</v>
      </c>
      <c r="Q90">
        <v>1</v>
      </c>
      <c r="R90">
        <v>2006</v>
      </c>
      <c r="S90" t="s">
        <v>3987</v>
      </c>
      <c r="T90" t="s">
        <v>3987</v>
      </c>
      <c r="U90">
        <v>2006</v>
      </c>
      <c r="V90">
        <v>2006</v>
      </c>
    </row>
    <row r="91" spans="1:22" x14ac:dyDescent="0.35">
      <c r="A91" s="1" t="s">
        <v>479</v>
      </c>
      <c r="B91" s="1" t="s">
        <v>480</v>
      </c>
      <c r="C91" s="1" t="s">
        <v>262</v>
      </c>
      <c r="D91" s="1" t="s">
        <v>481</v>
      </c>
      <c r="E91" s="1" t="s">
        <v>250</v>
      </c>
      <c r="F91" s="1" t="s">
        <v>4601</v>
      </c>
      <c r="G91">
        <v>730000</v>
      </c>
      <c r="H91">
        <v>90000</v>
      </c>
      <c r="I91">
        <v>90000</v>
      </c>
      <c r="J91" s="2">
        <v>37987</v>
      </c>
      <c r="K91" s="2">
        <v>37987</v>
      </c>
      <c r="L91" s="1" t="s">
        <v>4280</v>
      </c>
      <c r="M91" s="1" t="s">
        <v>265</v>
      </c>
      <c r="N91" s="1" t="s">
        <v>4790</v>
      </c>
      <c r="O91">
        <v>1</v>
      </c>
      <c r="P91">
        <v>2004</v>
      </c>
      <c r="Q91">
        <v>1</v>
      </c>
      <c r="R91">
        <v>2004</v>
      </c>
      <c r="S91" t="s">
        <v>3987</v>
      </c>
      <c r="T91" t="s">
        <v>3987</v>
      </c>
      <c r="U91">
        <v>2004</v>
      </c>
      <c r="V91">
        <v>2004</v>
      </c>
    </row>
    <row r="92" spans="1:22" x14ac:dyDescent="0.35">
      <c r="A92" s="1" t="s">
        <v>479</v>
      </c>
      <c r="B92" s="1" t="s">
        <v>480</v>
      </c>
      <c r="C92" s="1" t="s">
        <v>262</v>
      </c>
      <c r="D92" s="1" t="s">
        <v>481</v>
      </c>
      <c r="E92" s="1" t="s">
        <v>250</v>
      </c>
      <c r="F92" s="1" t="s">
        <v>4601</v>
      </c>
      <c r="G92">
        <v>730000</v>
      </c>
      <c r="H92">
        <v>640000</v>
      </c>
      <c r="I92">
        <v>640000</v>
      </c>
      <c r="J92" s="2">
        <v>38353</v>
      </c>
      <c r="K92" s="2">
        <v>38353</v>
      </c>
      <c r="L92" s="1" t="s">
        <v>4280</v>
      </c>
      <c r="M92" s="1" t="s">
        <v>265</v>
      </c>
      <c r="N92" s="1" t="s">
        <v>4791</v>
      </c>
      <c r="O92">
        <v>1</v>
      </c>
      <c r="P92">
        <v>2005</v>
      </c>
      <c r="Q92">
        <v>1</v>
      </c>
      <c r="R92">
        <v>2005</v>
      </c>
      <c r="S92" t="s">
        <v>3987</v>
      </c>
      <c r="T92" t="s">
        <v>3987</v>
      </c>
      <c r="U92">
        <v>2005</v>
      </c>
      <c r="V92">
        <v>2005</v>
      </c>
    </row>
    <row r="93" spans="1:22" x14ac:dyDescent="0.35">
      <c r="A93" s="1" t="s">
        <v>479</v>
      </c>
      <c r="B93" s="1" t="s">
        <v>484</v>
      </c>
      <c r="C93" s="1" t="s">
        <v>262</v>
      </c>
      <c r="D93" s="1" t="s">
        <v>485</v>
      </c>
      <c r="E93" s="1" t="s">
        <v>250</v>
      </c>
      <c r="F93" s="1" t="s">
        <v>4601</v>
      </c>
      <c r="G93">
        <v>430000</v>
      </c>
      <c r="H93">
        <v>430000</v>
      </c>
      <c r="I93">
        <v>430000</v>
      </c>
      <c r="J93" s="2">
        <v>38718</v>
      </c>
      <c r="K93" s="2">
        <v>38718</v>
      </c>
      <c r="L93" s="1" t="s">
        <v>4280</v>
      </c>
      <c r="M93" s="1" t="s">
        <v>265</v>
      </c>
      <c r="N93" s="1" t="s">
        <v>4792</v>
      </c>
      <c r="O93">
        <v>1</v>
      </c>
      <c r="P93">
        <v>2006</v>
      </c>
      <c r="Q93">
        <v>1</v>
      </c>
      <c r="R93">
        <v>2006</v>
      </c>
      <c r="S93" t="s">
        <v>3987</v>
      </c>
      <c r="T93" t="s">
        <v>3987</v>
      </c>
      <c r="U93">
        <v>2006</v>
      </c>
      <c r="V93">
        <v>2006</v>
      </c>
    </row>
    <row r="94" spans="1:22" x14ac:dyDescent="0.35">
      <c r="A94" s="1" t="s">
        <v>259</v>
      </c>
      <c r="B94" s="1" t="s">
        <v>260</v>
      </c>
      <c r="C94" s="1" t="s">
        <v>262</v>
      </c>
      <c r="D94" s="1" t="s">
        <v>261</v>
      </c>
      <c r="E94" s="1" t="s">
        <v>250</v>
      </c>
      <c r="F94" s="1" t="s">
        <v>4601</v>
      </c>
      <c r="G94">
        <v>700000</v>
      </c>
      <c r="H94">
        <v>350000</v>
      </c>
      <c r="I94">
        <v>350000</v>
      </c>
      <c r="J94" s="2">
        <v>37622</v>
      </c>
      <c r="K94" s="2">
        <v>37622</v>
      </c>
      <c r="L94" s="1" t="s">
        <v>4280</v>
      </c>
      <c r="M94" s="1" t="s">
        <v>265</v>
      </c>
      <c r="N94" s="1" t="s">
        <v>4793</v>
      </c>
      <c r="O94">
        <v>1</v>
      </c>
      <c r="P94">
        <v>2003</v>
      </c>
      <c r="Q94">
        <v>1</v>
      </c>
      <c r="R94">
        <v>2003</v>
      </c>
      <c r="S94" t="s">
        <v>3987</v>
      </c>
      <c r="T94" t="s">
        <v>3987</v>
      </c>
      <c r="U94">
        <v>2003</v>
      </c>
      <c r="V94">
        <v>2003</v>
      </c>
    </row>
    <row r="95" spans="1:22" x14ac:dyDescent="0.35">
      <c r="A95" s="1" t="s">
        <v>259</v>
      </c>
      <c r="B95" s="1" t="s">
        <v>260</v>
      </c>
      <c r="C95" s="1" t="s">
        <v>262</v>
      </c>
      <c r="D95" s="1" t="s">
        <v>261</v>
      </c>
      <c r="E95" s="1" t="s">
        <v>250</v>
      </c>
      <c r="F95" s="1" t="s">
        <v>4601</v>
      </c>
      <c r="G95">
        <v>700000</v>
      </c>
      <c r="H95">
        <v>175000</v>
      </c>
      <c r="I95">
        <v>175000</v>
      </c>
      <c r="J95" s="2">
        <v>37987</v>
      </c>
      <c r="K95" s="2">
        <v>37987</v>
      </c>
      <c r="L95" s="1" t="s">
        <v>4280</v>
      </c>
      <c r="M95" s="1" t="s">
        <v>265</v>
      </c>
      <c r="N95" s="1" t="s">
        <v>4794</v>
      </c>
      <c r="O95">
        <v>1</v>
      </c>
      <c r="P95">
        <v>2004</v>
      </c>
      <c r="Q95">
        <v>1</v>
      </c>
      <c r="R95">
        <v>2004</v>
      </c>
      <c r="S95" t="s">
        <v>3987</v>
      </c>
      <c r="T95" t="s">
        <v>3987</v>
      </c>
      <c r="U95">
        <v>2004</v>
      </c>
      <c r="V95">
        <v>2004</v>
      </c>
    </row>
    <row r="96" spans="1:22" x14ac:dyDescent="0.35">
      <c r="A96" s="1" t="s">
        <v>259</v>
      </c>
      <c r="B96" s="1" t="s">
        <v>260</v>
      </c>
      <c r="C96" s="1" t="s">
        <v>262</v>
      </c>
      <c r="D96" s="1" t="s">
        <v>261</v>
      </c>
      <c r="E96" s="1" t="s">
        <v>250</v>
      </c>
      <c r="F96" s="1" t="s">
        <v>4601</v>
      </c>
      <c r="G96">
        <v>700000</v>
      </c>
      <c r="H96">
        <v>175000</v>
      </c>
      <c r="I96">
        <v>175000</v>
      </c>
      <c r="J96" s="2">
        <v>38353</v>
      </c>
      <c r="K96" s="2">
        <v>38353</v>
      </c>
      <c r="L96" s="1" t="s">
        <v>4280</v>
      </c>
      <c r="M96" s="1" t="s">
        <v>265</v>
      </c>
      <c r="N96" s="1" t="s">
        <v>4795</v>
      </c>
      <c r="O96">
        <v>1</v>
      </c>
      <c r="P96">
        <v>2005</v>
      </c>
      <c r="Q96">
        <v>1</v>
      </c>
      <c r="R96">
        <v>2005</v>
      </c>
      <c r="S96" t="s">
        <v>3987</v>
      </c>
      <c r="T96" t="s">
        <v>3987</v>
      </c>
      <c r="U96">
        <v>2005</v>
      </c>
      <c r="V96">
        <v>2005</v>
      </c>
    </row>
    <row r="97" spans="1:22" x14ac:dyDescent="0.35">
      <c r="A97" s="1" t="s">
        <v>259</v>
      </c>
      <c r="B97" s="1" t="s">
        <v>266</v>
      </c>
      <c r="C97" s="1" t="s">
        <v>262</v>
      </c>
      <c r="D97" s="1" t="s">
        <v>267</v>
      </c>
      <c r="E97" s="1" t="s">
        <v>250</v>
      </c>
      <c r="F97" s="1" t="s">
        <v>4601</v>
      </c>
      <c r="G97">
        <v>160000</v>
      </c>
      <c r="H97">
        <v>100000</v>
      </c>
      <c r="I97">
        <v>100000</v>
      </c>
      <c r="J97" s="2">
        <v>38718</v>
      </c>
      <c r="K97" s="2">
        <v>38718</v>
      </c>
      <c r="L97" s="1" t="s">
        <v>4280</v>
      </c>
      <c r="M97" s="1" t="s">
        <v>265</v>
      </c>
      <c r="N97" s="1" t="s">
        <v>4796</v>
      </c>
      <c r="O97">
        <v>1</v>
      </c>
      <c r="P97">
        <v>2006</v>
      </c>
      <c r="Q97">
        <v>1</v>
      </c>
      <c r="R97">
        <v>2006</v>
      </c>
      <c r="S97" t="s">
        <v>3987</v>
      </c>
      <c r="T97" t="s">
        <v>3987</v>
      </c>
      <c r="U97">
        <v>2006</v>
      </c>
      <c r="V97">
        <v>2006</v>
      </c>
    </row>
    <row r="98" spans="1:22" x14ac:dyDescent="0.35">
      <c r="A98" s="1" t="s">
        <v>259</v>
      </c>
      <c r="B98" s="1" t="s">
        <v>266</v>
      </c>
      <c r="C98" s="1" t="s">
        <v>262</v>
      </c>
      <c r="D98" s="1" t="s">
        <v>267</v>
      </c>
      <c r="E98" s="1" t="s">
        <v>250</v>
      </c>
      <c r="F98" s="1" t="s">
        <v>4601</v>
      </c>
      <c r="G98">
        <v>160000</v>
      </c>
      <c r="H98">
        <v>60000</v>
      </c>
      <c r="I98">
        <v>60000</v>
      </c>
      <c r="J98" s="2">
        <v>39083</v>
      </c>
      <c r="K98" s="2">
        <v>39083</v>
      </c>
      <c r="L98" s="1" t="s">
        <v>4280</v>
      </c>
      <c r="M98" s="1" t="s">
        <v>265</v>
      </c>
      <c r="N98" s="1" t="s">
        <v>4797</v>
      </c>
      <c r="O98">
        <v>1</v>
      </c>
      <c r="P98">
        <v>2007</v>
      </c>
      <c r="Q98">
        <v>1</v>
      </c>
      <c r="R98">
        <v>2007</v>
      </c>
      <c r="S98" t="s">
        <v>3987</v>
      </c>
      <c r="T98" t="s">
        <v>3987</v>
      </c>
      <c r="U98">
        <v>2007</v>
      </c>
      <c r="V98">
        <v>2007</v>
      </c>
    </row>
    <row r="99" spans="1:22" x14ac:dyDescent="0.35">
      <c r="A99" s="1" t="s">
        <v>531</v>
      </c>
      <c r="B99" s="1" t="s">
        <v>533</v>
      </c>
      <c r="C99" s="1" t="s">
        <v>28</v>
      </c>
      <c r="D99" s="1" t="s">
        <v>534</v>
      </c>
      <c r="E99" s="1" t="s">
        <v>250</v>
      </c>
      <c r="F99" s="1" t="s">
        <v>4601</v>
      </c>
      <c r="G99">
        <v>419750</v>
      </c>
      <c r="H99">
        <v>419750</v>
      </c>
      <c r="I99">
        <v>419750</v>
      </c>
      <c r="J99" s="2">
        <v>41089</v>
      </c>
      <c r="K99" s="2">
        <v>41089</v>
      </c>
      <c r="L99" s="1" t="s">
        <v>4280</v>
      </c>
      <c r="M99" s="1" t="s">
        <v>265</v>
      </c>
      <c r="N99" s="1" t="s">
        <v>4798</v>
      </c>
      <c r="O99">
        <v>6</v>
      </c>
      <c r="P99">
        <v>2012</v>
      </c>
      <c r="Q99">
        <v>6</v>
      </c>
      <c r="R99">
        <v>2012</v>
      </c>
      <c r="S99" t="s">
        <v>3985</v>
      </c>
      <c r="T99" t="s">
        <v>3985</v>
      </c>
      <c r="U99">
        <v>2012</v>
      </c>
      <c r="V99">
        <v>2012</v>
      </c>
    </row>
    <row r="100" spans="1:22" x14ac:dyDescent="0.35">
      <c r="A100" s="1" t="s">
        <v>531</v>
      </c>
      <c r="B100" s="1" t="s">
        <v>540</v>
      </c>
      <c r="C100" s="1" t="s">
        <v>28</v>
      </c>
      <c r="D100" s="1" t="s">
        <v>541</v>
      </c>
      <c r="E100" s="1" t="s">
        <v>250</v>
      </c>
      <c r="F100" s="1" t="s">
        <v>4601</v>
      </c>
      <c r="G100">
        <v>3264715</v>
      </c>
      <c r="H100">
        <v>1854538</v>
      </c>
      <c r="I100">
        <v>1854538</v>
      </c>
      <c r="J100" s="2">
        <v>41159</v>
      </c>
      <c r="K100" s="2">
        <v>41159</v>
      </c>
      <c r="L100" s="1" t="s">
        <v>4280</v>
      </c>
      <c r="M100" s="1" t="s">
        <v>265</v>
      </c>
      <c r="N100" s="1" t="s">
        <v>4799</v>
      </c>
      <c r="O100">
        <v>9</v>
      </c>
      <c r="P100">
        <v>2012</v>
      </c>
      <c r="Q100">
        <v>9</v>
      </c>
      <c r="R100">
        <v>2012</v>
      </c>
      <c r="S100" t="s">
        <v>3988</v>
      </c>
      <c r="T100" t="s">
        <v>3988</v>
      </c>
      <c r="U100">
        <v>2013</v>
      </c>
      <c r="V100">
        <v>2013</v>
      </c>
    </row>
    <row r="101" spans="1:22" x14ac:dyDescent="0.35">
      <c r="A101" s="1" t="s">
        <v>531</v>
      </c>
      <c r="B101" s="1" t="s">
        <v>540</v>
      </c>
      <c r="C101" s="1" t="s">
        <v>28</v>
      </c>
      <c r="D101" s="1" t="s">
        <v>541</v>
      </c>
      <c r="E101" s="1" t="s">
        <v>250</v>
      </c>
      <c r="F101" s="1" t="s">
        <v>4601</v>
      </c>
      <c r="G101">
        <v>3264715</v>
      </c>
      <c r="H101">
        <v>986785</v>
      </c>
      <c r="I101">
        <v>986785</v>
      </c>
      <c r="J101" s="2">
        <v>41477</v>
      </c>
      <c r="K101" s="2">
        <v>41477</v>
      </c>
      <c r="L101" s="1" t="s">
        <v>4280</v>
      </c>
      <c r="M101" s="1" t="s">
        <v>265</v>
      </c>
      <c r="N101" s="1" t="s">
        <v>4800</v>
      </c>
      <c r="O101">
        <v>7</v>
      </c>
      <c r="P101">
        <v>2013</v>
      </c>
      <c r="Q101">
        <v>7</v>
      </c>
      <c r="R101">
        <v>2013</v>
      </c>
      <c r="S101" t="s">
        <v>3985</v>
      </c>
      <c r="T101" t="s">
        <v>3985</v>
      </c>
      <c r="U101">
        <v>2013</v>
      </c>
      <c r="V101">
        <v>2013</v>
      </c>
    </row>
    <row r="102" spans="1:22" x14ac:dyDescent="0.35">
      <c r="A102" s="1" t="s">
        <v>531</v>
      </c>
      <c r="B102" s="1" t="s">
        <v>540</v>
      </c>
      <c r="C102" s="1" t="s">
        <v>28</v>
      </c>
      <c r="D102" s="1" t="s">
        <v>541</v>
      </c>
      <c r="E102" s="1" t="s">
        <v>250</v>
      </c>
      <c r="F102" s="1" t="s">
        <v>4601</v>
      </c>
      <c r="G102">
        <v>3264715</v>
      </c>
      <c r="H102">
        <v>423392</v>
      </c>
      <c r="I102">
        <v>423392</v>
      </c>
      <c r="J102" s="2">
        <v>41843</v>
      </c>
      <c r="K102" s="2">
        <v>41843</v>
      </c>
      <c r="L102" s="1" t="s">
        <v>4280</v>
      </c>
      <c r="M102" s="1" t="s">
        <v>265</v>
      </c>
      <c r="N102" s="1" t="s">
        <v>4801</v>
      </c>
      <c r="O102">
        <v>7</v>
      </c>
      <c r="P102">
        <v>2014</v>
      </c>
      <c r="Q102">
        <v>7</v>
      </c>
      <c r="R102">
        <v>2014</v>
      </c>
      <c r="S102" t="s">
        <v>3985</v>
      </c>
      <c r="T102" t="s">
        <v>3985</v>
      </c>
      <c r="U102">
        <v>2014</v>
      </c>
      <c r="V102">
        <v>2014</v>
      </c>
    </row>
    <row r="103" spans="1:22" x14ac:dyDescent="0.35">
      <c r="A103" s="1" t="s">
        <v>464</v>
      </c>
      <c r="B103" s="1" t="s">
        <v>475</v>
      </c>
      <c r="C103" s="1" t="s">
        <v>262</v>
      </c>
      <c r="D103" s="1" t="s">
        <v>476</v>
      </c>
      <c r="E103" s="1" t="s">
        <v>250</v>
      </c>
      <c r="F103" s="1" t="s">
        <v>4601</v>
      </c>
      <c r="G103">
        <v>1643411</v>
      </c>
      <c r="H103">
        <v>629262</v>
      </c>
      <c r="I103">
        <v>629262</v>
      </c>
      <c r="J103" s="2">
        <v>39783</v>
      </c>
      <c r="K103" s="2">
        <v>39783</v>
      </c>
      <c r="L103" s="1" t="s">
        <v>4280</v>
      </c>
      <c r="M103" s="1" t="s">
        <v>265</v>
      </c>
      <c r="N103" s="1" t="s">
        <v>4802</v>
      </c>
      <c r="O103">
        <v>12</v>
      </c>
      <c r="P103">
        <v>2008</v>
      </c>
      <c r="Q103">
        <v>12</v>
      </c>
      <c r="R103">
        <v>2008</v>
      </c>
      <c r="S103" t="s">
        <v>3987</v>
      </c>
      <c r="T103" t="s">
        <v>3987</v>
      </c>
      <c r="U103">
        <v>2009</v>
      </c>
      <c r="V103">
        <v>2009</v>
      </c>
    </row>
    <row r="104" spans="1:22" x14ac:dyDescent="0.35">
      <c r="A104" s="1" t="s">
        <v>464</v>
      </c>
      <c r="B104" s="1" t="s">
        <v>475</v>
      </c>
      <c r="C104" s="1" t="s">
        <v>262</v>
      </c>
      <c r="D104" s="1" t="s">
        <v>476</v>
      </c>
      <c r="E104" s="1" t="s">
        <v>250</v>
      </c>
      <c r="F104" s="1" t="s">
        <v>4601</v>
      </c>
      <c r="G104">
        <v>1643411</v>
      </c>
      <c r="H104">
        <v>616800</v>
      </c>
      <c r="I104">
        <v>616800</v>
      </c>
      <c r="J104" s="2">
        <v>40148</v>
      </c>
      <c r="K104" s="2">
        <v>40148</v>
      </c>
      <c r="L104" s="1" t="s">
        <v>4280</v>
      </c>
      <c r="M104" s="1" t="s">
        <v>265</v>
      </c>
      <c r="N104" s="1" t="s">
        <v>4803</v>
      </c>
      <c r="O104">
        <v>12</v>
      </c>
      <c r="P104">
        <v>2009</v>
      </c>
      <c r="Q104">
        <v>12</v>
      </c>
      <c r="R104">
        <v>2009</v>
      </c>
      <c r="S104" t="s">
        <v>3987</v>
      </c>
      <c r="T104" t="s">
        <v>3987</v>
      </c>
      <c r="U104">
        <v>2010</v>
      </c>
      <c r="V104">
        <v>2010</v>
      </c>
    </row>
    <row r="105" spans="1:22" x14ac:dyDescent="0.35">
      <c r="A105" s="1" t="s">
        <v>464</v>
      </c>
      <c r="B105" s="1" t="s">
        <v>475</v>
      </c>
      <c r="C105" s="1" t="s">
        <v>262</v>
      </c>
      <c r="D105" s="1" t="s">
        <v>476</v>
      </c>
      <c r="E105" s="1" t="s">
        <v>250</v>
      </c>
      <c r="F105" s="1" t="s">
        <v>4601</v>
      </c>
      <c r="G105">
        <v>1643411</v>
      </c>
      <c r="H105">
        <v>397349</v>
      </c>
      <c r="I105">
        <v>397349</v>
      </c>
      <c r="J105" s="2">
        <v>40700</v>
      </c>
      <c r="K105" s="2">
        <v>40700</v>
      </c>
      <c r="L105" s="1" t="s">
        <v>4280</v>
      </c>
      <c r="M105" s="1" t="s">
        <v>265</v>
      </c>
      <c r="N105" s="1" t="s">
        <v>4804</v>
      </c>
      <c r="O105">
        <v>6</v>
      </c>
      <c r="P105">
        <v>2011</v>
      </c>
      <c r="Q105">
        <v>6</v>
      </c>
      <c r="R105">
        <v>2011</v>
      </c>
      <c r="S105" t="s">
        <v>3985</v>
      </c>
      <c r="T105" t="s">
        <v>3985</v>
      </c>
      <c r="U105">
        <v>2011</v>
      </c>
      <c r="V105">
        <v>2011</v>
      </c>
    </row>
    <row r="106" spans="1:22" x14ac:dyDescent="0.35">
      <c r="A106" s="1" t="s">
        <v>56</v>
      </c>
      <c r="B106" s="1" t="s">
        <v>661</v>
      </c>
      <c r="C106" s="1" t="s">
        <v>262</v>
      </c>
      <c r="D106" s="1" t="s">
        <v>662</v>
      </c>
      <c r="E106" s="1" t="s">
        <v>250</v>
      </c>
      <c r="F106" s="1" t="s">
        <v>4601</v>
      </c>
      <c r="G106">
        <v>4950000</v>
      </c>
      <c r="H106">
        <v>900000</v>
      </c>
      <c r="I106">
        <v>900000</v>
      </c>
      <c r="J106" s="2">
        <v>41364</v>
      </c>
      <c r="K106" s="2">
        <v>41437</v>
      </c>
      <c r="L106" s="1" t="s">
        <v>4287</v>
      </c>
      <c r="M106" s="1" t="s">
        <v>265</v>
      </c>
      <c r="N106" s="1" t="s">
        <v>4755</v>
      </c>
      <c r="O106">
        <v>3</v>
      </c>
      <c r="P106">
        <v>2013</v>
      </c>
      <c r="Q106">
        <v>6</v>
      </c>
      <c r="R106">
        <v>2013</v>
      </c>
      <c r="S106" t="s">
        <v>3986</v>
      </c>
      <c r="T106" t="s">
        <v>3985</v>
      </c>
      <c r="U106">
        <v>2013</v>
      </c>
      <c r="V106">
        <v>2013</v>
      </c>
    </row>
    <row r="107" spans="1:22" x14ac:dyDescent="0.35">
      <c r="A107" s="1" t="s">
        <v>56</v>
      </c>
      <c r="B107" s="1" t="s">
        <v>661</v>
      </c>
      <c r="C107" s="1" t="s">
        <v>262</v>
      </c>
      <c r="D107" s="1" t="s">
        <v>662</v>
      </c>
      <c r="E107" s="1" t="s">
        <v>250</v>
      </c>
      <c r="F107" s="1" t="s">
        <v>4601</v>
      </c>
      <c r="G107">
        <v>4950000</v>
      </c>
      <c r="H107">
        <v>1725000</v>
      </c>
      <c r="I107">
        <v>1725000</v>
      </c>
      <c r="J107" s="2">
        <v>41729</v>
      </c>
      <c r="K107" s="2">
        <v>41781</v>
      </c>
      <c r="L107" s="1" t="s">
        <v>4287</v>
      </c>
      <c r="M107" s="1" t="s">
        <v>265</v>
      </c>
      <c r="N107" s="1" t="s">
        <v>4756</v>
      </c>
      <c r="O107">
        <v>3</v>
      </c>
      <c r="P107">
        <v>2014</v>
      </c>
      <c r="Q107">
        <v>5</v>
      </c>
      <c r="R107">
        <v>2014</v>
      </c>
      <c r="S107" t="s">
        <v>3986</v>
      </c>
      <c r="T107" t="s">
        <v>3986</v>
      </c>
      <c r="U107">
        <v>2014</v>
      </c>
      <c r="V107">
        <v>2014</v>
      </c>
    </row>
    <row r="108" spans="1:22" x14ac:dyDescent="0.35">
      <c r="A108" s="1" t="s">
        <v>56</v>
      </c>
      <c r="B108" s="1" t="s">
        <v>661</v>
      </c>
      <c r="C108" s="1" t="s">
        <v>262</v>
      </c>
      <c r="D108" s="1" t="s">
        <v>662</v>
      </c>
      <c r="E108" s="1" t="s">
        <v>250</v>
      </c>
      <c r="F108" s="1" t="s">
        <v>4601</v>
      </c>
      <c r="G108">
        <v>4950000</v>
      </c>
      <c r="H108">
        <v>825000</v>
      </c>
      <c r="I108">
        <v>825000</v>
      </c>
      <c r="J108" s="2">
        <v>41912</v>
      </c>
      <c r="K108" s="2">
        <v>41961</v>
      </c>
      <c r="L108" s="1" t="s">
        <v>4287</v>
      </c>
      <c r="M108" s="1" t="s">
        <v>265</v>
      </c>
      <c r="N108" s="1" t="s">
        <v>4757</v>
      </c>
      <c r="O108">
        <v>9</v>
      </c>
      <c r="P108">
        <v>2014</v>
      </c>
      <c r="Q108">
        <v>11</v>
      </c>
      <c r="R108">
        <v>2014</v>
      </c>
      <c r="S108" t="s">
        <v>3988</v>
      </c>
      <c r="T108" t="s">
        <v>3988</v>
      </c>
      <c r="U108">
        <v>2015</v>
      </c>
      <c r="V108">
        <v>2015</v>
      </c>
    </row>
    <row r="109" spans="1:22" x14ac:dyDescent="0.35">
      <c r="A109" s="1" t="s">
        <v>464</v>
      </c>
      <c r="B109" s="1" t="s">
        <v>466</v>
      </c>
      <c r="C109" s="1" t="s">
        <v>262</v>
      </c>
      <c r="D109" s="1" t="s">
        <v>467</v>
      </c>
      <c r="E109" s="1" t="s">
        <v>250</v>
      </c>
      <c r="F109" s="1" t="s">
        <v>4601</v>
      </c>
      <c r="G109">
        <v>250000</v>
      </c>
      <c r="H109">
        <v>250000</v>
      </c>
      <c r="I109">
        <v>250000</v>
      </c>
      <c r="J109" s="2">
        <v>39083</v>
      </c>
      <c r="K109" s="2">
        <v>39083</v>
      </c>
      <c r="L109" s="1" t="s">
        <v>4280</v>
      </c>
      <c r="M109" s="1" t="s">
        <v>265</v>
      </c>
      <c r="N109" s="1" t="s">
        <v>4758</v>
      </c>
      <c r="O109">
        <v>1</v>
      </c>
      <c r="P109">
        <v>2007</v>
      </c>
      <c r="Q109">
        <v>1</v>
      </c>
      <c r="R109">
        <v>2007</v>
      </c>
      <c r="S109" t="s">
        <v>3987</v>
      </c>
      <c r="T109" t="s">
        <v>3987</v>
      </c>
      <c r="U109">
        <v>2007</v>
      </c>
      <c r="V109">
        <v>2007</v>
      </c>
    </row>
    <row r="110" spans="1:22" x14ac:dyDescent="0.35">
      <c r="A110" s="1" t="s">
        <v>510</v>
      </c>
      <c r="B110" s="1" t="s">
        <v>511</v>
      </c>
      <c r="C110" s="1" t="s">
        <v>87</v>
      </c>
      <c r="D110" s="1" t="s">
        <v>512</v>
      </c>
      <c r="E110" s="1" t="s">
        <v>250</v>
      </c>
      <c r="F110" s="1" t="s">
        <v>4601</v>
      </c>
      <c r="G110">
        <v>768000</v>
      </c>
      <c r="H110">
        <v>768000</v>
      </c>
      <c r="I110">
        <v>768000</v>
      </c>
      <c r="J110" s="2">
        <v>38718</v>
      </c>
      <c r="K110" s="2">
        <v>38718</v>
      </c>
      <c r="L110" s="1" t="s">
        <v>4296</v>
      </c>
      <c r="M110" s="1" t="s">
        <v>265</v>
      </c>
      <c r="N110" s="1" t="s">
        <v>4759</v>
      </c>
      <c r="O110">
        <v>1</v>
      </c>
      <c r="P110">
        <v>2006</v>
      </c>
      <c r="Q110">
        <v>1</v>
      </c>
      <c r="R110">
        <v>2006</v>
      </c>
      <c r="S110" t="s">
        <v>3987</v>
      </c>
      <c r="T110" t="s">
        <v>3987</v>
      </c>
      <c r="U110">
        <v>2006</v>
      </c>
      <c r="V110">
        <v>2006</v>
      </c>
    </row>
    <row r="111" spans="1:22" x14ac:dyDescent="0.35">
      <c r="A111" s="1" t="s">
        <v>510</v>
      </c>
      <c r="B111" s="1" t="s">
        <v>516</v>
      </c>
      <c r="C111" s="1" t="s">
        <v>87</v>
      </c>
      <c r="D111" s="1" t="s">
        <v>517</v>
      </c>
      <c r="E111" s="1" t="s">
        <v>250</v>
      </c>
      <c r="F111" s="1" t="s">
        <v>4601</v>
      </c>
      <c r="G111">
        <v>320000</v>
      </c>
      <c r="H111">
        <v>166000</v>
      </c>
      <c r="I111">
        <v>166000</v>
      </c>
      <c r="J111" s="2">
        <v>39448</v>
      </c>
      <c r="K111" s="2">
        <v>39448</v>
      </c>
      <c r="L111" s="1" t="s">
        <v>4280</v>
      </c>
      <c r="M111" s="1" t="s">
        <v>265</v>
      </c>
      <c r="N111" s="1" t="s">
        <v>4760</v>
      </c>
      <c r="O111">
        <v>1</v>
      </c>
      <c r="P111">
        <v>2008</v>
      </c>
      <c r="Q111">
        <v>1</v>
      </c>
      <c r="R111">
        <v>2008</v>
      </c>
      <c r="S111" t="s">
        <v>3987</v>
      </c>
      <c r="T111" t="s">
        <v>3987</v>
      </c>
      <c r="U111">
        <v>2008</v>
      </c>
      <c r="V111">
        <v>2008</v>
      </c>
    </row>
    <row r="112" spans="1:22" x14ac:dyDescent="0.35">
      <c r="A112" s="1" t="s">
        <v>510</v>
      </c>
      <c r="B112" s="1" t="s">
        <v>516</v>
      </c>
      <c r="C112" s="1" t="s">
        <v>87</v>
      </c>
      <c r="D112" s="1" t="s">
        <v>517</v>
      </c>
      <c r="E112" s="1" t="s">
        <v>250</v>
      </c>
      <c r="F112" s="1" t="s">
        <v>4601</v>
      </c>
      <c r="G112">
        <v>320000</v>
      </c>
      <c r="H112">
        <v>154000</v>
      </c>
      <c r="I112">
        <v>154000</v>
      </c>
      <c r="J112" s="2">
        <v>39814</v>
      </c>
      <c r="K112" s="2">
        <v>39814</v>
      </c>
      <c r="L112" s="1" t="s">
        <v>4280</v>
      </c>
      <c r="M112" s="1" t="s">
        <v>265</v>
      </c>
      <c r="N112" s="1" t="s">
        <v>4761</v>
      </c>
      <c r="O112">
        <v>1</v>
      </c>
      <c r="P112">
        <v>2009</v>
      </c>
      <c r="Q112">
        <v>1</v>
      </c>
      <c r="R112">
        <v>2009</v>
      </c>
      <c r="S112" t="s">
        <v>3987</v>
      </c>
      <c r="T112" t="s">
        <v>3987</v>
      </c>
      <c r="U112">
        <v>2009</v>
      </c>
      <c r="V112">
        <v>2009</v>
      </c>
    </row>
    <row r="113" spans="1:22" x14ac:dyDescent="0.35">
      <c r="A113" s="1" t="s">
        <v>500</v>
      </c>
      <c r="B113" s="1" t="s">
        <v>502</v>
      </c>
      <c r="C113" s="1" t="s">
        <v>87</v>
      </c>
      <c r="D113" s="1" t="s">
        <v>503</v>
      </c>
      <c r="E113" s="1" t="s">
        <v>250</v>
      </c>
      <c r="F113" s="1" t="s">
        <v>4601</v>
      </c>
      <c r="G113">
        <v>397800</v>
      </c>
      <c r="H113">
        <v>174600</v>
      </c>
      <c r="I113">
        <v>174600</v>
      </c>
      <c r="J113" s="2">
        <v>38353</v>
      </c>
      <c r="K113" s="2">
        <v>38353</v>
      </c>
      <c r="L113" s="1" t="s">
        <v>4319</v>
      </c>
      <c r="M113" s="1" t="s">
        <v>265</v>
      </c>
      <c r="N113" s="1" t="s">
        <v>4762</v>
      </c>
      <c r="O113">
        <v>1</v>
      </c>
      <c r="P113">
        <v>2005</v>
      </c>
      <c r="Q113">
        <v>1</v>
      </c>
      <c r="R113">
        <v>2005</v>
      </c>
      <c r="S113" t="s">
        <v>3987</v>
      </c>
      <c r="T113" t="s">
        <v>3987</v>
      </c>
      <c r="U113">
        <v>2005</v>
      </c>
      <c r="V113">
        <v>2005</v>
      </c>
    </row>
    <row r="114" spans="1:22" x14ac:dyDescent="0.35">
      <c r="A114" s="1" t="s">
        <v>500</v>
      </c>
      <c r="B114" s="1" t="s">
        <v>507</v>
      </c>
      <c r="C114" s="1" t="s">
        <v>262</v>
      </c>
      <c r="D114" s="1" t="s">
        <v>508</v>
      </c>
      <c r="E114" s="1" t="s">
        <v>250</v>
      </c>
      <c r="F114" s="1" t="s">
        <v>4601</v>
      </c>
      <c r="G114">
        <v>324900</v>
      </c>
      <c r="H114">
        <v>548100</v>
      </c>
      <c r="I114">
        <v>548100</v>
      </c>
      <c r="J114" s="2">
        <v>38718</v>
      </c>
      <c r="K114" s="2">
        <v>38718</v>
      </c>
      <c r="L114" s="1" t="s">
        <v>4280</v>
      </c>
      <c r="M114" s="1" t="s">
        <v>265</v>
      </c>
      <c r="N114" s="1" t="s">
        <v>4763</v>
      </c>
      <c r="O114">
        <v>1</v>
      </c>
      <c r="P114">
        <v>2006</v>
      </c>
      <c r="Q114">
        <v>1</v>
      </c>
      <c r="R114">
        <v>2006</v>
      </c>
      <c r="S114" t="s">
        <v>3987</v>
      </c>
      <c r="T114" t="s">
        <v>3987</v>
      </c>
      <c r="U114">
        <v>2006</v>
      </c>
      <c r="V114">
        <v>2006</v>
      </c>
    </row>
    <row r="115" spans="1:22" x14ac:dyDescent="0.35">
      <c r="A115" s="1" t="s">
        <v>360</v>
      </c>
      <c r="B115" s="1" t="s">
        <v>361</v>
      </c>
      <c r="C115" s="1" t="s">
        <v>28</v>
      </c>
      <c r="D115" s="1" t="s">
        <v>362</v>
      </c>
      <c r="E115" s="1" t="s">
        <v>250</v>
      </c>
      <c r="F115" s="1" t="s">
        <v>4601</v>
      </c>
      <c r="G115">
        <v>200000</v>
      </c>
      <c r="H115">
        <v>120500</v>
      </c>
      <c r="I115">
        <v>120500</v>
      </c>
      <c r="J115" s="2">
        <v>37987</v>
      </c>
      <c r="K115" s="2">
        <v>37987</v>
      </c>
      <c r="L115" s="1" t="s">
        <v>4319</v>
      </c>
      <c r="M115" s="1" t="s">
        <v>265</v>
      </c>
      <c r="N115" s="1" t="s">
        <v>4764</v>
      </c>
      <c r="O115">
        <v>1</v>
      </c>
      <c r="P115">
        <v>2004</v>
      </c>
      <c r="Q115">
        <v>1</v>
      </c>
      <c r="R115">
        <v>2004</v>
      </c>
      <c r="S115" t="s">
        <v>3987</v>
      </c>
      <c r="T115" t="s">
        <v>3987</v>
      </c>
      <c r="U115">
        <v>2004</v>
      </c>
      <c r="V115">
        <v>2004</v>
      </c>
    </row>
    <row r="116" spans="1:22" x14ac:dyDescent="0.35">
      <c r="A116" s="1" t="s">
        <v>360</v>
      </c>
      <c r="B116" s="1" t="s">
        <v>361</v>
      </c>
      <c r="C116" s="1" t="s">
        <v>28</v>
      </c>
      <c r="D116" s="1" t="s">
        <v>362</v>
      </c>
      <c r="E116" s="1" t="s">
        <v>250</v>
      </c>
      <c r="F116" s="1" t="s">
        <v>4601</v>
      </c>
      <c r="G116">
        <v>200000</v>
      </c>
      <c r="H116">
        <v>79500</v>
      </c>
      <c r="I116">
        <v>79500</v>
      </c>
      <c r="J116" s="2">
        <v>38353</v>
      </c>
      <c r="K116" s="2">
        <v>38353</v>
      </c>
      <c r="L116" s="1" t="s">
        <v>4319</v>
      </c>
      <c r="M116" s="1" t="s">
        <v>265</v>
      </c>
      <c r="N116" s="1" t="s">
        <v>4765</v>
      </c>
      <c r="O116">
        <v>1</v>
      </c>
      <c r="P116">
        <v>2005</v>
      </c>
      <c r="Q116">
        <v>1</v>
      </c>
      <c r="R116">
        <v>2005</v>
      </c>
      <c r="S116" t="s">
        <v>3987</v>
      </c>
      <c r="T116" t="s">
        <v>3987</v>
      </c>
      <c r="U116">
        <v>2005</v>
      </c>
      <c r="V116">
        <v>2005</v>
      </c>
    </row>
    <row r="117" spans="1:22" x14ac:dyDescent="0.35">
      <c r="A117" s="1" t="s">
        <v>360</v>
      </c>
      <c r="B117" s="1" t="s">
        <v>365</v>
      </c>
      <c r="C117" s="1" t="s">
        <v>28</v>
      </c>
      <c r="D117" s="1" t="s">
        <v>366</v>
      </c>
      <c r="E117" s="1" t="s">
        <v>250</v>
      </c>
      <c r="F117" s="1" t="s">
        <v>4601</v>
      </c>
      <c r="G117">
        <v>805000</v>
      </c>
      <c r="H117">
        <v>183000</v>
      </c>
      <c r="I117">
        <v>183000</v>
      </c>
      <c r="J117" s="2">
        <v>38353</v>
      </c>
      <c r="K117" s="2">
        <v>38353</v>
      </c>
      <c r="L117" s="1" t="s">
        <v>4280</v>
      </c>
      <c r="M117" s="1" t="s">
        <v>265</v>
      </c>
      <c r="N117" s="1" t="s">
        <v>4766</v>
      </c>
      <c r="O117">
        <v>1</v>
      </c>
      <c r="P117">
        <v>2005</v>
      </c>
      <c r="Q117">
        <v>1</v>
      </c>
      <c r="R117">
        <v>2005</v>
      </c>
      <c r="S117" t="s">
        <v>3987</v>
      </c>
      <c r="T117" t="s">
        <v>3987</v>
      </c>
      <c r="U117">
        <v>2005</v>
      </c>
      <c r="V117">
        <v>2005</v>
      </c>
    </row>
    <row r="118" spans="1:22" x14ac:dyDescent="0.35">
      <c r="A118" s="1" t="s">
        <v>360</v>
      </c>
      <c r="B118" s="1" t="s">
        <v>365</v>
      </c>
      <c r="C118" s="1" t="s">
        <v>28</v>
      </c>
      <c r="D118" s="1" t="s">
        <v>366</v>
      </c>
      <c r="E118" s="1" t="s">
        <v>250</v>
      </c>
      <c r="F118" s="1" t="s">
        <v>4601</v>
      </c>
      <c r="G118">
        <v>805000</v>
      </c>
      <c r="H118">
        <v>456500</v>
      </c>
      <c r="I118">
        <v>456500</v>
      </c>
      <c r="J118" s="2">
        <v>38718</v>
      </c>
      <c r="K118" s="2">
        <v>38718</v>
      </c>
      <c r="L118" s="1" t="s">
        <v>4280</v>
      </c>
      <c r="M118" s="1" t="s">
        <v>265</v>
      </c>
      <c r="N118" s="1" t="s">
        <v>4767</v>
      </c>
      <c r="O118">
        <v>1</v>
      </c>
      <c r="P118">
        <v>2006</v>
      </c>
      <c r="Q118">
        <v>1</v>
      </c>
      <c r="R118">
        <v>2006</v>
      </c>
      <c r="S118" t="s">
        <v>3987</v>
      </c>
      <c r="T118" t="s">
        <v>3987</v>
      </c>
      <c r="U118">
        <v>2006</v>
      </c>
      <c r="V118">
        <v>2006</v>
      </c>
    </row>
    <row r="119" spans="1:22" x14ac:dyDescent="0.35">
      <c r="A119" s="1" t="s">
        <v>360</v>
      </c>
      <c r="B119" s="1" t="s">
        <v>365</v>
      </c>
      <c r="C119" s="1" t="s">
        <v>28</v>
      </c>
      <c r="D119" s="1" t="s">
        <v>366</v>
      </c>
      <c r="E119" s="1" t="s">
        <v>250</v>
      </c>
      <c r="F119" s="1" t="s">
        <v>4601</v>
      </c>
      <c r="G119">
        <v>805000</v>
      </c>
      <c r="H119">
        <v>165500</v>
      </c>
      <c r="I119">
        <v>165500</v>
      </c>
      <c r="J119" s="2">
        <v>39083</v>
      </c>
      <c r="K119" s="2">
        <v>39083</v>
      </c>
      <c r="L119" s="1" t="s">
        <v>4280</v>
      </c>
      <c r="M119" s="1" t="s">
        <v>265</v>
      </c>
      <c r="N119" s="1" t="s">
        <v>4768</v>
      </c>
      <c r="O119">
        <v>1</v>
      </c>
      <c r="P119">
        <v>2007</v>
      </c>
      <c r="Q119">
        <v>1</v>
      </c>
      <c r="R119">
        <v>2007</v>
      </c>
      <c r="S119" t="s">
        <v>3987</v>
      </c>
      <c r="T119" t="s">
        <v>3987</v>
      </c>
      <c r="U119">
        <v>2007</v>
      </c>
      <c r="V119">
        <v>2007</v>
      </c>
    </row>
    <row r="120" spans="1:22" x14ac:dyDescent="0.35">
      <c r="A120" s="1" t="s">
        <v>360</v>
      </c>
      <c r="B120" s="1" t="s">
        <v>367</v>
      </c>
      <c r="C120" s="1" t="s">
        <v>28</v>
      </c>
      <c r="D120" s="1" t="s">
        <v>368</v>
      </c>
      <c r="E120" s="1" t="s">
        <v>250</v>
      </c>
      <c r="F120" s="1" t="s">
        <v>4601</v>
      </c>
      <c r="G120">
        <v>230470</v>
      </c>
      <c r="H120">
        <v>230470</v>
      </c>
      <c r="I120">
        <v>230470</v>
      </c>
      <c r="J120" s="2">
        <v>38718</v>
      </c>
      <c r="K120" s="2">
        <v>38718</v>
      </c>
      <c r="L120" s="1" t="s">
        <v>4280</v>
      </c>
      <c r="M120" s="1" t="s">
        <v>265</v>
      </c>
      <c r="N120" s="1" t="s">
        <v>4769</v>
      </c>
      <c r="O120">
        <v>1</v>
      </c>
      <c r="P120">
        <v>2006</v>
      </c>
      <c r="Q120">
        <v>1</v>
      </c>
      <c r="R120">
        <v>2006</v>
      </c>
      <c r="S120" t="s">
        <v>3987</v>
      </c>
      <c r="T120" t="s">
        <v>3987</v>
      </c>
      <c r="U120">
        <v>2006</v>
      </c>
      <c r="V120">
        <v>2006</v>
      </c>
    </row>
    <row r="121" spans="1:22" x14ac:dyDescent="0.35">
      <c r="A121" s="1" t="s">
        <v>491</v>
      </c>
      <c r="B121" s="1" t="s">
        <v>492</v>
      </c>
      <c r="C121" s="1" t="s">
        <v>87</v>
      </c>
      <c r="D121" s="1" t="s">
        <v>493</v>
      </c>
      <c r="E121" s="1" t="s">
        <v>250</v>
      </c>
      <c r="F121" s="1" t="s">
        <v>4601</v>
      </c>
      <c r="G121">
        <v>500000</v>
      </c>
      <c r="H121">
        <v>500000</v>
      </c>
      <c r="I121">
        <v>500000</v>
      </c>
      <c r="J121" s="2">
        <v>38353</v>
      </c>
      <c r="K121" s="2">
        <v>38353</v>
      </c>
      <c r="L121" s="1" t="s">
        <v>4287</v>
      </c>
      <c r="M121" s="1" t="s">
        <v>265</v>
      </c>
      <c r="N121" s="1" t="s">
        <v>4770</v>
      </c>
      <c r="O121">
        <v>1</v>
      </c>
      <c r="P121">
        <v>2005</v>
      </c>
      <c r="Q121">
        <v>1</v>
      </c>
      <c r="R121">
        <v>2005</v>
      </c>
      <c r="S121" t="s">
        <v>3987</v>
      </c>
      <c r="T121" t="s">
        <v>3987</v>
      </c>
      <c r="U121">
        <v>2005</v>
      </c>
      <c r="V121">
        <v>2005</v>
      </c>
    </row>
    <row r="122" spans="1:22" x14ac:dyDescent="0.35">
      <c r="A122" s="1" t="s">
        <v>547</v>
      </c>
      <c r="B122" s="1" t="s">
        <v>548</v>
      </c>
      <c r="C122" s="1" t="s">
        <v>28</v>
      </c>
      <c r="D122" s="1" t="s">
        <v>549</v>
      </c>
      <c r="E122" s="1" t="s">
        <v>250</v>
      </c>
      <c r="F122" s="1" t="s">
        <v>4601</v>
      </c>
      <c r="G122">
        <v>1000000</v>
      </c>
      <c r="H122">
        <v>250000</v>
      </c>
      <c r="I122">
        <v>250000</v>
      </c>
      <c r="J122" s="2">
        <v>37987</v>
      </c>
      <c r="K122" s="2">
        <v>37987</v>
      </c>
      <c r="L122" s="1" t="s">
        <v>4280</v>
      </c>
      <c r="M122" s="1" t="s">
        <v>265</v>
      </c>
      <c r="N122" s="1" t="s">
        <v>4771</v>
      </c>
      <c r="O122">
        <v>1</v>
      </c>
      <c r="P122">
        <v>2004</v>
      </c>
      <c r="Q122">
        <v>1</v>
      </c>
      <c r="R122">
        <v>2004</v>
      </c>
      <c r="S122" t="s">
        <v>3987</v>
      </c>
      <c r="T122" t="s">
        <v>3987</v>
      </c>
      <c r="U122">
        <v>2004</v>
      </c>
      <c r="V122">
        <v>2004</v>
      </c>
    </row>
    <row r="123" spans="1:22" x14ac:dyDescent="0.35">
      <c r="A123" s="1" t="s">
        <v>547</v>
      </c>
      <c r="B123" s="1" t="s">
        <v>548</v>
      </c>
      <c r="C123" s="1" t="s">
        <v>28</v>
      </c>
      <c r="D123" s="1" t="s">
        <v>549</v>
      </c>
      <c r="E123" s="1" t="s">
        <v>250</v>
      </c>
      <c r="F123" s="1" t="s">
        <v>4601</v>
      </c>
      <c r="G123">
        <v>1000000</v>
      </c>
      <c r="H123">
        <v>500000</v>
      </c>
      <c r="I123">
        <v>500000</v>
      </c>
      <c r="J123" s="2">
        <v>38353</v>
      </c>
      <c r="K123" s="2">
        <v>38353</v>
      </c>
      <c r="L123" s="1" t="s">
        <v>4280</v>
      </c>
      <c r="M123" s="1" t="s">
        <v>265</v>
      </c>
      <c r="N123" s="1" t="s">
        <v>4772</v>
      </c>
      <c r="O123">
        <v>1</v>
      </c>
      <c r="P123">
        <v>2005</v>
      </c>
      <c r="Q123">
        <v>1</v>
      </c>
      <c r="R123">
        <v>2005</v>
      </c>
      <c r="S123" t="s">
        <v>3987</v>
      </c>
      <c r="T123" t="s">
        <v>3987</v>
      </c>
      <c r="U123">
        <v>2005</v>
      </c>
      <c r="V123">
        <v>2005</v>
      </c>
    </row>
    <row r="124" spans="1:22" x14ac:dyDescent="0.35">
      <c r="A124" s="1" t="s">
        <v>68</v>
      </c>
      <c r="B124" s="1" t="s">
        <v>248</v>
      </c>
      <c r="C124" s="1" t="s">
        <v>71</v>
      </c>
      <c r="D124" s="1" t="s">
        <v>249</v>
      </c>
      <c r="E124" s="1" t="s">
        <v>250</v>
      </c>
      <c r="F124" s="1" t="s">
        <v>4601</v>
      </c>
      <c r="G124">
        <v>253100</v>
      </c>
      <c r="H124">
        <v>73500</v>
      </c>
      <c r="I124">
        <v>73500</v>
      </c>
      <c r="J124" s="2">
        <v>42695</v>
      </c>
      <c r="K124" s="2">
        <v>42695</v>
      </c>
      <c r="L124" s="1" t="s">
        <v>4319</v>
      </c>
      <c r="M124" s="1" t="s">
        <v>253</v>
      </c>
      <c r="N124" s="1" t="s">
        <v>4773</v>
      </c>
      <c r="O124">
        <v>11</v>
      </c>
      <c r="P124">
        <v>2016</v>
      </c>
      <c r="Q124">
        <v>11</v>
      </c>
      <c r="R124">
        <v>2016</v>
      </c>
      <c r="S124" t="s">
        <v>3988</v>
      </c>
      <c r="T124" t="s">
        <v>3988</v>
      </c>
      <c r="U124">
        <v>2017</v>
      </c>
      <c r="V124">
        <v>2017</v>
      </c>
    </row>
    <row r="125" spans="1:22" x14ac:dyDescent="0.35">
      <c r="A125" s="1" t="s">
        <v>348</v>
      </c>
      <c r="B125" s="1" t="s">
        <v>574</v>
      </c>
      <c r="C125" s="1" t="s">
        <v>28</v>
      </c>
      <c r="D125" s="1" t="s">
        <v>575</v>
      </c>
      <c r="E125" s="1" t="s">
        <v>250</v>
      </c>
      <c r="F125" s="1" t="s">
        <v>4610</v>
      </c>
      <c r="G125">
        <v>1990185</v>
      </c>
      <c r="H125">
        <v>172241</v>
      </c>
      <c r="I125">
        <v>172241</v>
      </c>
      <c r="J125" s="2">
        <v>39691</v>
      </c>
      <c r="K125" s="2">
        <v>39691</v>
      </c>
      <c r="L125" s="1" t="s">
        <v>4280</v>
      </c>
      <c r="M125" s="1" t="s">
        <v>265</v>
      </c>
      <c r="N125" s="1" t="s">
        <v>4774</v>
      </c>
      <c r="O125">
        <v>8</v>
      </c>
      <c r="P125">
        <v>2008</v>
      </c>
      <c r="Q125">
        <v>8</v>
      </c>
      <c r="R125">
        <v>2008</v>
      </c>
      <c r="S125" t="s">
        <v>3985</v>
      </c>
      <c r="T125" t="s">
        <v>3985</v>
      </c>
      <c r="U125">
        <v>2008</v>
      </c>
      <c r="V125">
        <v>2008</v>
      </c>
    </row>
    <row r="126" spans="1:22" x14ac:dyDescent="0.35">
      <c r="A126" s="1" t="s">
        <v>348</v>
      </c>
      <c r="B126" s="1" t="s">
        <v>574</v>
      </c>
      <c r="C126" s="1" t="s">
        <v>28</v>
      </c>
      <c r="D126" s="1" t="s">
        <v>575</v>
      </c>
      <c r="E126" s="1" t="s">
        <v>250</v>
      </c>
      <c r="F126" s="1" t="s">
        <v>4610</v>
      </c>
      <c r="G126">
        <v>1990185</v>
      </c>
      <c r="H126">
        <v>123625</v>
      </c>
      <c r="I126">
        <v>123625</v>
      </c>
      <c r="J126" s="2">
        <v>40786</v>
      </c>
      <c r="K126" s="2">
        <v>40786</v>
      </c>
      <c r="L126" s="1" t="s">
        <v>4280</v>
      </c>
      <c r="M126" s="1" t="s">
        <v>265</v>
      </c>
      <c r="N126" s="1" t="s">
        <v>4775</v>
      </c>
      <c r="O126">
        <v>8</v>
      </c>
      <c r="P126">
        <v>2011</v>
      </c>
      <c r="Q126">
        <v>8</v>
      </c>
      <c r="R126">
        <v>2011</v>
      </c>
      <c r="S126" t="s">
        <v>3985</v>
      </c>
      <c r="T126" t="s">
        <v>3985</v>
      </c>
      <c r="U126">
        <v>2011</v>
      </c>
      <c r="V126">
        <v>2011</v>
      </c>
    </row>
    <row r="127" spans="1:22" x14ac:dyDescent="0.35">
      <c r="A127" s="1" t="s">
        <v>543</v>
      </c>
      <c r="B127" s="1" t="s">
        <v>545</v>
      </c>
      <c r="C127" s="1" t="s">
        <v>28</v>
      </c>
      <c r="D127" s="1" t="s">
        <v>546</v>
      </c>
      <c r="E127" s="1" t="s">
        <v>250</v>
      </c>
      <c r="F127" s="1" t="s">
        <v>4601</v>
      </c>
      <c r="G127">
        <v>750000</v>
      </c>
      <c r="H127">
        <v>485000</v>
      </c>
      <c r="I127">
        <v>485000</v>
      </c>
      <c r="J127" s="2">
        <v>41089</v>
      </c>
      <c r="K127" s="2">
        <v>41089</v>
      </c>
      <c r="L127" s="1" t="s">
        <v>4280</v>
      </c>
      <c r="M127" s="1" t="s">
        <v>265</v>
      </c>
      <c r="N127" s="1" t="s">
        <v>4734</v>
      </c>
      <c r="O127">
        <v>6</v>
      </c>
      <c r="P127">
        <v>2012</v>
      </c>
      <c r="Q127">
        <v>6</v>
      </c>
      <c r="R127">
        <v>2012</v>
      </c>
      <c r="S127" t="s">
        <v>3985</v>
      </c>
      <c r="T127" t="s">
        <v>3985</v>
      </c>
      <c r="U127">
        <v>2012</v>
      </c>
      <c r="V127">
        <v>2012</v>
      </c>
    </row>
    <row r="128" spans="1:22" x14ac:dyDescent="0.35">
      <c r="A128" s="1" t="s">
        <v>543</v>
      </c>
      <c r="B128" s="1" t="s">
        <v>545</v>
      </c>
      <c r="C128" s="1" t="s">
        <v>28</v>
      </c>
      <c r="D128" s="1" t="s">
        <v>546</v>
      </c>
      <c r="E128" s="1" t="s">
        <v>250</v>
      </c>
      <c r="F128" s="1" t="s">
        <v>4601</v>
      </c>
      <c r="G128">
        <v>750000</v>
      </c>
      <c r="H128">
        <v>207500</v>
      </c>
      <c r="I128">
        <v>207500</v>
      </c>
      <c r="J128" s="2">
        <v>41477</v>
      </c>
      <c r="K128" s="2">
        <v>41477</v>
      </c>
      <c r="L128" s="1" t="s">
        <v>4280</v>
      </c>
      <c r="M128" s="1" t="s">
        <v>265</v>
      </c>
      <c r="N128" s="1" t="s">
        <v>4735</v>
      </c>
      <c r="O128">
        <v>7</v>
      </c>
      <c r="P128">
        <v>2013</v>
      </c>
      <c r="Q128">
        <v>7</v>
      </c>
      <c r="R128">
        <v>2013</v>
      </c>
      <c r="S128" t="s">
        <v>3985</v>
      </c>
      <c r="T128" t="s">
        <v>3985</v>
      </c>
      <c r="U128">
        <v>2013</v>
      </c>
      <c r="V128">
        <v>2013</v>
      </c>
    </row>
    <row r="129" spans="1:22" x14ac:dyDescent="0.35">
      <c r="A129" s="1" t="s">
        <v>543</v>
      </c>
      <c r="B129" s="1" t="s">
        <v>545</v>
      </c>
      <c r="C129" s="1" t="s">
        <v>28</v>
      </c>
      <c r="D129" s="1" t="s">
        <v>546</v>
      </c>
      <c r="E129" s="1" t="s">
        <v>250</v>
      </c>
      <c r="F129" s="1" t="s">
        <v>4601</v>
      </c>
      <c r="G129">
        <v>750000</v>
      </c>
      <c r="H129">
        <v>57500</v>
      </c>
      <c r="I129">
        <v>57500</v>
      </c>
      <c r="J129" s="2">
        <v>41859</v>
      </c>
      <c r="K129" s="2">
        <v>41859</v>
      </c>
      <c r="L129" s="1" t="s">
        <v>4280</v>
      </c>
      <c r="M129" s="1" t="s">
        <v>265</v>
      </c>
      <c r="N129" s="1" t="s">
        <v>4736</v>
      </c>
      <c r="O129">
        <v>8</v>
      </c>
      <c r="P129">
        <v>2014</v>
      </c>
      <c r="Q129">
        <v>8</v>
      </c>
      <c r="R129">
        <v>2014</v>
      </c>
      <c r="S129" t="s">
        <v>3985</v>
      </c>
      <c r="T129" t="s">
        <v>3985</v>
      </c>
      <c r="U129">
        <v>2014</v>
      </c>
      <c r="V129">
        <v>2014</v>
      </c>
    </row>
    <row r="130" spans="1:22" x14ac:dyDescent="0.35">
      <c r="A130" s="1" t="s">
        <v>191</v>
      </c>
      <c r="B130" s="1" t="s">
        <v>496</v>
      </c>
      <c r="C130" s="1" t="s">
        <v>292</v>
      </c>
      <c r="D130" s="1" t="s">
        <v>497</v>
      </c>
      <c r="E130" s="1" t="s">
        <v>250</v>
      </c>
      <c r="F130" s="1" t="s">
        <v>4601</v>
      </c>
      <c r="G130">
        <v>2000000</v>
      </c>
      <c r="H130">
        <v>140300</v>
      </c>
      <c r="I130">
        <v>140300</v>
      </c>
      <c r="J130" s="2">
        <v>40179</v>
      </c>
      <c r="K130" s="2">
        <v>40179</v>
      </c>
      <c r="L130" s="1" t="s">
        <v>4280</v>
      </c>
      <c r="M130" s="1" t="s">
        <v>265</v>
      </c>
      <c r="N130" s="1" t="s">
        <v>4737</v>
      </c>
      <c r="O130">
        <v>1</v>
      </c>
      <c r="P130">
        <v>2010</v>
      </c>
      <c r="Q130">
        <v>1</v>
      </c>
      <c r="R130">
        <v>2010</v>
      </c>
      <c r="S130" t="s">
        <v>3987</v>
      </c>
      <c r="T130" t="s">
        <v>3987</v>
      </c>
      <c r="U130">
        <v>2010</v>
      </c>
      <c r="V130">
        <v>2010</v>
      </c>
    </row>
    <row r="131" spans="1:22" x14ac:dyDescent="0.35">
      <c r="A131" s="1" t="s">
        <v>191</v>
      </c>
      <c r="B131" s="1" t="s">
        <v>496</v>
      </c>
      <c r="C131" s="1" t="s">
        <v>292</v>
      </c>
      <c r="D131" s="1" t="s">
        <v>497</v>
      </c>
      <c r="E131" s="1" t="s">
        <v>250</v>
      </c>
      <c r="F131" s="1" t="s">
        <v>4601</v>
      </c>
      <c r="G131">
        <v>2000000</v>
      </c>
      <c r="H131">
        <v>649650</v>
      </c>
      <c r="I131">
        <v>649650</v>
      </c>
      <c r="J131" s="2">
        <v>40541</v>
      </c>
      <c r="K131" s="2">
        <v>40541</v>
      </c>
      <c r="L131" s="1" t="s">
        <v>4280</v>
      </c>
      <c r="M131" s="1" t="s">
        <v>265</v>
      </c>
      <c r="N131" s="1" t="s">
        <v>4738</v>
      </c>
      <c r="O131">
        <v>12</v>
      </c>
      <c r="P131">
        <v>2010</v>
      </c>
      <c r="Q131">
        <v>12</v>
      </c>
      <c r="R131">
        <v>2010</v>
      </c>
      <c r="S131" t="s">
        <v>3987</v>
      </c>
      <c r="T131" t="s">
        <v>3987</v>
      </c>
      <c r="U131">
        <v>2011</v>
      </c>
      <c r="V131">
        <v>2011</v>
      </c>
    </row>
    <row r="132" spans="1:22" x14ac:dyDescent="0.35">
      <c r="A132" s="1" t="s">
        <v>191</v>
      </c>
      <c r="B132" s="1" t="s">
        <v>496</v>
      </c>
      <c r="C132" s="1" t="s">
        <v>292</v>
      </c>
      <c r="D132" s="1" t="s">
        <v>497</v>
      </c>
      <c r="E132" s="1" t="s">
        <v>250</v>
      </c>
      <c r="F132" s="1" t="s">
        <v>4601</v>
      </c>
      <c r="G132">
        <v>2000000</v>
      </c>
      <c r="H132">
        <v>155800</v>
      </c>
      <c r="I132">
        <v>155800</v>
      </c>
      <c r="J132" s="2">
        <v>41044</v>
      </c>
      <c r="K132" s="2">
        <v>41044</v>
      </c>
      <c r="L132" s="1" t="s">
        <v>4280</v>
      </c>
      <c r="M132" s="1" t="s">
        <v>265</v>
      </c>
      <c r="N132" s="1" t="s">
        <v>4739</v>
      </c>
      <c r="O132">
        <v>5</v>
      </c>
      <c r="P132">
        <v>2012</v>
      </c>
      <c r="Q132">
        <v>5</v>
      </c>
      <c r="R132">
        <v>2012</v>
      </c>
      <c r="S132" t="s">
        <v>3986</v>
      </c>
      <c r="T132" t="s">
        <v>3986</v>
      </c>
      <c r="U132">
        <v>2012</v>
      </c>
      <c r="V132">
        <v>2012</v>
      </c>
    </row>
    <row r="133" spans="1:22" x14ac:dyDescent="0.35">
      <c r="A133" s="1" t="s">
        <v>191</v>
      </c>
      <c r="B133" s="1" t="s">
        <v>496</v>
      </c>
      <c r="C133" s="1" t="s">
        <v>292</v>
      </c>
      <c r="D133" s="1" t="s">
        <v>497</v>
      </c>
      <c r="E133" s="1" t="s">
        <v>250</v>
      </c>
      <c r="F133" s="1" t="s">
        <v>4601</v>
      </c>
      <c r="G133">
        <v>2000000</v>
      </c>
      <c r="H133">
        <v>110000</v>
      </c>
      <c r="I133">
        <v>110000</v>
      </c>
      <c r="J133" s="2">
        <v>41052</v>
      </c>
      <c r="K133" s="2">
        <v>41052</v>
      </c>
      <c r="L133" s="1" t="s">
        <v>4280</v>
      </c>
      <c r="M133" s="1" t="s">
        <v>265</v>
      </c>
      <c r="N133" s="1" t="s">
        <v>4740</v>
      </c>
      <c r="O133">
        <v>5</v>
      </c>
      <c r="P133">
        <v>2012</v>
      </c>
      <c r="Q133">
        <v>5</v>
      </c>
      <c r="R133">
        <v>2012</v>
      </c>
      <c r="S133" t="s">
        <v>3986</v>
      </c>
      <c r="T133" t="s">
        <v>3986</v>
      </c>
      <c r="U133">
        <v>2012</v>
      </c>
      <c r="V133">
        <v>2012</v>
      </c>
    </row>
    <row r="134" spans="1:22" x14ac:dyDescent="0.35">
      <c r="A134" s="1" t="s">
        <v>191</v>
      </c>
      <c r="B134" s="1" t="s">
        <v>496</v>
      </c>
      <c r="C134" s="1" t="s">
        <v>292</v>
      </c>
      <c r="D134" s="1" t="s">
        <v>497</v>
      </c>
      <c r="E134" s="1" t="s">
        <v>250</v>
      </c>
      <c r="F134" s="1" t="s">
        <v>4601</v>
      </c>
      <c r="G134">
        <v>2000000</v>
      </c>
      <c r="H134">
        <v>452000</v>
      </c>
      <c r="I134">
        <v>452000</v>
      </c>
      <c r="J134" s="2">
        <v>41095</v>
      </c>
      <c r="K134" s="2">
        <v>41095</v>
      </c>
      <c r="L134" s="1" t="s">
        <v>4280</v>
      </c>
      <c r="M134" s="1" t="s">
        <v>265</v>
      </c>
      <c r="N134" s="1" t="s">
        <v>4741</v>
      </c>
      <c r="O134">
        <v>7</v>
      </c>
      <c r="P134">
        <v>2012</v>
      </c>
      <c r="Q134">
        <v>7</v>
      </c>
      <c r="R134">
        <v>2012</v>
      </c>
      <c r="S134" t="s">
        <v>3985</v>
      </c>
      <c r="T134" t="s">
        <v>3985</v>
      </c>
      <c r="U134">
        <v>2012</v>
      </c>
      <c r="V134">
        <v>2012</v>
      </c>
    </row>
    <row r="135" spans="1:22" x14ac:dyDescent="0.35">
      <c r="A135" s="1" t="s">
        <v>334</v>
      </c>
      <c r="B135" s="1" t="s">
        <v>339</v>
      </c>
      <c r="C135" s="1" t="s">
        <v>28</v>
      </c>
      <c r="D135" s="1" t="s">
        <v>340</v>
      </c>
      <c r="E135" s="1" t="s">
        <v>250</v>
      </c>
      <c r="F135" s="1" t="s">
        <v>4601</v>
      </c>
      <c r="G135">
        <v>192200</v>
      </c>
      <c r="H135">
        <v>54700</v>
      </c>
      <c r="I135">
        <v>54700</v>
      </c>
      <c r="J135" s="2">
        <v>38718</v>
      </c>
      <c r="K135" s="2">
        <v>38718</v>
      </c>
      <c r="L135" s="1" t="s">
        <v>4280</v>
      </c>
      <c r="M135" s="1" t="s">
        <v>265</v>
      </c>
      <c r="N135" s="1" t="s">
        <v>4742</v>
      </c>
      <c r="O135">
        <v>1</v>
      </c>
      <c r="P135">
        <v>2006</v>
      </c>
      <c r="Q135">
        <v>1</v>
      </c>
      <c r="R135">
        <v>2006</v>
      </c>
      <c r="S135" t="s">
        <v>3987</v>
      </c>
      <c r="T135" t="s">
        <v>3987</v>
      </c>
      <c r="U135">
        <v>2006</v>
      </c>
      <c r="V135">
        <v>2006</v>
      </c>
    </row>
    <row r="136" spans="1:22" x14ac:dyDescent="0.35">
      <c r="A136" s="1" t="s">
        <v>38</v>
      </c>
      <c r="B136" s="1" t="s">
        <v>452</v>
      </c>
      <c r="C136" s="1" t="s">
        <v>262</v>
      </c>
      <c r="D136" s="1" t="s">
        <v>453</v>
      </c>
      <c r="E136" s="1" t="s">
        <v>250</v>
      </c>
      <c r="F136" s="1" t="s">
        <v>4601</v>
      </c>
      <c r="G136">
        <v>450000</v>
      </c>
      <c r="H136">
        <v>219000</v>
      </c>
      <c r="I136">
        <v>219000</v>
      </c>
      <c r="J136" s="2">
        <v>40179</v>
      </c>
      <c r="K136" s="2">
        <v>40179</v>
      </c>
      <c r="L136" s="1" t="s">
        <v>4287</v>
      </c>
      <c r="M136" s="1" t="s">
        <v>265</v>
      </c>
      <c r="N136" s="1" t="s">
        <v>4743</v>
      </c>
      <c r="O136">
        <v>1</v>
      </c>
      <c r="P136">
        <v>2010</v>
      </c>
      <c r="Q136">
        <v>1</v>
      </c>
      <c r="R136">
        <v>2010</v>
      </c>
      <c r="S136" t="s">
        <v>3987</v>
      </c>
      <c r="T136" t="s">
        <v>3987</v>
      </c>
      <c r="U136">
        <v>2010</v>
      </c>
      <c r="V136">
        <v>2010</v>
      </c>
    </row>
    <row r="137" spans="1:22" x14ac:dyDescent="0.35">
      <c r="A137" s="1" t="s">
        <v>49</v>
      </c>
      <c r="B137" s="1" t="s">
        <v>624</v>
      </c>
      <c r="C137" s="1" t="s">
        <v>28</v>
      </c>
      <c r="D137" s="1" t="s">
        <v>625</v>
      </c>
      <c r="E137" s="1" t="s">
        <v>250</v>
      </c>
      <c r="F137" s="1" t="s">
        <v>4610</v>
      </c>
      <c r="G137">
        <v>800000</v>
      </c>
      <c r="H137">
        <v>151495</v>
      </c>
      <c r="I137">
        <v>151495</v>
      </c>
      <c r="J137" s="2">
        <v>42247</v>
      </c>
      <c r="K137" s="2">
        <v>42247</v>
      </c>
      <c r="L137" s="1" t="s">
        <v>4287</v>
      </c>
      <c r="M137" s="1" t="s">
        <v>626</v>
      </c>
      <c r="N137" s="1" t="s">
        <v>4744</v>
      </c>
      <c r="O137">
        <v>8</v>
      </c>
      <c r="P137">
        <v>2015</v>
      </c>
      <c r="Q137">
        <v>8</v>
      </c>
      <c r="R137">
        <v>2015</v>
      </c>
      <c r="S137" t="s">
        <v>3985</v>
      </c>
      <c r="T137" t="s">
        <v>3985</v>
      </c>
      <c r="U137">
        <v>2015</v>
      </c>
      <c r="V137">
        <v>2015</v>
      </c>
    </row>
    <row r="138" spans="1:22" x14ac:dyDescent="0.35">
      <c r="A138" s="1" t="s">
        <v>49</v>
      </c>
      <c r="B138" s="1" t="s">
        <v>624</v>
      </c>
      <c r="C138" s="1" t="s">
        <v>28</v>
      </c>
      <c r="D138" s="1" t="s">
        <v>625</v>
      </c>
      <c r="E138" s="1" t="s">
        <v>250</v>
      </c>
      <c r="F138" s="1" t="s">
        <v>4610</v>
      </c>
      <c r="G138">
        <v>800000</v>
      </c>
      <c r="H138">
        <v>19773</v>
      </c>
      <c r="I138">
        <v>19773</v>
      </c>
      <c r="J138" s="2">
        <v>42613</v>
      </c>
      <c r="K138" s="2">
        <v>42613</v>
      </c>
      <c r="L138" s="1" t="s">
        <v>4287</v>
      </c>
      <c r="M138" s="1" t="s">
        <v>626</v>
      </c>
      <c r="N138" s="1" t="s">
        <v>4745</v>
      </c>
      <c r="O138">
        <v>8</v>
      </c>
      <c r="P138">
        <v>2016</v>
      </c>
      <c r="Q138">
        <v>8</v>
      </c>
      <c r="R138">
        <v>2016</v>
      </c>
      <c r="S138" t="s">
        <v>3985</v>
      </c>
      <c r="T138" t="s">
        <v>3985</v>
      </c>
      <c r="U138">
        <v>2016</v>
      </c>
      <c r="V138">
        <v>2016</v>
      </c>
    </row>
    <row r="139" spans="1:22" x14ac:dyDescent="0.35">
      <c r="A139" s="1" t="s">
        <v>649</v>
      </c>
      <c r="B139" s="1" t="s">
        <v>651</v>
      </c>
      <c r="C139" s="1" t="s">
        <v>28</v>
      </c>
      <c r="D139" s="1" t="s">
        <v>652</v>
      </c>
      <c r="E139" s="1" t="s">
        <v>250</v>
      </c>
      <c r="F139" s="1" t="s">
        <v>4610</v>
      </c>
      <c r="G139">
        <v>500000</v>
      </c>
      <c r="H139">
        <v>219260</v>
      </c>
      <c r="I139">
        <v>219260</v>
      </c>
      <c r="J139" s="2">
        <v>41517</v>
      </c>
      <c r="K139" s="2">
        <v>41517</v>
      </c>
      <c r="L139" s="1" t="s">
        <v>4291</v>
      </c>
      <c r="M139" s="1" t="s">
        <v>265</v>
      </c>
      <c r="N139" s="1" t="s">
        <v>4746</v>
      </c>
      <c r="O139">
        <v>8</v>
      </c>
      <c r="P139">
        <v>2013</v>
      </c>
      <c r="Q139">
        <v>8</v>
      </c>
      <c r="R139">
        <v>2013</v>
      </c>
      <c r="S139" t="s">
        <v>3985</v>
      </c>
      <c r="T139" t="s">
        <v>3985</v>
      </c>
      <c r="U139">
        <v>2013</v>
      </c>
      <c r="V139">
        <v>2013</v>
      </c>
    </row>
    <row r="140" spans="1:22" x14ac:dyDescent="0.35">
      <c r="A140" s="1" t="s">
        <v>649</v>
      </c>
      <c r="B140" s="1" t="s">
        <v>651</v>
      </c>
      <c r="C140" s="1" t="s">
        <v>28</v>
      </c>
      <c r="D140" s="1" t="s">
        <v>652</v>
      </c>
      <c r="E140" s="1" t="s">
        <v>250</v>
      </c>
      <c r="F140" s="1" t="s">
        <v>4610</v>
      </c>
      <c r="G140">
        <v>500000</v>
      </c>
      <c r="H140">
        <v>-16075</v>
      </c>
      <c r="I140">
        <v>-16075</v>
      </c>
      <c r="J140" s="2">
        <v>41882</v>
      </c>
      <c r="K140" s="2">
        <v>41882</v>
      </c>
      <c r="L140" s="1" t="s">
        <v>4291</v>
      </c>
      <c r="M140" s="1" t="s">
        <v>265</v>
      </c>
      <c r="N140" s="1" t="s">
        <v>4747</v>
      </c>
      <c r="O140">
        <v>8</v>
      </c>
      <c r="P140">
        <v>2014</v>
      </c>
      <c r="Q140">
        <v>8</v>
      </c>
      <c r="R140">
        <v>2014</v>
      </c>
      <c r="S140" t="s">
        <v>3985</v>
      </c>
      <c r="T140" t="s">
        <v>3985</v>
      </c>
      <c r="U140">
        <v>2014</v>
      </c>
      <c r="V140">
        <v>2014</v>
      </c>
    </row>
    <row r="141" spans="1:22" x14ac:dyDescent="0.35">
      <c r="A141" s="1" t="s">
        <v>49</v>
      </c>
      <c r="B141" s="1" t="s">
        <v>390</v>
      </c>
      <c r="C141" s="1" t="s">
        <v>28</v>
      </c>
      <c r="D141" s="1" t="s">
        <v>391</v>
      </c>
      <c r="E141" s="1" t="s">
        <v>250</v>
      </c>
      <c r="F141" s="1" t="s">
        <v>4610</v>
      </c>
      <c r="G141">
        <v>3067740</v>
      </c>
      <c r="H141">
        <v>198709</v>
      </c>
      <c r="I141">
        <v>198709</v>
      </c>
      <c r="J141" s="2">
        <v>42247</v>
      </c>
      <c r="K141" s="2">
        <v>42247</v>
      </c>
      <c r="L141" s="1" t="s">
        <v>4319</v>
      </c>
      <c r="M141" s="1" t="s">
        <v>92</v>
      </c>
      <c r="N141" s="1" t="s">
        <v>4748</v>
      </c>
      <c r="O141">
        <v>8</v>
      </c>
      <c r="P141">
        <v>2015</v>
      </c>
      <c r="Q141">
        <v>8</v>
      </c>
      <c r="R141">
        <v>2015</v>
      </c>
      <c r="S141" t="s">
        <v>3985</v>
      </c>
      <c r="T141" t="s">
        <v>3985</v>
      </c>
      <c r="U141">
        <v>2015</v>
      </c>
      <c r="V141">
        <v>2015</v>
      </c>
    </row>
    <row r="142" spans="1:22" x14ac:dyDescent="0.35">
      <c r="A142" s="1" t="s">
        <v>49</v>
      </c>
      <c r="B142" s="1" t="s">
        <v>390</v>
      </c>
      <c r="C142" s="1" t="s">
        <v>28</v>
      </c>
      <c r="D142" s="1" t="s">
        <v>391</v>
      </c>
      <c r="E142" s="1" t="s">
        <v>250</v>
      </c>
      <c r="F142" s="1" t="s">
        <v>4610</v>
      </c>
      <c r="G142">
        <v>3067740</v>
      </c>
      <c r="H142">
        <v>187735</v>
      </c>
      <c r="I142">
        <v>187735</v>
      </c>
      <c r="J142" s="2">
        <v>42613</v>
      </c>
      <c r="K142" s="2">
        <v>42613</v>
      </c>
      <c r="L142" s="1" t="s">
        <v>4319</v>
      </c>
      <c r="M142" s="1" t="s">
        <v>92</v>
      </c>
      <c r="N142" s="1" t="s">
        <v>4749</v>
      </c>
      <c r="O142">
        <v>8</v>
      </c>
      <c r="P142">
        <v>2016</v>
      </c>
      <c r="Q142">
        <v>8</v>
      </c>
      <c r="R142">
        <v>2016</v>
      </c>
      <c r="S142" t="s">
        <v>3985</v>
      </c>
      <c r="T142" t="s">
        <v>3985</v>
      </c>
      <c r="U142">
        <v>2016</v>
      </c>
      <c r="V142">
        <v>2016</v>
      </c>
    </row>
    <row r="143" spans="1:22" x14ac:dyDescent="0.35">
      <c r="A143" s="1" t="s">
        <v>56</v>
      </c>
      <c r="B143" s="1" t="s">
        <v>588</v>
      </c>
      <c r="C143" s="1" t="s">
        <v>28</v>
      </c>
      <c r="D143" s="1" t="s">
        <v>589</v>
      </c>
      <c r="E143" s="1" t="s">
        <v>250</v>
      </c>
      <c r="F143" s="1" t="s">
        <v>4610</v>
      </c>
      <c r="G143">
        <v>4906689</v>
      </c>
      <c r="H143">
        <v>326398</v>
      </c>
      <c r="I143">
        <v>326398</v>
      </c>
      <c r="J143" s="2">
        <v>42613</v>
      </c>
      <c r="K143" s="2">
        <v>42613</v>
      </c>
      <c r="L143" s="1" t="s">
        <v>4291</v>
      </c>
      <c r="M143" s="1" t="s">
        <v>65</v>
      </c>
      <c r="N143" s="1" t="s">
        <v>4750</v>
      </c>
      <c r="O143">
        <v>8</v>
      </c>
      <c r="P143">
        <v>2016</v>
      </c>
      <c r="Q143">
        <v>8</v>
      </c>
      <c r="R143">
        <v>2016</v>
      </c>
      <c r="S143" t="s">
        <v>3985</v>
      </c>
      <c r="T143" t="s">
        <v>3985</v>
      </c>
      <c r="U143">
        <v>2016</v>
      </c>
      <c r="V143">
        <v>2016</v>
      </c>
    </row>
    <row r="144" spans="1:22" x14ac:dyDescent="0.35">
      <c r="A144" s="1" t="s">
        <v>464</v>
      </c>
      <c r="B144" s="1" t="s">
        <v>475</v>
      </c>
      <c r="C144" s="1" t="s">
        <v>262</v>
      </c>
      <c r="D144" s="1" t="s">
        <v>476</v>
      </c>
      <c r="E144" s="1" t="s">
        <v>250</v>
      </c>
      <c r="F144" s="1" t="s">
        <v>4610</v>
      </c>
      <c r="G144">
        <v>1643411</v>
      </c>
      <c r="H144">
        <v>128920</v>
      </c>
      <c r="I144">
        <v>128920</v>
      </c>
      <c r="J144" s="2">
        <v>40056</v>
      </c>
      <c r="K144" s="2">
        <v>40056</v>
      </c>
      <c r="L144" s="1" t="s">
        <v>4280</v>
      </c>
      <c r="M144" s="1" t="s">
        <v>265</v>
      </c>
      <c r="N144" s="1" t="s">
        <v>4751</v>
      </c>
      <c r="O144">
        <v>8</v>
      </c>
      <c r="P144">
        <v>2009</v>
      </c>
      <c r="Q144">
        <v>8</v>
      </c>
      <c r="R144">
        <v>2009</v>
      </c>
      <c r="S144" t="s">
        <v>3985</v>
      </c>
      <c r="T144" t="s">
        <v>3985</v>
      </c>
      <c r="U144">
        <v>2009</v>
      </c>
      <c r="V144">
        <v>2009</v>
      </c>
    </row>
    <row r="145" spans="1:22" x14ac:dyDescent="0.35">
      <c r="A145" s="1" t="s">
        <v>464</v>
      </c>
      <c r="B145" s="1" t="s">
        <v>475</v>
      </c>
      <c r="C145" s="1" t="s">
        <v>262</v>
      </c>
      <c r="D145" s="1" t="s">
        <v>476</v>
      </c>
      <c r="E145" s="1" t="s">
        <v>250</v>
      </c>
      <c r="F145" s="1" t="s">
        <v>4610</v>
      </c>
      <c r="G145">
        <v>1643411</v>
      </c>
      <c r="H145">
        <v>171563</v>
      </c>
      <c r="I145">
        <v>171563</v>
      </c>
      <c r="J145" s="2">
        <v>40421</v>
      </c>
      <c r="K145" s="2">
        <v>40421</v>
      </c>
      <c r="L145" s="1" t="s">
        <v>4280</v>
      </c>
      <c r="M145" s="1" t="s">
        <v>265</v>
      </c>
      <c r="N145" s="1" t="s">
        <v>4752</v>
      </c>
      <c r="O145">
        <v>8</v>
      </c>
      <c r="P145">
        <v>2010</v>
      </c>
      <c r="Q145">
        <v>8</v>
      </c>
      <c r="R145">
        <v>2010</v>
      </c>
      <c r="S145" t="s">
        <v>3985</v>
      </c>
      <c r="T145" t="s">
        <v>3985</v>
      </c>
      <c r="U145">
        <v>2010</v>
      </c>
      <c r="V145">
        <v>2010</v>
      </c>
    </row>
    <row r="146" spans="1:22" x14ac:dyDescent="0.35">
      <c r="A146" s="1" t="s">
        <v>348</v>
      </c>
      <c r="B146" s="1" t="s">
        <v>574</v>
      </c>
      <c r="C146" s="1" t="s">
        <v>28</v>
      </c>
      <c r="D146" s="1" t="s">
        <v>575</v>
      </c>
      <c r="E146" s="1" t="s">
        <v>250</v>
      </c>
      <c r="F146" s="1" t="s">
        <v>4610</v>
      </c>
      <c r="G146">
        <v>1990185</v>
      </c>
      <c r="H146">
        <v>243285</v>
      </c>
      <c r="I146">
        <v>243285</v>
      </c>
      <c r="J146" s="2">
        <v>41152</v>
      </c>
      <c r="K146" s="2">
        <v>41152</v>
      </c>
      <c r="L146" s="1" t="s">
        <v>4280</v>
      </c>
      <c r="M146" s="1" t="s">
        <v>265</v>
      </c>
      <c r="N146" s="1" t="s">
        <v>4776</v>
      </c>
      <c r="O146">
        <v>8</v>
      </c>
      <c r="P146">
        <v>2012</v>
      </c>
      <c r="Q146">
        <v>8</v>
      </c>
      <c r="R146">
        <v>2012</v>
      </c>
      <c r="S146" t="s">
        <v>3985</v>
      </c>
      <c r="T146" t="s">
        <v>3985</v>
      </c>
      <c r="U146">
        <v>2012</v>
      </c>
      <c r="V146">
        <v>2012</v>
      </c>
    </row>
    <row r="147" spans="1:22" x14ac:dyDescent="0.35">
      <c r="A147" s="1" t="s">
        <v>348</v>
      </c>
      <c r="B147" s="1" t="s">
        <v>574</v>
      </c>
      <c r="C147" s="1" t="s">
        <v>28</v>
      </c>
      <c r="D147" s="1" t="s">
        <v>575</v>
      </c>
      <c r="E147" s="1" t="s">
        <v>250</v>
      </c>
      <c r="F147" s="1" t="s">
        <v>4610</v>
      </c>
      <c r="G147">
        <v>1990185</v>
      </c>
      <c r="H147">
        <v>9635</v>
      </c>
      <c r="I147">
        <v>9635</v>
      </c>
      <c r="J147" s="2">
        <v>41517</v>
      </c>
      <c r="K147" s="2">
        <v>41517</v>
      </c>
      <c r="L147" s="1" t="s">
        <v>4280</v>
      </c>
      <c r="M147" s="1" t="s">
        <v>265</v>
      </c>
      <c r="N147" s="1" t="s">
        <v>4777</v>
      </c>
      <c r="O147">
        <v>8</v>
      </c>
      <c r="P147">
        <v>2013</v>
      </c>
      <c r="Q147">
        <v>8</v>
      </c>
      <c r="R147">
        <v>2013</v>
      </c>
      <c r="S147" t="s">
        <v>3985</v>
      </c>
      <c r="T147" t="s">
        <v>3985</v>
      </c>
      <c r="U147">
        <v>2013</v>
      </c>
      <c r="V147">
        <v>2013</v>
      </c>
    </row>
    <row r="148" spans="1:22" x14ac:dyDescent="0.35">
      <c r="A148" s="1" t="s">
        <v>348</v>
      </c>
      <c r="B148" s="1" t="s">
        <v>350</v>
      </c>
      <c r="C148" s="1" t="s">
        <v>28</v>
      </c>
      <c r="D148" s="1" t="s">
        <v>351</v>
      </c>
      <c r="E148" s="1" t="s">
        <v>250</v>
      </c>
      <c r="F148" s="1" t="s">
        <v>4610</v>
      </c>
      <c r="G148">
        <v>900000</v>
      </c>
      <c r="H148">
        <v>208318</v>
      </c>
      <c r="I148">
        <v>208318</v>
      </c>
      <c r="J148" s="2">
        <v>41517</v>
      </c>
      <c r="K148" s="2">
        <v>41517</v>
      </c>
      <c r="L148" s="1" t="s">
        <v>4280</v>
      </c>
      <c r="M148" s="1" t="s">
        <v>265</v>
      </c>
      <c r="N148" s="1" t="s">
        <v>4778</v>
      </c>
      <c r="O148">
        <v>8</v>
      </c>
      <c r="P148">
        <v>2013</v>
      </c>
      <c r="Q148">
        <v>8</v>
      </c>
      <c r="R148">
        <v>2013</v>
      </c>
      <c r="S148" t="s">
        <v>3985</v>
      </c>
      <c r="T148" t="s">
        <v>3985</v>
      </c>
      <c r="U148">
        <v>2013</v>
      </c>
      <c r="V148">
        <v>2013</v>
      </c>
    </row>
    <row r="149" spans="1:22" x14ac:dyDescent="0.35">
      <c r="A149" s="1" t="s">
        <v>348</v>
      </c>
      <c r="B149" s="1" t="s">
        <v>350</v>
      </c>
      <c r="C149" s="1" t="s">
        <v>28</v>
      </c>
      <c r="D149" s="1" t="s">
        <v>351</v>
      </c>
      <c r="E149" s="1" t="s">
        <v>250</v>
      </c>
      <c r="F149" s="1" t="s">
        <v>4610</v>
      </c>
      <c r="G149">
        <v>900000</v>
      </c>
      <c r="H149">
        <v>249991</v>
      </c>
      <c r="I149">
        <v>249991</v>
      </c>
      <c r="J149" s="2">
        <v>41882</v>
      </c>
      <c r="K149" s="2">
        <v>41882</v>
      </c>
      <c r="L149" s="1" t="s">
        <v>4280</v>
      </c>
      <c r="M149" s="1" t="s">
        <v>265</v>
      </c>
      <c r="N149" s="1" t="s">
        <v>4779</v>
      </c>
      <c r="O149">
        <v>8</v>
      </c>
      <c r="P149">
        <v>2014</v>
      </c>
      <c r="Q149">
        <v>8</v>
      </c>
      <c r="R149">
        <v>2014</v>
      </c>
      <c r="S149" t="s">
        <v>3985</v>
      </c>
      <c r="T149" t="s">
        <v>3985</v>
      </c>
      <c r="U149">
        <v>2014</v>
      </c>
      <c r="V149">
        <v>2014</v>
      </c>
    </row>
    <row r="150" spans="1:22" x14ac:dyDescent="0.35">
      <c r="A150" s="1" t="s">
        <v>68</v>
      </c>
      <c r="B150" s="1" t="s">
        <v>248</v>
      </c>
      <c r="C150" s="1" t="s">
        <v>71</v>
      </c>
      <c r="D150" s="1" t="s">
        <v>249</v>
      </c>
      <c r="E150" s="1" t="s">
        <v>250</v>
      </c>
      <c r="F150" s="1" t="s">
        <v>4601</v>
      </c>
      <c r="G150">
        <v>253100</v>
      </c>
      <c r="H150">
        <v>83600</v>
      </c>
      <c r="I150">
        <v>83600</v>
      </c>
      <c r="J150" s="2">
        <v>42817</v>
      </c>
      <c r="K150" s="2">
        <v>42817</v>
      </c>
      <c r="L150" s="1" t="s">
        <v>4319</v>
      </c>
      <c r="M150" s="1" t="s">
        <v>253</v>
      </c>
      <c r="N150" s="1" t="s">
        <v>4780</v>
      </c>
      <c r="O150">
        <v>3</v>
      </c>
      <c r="P150">
        <v>2017</v>
      </c>
      <c r="Q150">
        <v>3</v>
      </c>
      <c r="R150">
        <v>2017</v>
      </c>
      <c r="S150" t="s">
        <v>3986</v>
      </c>
      <c r="T150" t="s">
        <v>3986</v>
      </c>
      <c r="U150">
        <v>2017</v>
      </c>
      <c r="V150">
        <v>2017</v>
      </c>
    </row>
    <row r="151" spans="1:22" x14ac:dyDescent="0.35">
      <c r="A151" s="1" t="s">
        <v>464</v>
      </c>
      <c r="B151" s="1" t="s">
        <v>475</v>
      </c>
      <c r="C151" s="1" t="s">
        <v>262</v>
      </c>
      <c r="D151" s="1" t="s">
        <v>476</v>
      </c>
      <c r="E151" s="1" t="s">
        <v>250</v>
      </c>
      <c r="F151" s="1" t="s">
        <v>4610</v>
      </c>
      <c r="G151">
        <v>1643411</v>
      </c>
      <c r="H151">
        <v>66450</v>
      </c>
      <c r="I151">
        <v>66450</v>
      </c>
      <c r="J151" s="2">
        <v>40786</v>
      </c>
      <c r="K151" s="2">
        <v>40786</v>
      </c>
      <c r="L151" s="1" t="s">
        <v>4280</v>
      </c>
      <c r="M151" s="1" t="s">
        <v>265</v>
      </c>
      <c r="N151" s="1" t="s">
        <v>4753</v>
      </c>
      <c r="O151">
        <v>8</v>
      </c>
      <c r="P151">
        <v>2011</v>
      </c>
      <c r="Q151">
        <v>8</v>
      </c>
      <c r="R151">
        <v>2011</v>
      </c>
      <c r="S151" t="s">
        <v>3985</v>
      </c>
      <c r="T151" t="s">
        <v>3985</v>
      </c>
      <c r="U151">
        <v>2011</v>
      </c>
      <c r="V151">
        <v>2011</v>
      </c>
    </row>
    <row r="152" spans="1:22" x14ac:dyDescent="0.35">
      <c r="A152" s="1" t="s">
        <v>464</v>
      </c>
      <c r="B152" s="1" t="s">
        <v>475</v>
      </c>
      <c r="C152" s="1" t="s">
        <v>262</v>
      </c>
      <c r="D152" s="1" t="s">
        <v>476</v>
      </c>
      <c r="E152" s="1" t="s">
        <v>250</v>
      </c>
      <c r="F152" s="1" t="s">
        <v>4610</v>
      </c>
      <c r="G152">
        <v>1643411</v>
      </c>
      <c r="H152">
        <v>228927</v>
      </c>
      <c r="I152">
        <v>228927</v>
      </c>
      <c r="J152" s="2">
        <v>41152</v>
      </c>
      <c r="K152" s="2">
        <v>41152</v>
      </c>
      <c r="L152" s="1" t="s">
        <v>4280</v>
      </c>
      <c r="M152" s="1" t="s">
        <v>265</v>
      </c>
      <c r="N152" s="1" t="s">
        <v>4754</v>
      </c>
      <c r="O152">
        <v>8</v>
      </c>
      <c r="P152">
        <v>2012</v>
      </c>
      <c r="Q152">
        <v>8</v>
      </c>
      <c r="R152">
        <v>2012</v>
      </c>
      <c r="S152" t="s">
        <v>3985</v>
      </c>
      <c r="T152" t="s">
        <v>3985</v>
      </c>
      <c r="U152">
        <v>2012</v>
      </c>
      <c r="V152">
        <v>2012</v>
      </c>
    </row>
    <row r="153" spans="1:22" x14ac:dyDescent="0.35">
      <c r="A153" s="1" t="s">
        <v>306</v>
      </c>
      <c r="B153" s="1" t="s">
        <v>524</v>
      </c>
      <c r="C153" s="1" t="s">
        <v>262</v>
      </c>
      <c r="D153" s="1" t="s">
        <v>525</v>
      </c>
      <c r="E153" s="1" t="s">
        <v>250</v>
      </c>
      <c r="F153" s="1" t="s">
        <v>4601</v>
      </c>
      <c r="G153">
        <v>1051863</v>
      </c>
      <c r="H153">
        <v>51325</v>
      </c>
      <c r="I153">
        <v>51325</v>
      </c>
      <c r="J153" s="2">
        <v>39448</v>
      </c>
      <c r="K153" s="2">
        <v>39448</v>
      </c>
      <c r="L153" s="1" t="s">
        <v>4319</v>
      </c>
      <c r="M153" s="1" t="s">
        <v>265</v>
      </c>
      <c r="N153" s="1" t="s">
        <v>4805</v>
      </c>
      <c r="O153">
        <v>1</v>
      </c>
      <c r="P153">
        <v>2008</v>
      </c>
      <c r="Q153">
        <v>1</v>
      </c>
      <c r="R153">
        <v>2008</v>
      </c>
      <c r="S153" t="s">
        <v>3987</v>
      </c>
      <c r="T153" t="s">
        <v>3987</v>
      </c>
      <c r="U153">
        <v>2008</v>
      </c>
      <c r="V153">
        <v>2008</v>
      </c>
    </row>
    <row r="154" spans="1:22" x14ac:dyDescent="0.35">
      <c r="A154" s="1" t="s">
        <v>306</v>
      </c>
      <c r="B154" s="1" t="s">
        <v>524</v>
      </c>
      <c r="C154" s="1" t="s">
        <v>262</v>
      </c>
      <c r="D154" s="1" t="s">
        <v>525</v>
      </c>
      <c r="E154" s="1" t="s">
        <v>250</v>
      </c>
      <c r="F154" s="1" t="s">
        <v>4601</v>
      </c>
      <c r="G154">
        <v>1051863</v>
      </c>
      <c r="H154">
        <v>214819</v>
      </c>
      <c r="I154">
        <v>214819</v>
      </c>
      <c r="J154" s="2">
        <v>39814</v>
      </c>
      <c r="K154" s="2">
        <v>39814</v>
      </c>
      <c r="L154" s="1" t="s">
        <v>4319</v>
      </c>
      <c r="M154" s="1" t="s">
        <v>265</v>
      </c>
      <c r="N154" s="1" t="s">
        <v>4806</v>
      </c>
      <c r="O154">
        <v>1</v>
      </c>
      <c r="P154">
        <v>2009</v>
      </c>
      <c r="Q154">
        <v>1</v>
      </c>
      <c r="R154">
        <v>2009</v>
      </c>
      <c r="S154" t="s">
        <v>3987</v>
      </c>
      <c r="T154" t="s">
        <v>3987</v>
      </c>
      <c r="U154">
        <v>2009</v>
      </c>
      <c r="V154">
        <v>2009</v>
      </c>
    </row>
    <row r="155" spans="1:22" x14ac:dyDescent="0.35">
      <c r="A155" s="1" t="s">
        <v>306</v>
      </c>
      <c r="B155" s="1" t="s">
        <v>519</v>
      </c>
      <c r="C155" s="1" t="s">
        <v>262</v>
      </c>
      <c r="D155" s="1" t="s">
        <v>520</v>
      </c>
      <c r="E155" s="1" t="s">
        <v>250</v>
      </c>
      <c r="F155" s="1" t="s">
        <v>4601</v>
      </c>
      <c r="G155">
        <v>1292840</v>
      </c>
      <c r="H155">
        <v>91784</v>
      </c>
      <c r="I155">
        <v>91784</v>
      </c>
      <c r="J155" s="2">
        <v>38718</v>
      </c>
      <c r="K155" s="2">
        <v>38718</v>
      </c>
      <c r="L155" s="1" t="s">
        <v>4280</v>
      </c>
      <c r="M155" s="1" t="s">
        <v>265</v>
      </c>
      <c r="N155" s="1" t="s">
        <v>4807</v>
      </c>
      <c r="O155">
        <v>1</v>
      </c>
      <c r="P155">
        <v>2006</v>
      </c>
      <c r="Q155">
        <v>1</v>
      </c>
      <c r="R155">
        <v>2006</v>
      </c>
      <c r="S155" t="s">
        <v>3987</v>
      </c>
      <c r="T155" t="s">
        <v>3987</v>
      </c>
      <c r="U155">
        <v>2006</v>
      </c>
      <c r="V155">
        <v>2006</v>
      </c>
    </row>
    <row r="156" spans="1:22" x14ac:dyDescent="0.35">
      <c r="A156" s="1" t="s">
        <v>306</v>
      </c>
      <c r="B156" s="1" t="s">
        <v>519</v>
      </c>
      <c r="C156" s="1" t="s">
        <v>262</v>
      </c>
      <c r="D156" s="1" t="s">
        <v>520</v>
      </c>
      <c r="E156" s="1" t="s">
        <v>250</v>
      </c>
      <c r="F156" s="1" t="s">
        <v>4601</v>
      </c>
      <c r="G156">
        <v>1292840</v>
      </c>
      <c r="H156">
        <v>377227</v>
      </c>
      <c r="I156">
        <v>377227</v>
      </c>
      <c r="J156" s="2">
        <v>39083</v>
      </c>
      <c r="K156" s="2">
        <v>39083</v>
      </c>
      <c r="L156" s="1" t="s">
        <v>4280</v>
      </c>
      <c r="M156" s="1" t="s">
        <v>265</v>
      </c>
      <c r="N156" s="1" t="s">
        <v>4808</v>
      </c>
      <c r="O156">
        <v>1</v>
      </c>
      <c r="P156">
        <v>2007</v>
      </c>
      <c r="Q156">
        <v>1</v>
      </c>
      <c r="R156">
        <v>2007</v>
      </c>
      <c r="S156" t="s">
        <v>3987</v>
      </c>
      <c r="T156" t="s">
        <v>3987</v>
      </c>
      <c r="U156">
        <v>2007</v>
      </c>
      <c r="V156">
        <v>2007</v>
      </c>
    </row>
    <row r="157" spans="1:22" x14ac:dyDescent="0.35">
      <c r="A157" s="1" t="s">
        <v>306</v>
      </c>
      <c r="B157" s="1" t="s">
        <v>519</v>
      </c>
      <c r="C157" s="1" t="s">
        <v>262</v>
      </c>
      <c r="D157" s="1" t="s">
        <v>520</v>
      </c>
      <c r="E157" s="1" t="s">
        <v>250</v>
      </c>
      <c r="F157" s="1" t="s">
        <v>4601</v>
      </c>
      <c r="G157">
        <v>1292840</v>
      </c>
      <c r="H157">
        <v>344636</v>
      </c>
      <c r="I157">
        <v>344636</v>
      </c>
      <c r="J157" s="2">
        <v>39448</v>
      </c>
      <c r="K157" s="2">
        <v>39448</v>
      </c>
      <c r="L157" s="1" t="s">
        <v>4280</v>
      </c>
      <c r="M157" s="1" t="s">
        <v>265</v>
      </c>
      <c r="N157" s="1" t="s">
        <v>4809</v>
      </c>
      <c r="O157">
        <v>1</v>
      </c>
      <c r="P157">
        <v>2008</v>
      </c>
      <c r="Q157">
        <v>1</v>
      </c>
      <c r="R157">
        <v>2008</v>
      </c>
      <c r="S157" t="s">
        <v>3987</v>
      </c>
      <c r="T157" t="s">
        <v>3987</v>
      </c>
      <c r="U157">
        <v>2008</v>
      </c>
      <c r="V157">
        <v>2008</v>
      </c>
    </row>
    <row r="158" spans="1:22" x14ac:dyDescent="0.35">
      <c r="A158" s="1" t="s">
        <v>306</v>
      </c>
      <c r="B158" s="1" t="s">
        <v>519</v>
      </c>
      <c r="C158" s="1" t="s">
        <v>262</v>
      </c>
      <c r="D158" s="1" t="s">
        <v>520</v>
      </c>
      <c r="E158" s="1" t="s">
        <v>250</v>
      </c>
      <c r="F158" s="1" t="s">
        <v>4601</v>
      </c>
      <c r="G158">
        <v>1292840</v>
      </c>
      <c r="H158">
        <v>345741</v>
      </c>
      <c r="I158">
        <v>345741</v>
      </c>
      <c r="J158" s="2">
        <v>39814</v>
      </c>
      <c r="K158" s="2">
        <v>39814</v>
      </c>
      <c r="L158" s="1" t="s">
        <v>4280</v>
      </c>
      <c r="M158" s="1" t="s">
        <v>265</v>
      </c>
      <c r="N158" s="1" t="s">
        <v>4810</v>
      </c>
      <c r="O158">
        <v>1</v>
      </c>
      <c r="P158">
        <v>2009</v>
      </c>
      <c r="Q158">
        <v>1</v>
      </c>
      <c r="R158">
        <v>2009</v>
      </c>
      <c r="S158" t="s">
        <v>3987</v>
      </c>
      <c r="T158" t="s">
        <v>3987</v>
      </c>
      <c r="U158">
        <v>2009</v>
      </c>
      <c r="V158">
        <v>2009</v>
      </c>
    </row>
    <row r="159" spans="1:22" x14ac:dyDescent="0.35">
      <c r="A159" s="1" t="s">
        <v>306</v>
      </c>
      <c r="B159" s="1" t="s">
        <v>519</v>
      </c>
      <c r="C159" s="1" t="s">
        <v>262</v>
      </c>
      <c r="D159" s="1" t="s">
        <v>520</v>
      </c>
      <c r="E159" s="1" t="s">
        <v>250</v>
      </c>
      <c r="F159" s="1" t="s">
        <v>4601</v>
      </c>
      <c r="G159">
        <v>1292840</v>
      </c>
      <c r="H159">
        <v>17985</v>
      </c>
      <c r="I159">
        <v>17985</v>
      </c>
      <c r="J159" s="2">
        <v>40179</v>
      </c>
      <c r="K159" s="2">
        <v>40179</v>
      </c>
      <c r="L159" s="1" t="s">
        <v>4280</v>
      </c>
      <c r="M159" s="1" t="s">
        <v>265</v>
      </c>
      <c r="N159" s="1" t="s">
        <v>4811</v>
      </c>
      <c r="O159">
        <v>1</v>
      </c>
      <c r="P159">
        <v>2010</v>
      </c>
      <c r="Q159">
        <v>1</v>
      </c>
      <c r="R159">
        <v>2010</v>
      </c>
      <c r="S159" t="s">
        <v>3987</v>
      </c>
      <c r="T159" t="s">
        <v>3987</v>
      </c>
      <c r="U159">
        <v>2010</v>
      </c>
      <c r="V159">
        <v>2010</v>
      </c>
    </row>
    <row r="160" spans="1:22" x14ac:dyDescent="0.35">
      <c r="A160" s="1" t="s">
        <v>306</v>
      </c>
      <c r="B160" s="1" t="s">
        <v>519</v>
      </c>
      <c r="C160" s="1" t="s">
        <v>262</v>
      </c>
      <c r="D160" s="1" t="s">
        <v>520</v>
      </c>
      <c r="E160" s="1" t="s">
        <v>250</v>
      </c>
      <c r="F160" s="1" t="s">
        <v>4601</v>
      </c>
      <c r="G160">
        <v>1292840</v>
      </c>
      <c r="H160">
        <v>92793</v>
      </c>
      <c r="I160">
        <v>92793</v>
      </c>
      <c r="J160" s="2">
        <v>40544</v>
      </c>
      <c r="K160" s="2">
        <v>40544</v>
      </c>
      <c r="L160" s="1" t="s">
        <v>4280</v>
      </c>
      <c r="M160" s="1" t="s">
        <v>265</v>
      </c>
      <c r="N160" s="1" t="s">
        <v>4812</v>
      </c>
      <c r="O160">
        <v>1</v>
      </c>
      <c r="P160">
        <v>2011</v>
      </c>
      <c r="Q160">
        <v>1</v>
      </c>
      <c r="R160">
        <v>2011</v>
      </c>
      <c r="S160" t="s">
        <v>3987</v>
      </c>
      <c r="T160" t="s">
        <v>3987</v>
      </c>
      <c r="U160">
        <v>2011</v>
      </c>
      <c r="V160">
        <v>2011</v>
      </c>
    </row>
    <row r="161" spans="1:22" x14ac:dyDescent="0.35">
      <c r="A161" s="1" t="s">
        <v>510</v>
      </c>
      <c r="B161" s="1" t="s">
        <v>643</v>
      </c>
      <c r="C161" s="1" t="s">
        <v>28</v>
      </c>
      <c r="D161" s="1" t="s">
        <v>644</v>
      </c>
      <c r="E161" s="1" t="s">
        <v>250</v>
      </c>
      <c r="F161" s="1" t="s">
        <v>4601</v>
      </c>
      <c r="G161">
        <v>1261000</v>
      </c>
      <c r="H161">
        <v>309000</v>
      </c>
      <c r="I161">
        <v>309000</v>
      </c>
      <c r="J161" s="2">
        <v>40238</v>
      </c>
      <c r="K161" s="2">
        <v>40238</v>
      </c>
      <c r="L161" s="1" t="s">
        <v>4280</v>
      </c>
      <c r="M161" s="1" t="s">
        <v>265</v>
      </c>
      <c r="N161" s="1" t="s">
        <v>4813</v>
      </c>
      <c r="O161">
        <v>3</v>
      </c>
      <c r="P161">
        <v>2010</v>
      </c>
      <c r="Q161">
        <v>3</v>
      </c>
      <c r="R161">
        <v>2010</v>
      </c>
      <c r="S161" t="s">
        <v>3986</v>
      </c>
      <c r="T161" t="s">
        <v>3986</v>
      </c>
      <c r="U161">
        <v>2010</v>
      </c>
      <c r="V161">
        <v>2010</v>
      </c>
    </row>
    <row r="162" spans="1:22" x14ac:dyDescent="0.35">
      <c r="A162" s="1" t="s">
        <v>510</v>
      </c>
      <c r="B162" s="1" t="s">
        <v>643</v>
      </c>
      <c r="C162" s="1" t="s">
        <v>28</v>
      </c>
      <c r="D162" s="1" t="s">
        <v>644</v>
      </c>
      <c r="E162" s="1" t="s">
        <v>250</v>
      </c>
      <c r="F162" s="1" t="s">
        <v>4601</v>
      </c>
      <c r="G162">
        <v>1261000</v>
      </c>
      <c r="H162">
        <v>320000</v>
      </c>
      <c r="I162">
        <v>320000</v>
      </c>
      <c r="J162" s="2">
        <v>40617</v>
      </c>
      <c r="K162" s="2">
        <v>40648</v>
      </c>
      <c r="L162" s="1" t="s">
        <v>4280</v>
      </c>
      <c r="M162" s="1" t="s">
        <v>265</v>
      </c>
      <c r="N162" s="1" t="s">
        <v>4814</v>
      </c>
      <c r="O162">
        <v>3</v>
      </c>
      <c r="P162">
        <v>2011</v>
      </c>
      <c r="Q162">
        <v>4</v>
      </c>
      <c r="R162">
        <v>2011</v>
      </c>
      <c r="S162" t="s">
        <v>3986</v>
      </c>
      <c r="T162" t="s">
        <v>3986</v>
      </c>
      <c r="U162">
        <v>2011</v>
      </c>
      <c r="V162">
        <v>2011</v>
      </c>
    </row>
    <row r="163" spans="1:22" x14ac:dyDescent="0.35">
      <c r="A163" s="1" t="s">
        <v>510</v>
      </c>
      <c r="B163" s="1" t="s">
        <v>643</v>
      </c>
      <c r="C163" s="1" t="s">
        <v>28</v>
      </c>
      <c r="D163" s="1" t="s">
        <v>644</v>
      </c>
      <c r="E163" s="1" t="s">
        <v>250</v>
      </c>
      <c r="F163" s="1" t="s">
        <v>4601</v>
      </c>
      <c r="G163">
        <v>1261000</v>
      </c>
      <c r="H163">
        <v>311000</v>
      </c>
      <c r="I163">
        <v>311000</v>
      </c>
      <c r="J163" s="2">
        <v>40983</v>
      </c>
      <c r="K163" s="2">
        <v>40990</v>
      </c>
      <c r="L163" s="1" t="s">
        <v>4280</v>
      </c>
      <c r="M163" s="1" t="s">
        <v>265</v>
      </c>
      <c r="N163" s="1" t="s">
        <v>4815</v>
      </c>
      <c r="O163">
        <v>3</v>
      </c>
      <c r="P163">
        <v>2012</v>
      </c>
      <c r="Q163">
        <v>3</v>
      </c>
      <c r="R163">
        <v>2012</v>
      </c>
      <c r="S163" t="s">
        <v>3986</v>
      </c>
      <c r="T163" t="s">
        <v>3986</v>
      </c>
      <c r="U163">
        <v>2012</v>
      </c>
      <c r="V163">
        <v>2012</v>
      </c>
    </row>
    <row r="164" spans="1:22" x14ac:dyDescent="0.35">
      <c r="A164" s="1" t="s">
        <v>510</v>
      </c>
      <c r="B164" s="1" t="s">
        <v>643</v>
      </c>
      <c r="C164" s="1" t="s">
        <v>28</v>
      </c>
      <c r="D164" s="1" t="s">
        <v>644</v>
      </c>
      <c r="E164" s="1" t="s">
        <v>250</v>
      </c>
      <c r="F164" s="1" t="s">
        <v>4601</v>
      </c>
      <c r="G164">
        <v>1261000</v>
      </c>
      <c r="H164">
        <v>256000</v>
      </c>
      <c r="I164">
        <v>256000</v>
      </c>
      <c r="J164" s="2">
        <v>41348</v>
      </c>
      <c r="K164" s="2">
        <v>41389</v>
      </c>
      <c r="L164" s="1" t="s">
        <v>4280</v>
      </c>
      <c r="M164" s="1" t="s">
        <v>265</v>
      </c>
      <c r="N164" s="1" t="s">
        <v>4816</v>
      </c>
      <c r="O164">
        <v>3</v>
      </c>
      <c r="P164">
        <v>2013</v>
      </c>
      <c r="Q164">
        <v>4</v>
      </c>
      <c r="R164">
        <v>2013</v>
      </c>
      <c r="S164" t="s">
        <v>3986</v>
      </c>
      <c r="T164" t="s">
        <v>3986</v>
      </c>
      <c r="U164">
        <v>2013</v>
      </c>
      <c r="V164">
        <v>2013</v>
      </c>
    </row>
    <row r="165" spans="1:22" x14ac:dyDescent="0.35">
      <c r="A165" s="1" t="s">
        <v>510</v>
      </c>
      <c r="B165" s="1" t="s">
        <v>643</v>
      </c>
      <c r="C165" s="1" t="s">
        <v>28</v>
      </c>
      <c r="D165" s="1" t="s">
        <v>644</v>
      </c>
      <c r="E165" s="1" t="s">
        <v>250</v>
      </c>
      <c r="F165" s="1" t="s">
        <v>4601</v>
      </c>
      <c r="G165">
        <v>1261000</v>
      </c>
      <c r="H165">
        <v>65000</v>
      </c>
      <c r="I165">
        <v>65000</v>
      </c>
      <c r="J165" s="2">
        <v>41713</v>
      </c>
      <c r="K165" s="2">
        <v>41806</v>
      </c>
      <c r="L165" s="1" t="s">
        <v>4280</v>
      </c>
      <c r="M165" s="1" t="s">
        <v>265</v>
      </c>
      <c r="N165" s="1" t="s">
        <v>4817</v>
      </c>
      <c r="O165">
        <v>3</v>
      </c>
      <c r="P165">
        <v>2014</v>
      </c>
      <c r="Q165">
        <v>6</v>
      </c>
      <c r="R165">
        <v>2014</v>
      </c>
      <c r="S165" t="s">
        <v>3986</v>
      </c>
      <c r="T165" t="s">
        <v>3985</v>
      </c>
      <c r="U165">
        <v>2014</v>
      </c>
      <c r="V165">
        <v>2014</v>
      </c>
    </row>
    <row r="166" spans="1:22" x14ac:dyDescent="0.35">
      <c r="A166" s="1" t="s">
        <v>56</v>
      </c>
      <c r="B166" s="1" t="s">
        <v>655</v>
      </c>
      <c r="C166" s="1" t="s">
        <v>292</v>
      </c>
      <c r="D166" s="1" t="s">
        <v>656</v>
      </c>
      <c r="E166" s="1" t="s">
        <v>250</v>
      </c>
      <c r="F166" s="1" t="s">
        <v>4601</v>
      </c>
      <c r="G166">
        <v>1200000</v>
      </c>
      <c r="H166">
        <v>400000</v>
      </c>
      <c r="I166">
        <v>400000</v>
      </c>
      <c r="J166" s="2">
        <v>38718</v>
      </c>
      <c r="K166" s="2">
        <v>38718</v>
      </c>
      <c r="L166" s="1" t="s">
        <v>4319</v>
      </c>
      <c r="M166" s="1" t="s">
        <v>265</v>
      </c>
      <c r="N166" s="1" t="s">
        <v>4818</v>
      </c>
      <c r="O166">
        <v>1</v>
      </c>
      <c r="P166">
        <v>2006</v>
      </c>
      <c r="Q166">
        <v>1</v>
      </c>
      <c r="R166">
        <v>2006</v>
      </c>
      <c r="S166" t="s">
        <v>3987</v>
      </c>
      <c r="T166" t="s">
        <v>3987</v>
      </c>
      <c r="U166">
        <v>2006</v>
      </c>
      <c r="V166">
        <v>2006</v>
      </c>
    </row>
    <row r="167" spans="1:22" x14ac:dyDescent="0.35">
      <c r="A167" s="1" t="s">
        <v>56</v>
      </c>
      <c r="B167" s="1" t="s">
        <v>655</v>
      </c>
      <c r="C167" s="1" t="s">
        <v>292</v>
      </c>
      <c r="D167" s="1" t="s">
        <v>656</v>
      </c>
      <c r="E167" s="1" t="s">
        <v>250</v>
      </c>
      <c r="F167" s="1" t="s">
        <v>4601</v>
      </c>
      <c r="G167">
        <v>1200000</v>
      </c>
      <c r="H167">
        <v>400000</v>
      </c>
      <c r="I167">
        <v>400000</v>
      </c>
      <c r="J167" s="2">
        <v>39083</v>
      </c>
      <c r="K167" s="2">
        <v>39083</v>
      </c>
      <c r="L167" s="1" t="s">
        <v>4319</v>
      </c>
      <c r="M167" s="1" t="s">
        <v>265</v>
      </c>
      <c r="N167" s="1" t="s">
        <v>4819</v>
      </c>
      <c r="O167">
        <v>1</v>
      </c>
      <c r="P167">
        <v>2007</v>
      </c>
      <c r="Q167">
        <v>1</v>
      </c>
      <c r="R167">
        <v>2007</v>
      </c>
      <c r="S167" t="s">
        <v>3987</v>
      </c>
      <c r="T167" t="s">
        <v>3987</v>
      </c>
      <c r="U167">
        <v>2007</v>
      </c>
      <c r="V167">
        <v>2007</v>
      </c>
    </row>
    <row r="168" spans="1:22" x14ac:dyDescent="0.35">
      <c r="A168" s="1" t="s">
        <v>56</v>
      </c>
      <c r="B168" s="1" t="s">
        <v>655</v>
      </c>
      <c r="C168" s="1" t="s">
        <v>292</v>
      </c>
      <c r="D168" s="1" t="s">
        <v>656</v>
      </c>
      <c r="E168" s="1" t="s">
        <v>250</v>
      </c>
      <c r="F168" s="1" t="s">
        <v>4601</v>
      </c>
      <c r="G168">
        <v>1200000</v>
      </c>
      <c r="H168">
        <v>400000</v>
      </c>
      <c r="I168">
        <v>400000</v>
      </c>
      <c r="J168" s="2">
        <v>39814</v>
      </c>
      <c r="K168" s="2">
        <v>39814</v>
      </c>
      <c r="L168" s="1" t="s">
        <v>4319</v>
      </c>
      <c r="M168" s="1" t="s">
        <v>265</v>
      </c>
      <c r="N168" s="1" t="s">
        <v>4820</v>
      </c>
      <c r="O168">
        <v>1</v>
      </c>
      <c r="P168">
        <v>2009</v>
      </c>
      <c r="Q168">
        <v>1</v>
      </c>
      <c r="R168">
        <v>2009</v>
      </c>
      <c r="S168" t="s">
        <v>3987</v>
      </c>
      <c r="T168" t="s">
        <v>3987</v>
      </c>
      <c r="U168">
        <v>2009</v>
      </c>
      <c r="V168">
        <v>2009</v>
      </c>
    </row>
    <row r="169" spans="1:22" x14ac:dyDescent="0.35">
      <c r="A169" s="1" t="s">
        <v>56</v>
      </c>
      <c r="B169" s="1" t="s">
        <v>658</v>
      </c>
      <c r="C169" s="1" t="s">
        <v>262</v>
      </c>
      <c r="D169" s="1" t="s">
        <v>659</v>
      </c>
      <c r="E169" s="1" t="s">
        <v>250</v>
      </c>
      <c r="F169" s="1" t="s">
        <v>4601</v>
      </c>
      <c r="G169">
        <v>2300000</v>
      </c>
      <c r="H169">
        <v>978100</v>
      </c>
      <c r="I169">
        <v>978100</v>
      </c>
      <c r="J169" s="2">
        <v>40056</v>
      </c>
      <c r="K169" s="2">
        <v>40056</v>
      </c>
      <c r="L169" s="1" t="s">
        <v>4280</v>
      </c>
      <c r="M169" s="1" t="s">
        <v>265</v>
      </c>
      <c r="N169" s="1" t="s">
        <v>4821</v>
      </c>
      <c r="O169">
        <v>8</v>
      </c>
      <c r="P169">
        <v>2009</v>
      </c>
      <c r="Q169">
        <v>8</v>
      </c>
      <c r="R169">
        <v>2009</v>
      </c>
      <c r="S169" t="s">
        <v>3985</v>
      </c>
      <c r="T169" t="s">
        <v>3985</v>
      </c>
      <c r="U169">
        <v>2009</v>
      </c>
      <c r="V169">
        <v>2009</v>
      </c>
    </row>
    <row r="170" spans="1:22" x14ac:dyDescent="0.35">
      <c r="A170" s="1" t="s">
        <v>56</v>
      </c>
      <c r="B170" s="1" t="s">
        <v>658</v>
      </c>
      <c r="C170" s="1" t="s">
        <v>262</v>
      </c>
      <c r="D170" s="1" t="s">
        <v>659</v>
      </c>
      <c r="E170" s="1" t="s">
        <v>250</v>
      </c>
      <c r="F170" s="1" t="s">
        <v>4601</v>
      </c>
      <c r="G170">
        <v>2300000</v>
      </c>
      <c r="H170">
        <v>784582</v>
      </c>
      <c r="I170">
        <v>784582</v>
      </c>
      <c r="J170" s="2">
        <v>40179</v>
      </c>
      <c r="K170" s="2">
        <v>40179</v>
      </c>
      <c r="L170" s="1" t="s">
        <v>4280</v>
      </c>
      <c r="M170" s="1" t="s">
        <v>265</v>
      </c>
      <c r="N170" s="1" t="s">
        <v>4822</v>
      </c>
      <c r="O170">
        <v>1</v>
      </c>
      <c r="P170">
        <v>2010</v>
      </c>
      <c r="Q170">
        <v>1</v>
      </c>
      <c r="R170">
        <v>2010</v>
      </c>
      <c r="S170" t="s">
        <v>3987</v>
      </c>
      <c r="T170" t="s">
        <v>3987</v>
      </c>
      <c r="U170">
        <v>2010</v>
      </c>
      <c r="V170">
        <v>2010</v>
      </c>
    </row>
    <row r="171" spans="1:22" x14ac:dyDescent="0.35">
      <c r="A171" s="1" t="s">
        <v>56</v>
      </c>
      <c r="B171" s="1" t="s">
        <v>658</v>
      </c>
      <c r="C171" s="1" t="s">
        <v>262</v>
      </c>
      <c r="D171" s="1" t="s">
        <v>659</v>
      </c>
      <c r="E171" s="1" t="s">
        <v>250</v>
      </c>
      <c r="F171" s="1" t="s">
        <v>4601</v>
      </c>
      <c r="G171">
        <v>2300000</v>
      </c>
      <c r="H171">
        <v>537318</v>
      </c>
      <c r="I171">
        <v>537318</v>
      </c>
      <c r="J171" s="2">
        <v>40544</v>
      </c>
      <c r="K171" s="2">
        <v>40544</v>
      </c>
      <c r="L171" s="1" t="s">
        <v>4280</v>
      </c>
      <c r="M171" s="1" t="s">
        <v>265</v>
      </c>
      <c r="N171" s="1" t="s">
        <v>4823</v>
      </c>
      <c r="O171">
        <v>1</v>
      </c>
      <c r="P171">
        <v>2011</v>
      </c>
      <c r="Q171">
        <v>1</v>
      </c>
      <c r="R171">
        <v>2011</v>
      </c>
      <c r="S171" t="s">
        <v>3987</v>
      </c>
      <c r="T171" t="s">
        <v>3987</v>
      </c>
      <c r="U171">
        <v>2011</v>
      </c>
      <c r="V171">
        <v>2011</v>
      </c>
    </row>
    <row r="172" spans="1:22" x14ac:dyDescent="0.35">
      <c r="A172" s="1" t="s">
        <v>56</v>
      </c>
      <c r="B172" s="1" t="s">
        <v>661</v>
      </c>
      <c r="C172" s="1" t="s">
        <v>262</v>
      </c>
      <c r="D172" s="1" t="s">
        <v>662</v>
      </c>
      <c r="E172" s="1" t="s">
        <v>250</v>
      </c>
      <c r="F172" s="1" t="s">
        <v>4601</v>
      </c>
      <c r="G172">
        <v>4950000</v>
      </c>
      <c r="H172">
        <v>1500000</v>
      </c>
      <c r="I172">
        <v>1500000</v>
      </c>
      <c r="J172" s="2">
        <v>41091</v>
      </c>
      <c r="K172" s="2">
        <v>41101</v>
      </c>
      <c r="L172" s="1" t="s">
        <v>4287</v>
      </c>
      <c r="M172" s="1" t="s">
        <v>265</v>
      </c>
      <c r="N172" s="1" t="s">
        <v>4824</v>
      </c>
      <c r="O172">
        <v>7</v>
      </c>
      <c r="P172">
        <v>2012</v>
      </c>
      <c r="Q172">
        <v>7</v>
      </c>
      <c r="R172">
        <v>2012</v>
      </c>
      <c r="S172" t="s">
        <v>3985</v>
      </c>
      <c r="T172" t="s">
        <v>3985</v>
      </c>
      <c r="U172">
        <v>2012</v>
      </c>
      <c r="V172">
        <v>2012</v>
      </c>
    </row>
    <row r="173" spans="1:22" x14ac:dyDescent="0.35">
      <c r="A173" s="1" t="s">
        <v>398</v>
      </c>
      <c r="B173" s="1" t="s">
        <v>565</v>
      </c>
      <c r="C173" s="1" t="s">
        <v>28</v>
      </c>
      <c r="D173" s="1" t="s">
        <v>566</v>
      </c>
      <c r="E173" s="1" t="s">
        <v>250</v>
      </c>
      <c r="F173" s="1" t="s">
        <v>4601</v>
      </c>
      <c r="G173">
        <v>1848000</v>
      </c>
      <c r="H173">
        <v>250000</v>
      </c>
      <c r="I173">
        <v>250000</v>
      </c>
      <c r="J173" s="2">
        <v>40179</v>
      </c>
      <c r="K173" s="2">
        <v>40179</v>
      </c>
      <c r="L173" s="1" t="s">
        <v>4319</v>
      </c>
      <c r="M173" s="1" t="s">
        <v>265</v>
      </c>
      <c r="N173" s="1" t="s">
        <v>4837</v>
      </c>
      <c r="O173">
        <v>1</v>
      </c>
      <c r="P173">
        <v>2010</v>
      </c>
      <c r="Q173">
        <v>1</v>
      </c>
      <c r="R173">
        <v>2010</v>
      </c>
      <c r="S173" t="s">
        <v>3987</v>
      </c>
      <c r="T173" t="s">
        <v>3987</v>
      </c>
      <c r="U173">
        <v>2010</v>
      </c>
      <c r="V173">
        <v>2010</v>
      </c>
    </row>
    <row r="174" spans="1:22" x14ac:dyDescent="0.35">
      <c r="A174" s="1" t="s">
        <v>398</v>
      </c>
      <c r="B174" s="1" t="s">
        <v>565</v>
      </c>
      <c r="C174" s="1" t="s">
        <v>28</v>
      </c>
      <c r="D174" s="1" t="s">
        <v>566</v>
      </c>
      <c r="E174" s="1" t="s">
        <v>250</v>
      </c>
      <c r="F174" s="1" t="s">
        <v>4601</v>
      </c>
      <c r="G174">
        <v>1848000</v>
      </c>
      <c r="H174">
        <v>248000</v>
      </c>
      <c r="I174">
        <v>248000</v>
      </c>
      <c r="J174" s="2">
        <v>40210</v>
      </c>
      <c r="K174" s="2">
        <v>40210</v>
      </c>
      <c r="L174" s="1" t="s">
        <v>4319</v>
      </c>
      <c r="M174" s="1" t="s">
        <v>265</v>
      </c>
      <c r="N174" s="1" t="s">
        <v>4838</v>
      </c>
      <c r="O174">
        <v>2</v>
      </c>
      <c r="P174">
        <v>2010</v>
      </c>
      <c r="Q174">
        <v>2</v>
      </c>
      <c r="R174">
        <v>2010</v>
      </c>
      <c r="S174" t="s">
        <v>3987</v>
      </c>
      <c r="T174" t="s">
        <v>3987</v>
      </c>
      <c r="U174">
        <v>2010</v>
      </c>
      <c r="V174">
        <v>2010</v>
      </c>
    </row>
    <row r="175" spans="1:22" x14ac:dyDescent="0.35">
      <c r="A175" s="1" t="s">
        <v>398</v>
      </c>
      <c r="B175" s="1" t="s">
        <v>565</v>
      </c>
      <c r="C175" s="1" t="s">
        <v>28</v>
      </c>
      <c r="D175" s="1" t="s">
        <v>566</v>
      </c>
      <c r="E175" s="1" t="s">
        <v>250</v>
      </c>
      <c r="F175" s="1" t="s">
        <v>4601</v>
      </c>
      <c r="G175">
        <v>1848000</v>
      </c>
      <c r="H175">
        <v>100000</v>
      </c>
      <c r="I175">
        <v>100000</v>
      </c>
      <c r="J175" s="2">
        <v>40544</v>
      </c>
      <c r="K175" s="2">
        <v>40544</v>
      </c>
      <c r="L175" s="1" t="s">
        <v>4319</v>
      </c>
      <c r="M175" s="1" t="s">
        <v>265</v>
      </c>
      <c r="N175" s="1" t="s">
        <v>4839</v>
      </c>
      <c r="O175">
        <v>1</v>
      </c>
      <c r="P175">
        <v>2011</v>
      </c>
      <c r="Q175">
        <v>1</v>
      </c>
      <c r="R175">
        <v>2011</v>
      </c>
      <c r="S175" t="s">
        <v>3987</v>
      </c>
      <c r="T175" t="s">
        <v>3987</v>
      </c>
      <c r="U175">
        <v>2011</v>
      </c>
      <c r="V175">
        <v>2011</v>
      </c>
    </row>
    <row r="176" spans="1:22" x14ac:dyDescent="0.35">
      <c r="A176" s="1" t="s">
        <v>398</v>
      </c>
      <c r="B176" s="1" t="s">
        <v>400</v>
      </c>
      <c r="C176" s="1" t="s">
        <v>28</v>
      </c>
      <c r="D176" s="1" t="s">
        <v>401</v>
      </c>
      <c r="E176" s="1" t="s">
        <v>250</v>
      </c>
      <c r="F176" s="1" t="s">
        <v>4601</v>
      </c>
      <c r="G176">
        <v>430000</v>
      </c>
      <c r="H176">
        <v>218000</v>
      </c>
      <c r="I176">
        <v>218000</v>
      </c>
      <c r="J176" s="2">
        <v>40544</v>
      </c>
      <c r="K176" s="2">
        <v>40544</v>
      </c>
      <c r="L176" s="1" t="s">
        <v>4280</v>
      </c>
      <c r="M176" s="1" t="s">
        <v>265</v>
      </c>
      <c r="N176" s="1" t="s">
        <v>4840</v>
      </c>
      <c r="O176">
        <v>1</v>
      </c>
      <c r="P176">
        <v>2011</v>
      </c>
      <c r="Q176">
        <v>1</v>
      </c>
      <c r="R176">
        <v>2011</v>
      </c>
      <c r="S176" t="s">
        <v>3987</v>
      </c>
      <c r="T176" t="s">
        <v>3987</v>
      </c>
      <c r="U176">
        <v>2011</v>
      </c>
      <c r="V176">
        <v>2011</v>
      </c>
    </row>
    <row r="177" spans="1:22" x14ac:dyDescent="0.35">
      <c r="A177" s="1" t="s">
        <v>398</v>
      </c>
      <c r="B177" s="1" t="s">
        <v>400</v>
      </c>
      <c r="C177" s="1" t="s">
        <v>28</v>
      </c>
      <c r="D177" s="1" t="s">
        <v>401</v>
      </c>
      <c r="E177" s="1" t="s">
        <v>250</v>
      </c>
      <c r="F177" s="1" t="s">
        <v>4601</v>
      </c>
      <c r="G177">
        <v>430000</v>
      </c>
      <c r="H177">
        <v>212000</v>
      </c>
      <c r="I177">
        <v>212000</v>
      </c>
      <c r="J177" s="2">
        <v>41109</v>
      </c>
      <c r="K177" s="2">
        <v>41109</v>
      </c>
      <c r="L177" s="1" t="s">
        <v>4280</v>
      </c>
      <c r="M177" s="1" t="s">
        <v>265</v>
      </c>
      <c r="N177" s="1" t="s">
        <v>4841</v>
      </c>
      <c r="O177">
        <v>7</v>
      </c>
      <c r="P177">
        <v>2012</v>
      </c>
      <c r="Q177">
        <v>7</v>
      </c>
      <c r="R177">
        <v>2012</v>
      </c>
      <c r="S177" t="s">
        <v>3985</v>
      </c>
      <c r="T177" t="s">
        <v>3985</v>
      </c>
      <c r="U177">
        <v>2012</v>
      </c>
      <c r="V177">
        <v>2012</v>
      </c>
    </row>
    <row r="178" spans="1:22" x14ac:dyDescent="0.35">
      <c r="A178" s="1" t="s">
        <v>129</v>
      </c>
      <c r="B178" s="1" t="s">
        <v>416</v>
      </c>
      <c r="C178" s="1" t="s">
        <v>292</v>
      </c>
      <c r="D178" s="1" t="s">
        <v>417</v>
      </c>
      <c r="E178" s="1" t="s">
        <v>250</v>
      </c>
      <c r="F178" s="1" t="s">
        <v>4601</v>
      </c>
      <c r="G178">
        <v>1200000</v>
      </c>
      <c r="H178">
        <v>260200</v>
      </c>
      <c r="I178">
        <v>260200</v>
      </c>
      <c r="J178" s="2">
        <v>39083</v>
      </c>
      <c r="K178" s="2">
        <v>39083</v>
      </c>
      <c r="L178" s="1" t="s">
        <v>4319</v>
      </c>
      <c r="M178" s="1" t="s">
        <v>265</v>
      </c>
      <c r="N178" s="1" t="s">
        <v>4842</v>
      </c>
      <c r="O178">
        <v>1</v>
      </c>
      <c r="P178">
        <v>2007</v>
      </c>
      <c r="Q178">
        <v>1</v>
      </c>
      <c r="R178">
        <v>2007</v>
      </c>
      <c r="S178" t="s">
        <v>3987</v>
      </c>
      <c r="T178" t="s">
        <v>3987</v>
      </c>
      <c r="U178">
        <v>2007</v>
      </c>
      <c r="V178">
        <v>2007</v>
      </c>
    </row>
    <row r="179" spans="1:22" x14ac:dyDescent="0.35">
      <c r="A179" s="1" t="s">
        <v>129</v>
      </c>
      <c r="B179" s="1" t="s">
        <v>416</v>
      </c>
      <c r="C179" s="1" t="s">
        <v>292</v>
      </c>
      <c r="D179" s="1" t="s">
        <v>417</v>
      </c>
      <c r="E179" s="1" t="s">
        <v>250</v>
      </c>
      <c r="F179" s="1" t="s">
        <v>4601</v>
      </c>
      <c r="G179">
        <v>1200000</v>
      </c>
      <c r="H179">
        <v>529075</v>
      </c>
      <c r="I179">
        <v>529075</v>
      </c>
      <c r="J179" s="2">
        <v>39448</v>
      </c>
      <c r="K179" s="2">
        <v>39448</v>
      </c>
      <c r="L179" s="1" t="s">
        <v>4319</v>
      </c>
      <c r="M179" s="1" t="s">
        <v>265</v>
      </c>
      <c r="N179" s="1" t="s">
        <v>4843</v>
      </c>
      <c r="O179">
        <v>1</v>
      </c>
      <c r="P179">
        <v>2008</v>
      </c>
      <c r="Q179">
        <v>1</v>
      </c>
      <c r="R179">
        <v>2008</v>
      </c>
      <c r="S179" t="s">
        <v>3987</v>
      </c>
      <c r="T179" t="s">
        <v>3987</v>
      </c>
      <c r="U179">
        <v>2008</v>
      </c>
      <c r="V179">
        <v>2008</v>
      </c>
    </row>
    <row r="180" spans="1:22" x14ac:dyDescent="0.35">
      <c r="A180" s="1" t="s">
        <v>129</v>
      </c>
      <c r="B180" s="1" t="s">
        <v>416</v>
      </c>
      <c r="C180" s="1" t="s">
        <v>292</v>
      </c>
      <c r="D180" s="1" t="s">
        <v>417</v>
      </c>
      <c r="E180" s="1" t="s">
        <v>250</v>
      </c>
      <c r="F180" s="1" t="s">
        <v>4601</v>
      </c>
      <c r="G180">
        <v>1200000</v>
      </c>
      <c r="H180">
        <v>410725</v>
      </c>
      <c r="I180">
        <v>410725</v>
      </c>
      <c r="J180" s="2">
        <v>39814</v>
      </c>
      <c r="K180" s="2">
        <v>39814</v>
      </c>
      <c r="L180" s="1" t="s">
        <v>4319</v>
      </c>
      <c r="M180" s="1" t="s">
        <v>265</v>
      </c>
      <c r="N180" s="1" t="s">
        <v>4844</v>
      </c>
      <c r="O180">
        <v>1</v>
      </c>
      <c r="P180">
        <v>2009</v>
      </c>
      <c r="Q180">
        <v>1</v>
      </c>
      <c r="R180">
        <v>2009</v>
      </c>
      <c r="S180" t="s">
        <v>3987</v>
      </c>
      <c r="T180" t="s">
        <v>3987</v>
      </c>
      <c r="U180">
        <v>2009</v>
      </c>
      <c r="V180">
        <v>2009</v>
      </c>
    </row>
    <row r="181" spans="1:22" x14ac:dyDescent="0.35">
      <c r="A181" s="1" t="s">
        <v>129</v>
      </c>
      <c r="B181" s="1" t="s">
        <v>420</v>
      </c>
      <c r="C181" s="1" t="s">
        <v>292</v>
      </c>
      <c r="D181" s="1" t="s">
        <v>421</v>
      </c>
      <c r="E181" s="1" t="s">
        <v>250</v>
      </c>
      <c r="F181" s="1" t="s">
        <v>4601</v>
      </c>
      <c r="G181">
        <v>2000000</v>
      </c>
      <c r="H181">
        <v>375000</v>
      </c>
      <c r="I181">
        <v>375000</v>
      </c>
      <c r="J181" s="2">
        <v>40534</v>
      </c>
      <c r="K181" s="2">
        <v>40534</v>
      </c>
      <c r="L181" s="1" t="s">
        <v>4280</v>
      </c>
      <c r="M181" s="1" t="s">
        <v>265</v>
      </c>
      <c r="N181" s="1" t="s">
        <v>4845</v>
      </c>
      <c r="O181">
        <v>12</v>
      </c>
      <c r="P181">
        <v>2010</v>
      </c>
      <c r="Q181">
        <v>12</v>
      </c>
      <c r="R181">
        <v>2010</v>
      </c>
      <c r="S181" t="s">
        <v>3987</v>
      </c>
      <c r="T181" t="s">
        <v>3987</v>
      </c>
      <c r="U181">
        <v>2011</v>
      </c>
      <c r="V181">
        <v>2011</v>
      </c>
    </row>
    <row r="182" spans="1:22" x14ac:dyDescent="0.35">
      <c r="A182" s="1" t="s">
        <v>129</v>
      </c>
      <c r="B182" s="1" t="s">
        <v>420</v>
      </c>
      <c r="C182" s="1" t="s">
        <v>292</v>
      </c>
      <c r="D182" s="1" t="s">
        <v>421</v>
      </c>
      <c r="E182" s="1" t="s">
        <v>250</v>
      </c>
      <c r="F182" s="1" t="s">
        <v>4601</v>
      </c>
      <c r="G182">
        <v>2000000</v>
      </c>
      <c r="H182">
        <v>560000</v>
      </c>
      <c r="I182">
        <v>560000</v>
      </c>
      <c r="J182" s="2">
        <v>41018</v>
      </c>
      <c r="K182" s="2">
        <v>41018</v>
      </c>
      <c r="L182" s="1" t="s">
        <v>4280</v>
      </c>
      <c r="M182" s="1" t="s">
        <v>265</v>
      </c>
      <c r="N182" s="1" t="s">
        <v>4846</v>
      </c>
      <c r="O182">
        <v>4</v>
      </c>
      <c r="P182">
        <v>2012</v>
      </c>
      <c r="Q182">
        <v>4</v>
      </c>
      <c r="R182">
        <v>2012</v>
      </c>
      <c r="S182" t="s">
        <v>3986</v>
      </c>
      <c r="T182" t="s">
        <v>3986</v>
      </c>
      <c r="U182">
        <v>2012</v>
      </c>
      <c r="V182">
        <v>2012</v>
      </c>
    </row>
    <row r="183" spans="1:22" x14ac:dyDescent="0.35">
      <c r="A183" s="1" t="s">
        <v>129</v>
      </c>
      <c r="B183" s="1" t="s">
        <v>420</v>
      </c>
      <c r="C183" s="1" t="s">
        <v>292</v>
      </c>
      <c r="D183" s="1" t="s">
        <v>421</v>
      </c>
      <c r="E183" s="1" t="s">
        <v>250</v>
      </c>
      <c r="F183" s="1" t="s">
        <v>4601</v>
      </c>
      <c r="G183">
        <v>2000000</v>
      </c>
      <c r="H183">
        <v>600000</v>
      </c>
      <c r="I183">
        <v>600000</v>
      </c>
      <c r="J183" s="2">
        <v>41373</v>
      </c>
      <c r="K183" s="2">
        <v>41373</v>
      </c>
      <c r="L183" s="1" t="s">
        <v>4280</v>
      </c>
      <c r="M183" s="1" t="s">
        <v>265</v>
      </c>
      <c r="N183" s="1" t="s">
        <v>4847</v>
      </c>
      <c r="O183">
        <v>4</v>
      </c>
      <c r="P183">
        <v>2013</v>
      </c>
      <c r="Q183">
        <v>4</v>
      </c>
      <c r="R183">
        <v>2013</v>
      </c>
      <c r="S183" t="s">
        <v>3986</v>
      </c>
      <c r="T183" t="s">
        <v>3986</v>
      </c>
      <c r="U183">
        <v>2013</v>
      </c>
      <c r="V183">
        <v>2013</v>
      </c>
    </row>
    <row r="184" spans="1:22" x14ac:dyDescent="0.35">
      <c r="A184" s="1" t="s">
        <v>129</v>
      </c>
      <c r="B184" s="1" t="s">
        <v>420</v>
      </c>
      <c r="C184" s="1" t="s">
        <v>292</v>
      </c>
      <c r="D184" s="1" t="s">
        <v>421</v>
      </c>
      <c r="E184" s="1" t="s">
        <v>250</v>
      </c>
      <c r="F184" s="1" t="s">
        <v>4601</v>
      </c>
      <c r="G184">
        <v>2000000</v>
      </c>
      <c r="H184">
        <v>465000</v>
      </c>
      <c r="I184">
        <v>465000</v>
      </c>
      <c r="J184" s="2">
        <v>41717</v>
      </c>
      <c r="K184" s="2">
        <v>41717</v>
      </c>
      <c r="L184" s="1" t="s">
        <v>4280</v>
      </c>
      <c r="M184" s="1" t="s">
        <v>265</v>
      </c>
      <c r="N184" s="1" t="s">
        <v>4848</v>
      </c>
      <c r="O184">
        <v>3</v>
      </c>
      <c r="P184">
        <v>2014</v>
      </c>
      <c r="Q184">
        <v>3</v>
      </c>
      <c r="R184">
        <v>2014</v>
      </c>
      <c r="S184" t="s">
        <v>3986</v>
      </c>
      <c r="T184" t="s">
        <v>3986</v>
      </c>
      <c r="U184">
        <v>2014</v>
      </c>
      <c r="V184">
        <v>2014</v>
      </c>
    </row>
    <row r="185" spans="1:22" x14ac:dyDescent="0.35">
      <c r="A185" s="1" t="s">
        <v>348</v>
      </c>
      <c r="B185" s="1" t="s">
        <v>574</v>
      </c>
      <c r="C185" s="1" t="s">
        <v>28</v>
      </c>
      <c r="D185" s="1" t="s">
        <v>575</v>
      </c>
      <c r="E185" s="1" t="s">
        <v>250</v>
      </c>
      <c r="F185" s="1" t="s">
        <v>4601</v>
      </c>
      <c r="G185">
        <v>1990185</v>
      </c>
      <c r="H185">
        <v>270000</v>
      </c>
      <c r="I185">
        <v>270000</v>
      </c>
      <c r="J185" s="2">
        <v>39083</v>
      </c>
      <c r="K185" s="2">
        <v>39083</v>
      </c>
      <c r="L185" s="1" t="s">
        <v>4280</v>
      </c>
      <c r="M185" s="1" t="s">
        <v>265</v>
      </c>
      <c r="N185" s="1" t="s">
        <v>4829</v>
      </c>
      <c r="O185">
        <v>1</v>
      </c>
      <c r="P185">
        <v>2007</v>
      </c>
      <c r="Q185">
        <v>1</v>
      </c>
      <c r="R185">
        <v>2007</v>
      </c>
      <c r="S185" t="s">
        <v>3987</v>
      </c>
      <c r="T185" t="s">
        <v>3987</v>
      </c>
      <c r="U185">
        <v>2007</v>
      </c>
      <c r="V185">
        <v>2007</v>
      </c>
    </row>
    <row r="186" spans="1:22" x14ac:dyDescent="0.35">
      <c r="A186" s="1" t="s">
        <v>348</v>
      </c>
      <c r="B186" s="1" t="s">
        <v>574</v>
      </c>
      <c r="C186" s="1" t="s">
        <v>28</v>
      </c>
      <c r="D186" s="1" t="s">
        <v>575</v>
      </c>
      <c r="E186" s="1" t="s">
        <v>250</v>
      </c>
      <c r="F186" s="1" t="s">
        <v>4601</v>
      </c>
      <c r="G186">
        <v>1990185</v>
      </c>
      <c r="H186">
        <v>150000</v>
      </c>
      <c r="I186">
        <v>150000</v>
      </c>
      <c r="J186" s="2">
        <v>39448</v>
      </c>
      <c r="K186" s="2">
        <v>39448</v>
      </c>
      <c r="L186" s="1" t="s">
        <v>4280</v>
      </c>
      <c r="M186" s="1" t="s">
        <v>265</v>
      </c>
      <c r="N186" s="1" t="s">
        <v>4830</v>
      </c>
      <c r="O186">
        <v>1</v>
      </c>
      <c r="P186">
        <v>2008</v>
      </c>
      <c r="Q186">
        <v>1</v>
      </c>
      <c r="R186">
        <v>2008</v>
      </c>
      <c r="S186" t="s">
        <v>3987</v>
      </c>
      <c r="T186" t="s">
        <v>3987</v>
      </c>
      <c r="U186">
        <v>2008</v>
      </c>
      <c r="V186">
        <v>2008</v>
      </c>
    </row>
    <row r="187" spans="1:22" x14ac:dyDescent="0.35">
      <c r="A187" s="1" t="s">
        <v>348</v>
      </c>
      <c r="B187" s="1" t="s">
        <v>574</v>
      </c>
      <c r="C187" s="1" t="s">
        <v>28</v>
      </c>
      <c r="D187" s="1" t="s">
        <v>575</v>
      </c>
      <c r="E187" s="1" t="s">
        <v>250</v>
      </c>
      <c r="F187" s="1" t="s">
        <v>4601</v>
      </c>
      <c r="G187">
        <v>1990185</v>
      </c>
      <c r="H187">
        <v>200000</v>
      </c>
      <c r="I187">
        <v>200000</v>
      </c>
      <c r="J187" s="2">
        <v>39814</v>
      </c>
      <c r="K187" s="2">
        <v>39814</v>
      </c>
      <c r="L187" s="1" t="s">
        <v>4280</v>
      </c>
      <c r="M187" s="1" t="s">
        <v>265</v>
      </c>
      <c r="N187" s="1" t="s">
        <v>4831</v>
      </c>
      <c r="O187">
        <v>1</v>
      </c>
      <c r="P187">
        <v>2009</v>
      </c>
      <c r="Q187">
        <v>1</v>
      </c>
      <c r="R187">
        <v>2009</v>
      </c>
      <c r="S187" t="s">
        <v>3987</v>
      </c>
      <c r="T187" t="s">
        <v>3987</v>
      </c>
      <c r="U187">
        <v>2009</v>
      </c>
      <c r="V187">
        <v>2009</v>
      </c>
    </row>
    <row r="188" spans="1:22" x14ac:dyDescent="0.35">
      <c r="A188" s="1" t="s">
        <v>348</v>
      </c>
      <c r="B188" s="1" t="s">
        <v>574</v>
      </c>
      <c r="C188" s="1" t="s">
        <v>28</v>
      </c>
      <c r="D188" s="1" t="s">
        <v>575</v>
      </c>
      <c r="E188" s="1" t="s">
        <v>250</v>
      </c>
      <c r="F188" s="1" t="s">
        <v>4601</v>
      </c>
      <c r="G188">
        <v>1990185</v>
      </c>
      <c r="H188">
        <v>250000</v>
      </c>
      <c r="I188">
        <v>250000</v>
      </c>
      <c r="J188" s="2">
        <v>40179</v>
      </c>
      <c r="K188" s="2">
        <v>40179</v>
      </c>
      <c r="L188" s="1" t="s">
        <v>4280</v>
      </c>
      <c r="M188" s="1" t="s">
        <v>265</v>
      </c>
      <c r="N188" s="1" t="s">
        <v>4832</v>
      </c>
      <c r="O188">
        <v>1</v>
      </c>
      <c r="P188">
        <v>2010</v>
      </c>
      <c r="Q188">
        <v>1</v>
      </c>
      <c r="R188">
        <v>2010</v>
      </c>
      <c r="S188" t="s">
        <v>3987</v>
      </c>
      <c r="T188" t="s">
        <v>3987</v>
      </c>
      <c r="U188">
        <v>2010</v>
      </c>
      <c r="V188">
        <v>2010</v>
      </c>
    </row>
    <row r="189" spans="1:22" x14ac:dyDescent="0.35">
      <c r="A189" s="1" t="s">
        <v>348</v>
      </c>
      <c r="B189" s="1" t="s">
        <v>574</v>
      </c>
      <c r="C189" s="1" t="s">
        <v>28</v>
      </c>
      <c r="D189" s="1" t="s">
        <v>575</v>
      </c>
      <c r="E189" s="1" t="s">
        <v>250</v>
      </c>
      <c r="F189" s="1" t="s">
        <v>4601</v>
      </c>
      <c r="G189">
        <v>1990185</v>
      </c>
      <c r="H189">
        <v>290185</v>
      </c>
      <c r="I189">
        <v>290185</v>
      </c>
      <c r="J189" s="2">
        <v>40210</v>
      </c>
      <c r="K189" s="2">
        <v>40210</v>
      </c>
      <c r="L189" s="1" t="s">
        <v>4280</v>
      </c>
      <c r="M189" s="1" t="s">
        <v>265</v>
      </c>
      <c r="N189" s="1" t="s">
        <v>4833</v>
      </c>
      <c r="O189">
        <v>2</v>
      </c>
      <c r="P189">
        <v>2010</v>
      </c>
      <c r="Q189">
        <v>2</v>
      </c>
      <c r="R189">
        <v>2010</v>
      </c>
      <c r="S189" t="s">
        <v>3987</v>
      </c>
      <c r="T189" t="s">
        <v>3987</v>
      </c>
      <c r="U189">
        <v>2010</v>
      </c>
      <c r="V189">
        <v>2010</v>
      </c>
    </row>
    <row r="190" spans="1:22" x14ac:dyDescent="0.35">
      <c r="A190" s="1" t="s">
        <v>348</v>
      </c>
      <c r="B190" s="1" t="s">
        <v>350</v>
      </c>
      <c r="C190" s="1" t="s">
        <v>28</v>
      </c>
      <c r="D190" s="1" t="s">
        <v>351</v>
      </c>
      <c r="E190" s="1" t="s">
        <v>250</v>
      </c>
      <c r="F190" s="1" t="s">
        <v>4601</v>
      </c>
      <c r="G190">
        <v>900000</v>
      </c>
      <c r="H190">
        <v>541819</v>
      </c>
      <c r="I190">
        <v>541819</v>
      </c>
      <c r="J190" s="2">
        <v>41484</v>
      </c>
      <c r="K190" s="2">
        <v>41484</v>
      </c>
      <c r="L190" s="1" t="s">
        <v>4280</v>
      </c>
      <c r="M190" s="1" t="s">
        <v>265</v>
      </c>
      <c r="N190" s="1" t="s">
        <v>4834</v>
      </c>
      <c r="O190">
        <v>7</v>
      </c>
      <c r="P190">
        <v>2013</v>
      </c>
      <c r="Q190">
        <v>7</v>
      </c>
      <c r="R190">
        <v>2013</v>
      </c>
      <c r="S190" t="s">
        <v>3985</v>
      </c>
      <c r="T190" t="s">
        <v>3985</v>
      </c>
      <c r="U190">
        <v>2013</v>
      </c>
      <c r="V190">
        <v>2013</v>
      </c>
    </row>
    <row r="191" spans="1:22" x14ac:dyDescent="0.35">
      <c r="A191" s="1" t="s">
        <v>348</v>
      </c>
      <c r="B191" s="1" t="s">
        <v>350</v>
      </c>
      <c r="C191" s="1" t="s">
        <v>28</v>
      </c>
      <c r="D191" s="1" t="s">
        <v>351</v>
      </c>
      <c r="E191" s="1" t="s">
        <v>250</v>
      </c>
      <c r="F191" s="1" t="s">
        <v>4601</v>
      </c>
      <c r="G191">
        <v>900000</v>
      </c>
      <c r="H191">
        <v>358181</v>
      </c>
      <c r="I191">
        <v>358181</v>
      </c>
      <c r="J191" s="2">
        <v>41715</v>
      </c>
      <c r="K191" s="2">
        <v>41715</v>
      </c>
      <c r="L191" s="1" t="s">
        <v>4280</v>
      </c>
      <c r="M191" s="1" t="s">
        <v>265</v>
      </c>
      <c r="N191" s="1" t="s">
        <v>4835</v>
      </c>
      <c r="O191">
        <v>3</v>
      </c>
      <c r="P191">
        <v>2014</v>
      </c>
      <c r="Q191">
        <v>3</v>
      </c>
      <c r="R191">
        <v>2014</v>
      </c>
      <c r="S191" t="s">
        <v>3986</v>
      </c>
      <c r="T191" t="s">
        <v>3986</v>
      </c>
      <c r="U191">
        <v>2014</v>
      </c>
      <c r="V191">
        <v>2014</v>
      </c>
    </row>
    <row r="192" spans="1:22" x14ac:dyDescent="0.35">
      <c r="A192" s="1" t="s">
        <v>460</v>
      </c>
      <c r="B192" s="1" t="s">
        <v>462</v>
      </c>
      <c r="C192" s="1" t="s">
        <v>28</v>
      </c>
      <c r="D192" s="1" t="s">
        <v>463</v>
      </c>
      <c r="E192" s="1" t="s">
        <v>250</v>
      </c>
      <c r="F192" s="1" t="s">
        <v>4601</v>
      </c>
      <c r="G192">
        <v>1125000</v>
      </c>
      <c r="H192">
        <v>585000</v>
      </c>
      <c r="I192">
        <v>585000</v>
      </c>
      <c r="J192" s="2">
        <v>39083</v>
      </c>
      <c r="K192" s="2">
        <v>39083</v>
      </c>
      <c r="L192" s="1" t="s">
        <v>4280</v>
      </c>
      <c r="M192" s="1" t="s">
        <v>265</v>
      </c>
      <c r="N192" s="1" t="s">
        <v>4836</v>
      </c>
      <c r="O192">
        <v>1</v>
      </c>
      <c r="P192">
        <v>2007</v>
      </c>
      <c r="Q192">
        <v>1</v>
      </c>
      <c r="R192">
        <v>2007</v>
      </c>
      <c r="S192" t="s">
        <v>3987</v>
      </c>
      <c r="T192" t="s">
        <v>3987</v>
      </c>
      <c r="U192">
        <v>2007</v>
      </c>
      <c r="V192">
        <v>2007</v>
      </c>
    </row>
    <row r="193" spans="1:22" x14ac:dyDescent="0.35">
      <c r="A193" s="1" t="s">
        <v>369</v>
      </c>
      <c r="B193" s="1" t="s">
        <v>529</v>
      </c>
      <c r="C193" s="1" t="s">
        <v>28</v>
      </c>
      <c r="D193" s="1" t="s">
        <v>369</v>
      </c>
      <c r="E193" s="1" t="s">
        <v>250</v>
      </c>
      <c r="F193" s="1" t="s">
        <v>4601</v>
      </c>
      <c r="G193">
        <v>650000</v>
      </c>
      <c r="H193">
        <v>200000</v>
      </c>
      <c r="I193">
        <v>200000</v>
      </c>
      <c r="J193" s="2">
        <v>38718</v>
      </c>
      <c r="K193" s="2">
        <v>38718</v>
      </c>
      <c r="L193" s="1" t="s">
        <v>4319</v>
      </c>
      <c r="M193" s="1" t="s">
        <v>265</v>
      </c>
      <c r="N193" s="1" t="s">
        <v>4877</v>
      </c>
      <c r="O193">
        <v>1</v>
      </c>
      <c r="P193">
        <v>2006</v>
      </c>
      <c r="Q193">
        <v>1</v>
      </c>
      <c r="R193">
        <v>2006</v>
      </c>
      <c r="S193" t="s">
        <v>3987</v>
      </c>
      <c r="T193" t="s">
        <v>3987</v>
      </c>
      <c r="U193">
        <v>2006</v>
      </c>
      <c r="V193">
        <v>2006</v>
      </c>
    </row>
    <row r="194" spans="1:22" x14ac:dyDescent="0.35">
      <c r="A194" s="1" t="s">
        <v>369</v>
      </c>
      <c r="B194" s="1" t="s">
        <v>529</v>
      </c>
      <c r="C194" s="1" t="s">
        <v>28</v>
      </c>
      <c r="D194" s="1" t="s">
        <v>369</v>
      </c>
      <c r="E194" s="1" t="s">
        <v>250</v>
      </c>
      <c r="F194" s="1" t="s">
        <v>4601</v>
      </c>
      <c r="G194">
        <v>650000</v>
      </c>
      <c r="H194">
        <v>250000</v>
      </c>
      <c r="I194">
        <v>250000</v>
      </c>
      <c r="J194" s="2">
        <v>39083</v>
      </c>
      <c r="K194" s="2">
        <v>39083</v>
      </c>
      <c r="L194" s="1" t="s">
        <v>4319</v>
      </c>
      <c r="M194" s="1" t="s">
        <v>265</v>
      </c>
      <c r="N194" s="1" t="s">
        <v>4878</v>
      </c>
      <c r="O194">
        <v>1</v>
      </c>
      <c r="P194">
        <v>2007</v>
      </c>
      <c r="Q194">
        <v>1</v>
      </c>
      <c r="R194">
        <v>2007</v>
      </c>
      <c r="S194" t="s">
        <v>3987</v>
      </c>
      <c r="T194" t="s">
        <v>3987</v>
      </c>
      <c r="U194">
        <v>2007</v>
      </c>
      <c r="V194">
        <v>2007</v>
      </c>
    </row>
    <row r="195" spans="1:22" x14ac:dyDescent="0.35">
      <c r="A195" s="1" t="s">
        <v>369</v>
      </c>
      <c r="B195" s="1" t="s">
        <v>529</v>
      </c>
      <c r="C195" s="1" t="s">
        <v>28</v>
      </c>
      <c r="D195" s="1" t="s">
        <v>369</v>
      </c>
      <c r="E195" s="1" t="s">
        <v>250</v>
      </c>
      <c r="F195" s="1" t="s">
        <v>4601</v>
      </c>
      <c r="G195">
        <v>650000</v>
      </c>
      <c r="H195">
        <v>200000</v>
      </c>
      <c r="I195">
        <v>200000</v>
      </c>
      <c r="J195" s="2">
        <v>39448</v>
      </c>
      <c r="K195" s="2">
        <v>39448</v>
      </c>
      <c r="L195" s="1" t="s">
        <v>4319</v>
      </c>
      <c r="M195" s="1" t="s">
        <v>265</v>
      </c>
      <c r="N195" s="1" t="s">
        <v>4879</v>
      </c>
      <c r="O195">
        <v>1</v>
      </c>
      <c r="P195">
        <v>2008</v>
      </c>
      <c r="Q195">
        <v>1</v>
      </c>
      <c r="R195">
        <v>2008</v>
      </c>
      <c r="S195" t="s">
        <v>3987</v>
      </c>
      <c r="T195" t="s">
        <v>3987</v>
      </c>
      <c r="U195">
        <v>2008</v>
      </c>
      <c r="V195">
        <v>2008</v>
      </c>
    </row>
    <row r="196" spans="1:22" x14ac:dyDescent="0.35">
      <c r="A196" s="1" t="s">
        <v>369</v>
      </c>
      <c r="B196" s="1" t="s">
        <v>371</v>
      </c>
      <c r="C196" s="1" t="s">
        <v>28</v>
      </c>
      <c r="D196" s="1" t="s">
        <v>372</v>
      </c>
      <c r="E196" s="1" t="s">
        <v>250</v>
      </c>
      <c r="F196" s="1" t="s">
        <v>4601</v>
      </c>
      <c r="G196">
        <v>770063</v>
      </c>
      <c r="H196">
        <v>106080</v>
      </c>
      <c r="I196">
        <v>106080</v>
      </c>
      <c r="J196" s="2">
        <v>39814</v>
      </c>
      <c r="K196" s="2">
        <v>39814</v>
      </c>
      <c r="L196" s="1" t="s">
        <v>4280</v>
      </c>
      <c r="M196" s="1" t="s">
        <v>265</v>
      </c>
      <c r="N196" s="1" t="s">
        <v>4880</v>
      </c>
      <c r="O196">
        <v>1</v>
      </c>
      <c r="P196">
        <v>2009</v>
      </c>
      <c r="Q196">
        <v>1</v>
      </c>
      <c r="R196">
        <v>2009</v>
      </c>
      <c r="S196" t="s">
        <v>3987</v>
      </c>
      <c r="T196" t="s">
        <v>3987</v>
      </c>
      <c r="U196">
        <v>2009</v>
      </c>
      <c r="V196">
        <v>2009</v>
      </c>
    </row>
    <row r="197" spans="1:22" x14ac:dyDescent="0.35">
      <c r="A197" s="1" t="s">
        <v>369</v>
      </c>
      <c r="B197" s="1" t="s">
        <v>371</v>
      </c>
      <c r="C197" s="1" t="s">
        <v>28</v>
      </c>
      <c r="D197" s="1" t="s">
        <v>372</v>
      </c>
      <c r="E197" s="1" t="s">
        <v>250</v>
      </c>
      <c r="F197" s="1" t="s">
        <v>4601</v>
      </c>
      <c r="G197">
        <v>770063</v>
      </c>
      <c r="H197">
        <v>274270</v>
      </c>
      <c r="I197">
        <v>274270</v>
      </c>
      <c r="J197" s="2">
        <v>40179</v>
      </c>
      <c r="K197" s="2">
        <v>40179</v>
      </c>
      <c r="L197" s="1" t="s">
        <v>4280</v>
      </c>
      <c r="M197" s="1" t="s">
        <v>265</v>
      </c>
      <c r="N197" s="1" t="s">
        <v>4881</v>
      </c>
      <c r="O197">
        <v>1</v>
      </c>
      <c r="P197">
        <v>2010</v>
      </c>
      <c r="Q197">
        <v>1</v>
      </c>
      <c r="R197">
        <v>2010</v>
      </c>
      <c r="S197" t="s">
        <v>3987</v>
      </c>
      <c r="T197" t="s">
        <v>3987</v>
      </c>
      <c r="U197">
        <v>2010</v>
      </c>
      <c r="V197">
        <v>2010</v>
      </c>
    </row>
    <row r="198" spans="1:22" x14ac:dyDescent="0.35">
      <c r="A198" s="1" t="s">
        <v>369</v>
      </c>
      <c r="B198" s="1" t="s">
        <v>371</v>
      </c>
      <c r="C198" s="1" t="s">
        <v>28</v>
      </c>
      <c r="D198" s="1" t="s">
        <v>372</v>
      </c>
      <c r="E198" s="1" t="s">
        <v>250</v>
      </c>
      <c r="F198" s="1" t="s">
        <v>4601</v>
      </c>
      <c r="G198">
        <v>770063</v>
      </c>
      <c r="H198">
        <v>235300</v>
      </c>
      <c r="I198">
        <v>235300</v>
      </c>
      <c r="J198" s="2">
        <v>40668</v>
      </c>
      <c r="K198" s="2">
        <v>40668</v>
      </c>
      <c r="L198" s="1" t="s">
        <v>4280</v>
      </c>
      <c r="M198" s="1" t="s">
        <v>265</v>
      </c>
      <c r="N198" s="1" t="s">
        <v>4882</v>
      </c>
      <c r="O198">
        <v>5</v>
      </c>
      <c r="P198">
        <v>2011</v>
      </c>
      <c r="Q198">
        <v>5</v>
      </c>
      <c r="R198">
        <v>2011</v>
      </c>
      <c r="S198" t="s">
        <v>3986</v>
      </c>
      <c r="T198" t="s">
        <v>3986</v>
      </c>
      <c r="U198">
        <v>2011</v>
      </c>
      <c r="V198">
        <v>2011</v>
      </c>
    </row>
    <row r="199" spans="1:22" x14ac:dyDescent="0.35">
      <c r="A199" s="1" t="s">
        <v>369</v>
      </c>
      <c r="B199" s="1" t="s">
        <v>371</v>
      </c>
      <c r="C199" s="1" t="s">
        <v>28</v>
      </c>
      <c r="D199" s="1" t="s">
        <v>372</v>
      </c>
      <c r="E199" s="1" t="s">
        <v>250</v>
      </c>
      <c r="F199" s="1" t="s">
        <v>4601</v>
      </c>
      <c r="G199">
        <v>770063</v>
      </c>
      <c r="H199">
        <v>124150</v>
      </c>
      <c r="I199">
        <v>124150</v>
      </c>
      <c r="J199" s="2">
        <v>40862</v>
      </c>
      <c r="K199" s="2">
        <v>40862</v>
      </c>
      <c r="L199" s="1" t="s">
        <v>4280</v>
      </c>
      <c r="M199" s="1" t="s">
        <v>265</v>
      </c>
      <c r="N199" s="1" t="s">
        <v>4883</v>
      </c>
      <c r="O199">
        <v>11</v>
      </c>
      <c r="P199">
        <v>2011</v>
      </c>
      <c r="Q199">
        <v>11</v>
      </c>
      <c r="R199">
        <v>2011</v>
      </c>
      <c r="S199" t="s">
        <v>3988</v>
      </c>
      <c r="T199" t="s">
        <v>3988</v>
      </c>
      <c r="U199">
        <v>2012</v>
      </c>
      <c r="V199">
        <v>2012</v>
      </c>
    </row>
    <row r="200" spans="1:22" x14ac:dyDescent="0.35">
      <c r="A200" s="1" t="s">
        <v>369</v>
      </c>
      <c r="B200" s="1" t="s">
        <v>371</v>
      </c>
      <c r="C200" s="1" t="s">
        <v>28</v>
      </c>
      <c r="D200" s="1" t="s">
        <v>372</v>
      </c>
      <c r="E200" s="1" t="s">
        <v>250</v>
      </c>
      <c r="F200" s="1" t="s">
        <v>4601</v>
      </c>
      <c r="G200">
        <v>770063</v>
      </c>
      <c r="H200">
        <v>30263</v>
      </c>
      <c r="I200">
        <v>30263</v>
      </c>
      <c r="J200" s="2">
        <v>41214</v>
      </c>
      <c r="K200" s="2">
        <v>41214</v>
      </c>
      <c r="L200" s="1" t="s">
        <v>4280</v>
      </c>
      <c r="M200" s="1" t="s">
        <v>265</v>
      </c>
      <c r="N200" s="1" t="s">
        <v>4884</v>
      </c>
      <c r="O200">
        <v>11</v>
      </c>
      <c r="P200">
        <v>2012</v>
      </c>
      <c r="Q200">
        <v>11</v>
      </c>
      <c r="R200">
        <v>2012</v>
      </c>
      <c r="S200" t="s">
        <v>3988</v>
      </c>
      <c r="T200" t="s">
        <v>3988</v>
      </c>
      <c r="U200">
        <v>2013</v>
      </c>
      <c r="V200">
        <v>2013</v>
      </c>
    </row>
    <row r="201" spans="1:22" x14ac:dyDescent="0.35">
      <c r="A201" s="1" t="s">
        <v>472</v>
      </c>
      <c r="B201" s="1" t="s">
        <v>473</v>
      </c>
      <c r="C201" s="1" t="s">
        <v>28</v>
      </c>
      <c r="D201" s="1" t="s">
        <v>472</v>
      </c>
      <c r="E201" s="1" t="s">
        <v>250</v>
      </c>
      <c r="F201" s="1" t="s">
        <v>4601</v>
      </c>
      <c r="G201">
        <v>623000</v>
      </c>
      <c r="H201">
        <v>623000</v>
      </c>
      <c r="I201">
        <v>623000</v>
      </c>
      <c r="J201" s="2">
        <v>41142</v>
      </c>
      <c r="K201" s="2">
        <v>41142</v>
      </c>
      <c r="L201" s="1" t="s">
        <v>4280</v>
      </c>
      <c r="M201" s="1" t="s">
        <v>265</v>
      </c>
      <c r="N201" s="1" t="s">
        <v>4885</v>
      </c>
      <c r="O201">
        <v>8</v>
      </c>
      <c r="P201">
        <v>2012</v>
      </c>
      <c r="Q201">
        <v>8</v>
      </c>
      <c r="R201">
        <v>2012</v>
      </c>
      <c r="S201" t="s">
        <v>3985</v>
      </c>
      <c r="T201" t="s">
        <v>3985</v>
      </c>
      <c r="U201">
        <v>2012</v>
      </c>
      <c r="V201">
        <v>2012</v>
      </c>
    </row>
    <row r="202" spans="1:22" x14ac:dyDescent="0.35">
      <c r="A202" s="1" t="s">
        <v>306</v>
      </c>
      <c r="B202" s="1" t="s">
        <v>524</v>
      </c>
      <c r="C202" s="1" t="s">
        <v>262</v>
      </c>
      <c r="D202" s="1" t="s">
        <v>525</v>
      </c>
      <c r="E202" s="1" t="s">
        <v>250</v>
      </c>
      <c r="F202" s="1" t="s">
        <v>4601</v>
      </c>
      <c r="G202">
        <v>1051863</v>
      </c>
      <c r="H202">
        <v>281085</v>
      </c>
      <c r="I202">
        <v>281085</v>
      </c>
      <c r="J202" s="2">
        <v>37987</v>
      </c>
      <c r="K202" s="2">
        <v>37987</v>
      </c>
      <c r="L202" s="1" t="s">
        <v>4319</v>
      </c>
      <c r="M202" s="1" t="s">
        <v>265</v>
      </c>
      <c r="N202" s="1" t="s">
        <v>4886</v>
      </c>
      <c r="O202">
        <v>1</v>
      </c>
      <c r="P202">
        <v>2004</v>
      </c>
      <c r="Q202">
        <v>1</v>
      </c>
      <c r="R202">
        <v>2004</v>
      </c>
      <c r="S202" t="s">
        <v>3987</v>
      </c>
      <c r="T202" t="s">
        <v>3987</v>
      </c>
      <c r="U202">
        <v>2004</v>
      </c>
      <c r="V202">
        <v>2004</v>
      </c>
    </row>
    <row r="203" spans="1:22" x14ac:dyDescent="0.35">
      <c r="A203" s="1" t="s">
        <v>306</v>
      </c>
      <c r="B203" s="1" t="s">
        <v>524</v>
      </c>
      <c r="C203" s="1" t="s">
        <v>262</v>
      </c>
      <c r="D203" s="1" t="s">
        <v>525</v>
      </c>
      <c r="E203" s="1" t="s">
        <v>250</v>
      </c>
      <c r="F203" s="1" t="s">
        <v>4601</v>
      </c>
      <c r="G203">
        <v>1051863</v>
      </c>
      <c r="H203">
        <v>335778</v>
      </c>
      <c r="I203">
        <v>335778</v>
      </c>
      <c r="J203" s="2">
        <v>38353</v>
      </c>
      <c r="K203" s="2">
        <v>38353</v>
      </c>
      <c r="L203" s="1" t="s">
        <v>4319</v>
      </c>
      <c r="M203" s="1" t="s">
        <v>265</v>
      </c>
      <c r="N203" s="1" t="s">
        <v>4887</v>
      </c>
      <c r="O203">
        <v>1</v>
      </c>
      <c r="P203">
        <v>2005</v>
      </c>
      <c r="Q203">
        <v>1</v>
      </c>
      <c r="R203">
        <v>2005</v>
      </c>
      <c r="S203" t="s">
        <v>3987</v>
      </c>
      <c r="T203" t="s">
        <v>3987</v>
      </c>
      <c r="U203">
        <v>2005</v>
      </c>
      <c r="V203">
        <v>2005</v>
      </c>
    </row>
    <row r="204" spans="1:22" x14ac:dyDescent="0.35">
      <c r="A204" s="1" t="s">
        <v>376</v>
      </c>
      <c r="B204" s="1" t="s">
        <v>378</v>
      </c>
      <c r="C204" s="1" t="s">
        <v>28</v>
      </c>
      <c r="D204" s="1" t="s">
        <v>379</v>
      </c>
      <c r="E204" s="1" t="s">
        <v>250</v>
      </c>
      <c r="F204" s="1" t="s">
        <v>4601</v>
      </c>
      <c r="G204">
        <v>1154500</v>
      </c>
      <c r="H204">
        <v>268200</v>
      </c>
      <c r="I204">
        <v>268200</v>
      </c>
      <c r="J204" s="2">
        <v>41670</v>
      </c>
      <c r="K204" s="2">
        <v>41691</v>
      </c>
      <c r="L204" s="1" t="s">
        <v>4287</v>
      </c>
      <c r="M204" s="1" t="s">
        <v>265</v>
      </c>
      <c r="N204" s="1" t="s">
        <v>4825</v>
      </c>
      <c r="O204">
        <v>1</v>
      </c>
      <c r="P204">
        <v>2014</v>
      </c>
      <c r="Q204">
        <v>2</v>
      </c>
      <c r="R204">
        <v>2014</v>
      </c>
      <c r="S204" t="s">
        <v>3987</v>
      </c>
      <c r="T204" t="s">
        <v>3987</v>
      </c>
      <c r="U204">
        <v>2014</v>
      </c>
      <c r="V204">
        <v>2014</v>
      </c>
    </row>
    <row r="205" spans="1:22" x14ac:dyDescent="0.35">
      <c r="A205" s="1" t="s">
        <v>398</v>
      </c>
      <c r="B205" s="1" t="s">
        <v>565</v>
      </c>
      <c r="C205" s="1" t="s">
        <v>28</v>
      </c>
      <c r="D205" s="1" t="s">
        <v>566</v>
      </c>
      <c r="E205" s="1" t="s">
        <v>250</v>
      </c>
      <c r="F205" s="1" t="s">
        <v>4601</v>
      </c>
      <c r="G205">
        <v>1848000</v>
      </c>
      <c r="H205">
        <v>500000</v>
      </c>
      <c r="I205">
        <v>500000</v>
      </c>
      <c r="J205" s="2">
        <v>39083</v>
      </c>
      <c r="K205" s="2">
        <v>39083</v>
      </c>
      <c r="L205" s="1" t="s">
        <v>4319</v>
      </c>
      <c r="M205" s="1" t="s">
        <v>265</v>
      </c>
      <c r="N205" s="1" t="s">
        <v>4826</v>
      </c>
      <c r="O205">
        <v>1</v>
      </c>
      <c r="P205">
        <v>2007</v>
      </c>
      <c r="Q205">
        <v>1</v>
      </c>
      <c r="R205">
        <v>2007</v>
      </c>
      <c r="S205" t="s">
        <v>3987</v>
      </c>
      <c r="T205" t="s">
        <v>3987</v>
      </c>
      <c r="U205">
        <v>2007</v>
      </c>
      <c r="V205">
        <v>2007</v>
      </c>
    </row>
    <row r="206" spans="1:22" x14ac:dyDescent="0.35">
      <c r="A206" s="1" t="s">
        <v>398</v>
      </c>
      <c r="B206" s="1" t="s">
        <v>565</v>
      </c>
      <c r="C206" s="1" t="s">
        <v>28</v>
      </c>
      <c r="D206" s="1" t="s">
        <v>566</v>
      </c>
      <c r="E206" s="1" t="s">
        <v>250</v>
      </c>
      <c r="F206" s="1" t="s">
        <v>4601</v>
      </c>
      <c r="G206">
        <v>1848000</v>
      </c>
      <c r="H206">
        <v>385000</v>
      </c>
      <c r="I206">
        <v>385000</v>
      </c>
      <c r="J206" s="2">
        <v>39448</v>
      </c>
      <c r="K206" s="2">
        <v>39448</v>
      </c>
      <c r="L206" s="1" t="s">
        <v>4319</v>
      </c>
      <c r="M206" s="1" t="s">
        <v>265</v>
      </c>
      <c r="N206" s="1" t="s">
        <v>4827</v>
      </c>
      <c r="O206">
        <v>1</v>
      </c>
      <c r="P206">
        <v>2008</v>
      </c>
      <c r="Q206">
        <v>1</v>
      </c>
      <c r="R206">
        <v>2008</v>
      </c>
      <c r="S206" t="s">
        <v>3987</v>
      </c>
      <c r="T206" t="s">
        <v>3987</v>
      </c>
      <c r="U206">
        <v>2008</v>
      </c>
      <c r="V206">
        <v>2008</v>
      </c>
    </row>
    <row r="207" spans="1:22" x14ac:dyDescent="0.35">
      <c r="A207" s="1" t="s">
        <v>398</v>
      </c>
      <c r="B207" s="1" t="s">
        <v>565</v>
      </c>
      <c r="C207" s="1" t="s">
        <v>28</v>
      </c>
      <c r="D207" s="1" t="s">
        <v>566</v>
      </c>
      <c r="E207" s="1" t="s">
        <v>250</v>
      </c>
      <c r="F207" s="1" t="s">
        <v>4601</v>
      </c>
      <c r="G207">
        <v>1848000</v>
      </c>
      <c r="H207">
        <v>365000</v>
      </c>
      <c r="I207">
        <v>365000</v>
      </c>
      <c r="J207" s="2">
        <v>39814</v>
      </c>
      <c r="K207" s="2">
        <v>39814</v>
      </c>
      <c r="L207" s="1" t="s">
        <v>4319</v>
      </c>
      <c r="M207" s="1" t="s">
        <v>265</v>
      </c>
      <c r="N207" s="1" t="s">
        <v>4828</v>
      </c>
      <c r="O207">
        <v>1</v>
      </c>
      <c r="P207">
        <v>2009</v>
      </c>
      <c r="Q207">
        <v>1</v>
      </c>
      <c r="R207">
        <v>2009</v>
      </c>
      <c r="S207" t="s">
        <v>3987</v>
      </c>
      <c r="T207" t="s">
        <v>3987</v>
      </c>
      <c r="U207">
        <v>2009</v>
      </c>
      <c r="V207">
        <v>2009</v>
      </c>
    </row>
    <row r="208" spans="1:22" x14ac:dyDescent="0.35">
      <c r="A208" s="1" t="s">
        <v>182</v>
      </c>
      <c r="B208" s="1" t="s">
        <v>410</v>
      </c>
      <c r="C208" s="1" t="s">
        <v>28</v>
      </c>
      <c r="D208" s="1" t="s">
        <v>411</v>
      </c>
      <c r="E208" s="1" t="s">
        <v>250</v>
      </c>
      <c r="F208" s="1" t="s">
        <v>4601</v>
      </c>
      <c r="G208">
        <v>4855000</v>
      </c>
      <c r="H208">
        <v>1500000</v>
      </c>
      <c r="I208">
        <v>1500000</v>
      </c>
      <c r="J208" s="2">
        <v>42135</v>
      </c>
      <c r="K208" s="2">
        <v>42135</v>
      </c>
      <c r="L208" s="1" t="s">
        <v>4291</v>
      </c>
      <c r="M208" s="1" t="s">
        <v>413</v>
      </c>
      <c r="N208" s="1" t="s">
        <v>4849</v>
      </c>
      <c r="O208">
        <v>5</v>
      </c>
      <c r="P208">
        <v>2015</v>
      </c>
      <c r="Q208">
        <v>5</v>
      </c>
      <c r="R208">
        <v>2015</v>
      </c>
      <c r="S208" t="s">
        <v>3986</v>
      </c>
      <c r="T208" t="s">
        <v>3986</v>
      </c>
      <c r="U208">
        <v>2015</v>
      </c>
      <c r="V208">
        <v>2015</v>
      </c>
    </row>
    <row r="209" spans="1:22" x14ac:dyDescent="0.35">
      <c r="A209" s="1" t="s">
        <v>182</v>
      </c>
      <c r="B209" s="1" t="s">
        <v>410</v>
      </c>
      <c r="C209" s="1" t="s">
        <v>28</v>
      </c>
      <c r="D209" s="1" t="s">
        <v>411</v>
      </c>
      <c r="E209" s="1" t="s">
        <v>250</v>
      </c>
      <c r="F209" s="1" t="s">
        <v>4601</v>
      </c>
      <c r="G209">
        <v>4855000</v>
      </c>
      <c r="H209">
        <v>1500000</v>
      </c>
      <c r="I209">
        <v>1500000</v>
      </c>
      <c r="J209" s="2">
        <v>42536</v>
      </c>
      <c r="K209" s="2">
        <v>42591</v>
      </c>
      <c r="L209" s="1" t="s">
        <v>4291</v>
      </c>
      <c r="M209" s="1" t="s">
        <v>413</v>
      </c>
      <c r="N209" s="1" t="s">
        <v>4850</v>
      </c>
      <c r="O209">
        <v>6</v>
      </c>
      <c r="P209">
        <v>2016</v>
      </c>
      <c r="Q209">
        <v>8</v>
      </c>
      <c r="R209">
        <v>2016</v>
      </c>
      <c r="S209" t="s">
        <v>3985</v>
      </c>
      <c r="T209" t="s">
        <v>3985</v>
      </c>
      <c r="U209">
        <v>2016</v>
      </c>
      <c r="V209">
        <v>2016</v>
      </c>
    </row>
    <row r="210" spans="1:22" x14ac:dyDescent="0.35">
      <c r="A210" s="1" t="s">
        <v>182</v>
      </c>
      <c r="B210" s="1" t="s">
        <v>410</v>
      </c>
      <c r="C210" s="1" t="s">
        <v>28</v>
      </c>
      <c r="D210" s="1" t="s">
        <v>411</v>
      </c>
      <c r="E210" s="1" t="s">
        <v>250</v>
      </c>
      <c r="F210" s="1" t="s">
        <v>4601</v>
      </c>
      <c r="G210">
        <v>4855000</v>
      </c>
      <c r="H210">
        <v>1605000</v>
      </c>
      <c r="I210">
        <v>1605000</v>
      </c>
      <c r="J210" s="2">
        <v>42901</v>
      </c>
      <c r="K210" s="2">
        <v>42942</v>
      </c>
      <c r="L210" s="1" t="s">
        <v>4291</v>
      </c>
      <c r="M210" s="1" t="s">
        <v>413</v>
      </c>
      <c r="N210" s="1" t="s">
        <v>4851</v>
      </c>
      <c r="O210">
        <v>6</v>
      </c>
      <c r="P210">
        <v>2017</v>
      </c>
      <c r="Q210">
        <v>7</v>
      </c>
      <c r="R210">
        <v>2017</v>
      </c>
      <c r="S210" t="s">
        <v>3985</v>
      </c>
      <c r="T210" t="s">
        <v>3985</v>
      </c>
      <c r="U210">
        <v>2017</v>
      </c>
      <c r="V210">
        <v>2017</v>
      </c>
    </row>
    <row r="211" spans="1:22" x14ac:dyDescent="0.35">
      <c r="A211" s="1" t="s">
        <v>206</v>
      </c>
      <c r="B211" s="1" t="s">
        <v>208</v>
      </c>
      <c r="C211" s="1" t="s">
        <v>206</v>
      </c>
      <c r="D211" s="1" t="s">
        <v>206</v>
      </c>
      <c r="E211" s="1" t="s">
        <v>60</v>
      </c>
      <c r="F211" s="1" t="s">
        <v>4601</v>
      </c>
      <c r="G211">
        <v>1620137</v>
      </c>
      <c r="H211">
        <v>256254</v>
      </c>
      <c r="I211">
        <v>256254</v>
      </c>
      <c r="J211" s="2">
        <v>42231</v>
      </c>
      <c r="K211" s="2">
        <v>42231</v>
      </c>
      <c r="L211" s="1" t="s">
        <v>5170</v>
      </c>
      <c r="M211" s="1" t="s">
        <v>211</v>
      </c>
      <c r="N211" s="1" t="s">
        <v>4852</v>
      </c>
      <c r="O211">
        <v>8</v>
      </c>
      <c r="P211">
        <v>2015</v>
      </c>
      <c r="Q211">
        <v>8</v>
      </c>
      <c r="R211">
        <v>2015</v>
      </c>
      <c r="S211" t="s">
        <v>3985</v>
      </c>
      <c r="T211" t="s">
        <v>3985</v>
      </c>
      <c r="U211">
        <v>2015</v>
      </c>
      <c r="V211">
        <v>2015</v>
      </c>
    </row>
    <row r="212" spans="1:22" x14ac:dyDescent="0.35">
      <c r="A212" s="1" t="s">
        <v>206</v>
      </c>
      <c r="B212" s="1" t="s">
        <v>208</v>
      </c>
      <c r="C212" s="1" t="s">
        <v>206</v>
      </c>
      <c r="D212" s="1" t="s">
        <v>206</v>
      </c>
      <c r="E212" s="1" t="s">
        <v>60</v>
      </c>
      <c r="F212" s="1" t="s">
        <v>4601</v>
      </c>
      <c r="G212">
        <v>1620137</v>
      </c>
      <c r="H212">
        <v>383774</v>
      </c>
      <c r="I212">
        <v>383774</v>
      </c>
      <c r="J212" s="2">
        <v>42583</v>
      </c>
      <c r="K212" s="2">
        <v>42613</v>
      </c>
      <c r="L212" s="1" t="s">
        <v>5170</v>
      </c>
      <c r="M212" s="1" t="s">
        <v>211</v>
      </c>
      <c r="N212" s="1" t="s">
        <v>4853</v>
      </c>
      <c r="O212">
        <v>8</v>
      </c>
      <c r="P212">
        <v>2016</v>
      </c>
      <c r="Q212">
        <v>8</v>
      </c>
      <c r="R212">
        <v>2016</v>
      </c>
      <c r="S212" t="s">
        <v>3985</v>
      </c>
      <c r="T212" t="s">
        <v>3985</v>
      </c>
      <c r="U212">
        <v>2016</v>
      </c>
      <c r="V212">
        <v>2016</v>
      </c>
    </row>
    <row r="213" spans="1:22" x14ac:dyDescent="0.35">
      <c r="A213" s="1" t="s">
        <v>206</v>
      </c>
      <c r="B213" s="1" t="s">
        <v>208</v>
      </c>
      <c r="C213" s="1" t="s">
        <v>206</v>
      </c>
      <c r="D213" s="1" t="s">
        <v>206</v>
      </c>
      <c r="E213" s="1" t="s">
        <v>60</v>
      </c>
      <c r="F213" s="1" t="s">
        <v>4601</v>
      </c>
      <c r="G213">
        <v>1620137</v>
      </c>
      <c r="H213">
        <v>320898</v>
      </c>
      <c r="I213">
        <v>320898</v>
      </c>
      <c r="J213" s="2">
        <v>42948</v>
      </c>
      <c r="K213" s="2">
        <v>42978</v>
      </c>
      <c r="L213" s="1" t="s">
        <v>5170</v>
      </c>
      <c r="M213" s="1" t="s">
        <v>211</v>
      </c>
      <c r="N213" s="1" t="s">
        <v>4854</v>
      </c>
      <c r="O213">
        <v>8</v>
      </c>
      <c r="P213">
        <v>2017</v>
      </c>
      <c r="Q213">
        <v>8</v>
      </c>
      <c r="R213">
        <v>2017</v>
      </c>
      <c r="S213" t="s">
        <v>3985</v>
      </c>
      <c r="T213" t="s">
        <v>3985</v>
      </c>
      <c r="U213">
        <v>2017</v>
      </c>
      <c r="V213">
        <v>2017</v>
      </c>
    </row>
    <row r="214" spans="1:22" x14ac:dyDescent="0.35">
      <c r="A214" s="1" t="s">
        <v>206</v>
      </c>
      <c r="B214" s="1" t="s">
        <v>208</v>
      </c>
      <c r="C214" s="1" t="s">
        <v>206</v>
      </c>
      <c r="D214" s="1" t="s">
        <v>206</v>
      </c>
      <c r="E214" s="1" t="s">
        <v>60</v>
      </c>
      <c r="F214" s="1" t="s">
        <v>4601</v>
      </c>
      <c r="G214">
        <v>1620137</v>
      </c>
      <c r="H214">
        <v>250741</v>
      </c>
      <c r="I214">
        <v>250741</v>
      </c>
      <c r="J214" s="2">
        <v>43313</v>
      </c>
      <c r="K214" s="2">
        <v>43343</v>
      </c>
      <c r="L214" s="1" t="s">
        <v>5170</v>
      </c>
      <c r="M214" s="1" t="s">
        <v>211</v>
      </c>
      <c r="N214" s="1" t="s">
        <v>4855</v>
      </c>
      <c r="O214">
        <v>8</v>
      </c>
      <c r="P214">
        <v>2018</v>
      </c>
      <c r="Q214">
        <v>8</v>
      </c>
      <c r="R214">
        <v>2018</v>
      </c>
      <c r="S214" t="s">
        <v>3985</v>
      </c>
      <c r="T214" t="s">
        <v>3985</v>
      </c>
      <c r="U214">
        <v>2018</v>
      </c>
      <c r="V214">
        <v>2018</v>
      </c>
    </row>
    <row r="215" spans="1:22" x14ac:dyDescent="0.35">
      <c r="A215" s="1" t="s">
        <v>306</v>
      </c>
      <c r="B215" s="1" t="s">
        <v>524</v>
      </c>
      <c r="C215" s="1" t="s">
        <v>262</v>
      </c>
      <c r="D215" s="1" t="s">
        <v>525</v>
      </c>
      <c r="E215" s="1" t="s">
        <v>250</v>
      </c>
      <c r="F215" s="1" t="s">
        <v>4601</v>
      </c>
      <c r="G215">
        <v>1051863</v>
      </c>
      <c r="H215">
        <v>69800</v>
      </c>
      <c r="I215">
        <v>69800</v>
      </c>
      <c r="J215" s="2">
        <v>38718</v>
      </c>
      <c r="K215" s="2">
        <v>38718</v>
      </c>
      <c r="L215" s="1" t="s">
        <v>4319</v>
      </c>
      <c r="M215" s="1" t="s">
        <v>265</v>
      </c>
      <c r="N215" s="1" t="s">
        <v>4888</v>
      </c>
      <c r="O215">
        <v>1</v>
      </c>
      <c r="P215">
        <v>2006</v>
      </c>
      <c r="Q215">
        <v>1</v>
      </c>
      <c r="R215">
        <v>2006</v>
      </c>
      <c r="S215" t="s">
        <v>3987</v>
      </c>
      <c r="T215" t="s">
        <v>3987</v>
      </c>
      <c r="U215">
        <v>2006</v>
      </c>
      <c r="V215">
        <v>2006</v>
      </c>
    </row>
    <row r="216" spans="1:22" x14ac:dyDescent="0.35">
      <c r="A216" s="1" t="s">
        <v>306</v>
      </c>
      <c r="B216" s="1" t="s">
        <v>524</v>
      </c>
      <c r="C216" s="1" t="s">
        <v>262</v>
      </c>
      <c r="D216" s="1" t="s">
        <v>525</v>
      </c>
      <c r="E216" s="1" t="s">
        <v>250</v>
      </c>
      <c r="F216" s="1" t="s">
        <v>4601</v>
      </c>
      <c r="G216">
        <v>1051863</v>
      </c>
      <c r="H216">
        <v>110300</v>
      </c>
      <c r="I216">
        <v>110300</v>
      </c>
      <c r="J216" s="2">
        <v>39083</v>
      </c>
      <c r="K216" s="2">
        <v>39083</v>
      </c>
      <c r="L216" s="1" t="s">
        <v>4319</v>
      </c>
      <c r="M216" s="1" t="s">
        <v>265</v>
      </c>
      <c r="N216" s="1" t="s">
        <v>4889</v>
      </c>
      <c r="O216">
        <v>1</v>
      </c>
      <c r="P216">
        <v>2007</v>
      </c>
      <c r="Q216">
        <v>1</v>
      </c>
      <c r="R216">
        <v>2007</v>
      </c>
      <c r="S216" t="s">
        <v>3987</v>
      </c>
      <c r="T216" t="s">
        <v>3987</v>
      </c>
      <c r="U216">
        <v>2007</v>
      </c>
      <c r="V216">
        <v>2007</v>
      </c>
    </row>
    <row r="217" spans="1:22" x14ac:dyDescent="0.35">
      <c r="A217" s="1" t="s">
        <v>423</v>
      </c>
      <c r="B217" s="1" t="s">
        <v>425</v>
      </c>
      <c r="C217" s="1" t="s">
        <v>28</v>
      </c>
      <c r="D217" s="1" t="s">
        <v>426</v>
      </c>
      <c r="E217" s="1" t="s">
        <v>250</v>
      </c>
      <c r="F217" s="1" t="s">
        <v>4601</v>
      </c>
      <c r="G217">
        <v>1593595</v>
      </c>
      <c r="H217">
        <v>520000</v>
      </c>
      <c r="I217">
        <v>520000</v>
      </c>
      <c r="J217" s="2">
        <v>40739</v>
      </c>
      <c r="K217" s="2">
        <v>40745</v>
      </c>
      <c r="L217" s="1" t="s">
        <v>4280</v>
      </c>
      <c r="M217" s="1" t="s">
        <v>265</v>
      </c>
      <c r="N217" s="1" t="s">
        <v>4890</v>
      </c>
      <c r="O217">
        <v>7</v>
      </c>
      <c r="P217">
        <v>2011</v>
      </c>
      <c r="Q217">
        <v>7</v>
      </c>
      <c r="R217">
        <v>2011</v>
      </c>
      <c r="S217" t="s">
        <v>3985</v>
      </c>
      <c r="T217" t="s">
        <v>3985</v>
      </c>
      <c r="U217">
        <v>2011</v>
      </c>
      <c r="V217">
        <v>2011</v>
      </c>
    </row>
    <row r="218" spans="1:22" x14ac:dyDescent="0.35">
      <c r="A218" s="1" t="s">
        <v>423</v>
      </c>
      <c r="B218" s="1" t="s">
        <v>425</v>
      </c>
      <c r="C218" s="1" t="s">
        <v>28</v>
      </c>
      <c r="D218" s="1" t="s">
        <v>426</v>
      </c>
      <c r="E218" s="1" t="s">
        <v>250</v>
      </c>
      <c r="F218" s="1" t="s">
        <v>4601</v>
      </c>
      <c r="G218">
        <v>1593595</v>
      </c>
      <c r="H218">
        <v>93595</v>
      </c>
      <c r="I218">
        <v>93595</v>
      </c>
      <c r="J218" s="2">
        <v>41148</v>
      </c>
      <c r="K218" s="2">
        <v>41148</v>
      </c>
      <c r="L218" s="1" t="s">
        <v>4280</v>
      </c>
      <c r="M218" s="1" t="s">
        <v>265</v>
      </c>
      <c r="N218" s="1" t="s">
        <v>4891</v>
      </c>
      <c r="O218">
        <v>8</v>
      </c>
      <c r="P218">
        <v>2012</v>
      </c>
      <c r="Q218">
        <v>8</v>
      </c>
      <c r="R218">
        <v>2012</v>
      </c>
      <c r="S218" t="s">
        <v>3985</v>
      </c>
      <c r="T218" t="s">
        <v>3985</v>
      </c>
      <c r="U218">
        <v>2012</v>
      </c>
      <c r="V218">
        <v>2012</v>
      </c>
    </row>
    <row r="219" spans="1:22" x14ac:dyDescent="0.35">
      <c r="A219" s="1" t="s">
        <v>423</v>
      </c>
      <c r="B219" s="1" t="s">
        <v>425</v>
      </c>
      <c r="C219" s="1" t="s">
        <v>28</v>
      </c>
      <c r="D219" s="1" t="s">
        <v>426</v>
      </c>
      <c r="E219" s="1" t="s">
        <v>250</v>
      </c>
      <c r="F219" s="1" t="s">
        <v>4601</v>
      </c>
      <c r="G219">
        <v>1593595</v>
      </c>
      <c r="H219">
        <v>495000</v>
      </c>
      <c r="I219">
        <v>495000</v>
      </c>
      <c r="J219" s="2">
        <v>41105</v>
      </c>
      <c r="K219" s="2">
        <v>41148</v>
      </c>
      <c r="L219" s="1" t="s">
        <v>4280</v>
      </c>
      <c r="M219" s="1" t="s">
        <v>265</v>
      </c>
      <c r="N219" s="1" t="s">
        <v>4892</v>
      </c>
      <c r="O219">
        <v>7</v>
      </c>
      <c r="P219">
        <v>2012</v>
      </c>
      <c r="Q219">
        <v>8</v>
      </c>
      <c r="R219">
        <v>2012</v>
      </c>
      <c r="S219" t="s">
        <v>3985</v>
      </c>
      <c r="T219" t="s">
        <v>3985</v>
      </c>
      <c r="U219">
        <v>2012</v>
      </c>
      <c r="V219">
        <v>2012</v>
      </c>
    </row>
    <row r="220" spans="1:22" x14ac:dyDescent="0.35">
      <c r="A220" s="1" t="s">
        <v>182</v>
      </c>
      <c r="B220" s="1" t="s">
        <v>356</v>
      </c>
      <c r="C220" s="1" t="s">
        <v>292</v>
      </c>
      <c r="D220" s="1" t="s">
        <v>357</v>
      </c>
      <c r="E220" s="1" t="s">
        <v>250</v>
      </c>
      <c r="F220" s="1" t="s">
        <v>4601</v>
      </c>
      <c r="G220">
        <v>840000</v>
      </c>
      <c r="H220">
        <v>840000</v>
      </c>
      <c r="I220">
        <v>840000</v>
      </c>
      <c r="J220" s="2">
        <v>41455</v>
      </c>
      <c r="K220" s="2">
        <v>41449</v>
      </c>
      <c r="L220" s="1" t="s">
        <v>4280</v>
      </c>
      <c r="M220" s="1" t="s">
        <v>265</v>
      </c>
      <c r="N220" s="1" t="s">
        <v>4893</v>
      </c>
      <c r="O220">
        <v>6</v>
      </c>
      <c r="P220">
        <v>2013</v>
      </c>
      <c r="Q220">
        <v>6</v>
      </c>
      <c r="R220">
        <v>2013</v>
      </c>
      <c r="S220" t="s">
        <v>3985</v>
      </c>
      <c r="T220" t="s">
        <v>3985</v>
      </c>
      <c r="U220">
        <v>2013</v>
      </c>
      <c r="V220">
        <v>2013</v>
      </c>
    </row>
    <row r="221" spans="1:22" x14ac:dyDescent="0.35">
      <c r="A221" s="1" t="s">
        <v>376</v>
      </c>
      <c r="B221" s="1" t="s">
        <v>378</v>
      </c>
      <c r="C221" s="1" t="s">
        <v>28</v>
      </c>
      <c r="D221" s="1" t="s">
        <v>379</v>
      </c>
      <c r="E221" s="1" t="s">
        <v>250</v>
      </c>
      <c r="F221" s="1" t="s">
        <v>4601</v>
      </c>
      <c r="G221">
        <v>1154500</v>
      </c>
      <c r="H221">
        <v>434600</v>
      </c>
      <c r="I221">
        <v>434600</v>
      </c>
      <c r="J221" s="2">
        <v>41243</v>
      </c>
      <c r="K221" s="2">
        <v>41243</v>
      </c>
      <c r="L221" s="1" t="s">
        <v>4287</v>
      </c>
      <c r="M221" s="1" t="s">
        <v>265</v>
      </c>
      <c r="N221" s="1" t="s">
        <v>4894</v>
      </c>
      <c r="O221">
        <v>11</v>
      </c>
      <c r="P221">
        <v>2012</v>
      </c>
      <c r="Q221">
        <v>11</v>
      </c>
      <c r="R221">
        <v>2012</v>
      </c>
      <c r="S221" t="s">
        <v>3988</v>
      </c>
      <c r="T221" t="s">
        <v>3988</v>
      </c>
      <c r="U221">
        <v>2013</v>
      </c>
      <c r="V221">
        <v>2013</v>
      </c>
    </row>
    <row r="222" spans="1:22" x14ac:dyDescent="0.35">
      <c r="A222" s="1" t="s">
        <v>376</v>
      </c>
      <c r="B222" s="1" t="s">
        <v>378</v>
      </c>
      <c r="C222" s="1" t="s">
        <v>28</v>
      </c>
      <c r="D222" s="1" t="s">
        <v>379</v>
      </c>
      <c r="E222" s="1" t="s">
        <v>250</v>
      </c>
      <c r="F222" s="1" t="s">
        <v>4601</v>
      </c>
      <c r="G222">
        <v>1154500</v>
      </c>
      <c r="H222">
        <v>451700</v>
      </c>
      <c r="I222">
        <v>451700</v>
      </c>
      <c r="J222" s="2">
        <v>41466</v>
      </c>
      <c r="K222" s="2">
        <v>41466</v>
      </c>
      <c r="L222" s="1" t="s">
        <v>4287</v>
      </c>
      <c r="M222" s="1" t="s">
        <v>265</v>
      </c>
      <c r="N222" s="1" t="s">
        <v>4895</v>
      </c>
      <c r="O222">
        <v>7</v>
      </c>
      <c r="P222">
        <v>2013</v>
      </c>
      <c r="Q222">
        <v>7</v>
      </c>
      <c r="R222">
        <v>2013</v>
      </c>
      <c r="S222" t="s">
        <v>3985</v>
      </c>
      <c r="T222" t="s">
        <v>3985</v>
      </c>
      <c r="U222">
        <v>2013</v>
      </c>
      <c r="V222">
        <v>2013</v>
      </c>
    </row>
    <row r="223" spans="1:22" x14ac:dyDescent="0.35">
      <c r="A223" s="1" t="s">
        <v>382</v>
      </c>
      <c r="B223" s="1" t="s">
        <v>384</v>
      </c>
      <c r="C223" s="1" t="s">
        <v>28</v>
      </c>
      <c r="D223" s="1" t="s">
        <v>385</v>
      </c>
      <c r="E223" s="1" t="s">
        <v>250</v>
      </c>
      <c r="F223" s="1" t="s">
        <v>4601</v>
      </c>
      <c r="G223">
        <v>1365000</v>
      </c>
      <c r="H223">
        <v>432000</v>
      </c>
      <c r="I223">
        <v>432000</v>
      </c>
      <c r="J223" s="2">
        <v>41705</v>
      </c>
      <c r="K223" s="2">
        <v>41705</v>
      </c>
      <c r="L223" s="1" t="s">
        <v>4319</v>
      </c>
      <c r="M223" s="1" t="s">
        <v>76</v>
      </c>
      <c r="N223" s="1" t="s">
        <v>4856</v>
      </c>
      <c r="O223">
        <v>3</v>
      </c>
      <c r="P223">
        <v>2014</v>
      </c>
      <c r="Q223">
        <v>3</v>
      </c>
      <c r="R223">
        <v>2014</v>
      </c>
      <c r="S223" t="s">
        <v>3986</v>
      </c>
      <c r="T223" t="s">
        <v>3986</v>
      </c>
      <c r="U223">
        <v>2014</v>
      </c>
      <c r="V223">
        <v>2014</v>
      </c>
    </row>
    <row r="224" spans="1:22" x14ac:dyDescent="0.35">
      <c r="A224" s="1" t="s">
        <v>382</v>
      </c>
      <c r="B224" s="1" t="s">
        <v>384</v>
      </c>
      <c r="C224" s="1" t="s">
        <v>28</v>
      </c>
      <c r="D224" s="1" t="s">
        <v>385</v>
      </c>
      <c r="E224" s="1" t="s">
        <v>250</v>
      </c>
      <c r="F224" s="1" t="s">
        <v>4601</v>
      </c>
      <c r="G224">
        <v>1365000</v>
      </c>
      <c r="H224">
        <v>311000</v>
      </c>
      <c r="I224">
        <v>311000</v>
      </c>
      <c r="J224" s="2">
        <v>42078</v>
      </c>
      <c r="K224" s="2">
        <v>42079</v>
      </c>
      <c r="L224" s="1" t="s">
        <v>4319</v>
      </c>
      <c r="M224" s="1" t="s">
        <v>76</v>
      </c>
      <c r="N224" s="1" t="s">
        <v>4857</v>
      </c>
      <c r="O224">
        <v>3</v>
      </c>
      <c r="P224">
        <v>2015</v>
      </c>
      <c r="Q224">
        <v>3</v>
      </c>
      <c r="R224">
        <v>2015</v>
      </c>
      <c r="S224" t="s">
        <v>3986</v>
      </c>
      <c r="T224" t="s">
        <v>3986</v>
      </c>
      <c r="U224">
        <v>2015</v>
      </c>
      <c r="V224">
        <v>2015</v>
      </c>
    </row>
    <row r="225" spans="1:22" x14ac:dyDescent="0.35">
      <c r="A225" s="1" t="s">
        <v>382</v>
      </c>
      <c r="B225" s="1" t="s">
        <v>384</v>
      </c>
      <c r="C225" s="1" t="s">
        <v>28</v>
      </c>
      <c r="D225" s="1" t="s">
        <v>385</v>
      </c>
      <c r="E225" s="1" t="s">
        <v>250</v>
      </c>
      <c r="F225" s="1" t="s">
        <v>4601</v>
      </c>
      <c r="G225">
        <v>1365000</v>
      </c>
      <c r="H225">
        <v>311000</v>
      </c>
      <c r="I225">
        <v>311000</v>
      </c>
      <c r="J225" s="2">
        <v>42457</v>
      </c>
      <c r="K225" s="2">
        <v>42457</v>
      </c>
      <c r="L225" s="1" t="s">
        <v>4319</v>
      </c>
      <c r="M225" s="1" t="s">
        <v>76</v>
      </c>
      <c r="N225" s="1" t="s">
        <v>4858</v>
      </c>
      <c r="O225">
        <v>3</v>
      </c>
      <c r="P225">
        <v>2016</v>
      </c>
      <c r="Q225">
        <v>3</v>
      </c>
      <c r="R225">
        <v>2016</v>
      </c>
      <c r="S225" t="s">
        <v>3986</v>
      </c>
      <c r="T225" t="s">
        <v>3986</v>
      </c>
      <c r="U225">
        <v>2016</v>
      </c>
      <c r="V225">
        <v>2016</v>
      </c>
    </row>
    <row r="226" spans="1:22" x14ac:dyDescent="0.35">
      <c r="A226" s="1" t="s">
        <v>382</v>
      </c>
      <c r="B226" s="1" t="s">
        <v>384</v>
      </c>
      <c r="C226" s="1" t="s">
        <v>28</v>
      </c>
      <c r="D226" s="1" t="s">
        <v>385</v>
      </c>
      <c r="E226" s="1" t="s">
        <v>250</v>
      </c>
      <c r="F226" s="1" t="s">
        <v>4601</v>
      </c>
      <c r="G226">
        <v>1365000</v>
      </c>
      <c r="H226">
        <v>311000</v>
      </c>
      <c r="I226">
        <v>311000</v>
      </c>
      <c r="J226" s="2">
        <v>42807</v>
      </c>
      <c r="K226" s="2">
        <v>42807</v>
      </c>
      <c r="L226" s="1" t="s">
        <v>4319</v>
      </c>
      <c r="M226" s="1" t="s">
        <v>76</v>
      </c>
      <c r="N226" s="1" t="s">
        <v>4859</v>
      </c>
      <c r="O226">
        <v>3</v>
      </c>
      <c r="P226">
        <v>2017</v>
      </c>
      <c r="Q226">
        <v>3</v>
      </c>
      <c r="R226">
        <v>2017</v>
      </c>
      <c r="S226" t="s">
        <v>3986</v>
      </c>
      <c r="T226" t="s">
        <v>3986</v>
      </c>
      <c r="U226">
        <v>2017</v>
      </c>
      <c r="V226">
        <v>2017</v>
      </c>
    </row>
    <row r="227" spans="1:22" x14ac:dyDescent="0.35">
      <c r="A227" s="1" t="s">
        <v>325</v>
      </c>
      <c r="B227" s="1" t="s">
        <v>646</v>
      </c>
      <c r="C227" s="1" t="s">
        <v>28</v>
      </c>
      <c r="D227" s="1" t="s">
        <v>647</v>
      </c>
      <c r="E227" s="1" t="s">
        <v>250</v>
      </c>
      <c r="F227" s="1" t="s">
        <v>4601</v>
      </c>
      <c r="G227">
        <v>500000</v>
      </c>
      <c r="H227">
        <v>500000</v>
      </c>
      <c r="I227">
        <v>500000</v>
      </c>
      <c r="J227" s="2">
        <v>42237</v>
      </c>
      <c r="K227" s="2">
        <v>42237</v>
      </c>
      <c r="L227" s="1" t="s">
        <v>4291</v>
      </c>
      <c r="M227" s="1" t="s">
        <v>265</v>
      </c>
      <c r="N227" s="1" t="s">
        <v>4860</v>
      </c>
      <c r="O227">
        <v>8</v>
      </c>
      <c r="P227">
        <v>2015</v>
      </c>
      <c r="Q227">
        <v>8</v>
      </c>
      <c r="R227">
        <v>2015</v>
      </c>
      <c r="S227" t="s">
        <v>3985</v>
      </c>
      <c r="T227" t="s">
        <v>3985</v>
      </c>
      <c r="U227">
        <v>2015</v>
      </c>
      <c r="V227">
        <v>2015</v>
      </c>
    </row>
    <row r="228" spans="1:22" x14ac:dyDescent="0.35">
      <c r="A228" s="1" t="s">
        <v>49</v>
      </c>
      <c r="B228" s="1" t="s">
        <v>639</v>
      </c>
      <c r="C228" s="1" t="s">
        <v>28</v>
      </c>
      <c r="D228" s="1" t="s">
        <v>640</v>
      </c>
      <c r="E228" s="1" t="s">
        <v>250</v>
      </c>
      <c r="F228" s="1" t="s">
        <v>4601</v>
      </c>
      <c r="G228">
        <v>3659507</v>
      </c>
      <c r="H228">
        <v>1257036</v>
      </c>
      <c r="I228">
        <v>1257036</v>
      </c>
      <c r="J228" s="2">
        <v>41085</v>
      </c>
      <c r="K228" s="2">
        <v>41085</v>
      </c>
      <c r="L228" s="1" t="s">
        <v>4280</v>
      </c>
      <c r="M228" s="1" t="s">
        <v>265</v>
      </c>
      <c r="N228" s="1" t="s">
        <v>4861</v>
      </c>
      <c r="O228">
        <v>6</v>
      </c>
      <c r="P228">
        <v>2012</v>
      </c>
      <c r="Q228">
        <v>6</v>
      </c>
      <c r="R228">
        <v>2012</v>
      </c>
      <c r="S228" t="s">
        <v>3985</v>
      </c>
      <c r="T228" t="s">
        <v>3985</v>
      </c>
      <c r="U228">
        <v>2012</v>
      </c>
      <c r="V228">
        <v>2012</v>
      </c>
    </row>
    <row r="229" spans="1:22" x14ac:dyDescent="0.35">
      <c r="A229" s="1" t="s">
        <v>49</v>
      </c>
      <c r="B229" s="1" t="s">
        <v>639</v>
      </c>
      <c r="C229" s="1" t="s">
        <v>28</v>
      </c>
      <c r="D229" s="1" t="s">
        <v>640</v>
      </c>
      <c r="E229" s="1" t="s">
        <v>250</v>
      </c>
      <c r="F229" s="1" t="s">
        <v>4601</v>
      </c>
      <c r="G229">
        <v>3659507</v>
      </c>
      <c r="H229">
        <v>1363724</v>
      </c>
      <c r="I229">
        <v>1363724</v>
      </c>
      <c r="J229" s="2">
        <v>41500</v>
      </c>
      <c r="K229" s="2">
        <v>41500</v>
      </c>
      <c r="L229" s="1" t="s">
        <v>4280</v>
      </c>
      <c r="M229" s="1" t="s">
        <v>265</v>
      </c>
      <c r="N229" s="1" t="s">
        <v>4862</v>
      </c>
      <c r="O229">
        <v>8</v>
      </c>
      <c r="P229">
        <v>2013</v>
      </c>
      <c r="Q229">
        <v>8</v>
      </c>
      <c r="R229">
        <v>2013</v>
      </c>
      <c r="S229" t="s">
        <v>3985</v>
      </c>
      <c r="T229" t="s">
        <v>3985</v>
      </c>
      <c r="U229">
        <v>2013</v>
      </c>
      <c r="V229">
        <v>2013</v>
      </c>
    </row>
    <row r="230" spans="1:22" x14ac:dyDescent="0.35">
      <c r="A230" s="1" t="s">
        <v>49</v>
      </c>
      <c r="B230" s="1" t="s">
        <v>639</v>
      </c>
      <c r="C230" s="1" t="s">
        <v>28</v>
      </c>
      <c r="D230" s="1" t="s">
        <v>640</v>
      </c>
      <c r="E230" s="1" t="s">
        <v>250</v>
      </c>
      <c r="F230" s="1" t="s">
        <v>4601</v>
      </c>
      <c r="G230">
        <v>3659507</v>
      </c>
      <c r="H230">
        <v>1038747</v>
      </c>
      <c r="I230">
        <v>1038747</v>
      </c>
      <c r="J230" s="2">
        <v>41870</v>
      </c>
      <c r="K230" s="2">
        <v>41870</v>
      </c>
      <c r="L230" s="1" t="s">
        <v>4280</v>
      </c>
      <c r="M230" s="1" t="s">
        <v>265</v>
      </c>
      <c r="N230" s="1" t="s">
        <v>4863</v>
      </c>
      <c r="O230">
        <v>8</v>
      </c>
      <c r="P230">
        <v>2014</v>
      </c>
      <c r="Q230">
        <v>8</v>
      </c>
      <c r="R230">
        <v>2014</v>
      </c>
      <c r="S230" t="s">
        <v>3985</v>
      </c>
      <c r="T230" t="s">
        <v>3985</v>
      </c>
      <c r="U230">
        <v>2014</v>
      </c>
      <c r="V230">
        <v>2014</v>
      </c>
    </row>
    <row r="231" spans="1:22" x14ac:dyDescent="0.35">
      <c r="A231" s="1" t="s">
        <v>49</v>
      </c>
      <c r="B231" s="1" t="s">
        <v>469</v>
      </c>
      <c r="C231" s="1" t="s">
        <v>28</v>
      </c>
      <c r="D231" s="1" t="s">
        <v>470</v>
      </c>
      <c r="E231" s="1" t="s">
        <v>250</v>
      </c>
      <c r="F231" s="1" t="s">
        <v>4601</v>
      </c>
      <c r="G231">
        <v>1750000</v>
      </c>
      <c r="H231">
        <v>495000</v>
      </c>
      <c r="I231">
        <v>495000</v>
      </c>
      <c r="J231" s="2">
        <v>40563</v>
      </c>
      <c r="K231" s="2">
        <v>40563</v>
      </c>
      <c r="L231" s="1" t="s">
        <v>4280</v>
      </c>
      <c r="M231" s="1" t="s">
        <v>265</v>
      </c>
      <c r="N231" s="1" t="s">
        <v>4864</v>
      </c>
      <c r="O231">
        <v>1</v>
      </c>
      <c r="P231">
        <v>2011</v>
      </c>
      <c r="Q231">
        <v>1</v>
      </c>
      <c r="R231">
        <v>2011</v>
      </c>
      <c r="S231" t="s">
        <v>3987</v>
      </c>
      <c r="T231" t="s">
        <v>3987</v>
      </c>
      <c r="U231">
        <v>2011</v>
      </c>
      <c r="V231">
        <v>2011</v>
      </c>
    </row>
    <row r="232" spans="1:22" x14ac:dyDescent="0.35">
      <c r="A232" s="1" t="s">
        <v>49</v>
      </c>
      <c r="B232" s="1" t="s">
        <v>469</v>
      </c>
      <c r="C232" s="1" t="s">
        <v>28</v>
      </c>
      <c r="D232" s="1" t="s">
        <v>470</v>
      </c>
      <c r="E232" s="1" t="s">
        <v>250</v>
      </c>
      <c r="F232" s="1" t="s">
        <v>4601</v>
      </c>
      <c r="G232">
        <v>1750000</v>
      </c>
      <c r="H232">
        <v>605000</v>
      </c>
      <c r="I232">
        <v>605000</v>
      </c>
      <c r="J232" s="2">
        <v>40963</v>
      </c>
      <c r="K232" s="2">
        <v>40963</v>
      </c>
      <c r="L232" s="1" t="s">
        <v>4280</v>
      </c>
      <c r="M232" s="1" t="s">
        <v>265</v>
      </c>
      <c r="N232" s="1" t="s">
        <v>4865</v>
      </c>
      <c r="O232">
        <v>2</v>
      </c>
      <c r="P232">
        <v>2012</v>
      </c>
      <c r="Q232">
        <v>2</v>
      </c>
      <c r="R232">
        <v>2012</v>
      </c>
      <c r="S232" t="s">
        <v>3987</v>
      </c>
      <c r="T232" t="s">
        <v>3987</v>
      </c>
      <c r="U232">
        <v>2012</v>
      </c>
      <c r="V232">
        <v>2012</v>
      </c>
    </row>
    <row r="233" spans="1:22" x14ac:dyDescent="0.35">
      <c r="A233" s="1" t="s">
        <v>49</v>
      </c>
      <c r="B233" s="1" t="s">
        <v>469</v>
      </c>
      <c r="C233" s="1" t="s">
        <v>28</v>
      </c>
      <c r="D233" s="1" t="s">
        <v>470</v>
      </c>
      <c r="E233" s="1" t="s">
        <v>250</v>
      </c>
      <c r="F233" s="1" t="s">
        <v>4601</v>
      </c>
      <c r="G233">
        <v>1750000</v>
      </c>
      <c r="H233">
        <v>650000</v>
      </c>
      <c r="I233">
        <v>650000</v>
      </c>
      <c r="J233" s="2">
        <v>41404</v>
      </c>
      <c r="K233" s="2">
        <v>41404</v>
      </c>
      <c r="L233" s="1" t="s">
        <v>4280</v>
      </c>
      <c r="M233" s="1" t="s">
        <v>265</v>
      </c>
      <c r="N233" s="1" t="s">
        <v>4866</v>
      </c>
      <c r="O233">
        <v>5</v>
      </c>
      <c r="P233">
        <v>2013</v>
      </c>
      <c r="Q233">
        <v>5</v>
      </c>
      <c r="R233">
        <v>2013</v>
      </c>
      <c r="S233" t="s">
        <v>3986</v>
      </c>
      <c r="T233" t="s">
        <v>3986</v>
      </c>
      <c r="U233">
        <v>2013</v>
      </c>
      <c r="V233">
        <v>2013</v>
      </c>
    </row>
    <row r="234" spans="1:22" x14ac:dyDescent="0.35">
      <c r="A234" s="1" t="s">
        <v>348</v>
      </c>
      <c r="B234" s="1" t="s">
        <v>574</v>
      </c>
      <c r="C234" s="1" t="s">
        <v>28</v>
      </c>
      <c r="D234" s="1" t="s">
        <v>575</v>
      </c>
      <c r="E234" s="1" t="s">
        <v>250</v>
      </c>
      <c r="F234" s="1" t="s">
        <v>4601</v>
      </c>
      <c r="G234">
        <v>1990185</v>
      </c>
      <c r="H234">
        <v>365000</v>
      </c>
      <c r="I234">
        <v>365000</v>
      </c>
      <c r="J234" s="2">
        <v>38353</v>
      </c>
      <c r="K234" s="2">
        <v>38353</v>
      </c>
      <c r="L234" s="1" t="s">
        <v>4280</v>
      </c>
      <c r="M234" s="1" t="s">
        <v>265</v>
      </c>
      <c r="N234" s="1" t="s">
        <v>4867</v>
      </c>
      <c r="O234">
        <v>1</v>
      </c>
      <c r="P234">
        <v>2005</v>
      </c>
      <c r="Q234">
        <v>1</v>
      </c>
      <c r="R234">
        <v>2005</v>
      </c>
      <c r="S234" t="s">
        <v>3987</v>
      </c>
      <c r="T234" t="s">
        <v>3987</v>
      </c>
      <c r="U234">
        <v>2005</v>
      </c>
      <c r="V234">
        <v>2005</v>
      </c>
    </row>
    <row r="235" spans="1:22" x14ac:dyDescent="0.35">
      <c r="A235" s="1" t="s">
        <v>348</v>
      </c>
      <c r="B235" s="1" t="s">
        <v>574</v>
      </c>
      <c r="C235" s="1" t="s">
        <v>28</v>
      </c>
      <c r="D235" s="1" t="s">
        <v>575</v>
      </c>
      <c r="E235" s="1" t="s">
        <v>250</v>
      </c>
      <c r="F235" s="1" t="s">
        <v>4601</v>
      </c>
      <c r="G235">
        <v>1990185</v>
      </c>
      <c r="H235">
        <v>465000</v>
      </c>
      <c r="I235">
        <v>465000</v>
      </c>
      <c r="J235" s="2">
        <v>38718</v>
      </c>
      <c r="K235" s="2">
        <v>38718</v>
      </c>
      <c r="L235" s="1" t="s">
        <v>4280</v>
      </c>
      <c r="M235" s="1" t="s">
        <v>265</v>
      </c>
      <c r="N235" s="1" t="s">
        <v>4868</v>
      </c>
      <c r="O235">
        <v>1</v>
      </c>
      <c r="P235">
        <v>2006</v>
      </c>
      <c r="Q235">
        <v>1</v>
      </c>
      <c r="R235">
        <v>2006</v>
      </c>
      <c r="S235" t="s">
        <v>3987</v>
      </c>
      <c r="T235" t="s">
        <v>3987</v>
      </c>
      <c r="U235">
        <v>2006</v>
      </c>
      <c r="V235">
        <v>2006</v>
      </c>
    </row>
    <row r="236" spans="1:22" x14ac:dyDescent="0.35">
      <c r="A236" s="1" t="s">
        <v>460</v>
      </c>
      <c r="B236" s="1" t="s">
        <v>462</v>
      </c>
      <c r="C236" s="1" t="s">
        <v>28</v>
      </c>
      <c r="D236" s="1" t="s">
        <v>463</v>
      </c>
      <c r="E236" s="1" t="s">
        <v>250</v>
      </c>
      <c r="F236" s="1" t="s">
        <v>4601</v>
      </c>
      <c r="G236">
        <v>1125000</v>
      </c>
      <c r="H236">
        <v>345000</v>
      </c>
      <c r="I236">
        <v>345000</v>
      </c>
      <c r="J236" s="2">
        <v>39814</v>
      </c>
      <c r="K236" s="2">
        <v>39814</v>
      </c>
      <c r="L236" s="1" t="s">
        <v>4280</v>
      </c>
      <c r="M236" s="1" t="s">
        <v>265</v>
      </c>
      <c r="N236" s="1" t="s">
        <v>4869</v>
      </c>
      <c r="O236">
        <v>1</v>
      </c>
      <c r="P236">
        <v>2009</v>
      </c>
      <c r="Q236">
        <v>1</v>
      </c>
      <c r="R236">
        <v>2009</v>
      </c>
      <c r="S236" t="s">
        <v>3987</v>
      </c>
      <c r="T236" t="s">
        <v>3987</v>
      </c>
      <c r="U236">
        <v>2009</v>
      </c>
      <c r="V236">
        <v>2009</v>
      </c>
    </row>
    <row r="237" spans="1:22" x14ac:dyDescent="0.35">
      <c r="A237" s="1" t="s">
        <v>460</v>
      </c>
      <c r="B237" s="1" t="s">
        <v>462</v>
      </c>
      <c r="C237" s="1" t="s">
        <v>28</v>
      </c>
      <c r="D237" s="1" t="s">
        <v>463</v>
      </c>
      <c r="E237" s="1" t="s">
        <v>250</v>
      </c>
      <c r="F237" s="1" t="s">
        <v>4601</v>
      </c>
      <c r="G237">
        <v>1125000</v>
      </c>
      <c r="H237">
        <v>195000</v>
      </c>
      <c r="I237">
        <v>195000</v>
      </c>
      <c r="J237" s="2">
        <v>40179</v>
      </c>
      <c r="K237" s="2">
        <v>40179</v>
      </c>
      <c r="L237" s="1" t="s">
        <v>4280</v>
      </c>
      <c r="M237" s="1" t="s">
        <v>265</v>
      </c>
      <c r="N237" s="1" t="s">
        <v>4870</v>
      </c>
      <c r="O237">
        <v>1</v>
      </c>
      <c r="P237">
        <v>2010</v>
      </c>
      <c r="Q237">
        <v>1</v>
      </c>
      <c r="R237">
        <v>2010</v>
      </c>
      <c r="S237" t="s">
        <v>3987</v>
      </c>
      <c r="T237" t="s">
        <v>3987</v>
      </c>
      <c r="U237">
        <v>2010</v>
      </c>
      <c r="V237">
        <v>2010</v>
      </c>
    </row>
    <row r="238" spans="1:22" x14ac:dyDescent="0.35">
      <c r="A238" s="1" t="s">
        <v>394</v>
      </c>
      <c r="B238" s="1" t="s">
        <v>687</v>
      </c>
      <c r="C238" s="1" t="s">
        <v>28</v>
      </c>
      <c r="D238" s="1" t="s">
        <v>688</v>
      </c>
      <c r="E238" s="1" t="s">
        <v>250</v>
      </c>
      <c r="F238" s="1" t="s">
        <v>4601</v>
      </c>
      <c r="G238">
        <v>1104000</v>
      </c>
      <c r="H238">
        <v>569500</v>
      </c>
      <c r="I238">
        <v>569500</v>
      </c>
      <c r="J238" s="2">
        <v>40785</v>
      </c>
      <c r="K238" s="2">
        <v>40785</v>
      </c>
      <c r="L238" s="1" t="s">
        <v>4280</v>
      </c>
      <c r="M238" s="1" t="s">
        <v>265</v>
      </c>
      <c r="N238" s="1" t="s">
        <v>4871</v>
      </c>
      <c r="O238">
        <v>8</v>
      </c>
      <c r="P238">
        <v>2011</v>
      </c>
      <c r="Q238">
        <v>8</v>
      </c>
      <c r="R238">
        <v>2011</v>
      </c>
      <c r="S238" t="s">
        <v>3985</v>
      </c>
      <c r="T238" t="s">
        <v>3985</v>
      </c>
      <c r="U238">
        <v>2011</v>
      </c>
      <c r="V238">
        <v>2011</v>
      </c>
    </row>
    <row r="239" spans="1:22" x14ac:dyDescent="0.35">
      <c r="A239" s="1" t="s">
        <v>394</v>
      </c>
      <c r="B239" s="1" t="s">
        <v>687</v>
      </c>
      <c r="C239" s="1" t="s">
        <v>28</v>
      </c>
      <c r="D239" s="1" t="s">
        <v>688</v>
      </c>
      <c r="E239" s="1" t="s">
        <v>250</v>
      </c>
      <c r="F239" s="1" t="s">
        <v>4601</v>
      </c>
      <c r="G239">
        <v>1104000</v>
      </c>
      <c r="H239">
        <v>534500</v>
      </c>
      <c r="I239">
        <v>534500</v>
      </c>
      <c r="J239" s="2">
        <v>41019</v>
      </c>
      <c r="K239" s="2">
        <v>41019</v>
      </c>
      <c r="L239" s="1" t="s">
        <v>4280</v>
      </c>
      <c r="M239" s="1" t="s">
        <v>265</v>
      </c>
      <c r="N239" s="1" t="s">
        <v>4872</v>
      </c>
      <c r="O239">
        <v>4</v>
      </c>
      <c r="P239">
        <v>2012</v>
      </c>
      <c r="Q239">
        <v>4</v>
      </c>
      <c r="R239">
        <v>2012</v>
      </c>
      <c r="S239" t="s">
        <v>3986</v>
      </c>
      <c r="T239" t="s">
        <v>3986</v>
      </c>
      <c r="U239">
        <v>2012</v>
      </c>
      <c r="V239">
        <v>2012</v>
      </c>
    </row>
    <row r="240" spans="1:22" x14ac:dyDescent="0.35">
      <c r="A240" s="1" t="s">
        <v>597</v>
      </c>
      <c r="B240" s="1" t="s">
        <v>672</v>
      </c>
      <c r="C240" s="1" t="s">
        <v>28</v>
      </c>
      <c r="D240" s="1" t="s">
        <v>673</v>
      </c>
      <c r="E240" s="1" t="s">
        <v>250</v>
      </c>
      <c r="F240" s="1" t="s">
        <v>4601</v>
      </c>
      <c r="G240">
        <v>961863</v>
      </c>
      <c r="H240">
        <v>500609</v>
      </c>
      <c r="I240">
        <v>500609</v>
      </c>
      <c r="J240" s="2">
        <v>41091</v>
      </c>
      <c r="K240" s="2">
        <v>41109</v>
      </c>
      <c r="L240" s="1" t="s">
        <v>4319</v>
      </c>
      <c r="M240" s="1" t="s">
        <v>265</v>
      </c>
      <c r="N240" s="1" t="s">
        <v>4873</v>
      </c>
      <c r="O240">
        <v>7</v>
      </c>
      <c r="P240">
        <v>2012</v>
      </c>
      <c r="Q240">
        <v>7</v>
      </c>
      <c r="R240">
        <v>2012</v>
      </c>
      <c r="S240" t="s">
        <v>3985</v>
      </c>
      <c r="T240" t="s">
        <v>3985</v>
      </c>
      <c r="U240">
        <v>2012</v>
      </c>
      <c r="V240">
        <v>2012</v>
      </c>
    </row>
    <row r="241" spans="1:22" x14ac:dyDescent="0.35">
      <c r="A241" s="1" t="s">
        <v>597</v>
      </c>
      <c r="B241" s="1" t="s">
        <v>672</v>
      </c>
      <c r="C241" s="1" t="s">
        <v>28</v>
      </c>
      <c r="D241" s="1" t="s">
        <v>673</v>
      </c>
      <c r="E241" s="1" t="s">
        <v>250</v>
      </c>
      <c r="F241" s="1" t="s">
        <v>4601</v>
      </c>
      <c r="G241">
        <v>961863</v>
      </c>
      <c r="H241">
        <v>230627</v>
      </c>
      <c r="I241">
        <v>230627</v>
      </c>
      <c r="J241" s="2">
        <v>41485</v>
      </c>
      <c r="K241" s="2">
        <v>41711</v>
      </c>
      <c r="L241" s="1" t="s">
        <v>4319</v>
      </c>
      <c r="M241" s="1" t="s">
        <v>265</v>
      </c>
      <c r="N241" s="1" t="s">
        <v>4874</v>
      </c>
      <c r="O241">
        <v>7</v>
      </c>
      <c r="P241">
        <v>2013</v>
      </c>
      <c r="Q241">
        <v>3</v>
      </c>
      <c r="R241">
        <v>2014</v>
      </c>
      <c r="S241" t="s">
        <v>3985</v>
      </c>
      <c r="T241" t="s">
        <v>3986</v>
      </c>
      <c r="U241">
        <v>2013</v>
      </c>
      <c r="V241">
        <v>2014</v>
      </c>
    </row>
    <row r="242" spans="1:22" x14ac:dyDescent="0.35">
      <c r="A242" s="1" t="s">
        <v>597</v>
      </c>
      <c r="B242" s="1" t="s">
        <v>672</v>
      </c>
      <c r="C242" s="1" t="s">
        <v>28</v>
      </c>
      <c r="D242" s="1" t="s">
        <v>673</v>
      </c>
      <c r="E242" s="1" t="s">
        <v>250</v>
      </c>
      <c r="F242" s="1" t="s">
        <v>4601</v>
      </c>
      <c r="G242">
        <v>961863</v>
      </c>
      <c r="H242">
        <v>230627</v>
      </c>
      <c r="I242">
        <v>230627</v>
      </c>
      <c r="J242" s="2">
        <v>41850</v>
      </c>
      <c r="K242" s="2">
        <v>42142</v>
      </c>
      <c r="L242" s="1" t="s">
        <v>4319</v>
      </c>
      <c r="M242" s="1" t="s">
        <v>265</v>
      </c>
      <c r="N242" s="1" t="s">
        <v>4875</v>
      </c>
      <c r="O242">
        <v>7</v>
      </c>
      <c r="P242">
        <v>2014</v>
      </c>
      <c r="Q242">
        <v>5</v>
      </c>
      <c r="R242">
        <v>2015</v>
      </c>
      <c r="S242" t="s">
        <v>3985</v>
      </c>
      <c r="T242" t="s">
        <v>3986</v>
      </c>
      <c r="U242">
        <v>2014</v>
      </c>
      <c r="V242">
        <v>2015</v>
      </c>
    </row>
    <row r="243" spans="1:22" x14ac:dyDescent="0.35">
      <c r="A243" s="1" t="s">
        <v>423</v>
      </c>
      <c r="B243" s="1" t="s">
        <v>425</v>
      </c>
      <c r="C243" s="1" t="s">
        <v>28</v>
      </c>
      <c r="D243" s="1" t="s">
        <v>426</v>
      </c>
      <c r="E243" s="1" t="s">
        <v>250</v>
      </c>
      <c r="F243" s="1" t="s">
        <v>4601</v>
      </c>
      <c r="G243">
        <v>1593595</v>
      </c>
      <c r="H243">
        <v>485000</v>
      </c>
      <c r="I243">
        <v>485000</v>
      </c>
      <c r="J243" s="2">
        <v>40330</v>
      </c>
      <c r="K243" s="2">
        <v>40330</v>
      </c>
      <c r="L243" s="1" t="s">
        <v>4280</v>
      </c>
      <c r="M243" s="1" t="s">
        <v>265</v>
      </c>
      <c r="N243" s="1" t="s">
        <v>4876</v>
      </c>
      <c r="O243">
        <v>6</v>
      </c>
      <c r="P243">
        <v>2010</v>
      </c>
      <c r="Q243">
        <v>6</v>
      </c>
      <c r="R243">
        <v>2010</v>
      </c>
      <c r="S243" t="s">
        <v>3985</v>
      </c>
      <c r="T243" t="s">
        <v>3985</v>
      </c>
      <c r="U243">
        <v>2010</v>
      </c>
      <c r="V243">
        <v>2010</v>
      </c>
    </row>
    <row r="244" spans="1:22" x14ac:dyDescent="0.35">
      <c r="A244" s="1" t="s">
        <v>24</v>
      </c>
      <c r="B244" s="1" t="s">
        <v>25</v>
      </c>
      <c r="C244" s="1" t="s">
        <v>28</v>
      </c>
      <c r="D244" s="1" t="s">
        <v>26</v>
      </c>
      <c r="E244" s="1" t="s">
        <v>27</v>
      </c>
      <c r="F244" s="1" t="s">
        <v>4601</v>
      </c>
      <c r="G244">
        <v>100000</v>
      </c>
      <c r="H244">
        <v>100000</v>
      </c>
      <c r="J244" s="2">
        <v>44357</v>
      </c>
      <c r="K244" s="2"/>
      <c r="L244" s="1" t="s">
        <v>4273</v>
      </c>
      <c r="M244" s="1" t="s">
        <v>32</v>
      </c>
      <c r="N244" s="1" t="s">
        <v>5104</v>
      </c>
      <c r="O244">
        <v>6</v>
      </c>
      <c r="P244">
        <v>2021</v>
      </c>
      <c r="S244" t="s">
        <v>3985</v>
      </c>
      <c r="U244">
        <v>2021</v>
      </c>
    </row>
    <row r="245" spans="1:22" x14ac:dyDescent="0.35">
      <c r="A245" s="1" t="s">
        <v>33</v>
      </c>
      <c r="B245" s="1" t="s">
        <v>34</v>
      </c>
      <c r="C245" s="1" t="s">
        <v>28</v>
      </c>
      <c r="D245" s="1" t="s">
        <v>35</v>
      </c>
      <c r="E245" s="1" t="s">
        <v>27</v>
      </c>
      <c r="F245" s="1" t="s">
        <v>4601</v>
      </c>
      <c r="G245">
        <v>100000</v>
      </c>
      <c r="H245">
        <v>100000</v>
      </c>
      <c r="J245" s="2">
        <v>44357</v>
      </c>
      <c r="K245" s="2"/>
      <c r="L245" s="1" t="s">
        <v>4273</v>
      </c>
      <c r="M245" s="1" t="s">
        <v>32</v>
      </c>
      <c r="N245" s="1" t="s">
        <v>5105</v>
      </c>
      <c r="O245">
        <v>6</v>
      </c>
      <c r="P245">
        <v>2021</v>
      </c>
      <c r="S245" t="s">
        <v>3985</v>
      </c>
      <c r="U245">
        <v>2021</v>
      </c>
    </row>
    <row r="246" spans="1:22" x14ac:dyDescent="0.35">
      <c r="A246" s="1" t="s">
        <v>111</v>
      </c>
      <c r="B246" s="1" t="s">
        <v>4935</v>
      </c>
      <c r="C246" s="1" t="s">
        <v>29</v>
      </c>
      <c r="D246" s="1" t="s">
        <v>4936</v>
      </c>
      <c r="E246" s="1" t="s">
        <v>250</v>
      </c>
      <c r="F246" s="1" t="s">
        <v>4610</v>
      </c>
      <c r="H246">
        <v>70070.720000000001</v>
      </c>
      <c r="I246">
        <v>70070.720000000001</v>
      </c>
      <c r="J246" s="2">
        <v>43647</v>
      </c>
      <c r="K246" s="2">
        <v>43647</v>
      </c>
      <c r="L246" s="1" t="s">
        <v>4332</v>
      </c>
      <c r="M246" s="1" t="s">
        <v>4937</v>
      </c>
      <c r="N246" s="1" t="s">
        <v>5094</v>
      </c>
      <c r="O246">
        <v>7</v>
      </c>
      <c r="P246">
        <v>2019</v>
      </c>
      <c r="Q246">
        <v>7</v>
      </c>
      <c r="R246">
        <v>2019</v>
      </c>
      <c r="S246" t="s">
        <v>3985</v>
      </c>
      <c r="T246" t="s">
        <v>3985</v>
      </c>
      <c r="U246">
        <v>2019</v>
      </c>
      <c r="V246">
        <v>2019</v>
      </c>
    </row>
    <row r="247" spans="1:22" x14ac:dyDescent="0.35">
      <c r="A247" s="1" t="s">
        <v>111</v>
      </c>
      <c r="B247" s="1" t="s">
        <v>4935</v>
      </c>
      <c r="C247" s="1" t="s">
        <v>29</v>
      </c>
      <c r="D247" s="1" t="s">
        <v>4936</v>
      </c>
      <c r="E247" s="1" t="s">
        <v>250</v>
      </c>
      <c r="F247" s="1" t="s">
        <v>4610</v>
      </c>
      <c r="H247">
        <v>24882.19</v>
      </c>
      <c r="I247">
        <v>24882.19</v>
      </c>
      <c r="J247" s="2">
        <v>43586</v>
      </c>
      <c r="K247" s="2">
        <v>43586</v>
      </c>
      <c r="L247" s="1" t="s">
        <v>4332</v>
      </c>
      <c r="M247" s="1" t="s">
        <v>4937</v>
      </c>
      <c r="N247" s="1" t="s">
        <v>5093</v>
      </c>
      <c r="O247">
        <v>5</v>
      </c>
      <c r="P247">
        <v>2019</v>
      </c>
      <c r="Q247">
        <v>5</v>
      </c>
      <c r="R247">
        <v>2019</v>
      </c>
      <c r="S247" t="s">
        <v>3986</v>
      </c>
      <c r="T247" t="s">
        <v>3986</v>
      </c>
      <c r="U247">
        <v>2019</v>
      </c>
      <c r="V247">
        <v>2019</v>
      </c>
    </row>
    <row r="248" spans="1:22" x14ac:dyDescent="0.35">
      <c r="A248" s="1" t="s">
        <v>111</v>
      </c>
      <c r="B248" s="1" t="s">
        <v>4935</v>
      </c>
      <c r="C248" s="1" t="s">
        <v>29</v>
      </c>
      <c r="D248" s="1" t="s">
        <v>4936</v>
      </c>
      <c r="E248" s="1" t="s">
        <v>250</v>
      </c>
      <c r="F248" s="1" t="s">
        <v>4610</v>
      </c>
      <c r="H248">
        <v>77932.36</v>
      </c>
      <c r="I248">
        <v>77932.36</v>
      </c>
      <c r="J248" s="2">
        <v>43617</v>
      </c>
      <c r="K248" s="2">
        <v>43617</v>
      </c>
      <c r="L248" s="1" t="s">
        <v>4332</v>
      </c>
      <c r="M248" s="1" t="s">
        <v>4937</v>
      </c>
      <c r="N248" s="1" t="s">
        <v>5095</v>
      </c>
      <c r="O248">
        <v>6</v>
      </c>
      <c r="P248">
        <v>2019</v>
      </c>
      <c r="Q248">
        <v>6</v>
      </c>
      <c r="R248">
        <v>2019</v>
      </c>
      <c r="S248" t="s">
        <v>3985</v>
      </c>
      <c r="T248" t="s">
        <v>3985</v>
      </c>
      <c r="U248">
        <v>2019</v>
      </c>
      <c r="V248">
        <v>2019</v>
      </c>
    </row>
    <row r="249" spans="1:22" x14ac:dyDescent="0.35">
      <c r="A249" s="1" t="s">
        <v>68</v>
      </c>
      <c r="B249" s="1" t="s">
        <v>69</v>
      </c>
      <c r="C249" s="1" t="s">
        <v>71</v>
      </c>
      <c r="D249" s="1" t="s">
        <v>70</v>
      </c>
      <c r="E249" s="1" t="s">
        <v>60</v>
      </c>
      <c r="F249" s="1" t="s">
        <v>4601</v>
      </c>
      <c r="G249">
        <v>788000</v>
      </c>
      <c r="H249">
        <v>78800</v>
      </c>
      <c r="J249" s="2">
        <v>44530</v>
      </c>
      <c r="K249" s="2"/>
      <c r="L249" s="1" t="s">
        <v>5170</v>
      </c>
      <c r="M249" s="1" t="s">
        <v>76</v>
      </c>
      <c r="N249" s="1" t="s">
        <v>4653</v>
      </c>
      <c r="O249">
        <v>11</v>
      </c>
      <c r="P249">
        <v>2021</v>
      </c>
      <c r="S249" t="s">
        <v>3988</v>
      </c>
      <c r="U249">
        <v>2022</v>
      </c>
    </row>
    <row r="250" spans="1:22" x14ac:dyDescent="0.35">
      <c r="A250" s="1" t="s">
        <v>129</v>
      </c>
      <c r="B250" s="1" t="s">
        <v>220</v>
      </c>
      <c r="C250" s="1" t="s">
        <v>28</v>
      </c>
      <c r="D250" s="1" t="s">
        <v>221</v>
      </c>
      <c r="E250" s="1" t="s">
        <v>216</v>
      </c>
      <c r="F250" s="1" t="s">
        <v>4601</v>
      </c>
      <c r="G250">
        <v>200000</v>
      </c>
      <c r="H250">
        <v>200000</v>
      </c>
      <c r="I250">
        <v>200000</v>
      </c>
      <c r="J250" s="2">
        <v>43866</v>
      </c>
      <c r="K250" s="2">
        <v>43865</v>
      </c>
      <c r="L250" s="1" t="s">
        <v>4273</v>
      </c>
      <c r="M250" s="1" t="s">
        <v>76</v>
      </c>
      <c r="N250" s="1" t="s">
        <v>4619</v>
      </c>
      <c r="O250">
        <v>2</v>
      </c>
      <c r="P250">
        <v>2020</v>
      </c>
      <c r="Q250">
        <v>2</v>
      </c>
      <c r="R250">
        <v>2020</v>
      </c>
      <c r="S250" t="s">
        <v>3987</v>
      </c>
      <c r="T250" t="s">
        <v>3987</v>
      </c>
      <c r="U250">
        <v>2020</v>
      </c>
      <c r="V250">
        <v>2020</v>
      </c>
    </row>
    <row r="251" spans="1:22" x14ac:dyDescent="0.35">
      <c r="A251" s="1" t="s">
        <v>198</v>
      </c>
      <c r="B251" s="1" t="s">
        <v>200</v>
      </c>
      <c r="C251" s="1" t="s">
        <v>28</v>
      </c>
      <c r="D251" s="1" t="s">
        <v>201</v>
      </c>
      <c r="E251" s="1" t="s">
        <v>60</v>
      </c>
      <c r="F251" s="1" t="s">
        <v>4601</v>
      </c>
      <c r="G251">
        <v>1750000</v>
      </c>
      <c r="H251">
        <v>1000000</v>
      </c>
      <c r="I251">
        <v>1000000</v>
      </c>
      <c r="J251" s="2">
        <v>44180</v>
      </c>
      <c r="K251" s="2">
        <v>44182</v>
      </c>
      <c r="L251" s="1" t="s">
        <v>4273</v>
      </c>
      <c r="M251" s="1" t="s">
        <v>76</v>
      </c>
      <c r="N251" s="1" t="s">
        <v>5100</v>
      </c>
      <c r="O251">
        <v>12</v>
      </c>
      <c r="P251">
        <v>2020</v>
      </c>
      <c r="Q251">
        <v>12</v>
      </c>
      <c r="R251">
        <v>2020</v>
      </c>
      <c r="S251" t="s">
        <v>3987</v>
      </c>
      <c r="T251" t="s">
        <v>3987</v>
      </c>
      <c r="U251">
        <v>2021</v>
      </c>
      <c r="V251">
        <v>2021</v>
      </c>
    </row>
    <row r="252" spans="1:22" x14ac:dyDescent="0.35">
      <c r="A252" s="1" t="s">
        <v>198</v>
      </c>
      <c r="B252" s="1" t="s">
        <v>200</v>
      </c>
      <c r="C252" s="1" t="s">
        <v>28</v>
      </c>
      <c r="D252" s="1" t="s">
        <v>201</v>
      </c>
      <c r="E252" s="1" t="s">
        <v>60</v>
      </c>
      <c r="F252" s="1" t="s">
        <v>4601</v>
      </c>
      <c r="G252">
        <v>1750000</v>
      </c>
      <c r="H252">
        <v>750000</v>
      </c>
      <c r="J252" s="2">
        <v>44651</v>
      </c>
      <c r="K252" s="2"/>
      <c r="L252" s="1" t="s">
        <v>4273</v>
      </c>
      <c r="M252" s="1" t="s">
        <v>76</v>
      </c>
      <c r="N252" s="1" t="s">
        <v>5101</v>
      </c>
      <c r="O252">
        <v>3</v>
      </c>
      <c r="P252">
        <v>2022</v>
      </c>
      <c r="S252" t="s">
        <v>3986</v>
      </c>
      <c r="U252">
        <v>2022</v>
      </c>
    </row>
    <row r="253" spans="1:22" x14ac:dyDescent="0.35">
      <c r="A253" s="1" t="s">
        <v>191</v>
      </c>
      <c r="B253" s="1" t="s">
        <v>192</v>
      </c>
      <c r="C253" s="1" t="s">
        <v>29</v>
      </c>
      <c r="D253" s="1" t="s">
        <v>193</v>
      </c>
      <c r="E253" s="1" t="s">
        <v>60</v>
      </c>
      <c r="F253" s="1" t="s">
        <v>4601</v>
      </c>
      <c r="G253">
        <v>60000</v>
      </c>
      <c r="H253">
        <v>60000</v>
      </c>
      <c r="I253">
        <v>60000</v>
      </c>
      <c r="J253" s="2">
        <v>44196</v>
      </c>
      <c r="K253" s="2">
        <v>44216</v>
      </c>
      <c r="L253" s="1" t="s">
        <v>4273</v>
      </c>
      <c r="M253" s="1" t="s">
        <v>76</v>
      </c>
      <c r="N253" s="1" t="s">
        <v>5109</v>
      </c>
      <c r="O253">
        <v>12</v>
      </c>
      <c r="P253">
        <v>2020</v>
      </c>
      <c r="Q253">
        <v>1</v>
      </c>
      <c r="R253">
        <v>2021</v>
      </c>
      <c r="S253" t="s">
        <v>3987</v>
      </c>
      <c r="T253" t="s">
        <v>3987</v>
      </c>
      <c r="U253">
        <v>2021</v>
      </c>
      <c r="V253">
        <v>2021</v>
      </c>
    </row>
    <row r="254" spans="1:22" x14ac:dyDescent="0.35">
      <c r="A254" s="1" t="s">
        <v>161</v>
      </c>
      <c r="B254" s="1" t="s">
        <v>170</v>
      </c>
      <c r="C254" s="1" t="s">
        <v>28</v>
      </c>
      <c r="D254" s="1" t="s">
        <v>171</v>
      </c>
      <c r="E254" s="1" t="s">
        <v>216</v>
      </c>
      <c r="F254" s="1" t="s">
        <v>4601</v>
      </c>
      <c r="G254">
        <v>575980</v>
      </c>
      <c r="H254">
        <v>13000</v>
      </c>
      <c r="I254">
        <v>13000</v>
      </c>
      <c r="J254" s="2">
        <v>44074</v>
      </c>
      <c r="K254" s="2">
        <v>43999</v>
      </c>
      <c r="L254" s="1" t="s">
        <v>5170</v>
      </c>
      <c r="M254" s="1" t="s">
        <v>76</v>
      </c>
      <c r="N254" s="1" t="s">
        <v>5079</v>
      </c>
      <c r="O254">
        <v>8</v>
      </c>
      <c r="P254">
        <v>2020</v>
      </c>
      <c r="Q254">
        <v>6</v>
      </c>
      <c r="R254">
        <v>2020</v>
      </c>
      <c r="S254" t="s">
        <v>3985</v>
      </c>
      <c r="T254" t="s">
        <v>3985</v>
      </c>
      <c r="U254">
        <v>2020</v>
      </c>
      <c r="V254">
        <v>2020</v>
      </c>
    </row>
    <row r="255" spans="1:22" x14ac:dyDescent="0.35">
      <c r="A255" s="1" t="s">
        <v>5164</v>
      </c>
      <c r="B255" s="1" t="s">
        <v>5165</v>
      </c>
      <c r="C255" s="1" t="s">
        <v>29</v>
      </c>
      <c r="D255" s="1" t="s">
        <v>5166</v>
      </c>
      <c r="E255" s="1" t="s">
        <v>60</v>
      </c>
      <c r="F255" s="1" t="s">
        <v>4601</v>
      </c>
      <c r="G255">
        <v>3000000</v>
      </c>
      <c r="H255">
        <v>3000000</v>
      </c>
      <c r="I255">
        <v>3000000</v>
      </c>
      <c r="J255" s="2">
        <v>44439</v>
      </c>
      <c r="K255" s="2">
        <v>44439</v>
      </c>
      <c r="L255" s="1" t="s">
        <v>5170</v>
      </c>
      <c r="M255" s="1" t="s">
        <v>32</v>
      </c>
      <c r="N255" s="1" t="s">
        <v>5172</v>
      </c>
      <c r="O255">
        <v>8</v>
      </c>
      <c r="P255">
        <v>2021</v>
      </c>
      <c r="Q255">
        <v>8</v>
      </c>
      <c r="R255">
        <v>2021</v>
      </c>
      <c r="S255" t="s">
        <v>3985</v>
      </c>
      <c r="T255" t="s">
        <v>3985</v>
      </c>
      <c r="U255">
        <v>2021</v>
      </c>
      <c r="V255">
        <v>2021</v>
      </c>
    </row>
    <row r="256" spans="1:22" x14ac:dyDescent="0.35">
      <c r="A256" s="1" t="s">
        <v>38</v>
      </c>
      <c r="B256" s="1" t="s">
        <v>242</v>
      </c>
      <c r="C256" s="1" t="s">
        <v>28</v>
      </c>
      <c r="D256" s="1" t="s">
        <v>243</v>
      </c>
      <c r="E256" s="1" t="s">
        <v>216</v>
      </c>
      <c r="F256" s="1" t="s">
        <v>4601</v>
      </c>
      <c r="G256">
        <v>249520</v>
      </c>
      <c r="H256">
        <v>249520</v>
      </c>
      <c r="I256">
        <v>249520</v>
      </c>
      <c r="J256" s="2">
        <v>43616</v>
      </c>
      <c r="K256" s="2">
        <v>43602</v>
      </c>
      <c r="L256" s="1" t="s">
        <v>4304</v>
      </c>
      <c r="M256" s="1" t="s">
        <v>76</v>
      </c>
      <c r="N256" s="1" t="s">
        <v>4930</v>
      </c>
      <c r="O256">
        <v>5</v>
      </c>
      <c r="P256">
        <v>2019</v>
      </c>
      <c r="Q256">
        <v>5</v>
      </c>
      <c r="R256">
        <v>2019</v>
      </c>
      <c r="S256" t="s">
        <v>3986</v>
      </c>
      <c r="T256" t="s">
        <v>3986</v>
      </c>
      <c r="U256">
        <v>2019</v>
      </c>
      <c r="V256">
        <v>2019</v>
      </c>
    </row>
    <row r="257" spans="1:22" x14ac:dyDescent="0.35">
      <c r="A257" s="1" t="s">
        <v>182</v>
      </c>
      <c r="B257" s="1" t="s">
        <v>410</v>
      </c>
      <c r="C257" s="1" t="s">
        <v>28</v>
      </c>
      <c r="D257" s="1" t="s">
        <v>411</v>
      </c>
      <c r="E257" s="1" t="s">
        <v>250</v>
      </c>
      <c r="F257" s="1" t="s">
        <v>4601</v>
      </c>
      <c r="G257">
        <v>4855000</v>
      </c>
      <c r="H257">
        <v>250000</v>
      </c>
      <c r="I257">
        <v>250000</v>
      </c>
      <c r="J257" s="2">
        <v>43070</v>
      </c>
      <c r="K257" s="2">
        <v>43080</v>
      </c>
      <c r="L257" s="1" t="s">
        <v>4291</v>
      </c>
      <c r="M257" s="1" t="s">
        <v>413</v>
      </c>
      <c r="N257" s="1" t="s">
        <v>4728</v>
      </c>
      <c r="O257">
        <v>12</v>
      </c>
      <c r="P257">
        <v>2017</v>
      </c>
      <c r="Q257">
        <v>12</v>
      </c>
      <c r="R257">
        <v>2017</v>
      </c>
      <c r="S257" t="s">
        <v>3987</v>
      </c>
      <c r="T257" t="s">
        <v>3987</v>
      </c>
      <c r="U257">
        <v>2018</v>
      </c>
      <c r="V257">
        <v>2018</v>
      </c>
    </row>
    <row r="258" spans="1:22" x14ac:dyDescent="0.35">
      <c r="A258" s="1" t="s">
        <v>141</v>
      </c>
      <c r="B258" s="1" t="s">
        <v>142</v>
      </c>
      <c r="C258" s="1" t="s">
        <v>28</v>
      </c>
      <c r="D258" s="1" t="s">
        <v>143</v>
      </c>
      <c r="E258" s="1" t="s">
        <v>60</v>
      </c>
      <c r="F258" s="1" t="s">
        <v>4601</v>
      </c>
      <c r="G258">
        <v>410919</v>
      </c>
      <c r="H258">
        <v>128808</v>
      </c>
      <c r="I258">
        <v>128808</v>
      </c>
      <c r="J258" s="2">
        <v>43616</v>
      </c>
      <c r="K258" s="2">
        <v>43626</v>
      </c>
      <c r="L258" s="1" t="s">
        <v>4273</v>
      </c>
      <c r="M258" s="1" t="s">
        <v>32</v>
      </c>
      <c r="N258" s="1" t="s">
        <v>4695</v>
      </c>
      <c r="O258">
        <v>5</v>
      </c>
      <c r="P258">
        <v>2019</v>
      </c>
      <c r="Q258">
        <v>6</v>
      </c>
      <c r="R258">
        <v>2019</v>
      </c>
      <c r="S258" t="s">
        <v>3986</v>
      </c>
      <c r="T258" t="s">
        <v>3985</v>
      </c>
      <c r="U258">
        <v>2019</v>
      </c>
      <c r="V258">
        <v>2019</v>
      </c>
    </row>
    <row r="259" spans="1:22" x14ac:dyDescent="0.35">
      <c r="A259" s="1" t="s">
        <v>141</v>
      </c>
      <c r="B259" s="1" t="s">
        <v>142</v>
      </c>
      <c r="C259" s="1" t="s">
        <v>28</v>
      </c>
      <c r="D259" s="1" t="s">
        <v>143</v>
      </c>
      <c r="E259" s="1" t="s">
        <v>60</v>
      </c>
      <c r="F259" s="1" t="s">
        <v>4601</v>
      </c>
      <c r="G259">
        <v>410919</v>
      </c>
      <c r="H259">
        <v>282111</v>
      </c>
      <c r="I259">
        <v>282111</v>
      </c>
      <c r="J259" s="2">
        <v>43889</v>
      </c>
      <c r="K259" s="2">
        <v>43886</v>
      </c>
      <c r="L259" s="1" t="s">
        <v>4273</v>
      </c>
      <c r="M259" s="1" t="s">
        <v>32</v>
      </c>
      <c r="N259" s="1" t="s">
        <v>4696</v>
      </c>
      <c r="O259">
        <v>2</v>
      </c>
      <c r="P259">
        <v>2020</v>
      </c>
      <c r="Q259">
        <v>2</v>
      </c>
      <c r="R259">
        <v>2020</v>
      </c>
      <c r="S259" t="s">
        <v>3987</v>
      </c>
      <c r="T259" t="s">
        <v>3987</v>
      </c>
      <c r="U259">
        <v>2020</v>
      </c>
      <c r="V259">
        <v>2020</v>
      </c>
    </row>
    <row r="260" spans="1:22" x14ac:dyDescent="0.35">
      <c r="A260" s="1" t="s">
        <v>5131</v>
      </c>
      <c r="B260" s="1" t="s">
        <v>5132</v>
      </c>
      <c r="C260" s="1" t="s">
        <v>29</v>
      </c>
      <c r="D260" s="1" t="s">
        <v>5133</v>
      </c>
      <c r="E260" s="1" t="s">
        <v>250</v>
      </c>
      <c r="F260" s="1" t="s">
        <v>4601</v>
      </c>
      <c r="G260">
        <v>1000000</v>
      </c>
      <c r="H260">
        <v>1000000</v>
      </c>
      <c r="I260">
        <v>1000000</v>
      </c>
      <c r="J260" s="2">
        <v>44336</v>
      </c>
      <c r="K260" s="2">
        <v>44336</v>
      </c>
      <c r="L260" s="1" t="s">
        <v>4273</v>
      </c>
      <c r="M260" s="1" t="s">
        <v>32</v>
      </c>
      <c r="N260" s="1" t="s">
        <v>5136</v>
      </c>
      <c r="O260">
        <v>5</v>
      </c>
      <c r="P260">
        <v>2021</v>
      </c>
      <c r="Q260">
        <v>5</v>
      </c>
      <c r="R260">
        <v>2021</v>
      </c>
      <c r="S260" t="s">
        <v>3986</v>
      </c>
      <c r="T260" t="s">
        <v>3986</v>
      </c>
      <c r="U260">
        <v>2021</v>
      </c>
      <c r="V260">
        <v>2021</v>
      </c>
    </row>
    <row r="261" spans="1:22" x14ac:dyDescent="0.35">
      <c r="A261" s="1" t="s">
        <v>49</v>
      </c>
      <c r="B261" s="1" t="s">
        <v>236</v>
      </c>
      <c r="C261" s="1" t="s">
        <v>87</v>
      </c>
      <c r="D261" s="1" t="s">
        <v>237</v>
      </c>
      <c r="E261" s="1" t="s">
        <v>216</v>
      </c>
      <c r="F261" s="1" t="s">
        <v>4601</v>
      </c>
      <c r="G261">
        <v>100000</v>
      </c>
      <c r="H261">
        <v>100000</v>
      </c>
      <c r="I261">
        <v>100000</v>
      </c>
      <c r="J261" s="2">
        <v>43708</v>
      </c>
      <c r="K261" s="2">
        <v>43697</v>
      </c>
      <c r="L261" s="1" t="s">
        <v>5170</v>
      </c>
      <c r="M261" s="1" t="s">
        <v>92</v>
      </c>
      <c r="N261" s="1" t="s">
        <v>4934</v>
      </c>
      <c r="O261">
        <v>8</v>
      </c>
      <c r="P261">
        <v>2019</v>
      </c>
      <c r="Q261">
        <v>8</v>
      </c>
      <c r="R261">
        <v>2019</v>
      </c>
      <c r="S261" t="s">
        <v>3985</v>
      </c>
      <c r="T261" t="s">
        <v>3985</v>
      </c>
      <c r="U261">
        <v>2019</v>
      </c>
      <c r="V261">
        <v>2019</v>
      </c>
    </row>
    <row r="262" spans="1:22" x14ac:dyDescent="0.35">
      <c r="A262" s="1" t="s">
        <v>56</v>
      </c>
      <c r="B262" s="1" t="s">
        <v>5137</v>
      </c>
      <c r="C262" s="1" t="s">
        <v>29</v>
      </c>
      <c r="D262" s="1" t="s">
        <v>4705</v>
      </c>
      <c r="E262" s="1" t="s">
        <v>4277</v>
      </c>
      <c r="F262" s="1" t="s">
        <v>4610</v>
      </c>
      <c r="H262">
        <v>0</v>
      </c>
      <c r="J262" s="2">
        <v>44327</v>
      </c>
      <c r="K262" s="2"/>
      <c r="L262" s="1" t="s">
        <v>4273</v>
      </c>
      <c r="M262" s="1" t="s">
        <v>76</v>
      </c>
      <c r="N262" s="1" t="s">
        <v>4706</v>
      </c>
      <c r="O262">
        <v>5</v>
      </c>
      <c r="P262">
        <v>2021</v>
      </c>
      <c r="S262" t="s">
        <v>3986</v>
      </c>
      <c r="U262">
        <v>2021</v>
      </c>
    </row>
    <row r="263" spans="1:22" x14ac:dyDescent="0.35">
      <c r="A263" s="1" t="s">
        <v>38</v>
      </c>
      <c r="B263" s="1" t="s">
        <v>39</v>
      </c>
      <c r="C263" s="1" t="s">
        <v>28</v>
      </c>
      <c r="D263" s="1" t="s">
        <v>5162</v>
      </c>
      <c r="E263" s="1" t="s">
        <v>60</v>
      </c>
      <c r="F263" s="1" t="s">
        <v>4601</v>
      </c>
      <c r="G263">
        <v>80463</v>
      </c>
      <c r="H263">
        <v>80463</v>
      </c>
      <c r="I263">
        <v>80463</v>
      </c>
      <c r="J263" s="2">
        <v>44344</v>
      </c>
      <c r="K263" s="2">
        <v>44439</v>
      </c>
      <c r="L263" s="1" t="s">
        <v>5170</v>
      </c>
      <c r="M263" s="1" t="s">
        <v>76</v>
      </c>
      <c r="N263" s="1" t="s">
        <v>4909</v>
      </c>
      <c r="O263">
        <v>5</v>
      </c>
      <c r="P263">
        <v>2021</v>
      </c>
      <c r="Q263">
        <v>8</v>
      </c>
      <c r="R263">
        <v>2021</v>
      </c>
      <c r="S263" t="s">
        <v>3986</v>
      </c>
      <c r="T263" t="s">
        <v>3985</v>
      </c>
      <c r="U263">
        <v>2021</v>
      </c>
      <c r="V263">
        <v>2021</v>
      </c>
    </row>
    <row r="264" spans="1:22" x14ac:dyDescent="0.35">
      <c r="A264" s="1" t="s">
        <v>317</v>
      </c>
      <c r="B264" s="1" t="s">
        <v>319</v>
      </c>
      <c r="C264" s="1" t="s">
        <v>28</v>
      </c>
      <c r="D264" s="1" t="s">
        <v>320</v>
      </c>
      <c r="E264" s="1" t="s">
        <v>250</v>
      </c>
      <c r="F264" s="1" t="s">
        <v>4601</v>
      </c>
      <c r="G264">
        <v>100000</v>
      </c>
      <c r="H264">
        <v>100000</v>
      </c>
      <c r="I264">
        <v>100000</v>
      </c>
      <c r="J264" s="2">
        <v>43799</v>
      </c>
      <c r="K264" s="2">
        <v>43809</v>
      </c>
      <c r="L264" s="1" t="s">
        <v>4304</v>
      </c>
      <c r="M264" s="1" t="s">
        <v>76</v>
      </c>
      <c r="N264" s="1" t="s">
        <v>5090</v>
      </c>
      <c r="O264">
        <v>11</v>
      </c>
      <c r="P264">
        <v>2019</v>
      </c>
      <c r="Q264">
        <v>12</v>
      </c>
      <c r="R264">
        <v>2019</v>
      </c>
      <c r="S264" t="s">
        <v>3988</v>
      </c>
      <c r="T264" t="s">
        <v>3987</v>
      </c>
      <c r="U264">
        <v>2020</v>
      </c>
      <c r="V264">
        <v>2020</v>
      </c>
    </row>
    <row r="265" spans="1:22" x14ac:dyDescent="0.35">
      <c r="A265" s="1" t="s">
        <v>38</v>
      </c>
      <c r="B265" s="1" t="s">
        <v>4636</v>
      </c>
      <c r="C265" s="1" t="s">
        <v>29</v>
      </c>
      <c r="D265" s="1" t="s">
        <v>4637</v>
      </c>
      <c r="E265" s="1" t="s">
        <v>60</v>
      </c>
      <c r="F265" s="1" t="s">
        <v>4610</v>
      </c>
      <c r="H265">
        <v>840.03</v>
      </c>
      <c r="I265">
        <v>840.03</v>
      </c>
      <c r="J265" s="2">
        <v>43313</v>
      </c>
      <c r="K265" s="2">
        <v>43313</v>
      </c>
      <c r="L265" s="1" t="s">
        <v>4287</v>
      </c>
      <c r="M265" s="1" t="s">
        <v>32</v>
      </c>
      <c r="N265" s="1" t="s">
        <v>5066</v>
      </c>
      <c r="O265">
        <v>8</v>
      </c>
      <c r="P265">
        <v>2018</v>
      </c>
      <c r="Q265">
        <v>8</v>
      </c>
      <c r="R265">
        <v>2018</v>
      </c>
      <c r="S265" t="s">
        <v>3985</v>
      </c>
      <c r="T265" t="s">
        <v>3985</v>
      </c>
      <c r="U265">
        <v>2018</v>
      </c>
      <c r="V265">
        <v>2018</v>
      </c>
    </row>
    <row r="266" spans="1:22" x14ac:dyDescent="0.35">
      <c r="A266" s="1" t="s">
        <v>49</v>
      </c>
      <c r="B266" s="1" t="s">
        <v>4645</v>
      </c>
      <c r="C266" s="1" t="s">
        <v>29</v>
      </c>
      <c r="D266" s="1" t="s">
        <v>4646</v>
      </c>
      <c r="E266" s="1" t="s">
        <v>60</v>
      </c>
      <c r="F266" s="1" t="s">
        <v>4610</v>
      </c>
      <c r="H266">
        <v>-17346.05</v>
      </c>
      <c r="I266">
        <v>-17346.05</v>
      </c>
      <c r="J266" s="2">
        <v>43313</v>
      </c>
      <c r="K266" s="2">
        <v>43313</v>
      </c>
      <c r="L266" s="1" t="s">
        <v>4280</v>
      </c>
      <c r="M266" s="1" t="s">
        <v>32</v>
      </c>
      <c r="N266" s="1" t="s">
        <v>5067</v>
      </c>
      <c r="O266">
        <v>8</v>
      </c>
      <c r="P266">
        <v>2018</v>
      </c>
      <c r="Q266">
        <v>8</v>
      </c>
      <c r="R266">
        <v>2018</v>
      </c>
      <c r="S266" t="s">
        <v>3985</v>
      </c>
      <c r="T266" t="s">
        <v>3985</v>
      </c>
      <c r="U266">
        <v>2018</v>
      </c>
      <c r="V266">
        <v>2018</v>
      </c>
    </row>
    <row r="267" spans="1:22" x14ac:dyDescent="0.35">
      <c r="A267" s="1" t="s">
        <v>206</v>
      </c>
      <c r="B267" s="1" t="s">
        <v>208</v>
      </c>
      <c r="C267" s="1" t="s">
        <v>206</v>
      </c>
      <c r="D267" s="1" t="s">
        <v>206</v>
      </c>
      <c r="E267" s="1" t="s">
        <v>60</v>
      </c>
      <c r="F267" s="1" t="s">
        <v>4601</v>
      </c>
      <c r="G267">
        <v>1620137</v>
      </c>
      <c r="H267">
        <v>109786</v>
      </c>
      <c r="I267">
        <v>109786</v>
      </c>
      <c r="J267" s="2">
        <v>44074</v>
      </c>
      <c r="K267" s="2">
        <v>44074</v>
      </c>
      <c r="L267" s="1" t="s">
        <v>5170</v>
      </c>
      <c r="M267" s="1" t="s">
        <v>211</v>
      </c>
      <c r="N267" s="1" t="s">
        <v>5102</v>
      </c>
      <c r="O267">
        <v>8</v>
      </c>
      <c r="P267">
        <v>2020</v>
      </c>
      <c r="Q267">
        <v>8</v>
      </c>
      <c r="R267">
        <v>2020</v>
      </c>
      <c r="S267" t="s">
        <v>3985</v>
      </c>
      <c r="T267" t="s">
        <v>3985</v>
      </c>
      <c r="U267">
        <v>2020</v>
      </c>
      <c r="V267">
        <v>2020</v>
      </c>
    </row>
    <row r="268" spans="1:22" x14ac:dyDescent="0.35">
      <c r="A268" s="1" t="s">
        <v>597</v>
      </c>
      <c r="B268" s="1" t="s">
        <v>599</v>
      </c>
      <c r="C268" s="1" t="s">
        <v>28</v>
      </c>
      <c r="D268" s="1" t="s">
        <v>600</v>
      </c>
      <c r="E268" s="1" t="s">
        <v>250</v>
      </c>
      <c r="F268" s="1" t="s">
        <v>4601</v>
      </c>
      <c r="G268">
        <v>1746455</v>
      </c>
      <c r="H268">
        <v>1746455</v>
      </c>
      <c r="I268">
        <v>1746455</v>
      </c>
      <c r="J268" s="2">
        <v>41876</v>
      </c>
      <c r="K268" s="2">
        <v>41876</v>
      </c>
      <c r="L268" s="1" t="s">
        <v>4319</v>
      </c>
      <c r="M268" s="1" t="s">
        <v>265</v>
      </c>
      <c r="N268" s="1" t="s">
        <v>4712</v>
      </c>
      <c r="O268">
        <v>8</v>
      </c>
      <c r="P268">
        <v>2014</v>
      </c>
      <c r="Q268">
        <v>8</v>
      </c>
      <c r="R268">
        <v>2014</v>
      </c>
      <c r="S268" t="s">
        <v>3985</v>
      </c>
      <c r="T268" t="s">
        <v>3985</v>
      </c>
      <c r="U268">
        <v>2014</v>
      </c>
      <c r="V268">
        <v>2014</v>
      </c>
    </row>
    <row r="269" spans="1:22" x14ac:dyDescent="0.35">
      <c r="A269" s="1" t="s">
        <v>348</v>
      </c>
      <c r="B269" s="1" t="s">
        <v>404</v>
      </c>
      <c r="C269" s="1" t="s">
        <v>28</v>
      </c>
      <c r="D269" s="1" t="s">
        <v>405</v>
      </c>
      <c r="E269" s="1" t="s">
        <v>250</v>
      </c>
      <c r="F269" s="1" t="s">
        <v>4601</v>
      </c>
      <c r="G269">
        <v>2701209</v>
      </c>
      <c r="H269">
        <v>1377960</v>
      </c>
      <c r="I269">
        <v>1377960</v>
      </c>
      <c r="J269" s="2">
        <v>41957</v>
      </c>
      <c r="K269" s="2">
        <v>41957</v>
      </c>
      <c r="L269" s="1" t="s">
        <v>4319</v>
      </c>
      <c r="M269" s="1" t="s">
        <v>407</v>
      </c>
      <c r="N269" s="1" t="s">
        <v>4713</v>
      </c>
      <c r="O269">
        <v>11</v>
      </c>
      <c r="P269">
        <v>2014</v>
      </c>
      <c r="Q269">
        <v>11</v>
      </c>
      <c r="R269">
        <v>2014</v>
      </c>
      <c r="S269" t="s">
        <v>3988</v>
      </c>
      <c r="T269" t="s">
        <v>3988</v>
      </c>
      <c r="U269">
        <v>2015</v>
      </c>
      <c r="V269">
        <v>2015</v>
      </c>
    </row>
    <row r="270" spans="1:22" x14ac:dyDescent="0.35">
      <c r="A270" s="1" t="s">
        <v>348</v>
      </c>
      <c r="B270" s="1" t="s">
        <v>404</v>
      </c>
      <c r="C270" s="1" t="s">
        <v>28</v>
      </c>
      <c r="D270" s="1" t="s">
        <v>405</v>
      </c>
      <c r="E270" s="1" t="s">
        <v>250</v>
      </c>
      <c r="F270" s="1" t="s">
        <v>4601</v>
      </c>
      <c r="G270">
        <v>2701209</v>
      </c>
      <c r="H270">
        <v>1323249</v>
      </c>
      <c r="I270">
        <v>1323249</v>
      </c>
      <c r="J270" s="2">
        <v>42488</v>
      </c>
      <c r="K270" s="2">
        <v>42488</v>
      </c>
      <c r="L270" s="1" t="s">
        <v>4319</v>
      </c>
      <c r="M270" s="1" t="s">
        <v>407</v>
      </c>
      <c r="N270" s="1" t="s">
        <v>4714</v>
      </c>
      <c r="O270">
        <v>4</v>
      </c>
      <c r="P270">
        <v>2016</v>
      </c>
      <c r="Q270">
        <v>4</v>
      </c>
      <c r="R270">
        <v>2016</v>
      </c>
      <c r="S270" t="s">
        <v>3986</v>
      </c>
      <c r="T270" t="s">
        <v>3986</v>
      </c>
      <c r="U270">
        <v>2016</v>
      </c>
      <c r="V270">
        <v>2016</v>
      </c>
    </row>
    <row r="271" spans="1:22" x14ac:dyDescent="0.35">
      <c r="A271" s="1" t="s">
        <v>49</v>
      </c>
      <c r="B271" s="1" t="s">
        <v>666</v>
      </c>
      <c r="C271" s="1" t="s">
        <v>87</v>
      </c>
      <c r="D271" s="1" t="s">
        <v>667</v>
      </c>
      <c r="E271" s="1" t="s">
        <v>250</v>
      </c>
      <c r="F271" s="1" t="s">
        <v>4601</v>
      </c>
      <c r="G271">
        <v>248721</v>
      </c>
      <c r="H271">
        <v>248721</v>
      </c>
      <c r="I271">
        <v>248721</v>
      </c>
      <c r="J271" s="2">
        <v>42200</v>
      </c>
      <c r="K271" s="2">
        <v>42231</v>
      </c>
      <c r="L271" s="1" t="s">
        <v>4280</v>
      </c>
      <c r="M271" s="1" t="s">
        <v>265</v>
      </c>
      <c r="N271" s="1" t="s">
        <v>4715</v>
      </c>
      <c r="O271">
        <v>7</v>
      </c>
      <c r="P271">
        <v>2015</v>
      </c>
      <c r="Q271">
        <v>8</v>
      </c>
      <c r="R271">
        <v>2015</v>
      </c>
      <c r="S271" t="s">
        <v>3985</v>
      </c>
      <c r="T271" t="s">
        <v>3985</v>
      </c>
      <c r="U271">
        <v>2015</v>
      </c>
      <c r="V271">
        <v>2015</v>
      </c>
    </row>
    <row r="272" spans="1:22" x14ac:dyDescent="0.35">
      <c r="A272" s="1" t="s">
        <v>306</v>
      </c>
      <c r="B272" s="1" t="s">
        <v>308</v>
      </c>
      <c r="C272" s="1" t="s">
        <v>28</v>
      </c>
      <c r="D272" s="1" t="s">
        <v>309</v>
      </c>
      <c r="E272" s="1" t="s">
        <v>250</v>
      </c>
      <c r="F272" s="1" t="s">
        <v>4601</v>
      </c>
      <c r="G272">
        <v>3532466</v>
      </c>
      <c r="H272">
        <v>803265</v>
      </c>
      <c r="I272">
        <v>803265</v>
      </c>
      <c r="J272" s="2">
        <v>41784</v>
      </c>
      <c r="K272" s="2">
        <v>41835</v>
      </c>
      <c r="L272" s="1" t="s">
        <v>4332</v>
      </c>
      <c r="M272" s="1" t="s">
        <v>315</v>
      </c>
      <c r="N272" s="1" t="s">
        <v>4716</v>
      </c>
      <c r="O272">
        <v>5</v>
      </c>
      <c r="P272">
        <v>2014</v>
      </c>
      <c r="Q272">
        <v>7</v>
      </c>
      <c r="R272">
        <v>2014</v>
      </c>
      <c r="S272" t="s">
        <v>3986</v>
      </c>
      <c r="T272" t="s">
        <v>3985</v>
      </c>
      <c r="U272">
        <v>2014</v>
      </c>
      <c r="V272">
        <v>2014</v>
      </c>
    </row>
    <row r="273" spans="1:22" x14ac:dyDescent="0.35">
      <c r="A273" s="1" t="s">
        <v>306</v>
      </c>
      <c r="B273" s="1" t="s">
        <v>308</v>
      </c>
      <c r="C273" s="1" t="s">
        <v>28</v>
      </c>
      <c r="D273" s="1" t="s">
        <v>309</v>
      </c>
      <c r="E273" s="1" t="s">
        <v>250</v>
      </c>
      <c r="F273" s="1" t="s">
        <v>4601</v>
      </c>
      <c r="G273">
        <v>3532466</v>
      </c>
      <c r="H273">
        <v>844157</v>
      </c>
      <c r="I273">
        <v>844157</v>
      </c>
      <c r="J273" s="2">
        <v>42248</v>
      </c>
      <c r="K273" s="2">
        <v>42248</v>
      </c>
      <c r="L273" s="1" t="s">
        <v>4332</v>
      </c>
      <c r="M273" s="1" t="s">
        <v>315</v>
      </c>
      <c r="N273" s="1" t="s">
        <v>4717</v>
      </c>
      <c r="O273">
        <v>9</v>
      </c>
      <c r="P273">
        <v>2015</v>
      </c>
      <c r="Q273">
        <v>9</v>
      </c>
      <c r="R273">
        <v>2015</v>
      </c>
      <c r="S273" t="s">
        <v>3988</v>
      </c>
      <c r="T273" t="s">
        <v>3988</v>
      </c>
      <c r="U273">
        <v>2016</v>
      </c>
      <c r="V273">
        <v>2016</v>
      </c>
    </row>
    <row r="274" spans="1:22" x14ac:dyDescent="0.35">
      <c r="A274" s="1" t="s">
        <v>306</v>
      </c>
      <c r="B274" s="1" t="s">
        <v>308</v>
      </c>
      <c r="C274" s="1" t="s">
        <v>28</v>
      </c>
      <c r="D274" s="1" t="s">
        <v>309</v>
      </c>
      <c r="E274" s="1" t="s">
        <v>250</v>
      </c>
      <c r="F274" s="1" t="s">
        <v>4601</v>
      </c>
      <c r="G274">
        <v>3532466</v>
      </c>
      <c r="H274">
        <v>773566</v>
      </c>
      <c r="I274">
        <v>773566</v>
      </c>
      <c r="J274" s="2">
        <v>42634</v>
      </c>
      <c r="K274" s="2">
        <v>42634</v>
      </c>
      <c r="L274" s="1" t="s">
        <v>4332</v>
      </c>
      <c r="M274" s="1" t="s">
        <v>315</v>
      </c>
      <c r="N274" s="1" t="s">
        <v>4718</v>
      </c>
      <c r="O274">
        <v>9</v>
      </c>
      <c r="P274">
        <v>2016</v>
      </c>
      <c r="Q274">
        <v>9</v>
      </c>
      <c r="R274">
        <v>2016</v>
      </c>
      <c r="S274" t="s">
        <v>3988</v>
      </c>
      <c r="T274" t="s">
        <v>3988</v>
      </c>
      <c r="U274">
        <v>2017</v>
      </c>
      <c r="V274">
        <v>2017</v>
      </c>
    </row>
    <row r="275" spans="1:22" x14ac:dyDescent="0.35">
      <c r="A275" s="1" t="s">
        <v>306</v>
      </c>
      <c r="B275" s="1" t="s">
        <v>308</v>
      </c>
      <c r="C275" s="1" t="s">
        <v>28</v>
      </c>
      <c r="D275" s="1" t="s">
        <v>309</v>
      </c>
      <c r="E275" s="1" t="s">
        <v>250</v>
      </c>
      <c r="F275" s="1" t="s">
        <v>4601</v>
      </c>
      <c r="G275">
        <v>3532466</v>
      </c>
      <c r="H275">
        <v>564982</v>
      </c>
      <c r="I275">
        <v>564982</v>
      </c>
      <c r="J275" s="2">
        <v>42993</v>
      </c>
      <c r="K275" s="2">
        <v>43006</v>
      </c>
      <c r="L275" s="1" t="s">
        <v>4332</v>
      </c>
      <c r="M275" s="1" t="s">
        <v>315</v>
      </c>
      <c r="N275" s="1" t="s">
        <v>4719</v>
      </c>
      <c r="O275">
        <v>9</v>
      </c>
      <c r="P275">
        <v>2017</v>
      </c>
      <c r="Q275">
        <v>9</v>
      </c>
      <c r="R275">
        <v>2017</v>
      </c>
      <c r="S275" t="s">
        <v>3988</v>
      </c>
      <c r="T275" t="s">
        <v>3988</v>
      </c>
      <c r="U275">
        <v>2018</v>
      </c>
      <c r="V275">
        <v>2018</v>
      </c>
    </row>
    <row r="276" spans="1:22" x14ac:dyDescent="0.35">
      <c r="A276" s="1" t="s">
        <v>306</v>
      </c>
      <c r="B276" s="1" t="s">
        <v>308</v>
      </c>
      <c r="C276" s="1" t="s">
        <v>28</v>
      </c>
      <c r="D276" s="1" t="s">
        <v>309</v>
      </c>
      <c r="E276" s="1" t="s">
        <v>250</v>
      </c>
      <c r="F276" s="1" t="s">
        <v>4601</v>
      </c>
      <c r="G276">
        <v>3532466</v>
      </c>
      <c r="H276">
        <v>546496</v>
      </c>
      <c r="I276">
        <v>546496</v>
      </c>
      <c r="J276" s="2">
        <v>43335</v>
      </c>
      <c r="K276" s="2">
        <v>43335</v>
      </c>
      <c r="L276" s="1" t="s">
        <v>4332</v>
      </c>
      <c r="M276" s="1" t="s">
        <v>315</v>
      </c>
      <c r="N276" s="1" t="s">
        <v>4720</v>
      </c>
      <c r="O276">
        <v>8</v>
      </c>
      <c r="P276">
        <v>2018</v>
      </c>
      <c r="Q276">
        <v>8</v>
      </c>
      <c r="R276">
        <v>2018</v>
      </c>
      <c r="S276" t="s">
        <v>3985</v>
      </c>
      <c r="T276" t="s">
        <v>3985</v>
      </c>
      <c r="U276">
        <v>2018</v>
      </c>
      <c r="V276">
        <v>2018</v>
      </c>
    </row>
    <row r="277" spans="1:22" x14ac:dyDescent="0.35">
      <c r="A277" s="1" t="s">
        <v>111</v>
      </c>
      <c r="B277" s="1" t="s">
        <v>677</v>
      </c>
      <c r="C277" s="1" t="s">
        <v>28</v>
      </c>
      <c r="D277" s="1" t="s">
        <v>678</v>
      </c>
      <c r="E277" s="1" t="s">
        <v>250</v>
      </c>
      <c r="F277" s="1" t="s">
        <v>4601</v>
      </c>
      <c r="G277">
        <v>3000000</v>
      </c>
      <c r="H277">
        <v>1667910</v>
      </c>
      <c r="I277">
        <v>1667910</v>
      </c>
      <c r="J277" s="2">
        <v>41608</v>
      </c>
      <c r="K277" s="2">
        <v>41653</v>
      </c>
      <c r="L277" s="1" t="s">
        <v>4291</v>
      </c>
      <c r="M277" s="1" t="s">
        <v>265</v>
      </c>
      <c r="N277" s="1" t="s">
        <v>4721</v>
      </c>
      <c r="O277">
        <v>11</v>
      </c>
      <c r="P277">
        <v>2013</v>
      </c>
      <c r="Q277">
        <v>1</v>
      </c>
      <c r="R277">
        <v>2014</v>
      </c>
      <c r="S277" t="s">
        <v>3988</v>
      </c>
      <c r="T277" t="s">
        <v>3987</v>
      </c>
      <c r="U277">
        <v>2014</v>
      </c>
      <c r="V277">
        <v>2014</v>
      </c>
    </row>
    <row r="278" spans="1:22" x14ac:dyDescent="0.35">
      <c r="A278" s="1" t="s">
        <v>111</v>
      </c>
      <c r="B278" s="1" t="s">
        <v>677</v>
      </c>
      <c r="C278" s="1" t="s">
        <v>28</v>
      </c>
      <c r="D278" s="1" t="s">
        <v>678</v>
      </c>
      <c r="E278" s="1" t="s">
        <v>250</v>
      </c>
      <c r="F278" s="1" t="s">
        <v>4601</v>
      </c>
      <c r="G278">
        <v>3000000</v>
      </c>
      <c r="H278">
        <v>1332090</v>
      </c>
      <c r="I278">
        <v>1332090</v>
      </c>
      <c r="J278" s="2">
        <v>42003</v>
      </c>
      <c r="K278" s="2">
        <v>42109</v>
      </c>
      <c r="L278" s="1" t="s">
        <v>4291</v>
      </c>
      <c r="M278" s="1" t="s">
        <v>265</v>
      </c>
      <c r="N278" s="1" t="s">
        <v>4722</v>
      </c>
      <c r="O278">
        <v>12</v>
      </c>
      <c r="P278">
        <v>2014</v>
      </c>
      <c r="Q278">
        <v>4</v>
      </c>
      <c r="R278">
        <v>2015</v>
      </c>
      <c r="S278" t="s">
        <v>3987</v>
      </c>
      <c r="T278" t="s">
        <v>3986</v>
      </c>
      <c r="U278">
        <v>2015</v>
      </c>
      <c r="V278">
        <v>2015</v>
      </c>
    </row>
    <row r="279" spans="1:22" x14ac:dyDescent="0.35">
      <c r="A279" s="1" t="s">
        <v>306</v>
      </c>
      <c r="B279" s="1" t="s">
        <v>430</v>
      </c>
      <c r="C279" s="1" t="s">
        <v>262</v>
      </c>
      <c r="D279" s="1" t="s">
        <v>431</v>
      </c>
      <c r="E279" s="1" t="s">
        <v>250</v>
      </c>
      <c r="F279" s="1" t="s">
        <v>4601</v>
      </c>
      <c r="G279">
        <v>3039750</v>
      </c>
      <c r="H279">
        <v>629370</v>
      </c>
      <c r="I279">
        <v>629370</v>
      </c>
      <c r="J279" s="2">
        <v>39814</v>
      </c>
      <c r="K279" s="2">
        <v>39814</v>
      </c>
      <c r="L279" s="1" t="s">
        <v>4280</v>
      </c>
      <c r="M279" s="1" t="s">
        <v>265</v>
      </c>
      <c r="N279" s="1" t="s">
        <v>4723</v>
      </c>
      <c r="O279">
        <v>1</v>
      </c>
      <c r="P279">
        <v>2009</v>
      </c>
      <c r="Q279">
        <v>1</v>
      </c>
      <c r="R279">
        <v>2009</v>
      </c>
      <c r="S279" t="s">
        <v>3987</v>
      </c>
      <c r="T279" t="s">
        <v>3987</v>
      </c>
      <c r="U279">
        <v>2009</v>
      </c>
      <c r="V279">
        <v>2009</v>
      </c>
    </row>
    <row r="280" spans="1:22" x14ac:dyDescent="0.35">
      <c r="A280" s="1" t="s">
        <v>306</v>
      </c>
      <c r="B280" s="1" t="s">
        <v>430</v>
      </c>
      <c r="C280" s="1" t="s">
        <v>262</v>
      </c>
      <c r="D280" s="1" t="s">
        <v>431</v>
      </c>
      <c r="E280" s="1" t="s">
        <v>250</v>
      </c>
      <c r="F280" s="1" t="s">
        <v>4601</v>
      </c>
      <c r="G280">
        <v>3039750</v>
      </c>
      <c r="H280">
        <v>735550</v>
      </c>
      <c r="I280">
        <v>735550</v>
      </c>
      <c r="J280" s="2">
        <v>40492</v>
      </c>
      <c r="K280" s="2">
        <v>40492</v>
      </c>
      <c r="L280" s="1" t="s">
        <v>4280</v>
      </c>
      <c r="M280" s="1" t="s">
        <v>265</v>
      </c>
      <c r="N280" s="1" t="s">
        <v>4724</v>
      </c>
      <c r="O280">
        <v>11</v>
      </c>
      <c r="P280">
        <v>2010</v>
      </c>
      <c r="Q280">
        <v>11</v>
      </c>
      <c r="R280">
        <v>2010</v>
      </c>
      <c r="S280" t="s">
        <v>3988</v>
      </c>
      <c r="T280" t="s">
        <v>3988</v>
      </c>
      <c r="U280">
        <v>2011</v>
      </c>
      <c r="V280">
        <v>2011</v>
      </c>
    </row>
    <row r="281" spans="1:22" x14ac:dyDescent="0.35">
      <c r="A281" s="1" t="s">
        <v>306</v>
      </c>
      <c r="B281" s="1" t="s">
        <v>430</v>
      </c>
      <c r="C281" s="1" t="s">
        <v>262</v>
      </c>
      <c r="D281" s="1" t="s">
        <v>431</v>
      </c>
      <c r="E281" s="1" t="s">
        <v>250</v>
      </c>
      <c r="F281" s="1" t="s">
        <v>4601</v>
      </c>
      <c r="G281">
        <v>3039750</v>
      </c>
      <c r="H281">
        <v>796302</v>
      </c>
      <c r="I281">
        <v>796302</v>
      </c>
      <c r="J281" s="2">
        <v>40815</v>
      </c>
      <c r="K281" s="2">
        <v>40815</v>
      </c>
      <c r="L281" s="1" t="s">
        <v>4280</v>
      </c>
      <c r="M281" s="1" t="s">
        <v>265</v>
      </c>
      <c r="N281" s="1" t="s">
        <v>4725</v>
      </c>
      <c r="O281">
        <v>9</v>
      </c>
      <c r="P281">
        <v>2011</v>
      </c>
      <c r="Q281">
        <v>9</v>
      </c>
      <c r="R281">
        <v>2011</v>
      </c>
      <c r="S281" t="s">
        <v>3988</v>
      </c>
      <c r="T281" t="s">
        <v>3988</v>
      </c>
      <c r="U281">
        <v>2012</v>
      </c>
      <c r="V281">
        <v>2012</v>
      </c>
    </row>
    <row r="282" spans="1:22" x14ac:dyDescent="0.35">
      <c r="A282" s="1" t="s">
        <v>306</v>
      </c>
      <c r="B282" s="1" t="s">
        <v>430</v>
      </c>
      <c r="C282" s="1" t="s">
        <v>262</v>
      </c>
      <c r="D282" s="1" t="s">
        <v>431</v>
      </c>
      <c r="E282" s="1" t="s">
        <v>250</v>
      </c>
      <c r="F282" s="1" t="s">
        <v>4601</v>
      </c>
      <c r="G282">
        <v>3039750</v>
      </c>
      <c r="H282">
        <v>494708</v>
      </c>
      <c r="I282">
        <v>494708</v>
      </c>
      <c r="J282" s="2">
        <v>41186</v>
      </c>
      <c r="K282" s="2">
        <v>41186</v>
      </c>
      <c r="L282" s="1" t="s">
        <v>4280</v>
      </c>
      <c r="M282" s="1" t="s">
        <v>265</v>
      </c>
      <c r="N282" s="1" t="s">
        <v>4726</v>
      </c>
      <c r="O282">
        <v>10</v>
      </c>
      <c r="P282">
        <v>2012</v>
      </c>
      <c r="Q282">
        <v>10</v>
      </c>
      <c r="R282">
        <v>2012</v>
      </c>
      <c r="S282" t="s">
        <v>3988</v>
      </c>
      <c r="T282" t="s">
        <v>3988</v>
      </c>
      <c r="U282">
        <v>2013</v>
      </c>
      <c r="V282">
        <v>2013</v>
      </c>
    </row>
    <row r="283" spans="1:22" x14ac:dyDescent="0.35">
      <c r="A283" s="1" t="s">
        <v>306</v>
      </c>
      <c r="B283" s="1" t="s">
        <v>430</v>
      </c>
      <c r="C283" s="1" t="s">
        <v>262</v>
      </c>
      <c r="D283" s="1" t="s">
        <v>431</v>
      </c>
      <c r="E283" s="1" t="s">
        <v>250</v>
      </c>
      <c r="F283" s="1" t="s">
        <v>4601</v>
      </c>
      <c r="G283">
        <v>3039750</v>
      </c>
      <c r="H283">
        <v>383820</v>
      </c>
      <c r="I283">
        <v>383820</v>
      </c>
      <c r="J283" s="2">
        <v>41563</v>
      </c>
      <c r="K283" s="2">
        <v>41563</v>
      </c>
      <c r="L283" s="1" t="s">
        <v>4280</v>
      </c>
      <c r="M283" s="1" t="s">
        <v>265</v>
      </c>
      <c r="N283" s="1" t="s">
        <v>4727</v>
      </c>
      <c r="O283">
        <v>10</v>
      </c>
      <c r="P283">
        <v>2013</v>
      </c>
      <c r="Q283">
        <v>10</v>
      </c>
      <c r="R283">
        <v>2013</v>
      </c>
      <c r="S283" t="s">
        <v>3988</v>
      </c>
      <c r="T283" t="s">
        <v>3988</v>
      </c>
      <c r="U283">
        <v>2014</v>
      </c>
      <c r="V283">
        <v>2014</v>
      </c>
    </row>
    <row r="284" spans="1:22" x14ac:dyDescent="0.35">
      <c r="A284" s="1" t="s">
        <v>49</v>
      </c>
      <c r="B284" s="1" t="s">
        <v>50</v>
      </c>
      <c r="C284" s="1" t="s">
        <v>28</v>
      </c>
      <c r="D284" s="1" t="s">
        <v>51</v>
      </c>
      <c r="E284" s="1" t="s">
        <v>60</v>
      </c>
      <c r="F284" s="1" t="s">
        <v>4601</v>
      </c>
      <c r="G284">
        <v>600000</v>
      </c>
      <c r="H284">
        <v>600000</v>
      </c>
      <c r="I284">
        <v>600000</v>
      </c>
      <c r="J284" s="2">
        <v>44377</v>
      </c>
      <c r="K284" s="2">
        <v>44385</v>
      </c>
      <c r="L284" s="1" t="s">
        <v>4273</v>
      </c>
      <c r="M284" s="1" t="s">
        <v>32</v>
      </c>
      <c r="N284" s="1" t="s">
        <v>4632</v>
      </c>
      <c r="O284">
        <v>6</v>
      </c>
      <c r="P284">
        <v>2021</v>
      </c>
      <c r="Q284">
        <v>7</v>
      </c>
      <c r="R284">
        <v>2021</v>
      </c>
      <c r="S284" t="s">
        <v>3985</v>
      </c>
      <c r="T284" t="s">
        <v>3985</v>
      </c>
      <c r="U284">
        <v>2021</v>
      </c>
      <c r="V284">
        <v>2021</v>
      </c>
    </row>
    <row r="285" spans="1:22" x14ac:dyDescent="0.35">
      <c r="A285" s="1" t="s">
        <v>111</v>
      </c>
      <c r="B285" s="1" t="s">
        <v>173</v>
      </c>
      <c r="C285" s="1" t="s">
        <v>28</v>
      </c>
      <c r="D285" s="1" t="s">
        <v>174</v>
      </c>
      <c r="E285" s="1" t="s">
        <v>60</v>
      </c>
      <c r="F285" s="1" t="s">
        <v>4601</v>
      </c>
      <c r="G285">
        <v>5777767</v>
      </c>
      <c r="H285">
        <v>99767</v>
      </c>
      <c r="I285">
        <v>99767</v>
      </c>
      <c r="J285" s="2">
        <v>43677</v>
      </c>
      <c r="K285" s="2">
        <v>43685</v>
      </c>
      <c r="L285" s="1" t="s">
        <v>5170</v>
      </c>
      <c r="M285" s="1" t="s">
        <v>76</v>
      </c>
      <c r="N285" s="1" t="s">
        <v>5087</v>
      </c>
      <c r="O285">
        <v>7</v>
      </c>
      <c r="P285">
        <v>2019</v>
      </c>
      <c r="Q285">
        <v>8</v>
      </c>
      <c r="R285">
        <v>2019</v>
      </c>
      <c r="S285" t="s">
        <v>3985</v>
      </c>
      <c r="T285" t="s">
        <v>3985</v>
      </c>
      <c r="U285">
        <v>2019</v>
      </c>
      <c r="V285">
        <v>2019</v>
      </c>
    </row>
    <row r="286" spans="1:22" x14ac:dyDescent="0.35">
      <c r="A286" s="1" t="s">
        <v>56</v>
      </c>
      <c r="B286" s="1" t="s">
        <v>588</v>
      </c>
      <c r="C286" s="1" t="s">
        <v>28</v>
      </c>
      <c r="D286" s="1" t="s">
        <v>589</v>
      </c>
      <c r="E286" s="1" t="s">
        <v>250</v>
      </c>
      <c r="F286" s="1" t="s">
        <v>4610</v>
      </c>
      <c r="G286">
        <v>4906689</v>
      </c>
      <c r="H286">
        <v>14829</v>
      </c>
      <c r="I286">
        <v>50519</v>
      </c>
      <c r="J286" s="2">
        <v>42978</v>
      </c>
      <c r="K286" s="2">
        <v>42978</v>
      </c>
      <c r="L286" s="1" t="s">
        <v>4291</v>
      </c>
      <c r="M286" s="1" t="s">
        <v>65</v>
      </c>
      <c r="N286" s="1" t="s">
        <v>4711</v>
      </c>
      <c r="O286">
        <v>8</v>
      </c>
      <c r="P286">
        <v>2017</v>
      </c>
      <c r="Q286">
        <v>8</v>
      </c>
      <c r="R286">
        <v>2017</v>
      </c>
      <c r="S286" t="s">
        <v>3985</v>
      </c>
      <c r="T286" t="s">
        <v>3985</v>
      </c>
      <c r="U286">
        <v>2017</v>
      </c>
      <c r="V286">
        <v>2017</v>
      </c>
    </row>
    <row r="287" spans="1:22" x14ac:dyDescent="0.35">
      <c r="A287" s="1" t="s">
        <v>78</v>
      </c>
      <c r="B287" s="1" t="s">
        <v>79</v>
      </c>
      <c r="C287" s="1" t="s">
        <v>71</v>
      </c>
      <c r="D287" s="1" t="s">
        <v>80</v>
      </c>
      <c r="E287" s="1" t="s">
        <v>60</v>
      </c>
      <c r="F287" s="1" t="s">
        <v>4601</v>
      </c>
      <c r="G287">
        <v>2000000</v>
      </c>
      <c r="H287">
        <v>230000</v>
      </c>
      <c r="I287">
        <v>230000</v>
      </c>
      <c r="J287" s="2">
        <v>44075</v>
      </c>
      <c r="K287" s="2">
        <v>44136</v>
      </c>
      <c r="L287" s="1" t="s">
        <v>5170</v>
      </c>
      <c r="M287" s="1" t="s">
        <v>76</v>
      </c>
      <c r="N287" s="1" t="s">
        <v>4620</v>
      </c>
      <c r="O287">
        <v>9</v>
      </c>
      <c r="P287">
        <v>2020</v>
      </c>
      <c r="Q287">
        <v>11</v>
      </c>
      <c r="R287">
        <v>2020</v>
      </c>
      <c r="S287" t="s">
        <v>3988</v>
      </c>
      <c r="T287" t="s">
        <v>3988</v>
      </c>
      <c r="U287">
        <v>2021</v>
      </c>
      <c r="V287">
        <v>2021</v>
      </c>
    </row>
    <row r="288" spans="1:22" x14ac:dyDescent="0.35">
      <c r="A288" s="1" t="s">
        <v>78</v>
      </c>
      <c r="B288" s="1" t="s">
        <v>79</v>
      </c>
      <c r="C288" s="1" t="s">
        <v>71</v>
      </c>
      <c r="D288" s="1" t="s">
        <v>80</v>
      </c>
      <c r="E288" s="1" t="s">
        <v>60</v>
      </c>
      <c r="F288" s="1" t="s">
        <v>4601</v>
      </c>
      <c r="G288">
        <v>2000000</v>
      </c>
      <c r="H288">
        <v>416504</v>
      </c>
      <c r="I288">
        <v>416504</v>
      </c>
      <c r="J288" s="2">
        <v>44255</v>
      </c>
      <c r="K288" s="2">
        <v>44257</v>
      </c>
      <c r="L288" s="1" t="s">
        <v>5170</v>
      </c>
      <c r="M288" s="1" t="s">
        <v>76</v>
      </c>
      <c r="N288" s="1" t="s">
        <v>4621</v>
      </c>
      <c r="O288">
        <v>2</v>
      </c>
      <c r="P288">
        <v>2021</v>
      </c>
      <c r="Q288">
        <v>3</v>
      </c>
      <c r="R288">
        <v>2021</v>
      </c>
      <c r="S288" t="s">
        <v>3987</v>
      </c>
      <c r="T288" t="s">
        <v>3986</v>
      </c>
      <c r="U288">
        <v>2021</v>
      </c>
      <c r="V288">
        <v>2021</v>
      </c>
    </row>
    <row r="289" spans="1:22" x14ac:dyDescent="0.35">
      <c r="A289" s="1" t="s">
        <v>78</v>
      </c>
      <c r="B289" s="1" t="s">
        <v>79</v>
      </c>
      <c r="C289" s="1" t="s">
        <v>71</v>
      </c>
      <c r="D289" s="1" t="s">
        <v>80</v>
      </c>
      <c r="E289" s="1" t="s">
        <v>60</v>
      </c>
      <c r="F289" s="1" t="s">
        <v>4601</v>
      </c>
      <c r="G289">
        <v>2000000</v>
      </c>
      <c r="H289">
        <v>233741</v>
      </c>
      <c r="I289">
        <v>233741</v>
      </c>
      <c r="J289" s="2">
        <v>44469</v>
      </c>
      <c r="K289" s="2">
        <v>44449</v>
      </c>
      <c r="L289" s="1" t="s">
        <v>5170</v>
      </c>
      <c r="M289" s="1" t="s">
        <v>76</v>
      </c>
      <c r="N289" s="1" t="s">
        <v>4622</v>
      </c>
      <c r="O289">
        <v>9</v>
      </c>
      <c r="P289">
        <v>2021</v>
      </c>
      <c r="Q289">
        <v>9</v>
      </c>
      <c r="R289">
        <v>2021</v>
      </c>
      <c r="S289" t="s">
        <v>3988</v>
      </c>
      <c r="T289" t="s">
        <v>3988</v>
      </c>
      <c r="U289">
        <v>2022</v>
      </c>
      <c r="V289">
        <v>2022</v>
      </c>
    </row>
    <row r="290" spans="1:22" x14ac:dyDescent="0.35">
      <c r="A290" s="1" t="s">
        <v>78</v>
      </c>
      <c r="B290" s="1" t="s">
        <v>79</v>
      </c>
      <c r="C290" s="1" t="s">
        <v>71</v>
      </c>
      <c r="D290" s="1" t="s">
        <v>80</v>
      </c>
      <c r="E290" s="1" t="s">
        <v>60</v>
      </c>
      <c r="F290" s="1" t="s">
        <v>4601</v>
      </c>
      <c r="G290">
        <v>2000000</v>
      </c>
      <c r="H290">
        <v>280000</v>
      </c>
      <c r="J290" s="2">
        <v>44620</v>
      </c>
      <c r="K290" s="2"/>
      <c r="L290" s="1" t="s">
        <v>5170</v>
      </c>
      <c r="M290" s="1" t="s">
        <v>76</v>
      </c>
      <c r="N290" s="1" t="s">
        <v>4623</v>
      </c>
      <c r="O290">
        <v>2</v>
      </c>
      <c r="P290">
        <v>2022</v>
      </c>
      <c r="S290" t="s">
        <v>3987</v>
      </c>
      <c r="U290">
        <v>2022</v>
      </c>
    </row>
    <row r="291" spans="1:22" x14ac:dyDescent="0.35">
      <c r="A291" s="1" t="s">
        <v>78</v>
      </c>
      <c r="B291" s="1" t="s">
        <v>79</v>
      </c>
      <c r="C291" s="1" t="s">
        <v>71</v>
      </c>
      <c r="D291" s="1" t="s">
        <v>80</v>
      </c>
      <c r="E291" s="1" t="s">
        <v>60</v>
      </c>
      <c r="F291" s="1" t="s">
        <v>4601</v>
      </c>
      <c r="G291">
        <v>2000000</v>
      </c>
      <c r="H291">
        <v>276359</v>
      </c>
      <c r="J291" s="2">
        <v>44788</v>
      </c>
      <c r="K291" s="2"/>
      <c r="L291" s="1" t="s">
        <v>5170</v>
      </c>
      <c r="M291" s="1" t="s">
        <v>76</v>
      </c>
      <c r="N291" s="1" t="s">
        <v>4624</v>
      </c>
      <c r="O291">
        <v>8</v>
      </c>
      <c r="P291">
        <v>2022</v>
      </c>
      <c r="S291" t="s">
        <v>3985</v>
      </c>
      <c r="U291">
        <v>2022</v>
      </c>
    </row>
    <row r="292" spans="1:22" x14ac:dyDescent="0.35">
      <c r="A292" s="1" t="s">
        <v>78</v>
      </c>
      <c r="B292" s="1" t="s">
        <v>79</v>
      </c>
      <c r="C292" s="1" t="s">
        <v>71</v>
      </c>
      <c r="D292" s="1" t="s">
        <v>80</v>
      </c>
      <c r="E292" s="1" t="s">
        <v>60</v>
      </c>
      <c r="F292" s="1" t="s">
        <v>4601</v>
      </c>
      <c r="G292">
        <v>2000000</v>
      </c>
      <c r="H292">
        <v>300000</v>
      </c>
      <c r="J292" s="2">
        <v>44985</v>
      </c>
      <c r="K292" s="2"/>
      <c r="L292" s="1" t="s">
        <v>5170</v>
      </c>
      <c r="M292" s="1" t="s">
        <v>76</v>
      </c>
      <c r="N292" s="1" t="s">
        <v>4625</v>
      </c>
      <c r="O292">
        <v>2</v>
      </c>
      <c r="P292">
        <v>2023</v>
      </c>
      <c r="S292" t="s">
        <v>3987</v>
      </c>
      <c r="U292">
        <v>2023</v>
      </c>
    </row>
    <row r="293" spans="1:22" x14ac:dyDescent="0.35">
      <c r="A293" s="1" t="s">
        <v>78</v>
      </c>
      <c r="B293" s="1" t="s">
        <v>79</v>
      </c>
      <c r="C293" s="1" t="s">
        <v>71</v>
      </c>
      <c r="D293" s="1" t="s">
        <v>80</v>
      </c>
      <c r="E293" s="1" t="s">
        <v>60</v>
      </c>
      <c r="F293" s="1" t="s">
        <v>4601</v>
      </c>
      <c r="G293">
        <v>2000000</v>
      </c>
      <c r="H293">
        <v>263396</v>
      </c>
      <c r="J293" s="2">
        <v>45153</v>
      </c>
      <c r="K293" s="2"/>
      <c r="L293" s="1" t="s">
        <v>5170</v>
      </c>
      <c r="M293" s="1" t="s">
        <v>76</v>
      </c>
      <c r="N293" s="1" t="s">
        <v>4626</v>
      </c>
      <c r="O293">
        <v>8</v>
      </c>
      <c r="P293">
        <v>2023</v>
      </c>
      <c r="S293" t="s">
        <v>3985</v>
      </c>
      <c r="U293">
        <v>2023</v>
      </c>
    </row>
    <row r="294" spans="1:22" x14ac:dyDescent="0.35">
      <c r="A294" s="1" t="s">
        <v>129</v>
      </c>
      <c r="B294" s="1" t="s">
        <v>131</v>
      </c>
      <c r="C294" s="1" t="s">
        <v>28</v>
      </c>
      <c r="D294" s="1" t="s">
        <v>132</v>
      </c>
      <c r="E294" s="1" t="s">
        <v>60</v>
      </c>
      <c r="F294" s="1" t="s">
        <v>4601</v>
      </c>
      <c r="G294">
        <v>500000</v>
      </c>
      <c r="H294">
        <v>500000</v>
      </c>
      <c r="I294">
        <v>500000</v>
      </c>
      <c r="J294" s="2">
        <v>44074</v>
      </c>
      <c r="K294" s="2">
        <v>44054</v>
      </c>
      <c r="L294" s="1" t="s">
        <v>5170</v>
      </c>
      <c r="M294" s="1" t="s">
        <v>138</v>
      </c>
      <c r="N294" s="1" t="s">
        <v>4628</v>
      </c>
      <c r="O294">
        <v>8</v>
      </c>
      <c r="P294">
        <v>2020</v>
      </c>
      <c r="Q294">
        <v>8</v>
      </c>
      <c r="R294">
        <v>2020</v>
      </c>
      <c r="S294" t="s">
        <v>3985</v>
      </c>
      <c r="T294" t="s">
        <v>3985</v>
      </c>
      <c r="U294">
        <v>2020</v>
      </c>
      <c r="V294">
        <v>2020</v>
      </c>
    </row>
    <row r="295" spans="1:22" x14ac:dyDescent="0.35">
      <c r="A295" s="1" t="s">
        <v>33</v>
      </c>
      <c r="B295" s="1" t="s">
        <v>346</v>
      </c>
      <c r="C295" s="1" t="s">
        <v>28</v>
      </c>
      <c r="D295" s="1" t="s">
        <v>347</v>
      </c>
      <c r="E295" s="1" t="s">
        <v>250</v>
      </c>
      <c r="F295" s="1" t="s">
        <v>4601</v>
      </c>
      <c r="G295">
        <v>100000</v>
      </c>
      <c r="H295">
        <v>100000</v>
      </c>
      <c r="I295">
        <v>100000</v>
      </c>
      <c r="J295" s="2">
        <v>44074</v>
      </c>
      <c r="K295" s="2">
        <v>44057</v>
      </c>
      <c r="L295" s="1" t="s">
        <v>4564</v>
      </c>
      <c r="M295" s="1" t="s">
        <v>76</v>
      </c>
      <c r="N295" s="1" t="s">
        <v>4627</v>
      </c>
      <c r="O295">
        <v>8</v>
      </c>
      <c r="P295">
        <v>2020</v>
      </c>
      <c r="Q295">
        <v>8</v>
      </c>
      <c r="R295">
        <v>2020</v>
      </c>
      <c r="S295" t="s">
        <v>3985</v>
      </c>
      <c r="T295" t="s">
        <v>3985</v>
      </c>
      <c r="U295">
        <v>2020</v>
      </c>
      <c r="V295">
        <v>2020</v>
      </c>
    </row>
    <row r="296" spans="1:22" x14ac:dyDescent="0.35">
      <c r="A296" s="1" t="s">
        <v>95</v>
      </c>
      <c r="B296" s="1" t="s">
        <v>96</v>
      </c>
      <c r="C296" s="1" t="s">
        <v>28</v>
      </c>
      <c r="D296" s="1" t="s">
        <v>97</v>
      </c>
      <c r="E296" s="1" t="s">
        <v>60</v>
      </c>
      <c r="F296" s="1" t="s">
        <v>4601</v>
      </c>
      <c r="G296">
        <v>1500000</v>
      </c>
      <c r="H296">
        <v>1000000</v>
      </c>
      <c r="I296">
        <v>1000000</v>
      </c>
      <c r="J296" s="2">
        <v>44074</v>
      </c>
      <c r="K296" s="2">
        <v>44056</v>
      </c>
      <c r="L296" s="1" t="s">
        <v>4296</v>
      </c>
      <c r="M296" s="1" t="s">
        <v>32</v>
      </c>
      <c r="N296" s="1" t="s">
        <v>4629</v>
      </c>
      <c r="O296">
        <v>8</v>
      </c>
      <c r="P296">
        <v>2020</v>
      </c>
      <c r="Q296">
        <v>8</v>
      </c>
      <c r="R296">
        <v>2020</v>
      </c>
      <c r="S296" t="s">
        <v>3985</v>
      </c>
      <c r="T296" t="s">
        <v>3985</v>
      </c>
      <c r="U296">
        <v>2020</v>
      </c>
      <c r="V296">
        <v>2020</v>
      </c>
    </row>
    <row r="297" spans="1:22" x14ac:dyDescent="0.35">
      <c r="A297" s="1" t="s">
        <v>95</v>
      </c>
      <c r="B297" s="1" t="s">
        <v>96</v>
      </c>
      <c r="C297" s="1" t="s">
        <v>28</v>
      </c>
      <c r="D297" s="1" t="s">
        <v>97</v>
      </c>
      <c r="E297" s="1" t="s">
        <v>60</v>
      </c>
      <c r="F297" s="1" t="s">
        <v>4601</v>
      </c>
      <c r="G297">
        <v>1500000</v>
      </c>
      <c r="H297">
        <v>250000</v>
      </c>
      <c r="J297" s="2">
        <v>44620</v>
      </c>
      <c r="K297" s="2"/>
      <c r="L297" s="1" t="s">
        <v>4296</v>
      </c>
      <c r="M297" s="1" t="s">
        <v>32</v>
      </c>
      <c r="N297" s="1" t="s">
        <v>4630</v>
      </c>
      <c r="O297">
        <v>2</v>
      </c>
      <c r="P297">
        <v>2022</v>
      </c>
      <c r="S297" t="s">
        <v>3987</v>
      </c>
      <c r="U297">
        <v>2022</v>
      </c>
    </row>
    <row r="298" spans="1:22" x14ac:dyDescent="0.35">
      <c r="A298" s="1" t="s">
        <v>95</v>
      </c>
      <c r="B298" s="1" t="s">
        <v>96</v>
      </c>
      <c r="C298" s="1" t="s">
        <v>28</v>
      </c>
      <c r="D298" s="1" t="s">
        <v>97</v>
      </c>
      <c r="E298" s="1" t="s">
        <v>60</v>
      </c>
      <c r="F298" s="1" t="s">
        <v>4601</v>
      </c>
      <c r="G298">
        <v>1500000</v>
      </c>
      <c r="H298">
        <v>250000</v>
      </c>
      <c r="J298" s="2">
        <v>44985</v>
      </c>
      <c r="K298" s="2"/>
      <c r="L298" s="1" t="s">
        <v>4296</v>
      </c>
      <c r="M298" s="1" t="s">
        <v>32</v>
      </c>
      <c r="N298" s="1" t="s">
        <v>4631</v>
      </c>
      <c r="O298">
        <v>2</v>
      </c>
      <c r="P298">
        <v>2023</v>
      </c>
      <c r="S298" t="s">
        <v>3987</v>
      </c>
      <c r="U298">
        <v>2023</v>
      </c>
    </row>
    <row r="299" spans="1:22" x14ac:dyDescent="0.35">
      <c r="A299" s="1" t="s">
        <v>148</v>
      </c>
      <c r="B299" s="1" t="s">
        <v>149</v>
      </c>
      <c r="C299" s="1" t="s">
        <v>28</v>
      </c>
      <c r="D299" s="1" t="s">
        <v>150</v>
      </c>
      <c r="E299" s="1" t="s">
        <v>60</v>
      </c>
      <c r="F299" s="1" t="s">
        <v>4601</v>
      </c>
      <c r="G299">
        <v>290396</v>
      </c>
      <c r="H299">
        <v>71896</v>
      </c>
      <c r="I299">
        <v>71896</v>
      </c>
      <c r="J299" s="2">
        <v>43616</v>
      </c>
      <c r="K299" s="2">
        <v>43626</v>
      </c>
      <c r="L299" s="1" t="s">
        <v>4273</v>
      </c>
      <c r="M299" s="1" t="s">
        <v>32</v>
      </c>
      <c r="N299" s="1" t="s">
        <v>4605</v>
      </c>
      <c r="O299">
        <v>5</v>
      </c>
      <c r="P299">
        <v>2019</v>
      </c>
      <c r="Q299">
        <v>6</v>
      </c>
      <c r="R299">
        <v>2019</v>
      </c>
      <c r="S299" t="s">
        <v>3986</v>
      </c>
      <c r="T299" t="s">
        <v>3985</v>
      </c>
      <c r="U299">
        <v>2019</v>
      </c>
      <c r="V299">
        <v>2019</v>
      </c>
    </row>
    <row r="300" spans="1:22" x14ac:dyDescent="0.35">
      <c r="A300" s="1" t="s">
        <v>148</v>
      </c>
      <c r="B300" s="1" t="s">
        <v>149</v>
      </c>
      <c r="C300" s="1" t="s">
        <v>28</v>
      </c>
      <c r="D300" s="1" t="s">
        <v>150</v>
      </c>
      <c r="E300" s="1" t="s">
        <v>60</v>
      </c>
      <c r="F300" s="1" t="s">
        <v>4601</v>
      </c>
      <c r="G300">
        <v>290396</v>
      </c>
      <c r="H300">
        <v>218500</v>
      </c>
      <c r="I300">
        <v>218500</v>
      </c>
      <c r="J300" s="2">
        <v>43889</v>
      </c>
      <c r="K300" s="2">
        <v>43889</v>
      </c>
      <c r="L300" s="1" t="s">
        <v>4273</v>
      </c>
      <c r="M300" s="1" t="s">
        <v>32</v>
      </c>
      <c r="N300" s="1" t="s">
        <v>4606</v>
      </c>
      <c r="O300">
        <v>2</v>
      </c>
      <c r="P300">
        <v>2020</v>
      </c>
      <c r="Q300">
        <v>2</v>
      </c>
      <c r="R300">
        <v>2020</v>
      </c>
      <c r="S300" t="s">
        <v>3987</v>
      </c>
      <c r="T300" t="s">
        <v>3987</v>
      </c>
      <c r="U300">
        <v>2020</v>
      </c>
      <c r="V300">
        <v>2020</v>
      </c>
    </row>
    <row r="301" spans="1:22" x14ac:dyDescent="0.35">
      <c r="A301" s="1" t="s">
        <v>68</v>
      </c>
      <c r="B301" s="1" t="s">
        <v>248</v>
      </c>
      <c r="C301" s="1" t="s">
        <v>71</v>
      </c>
      <c r="D301" s="1" t="s">
        <v>249</v>
      </c>
      <c r="E301" s="1" t="s">
        <v>250</v>
      </c>
      <c r="F301" s="1" t="s">
        <v>4601</v>
      </c>
      <c r="G301">
        <v>253100</v>
      </c>
      <c r="H301">
        <v>35000</v>
      </c>
      <c r="I301">
        <v>35000</v>
      </c>
      <c r="J301" s="2">
        <v>43214</v>
      </c>
      <c r="K301" s="2">
        <v>43214</v>
      </c>
      <c r="L301" s="1" t="s">
        <v>4319</v>
      </c>
      <c r="M301" s="1" t="s">
        <v>253</v>
      </c>
      <c r="N301" s="1" t="s">
        <v>5081</v>
      </c>
      <c r="O301">
        <v>4</v>
      </c>
      <c r="P301">
        <v>2018</v>
      </c>
      <c r="Q301">
        <v>4</v>
      </c>
      <c r="R301">
        <v>2018</v>
      </c>
      <c r="S301" t="s">
        <v>3986</v>
      </c>
      <c r="T301" t="s">
        <v>3986</v>
      </c>
      <c r="U301">
        <v>2018</v>
      </c>
      <c r="V301">
        <v>2018</v>
      </c>
    </row>
    <row r="302" spans="1:22" x14ac:dyDescent="0.35">
      <c r="A302" s="1" t="s">
        <v>102</v>
      </c>
      <c r="B302" s="1" t="s">
        <v>104</v>
      </c>
      <c r="C302" s="1" t="s">
        <v>28</v>
      </c>
      <c r="D302" s="1" t="s">
        <v>105</v>
      </c>
      <c r="E302" s="1" t="s">
        <v>60</v>
      </c>
      <c r="F302" s="1" t="s">
        <v>4601</v>
      </c>
      <c r="G302">
        <v>4552400</v>
      </c>
      <c r="H302">
        <v>1538615</v>
      </c>
      <c r="J302" s="2">
        <v>44804</v>
      </c>
      <c r="K302" s="2"/>
      <c r="L302" s="1" t="s">
        <v>5170</v>
      </c>
      <c r="M302" s="1" t="s">
        <v>76</v>
      </c>
      <c r="N302" s="1" t="s">
        <v>5086</v>
      </c>
      <c r="O302">
        <v>8</v>
      </c>
      <c r="P302">
        <v>2022</v>
      </c>
      <c r="S302" t="s">
        <v>3985</v>
      </c>
      <c r="U302">
        <v>2022</v>
      </c>
    </row>
    <row r="303" spans="1:22" x14ac:dyDescent="0.35">
      <c r="A303" s="1" t="s">
        <v>224</v>
      </c>
      <c r="B303" s="1" t="s">
        <v>226</v>
      </c>
      <c r="C303" s="1" t="s">
        <v>28</v>
      </c>
      <c r="D303" s="1" t="s">
        <v>227</v>
      </c>
      <c r="E303" s="1" t="s">
        <v>216</v>
      </c>
      <c r="F303" s="1" t="s">
        <v>4601</v>
      </c>
      <c r="G303">
        <v>201791</v>
      </c>
      <c r="H303">
        <v>180409</v>
      </c>
      <c r="I303">
        <v>180409</v>
      </c>
      <c r="J303" s="2">
        <v>44362</v>
      </c>
      <c r="K303" s="2">
        <v>44365</v>
      </c>
      <c r="L303" s="1" t="s">
        <v>5170</v>
      </c>
      <c r="M303" s="1" t="s">
        <v>76</v>
      </c>
      <c r="N303" s="1" t="s">
        <v>4917</v>
      </c>
      <c r="O303">
        <v>6</v>
      </c>
      <c r="P303">
        <v>2021</v>
      </c>
      <c r="Q303">
        <v>6</v>
      </c>
      <c r="R303">
        <v>2021</v>
      </c>
      <c r="S303" t="s">
        <v>3985</v>
      </c>
      <c r="T303" t="s">
        <v>3985</v>
      </c>
      <c r="U303">
        <v>2021</v>
      </c>
      <c r="V303">
        <v>2021</v>
      </c>
    </row>
    <row r="304" spans="1:22" x14ac:dyDescent="0.35">
      <c r="A304" s="1" t="s">
        <v>5314</v>
      </c>
      <c r="B304" s="1" t="s">
        <v>5322</v>
      </c>
      <c r="C304" s="1" t="s">
        <v>29</v>
      </c>
      <c r="D304" s="1" t="s">
        <v>5323</v>
      </c>
      <c r="E304" s="1" t="s">
        <v>27</v>
      </c>
      <c r="F304" s="1" t="s">
        <v>4601</v>
      </c>
      <c r="G304">
        <v>250000</v>
      </c>
      <c r="H304">
        <v>250000</v>
      </c>
      <c r="I304">
        <v>250000</v>
      </c>
      <c r="J304" s="2">
        <v>44319</v>
      </c>
      <c r="K304" s="2">
        <v>44319</v>
      </c>
      <c r="L304" s="1" t="s">
        <v>5170</v>
      </c>
      <c r="M304" s="1" t="s">
        <v>5312</v>
      </c>
      <c r="N304" s="1" t="s">
        <v>5324</v>
      </c>
      <c r="O304">
        <v>5</v>
      </c>
      <c r="P304">
        <v>2021</v>
      </c>
      <c r="Q304">
        <v>5</v>
      </c>
      <c r="R304">
        <v>2021</v>
      </c>
      <c r="S304" t="s">
        <v>3986</v>
      </c>
      <c r="T304" t="s">
        <v>3986</v>
      </c>
      <c r="U304">
        <v>2021</v>
      </c>
      <c r="V304">
        <v>2021</v>
      </c>
    </row>
    <row r="305" spans="1:22" x14ac:dyDescent="0.35">
      <c r="A305" s="1" t="s">
        <v>5314</v>
      </c>
      <c r="B305" s="1" t="s">
        <v>5325</v>
      </c>
      <c r="C305" s="1" t="s">
        <v>29</v>
      </c>
      <c r="D305" s="1" t="s">
        <v>5326</v>
      </c>
      <c r="E305" s="1" t="s">
        <v>27</v>
      </c>
      <c r="F305" s="1" t="s">
        <v>4601</v>
      </c>
      <c r="G305">
        <v>1000000</v>
      </c>
      <c r="H305">
        <v>1000000</v>
      </c>
      <c r="I305">
        <v>1000000</v>
      </c>
      <c r="J305" s="2">
        <v>44438</v>
      </c>
      <c r="K305" s="2">
        <v>44438</v>
      </c>
      <c r="L305" s="1" t="s">
        <v>5170</v>
      </c>
      <c r="M305" s="1" t="s">
        <v>5312</v>
      </c>
      <c r="N305" s="1" t="s">
        <v>5327</v>
      </c>
      <c r="O305">
        <v>8</v>
      </c>
      <c r="P305">
        <v>2021</v>
      </c>
      <c r="Q305">
        <v>8</v>
      </c>
      <c r="R305">
        <v>2021</v>
      </c>
      <c r="S305" t="s">
        <v>3985</v>
      </c>
      <c r="T305" t="s">
        <v>3985</v>
      </c>
      <c r="U305">
        <v>2021</v>
      </c>
      <c r="V305">
        <v>2021</v>
      </c>
    </row>
    <row r="306" spans="1:22" x14ac:dyDescent="0.35">
      <c r="A306" s="1" t="s">
        <v>213</v>
      </c>
      <c r="B306" s="1" t="s">
        <v>214</v>
      </c>
      <c r="C306" s="1" t="s">
        <v>29</v>
      </c>
      <c r="D306" s="1" t="s">
        <v>215</v>
      </c>
      <c r="E306" s="1" t="s">
        <v>250</v>
      </c>
      <c r="F306" s="1" t="s">
        <v>4601</v>
      </c>
      <c r="G306">
        <v>30000</v>
      </c>
      <c r="H306">
        <v>30000</v>
      </c>
      <c r="I306">
        <v>30000</v>
      </c>
      <c r="J306" s="2">
        <v>43646</v>
      </c>
      <c r="K306" s="2">
        <v>43692</v>
      </c>
      <c r="L306" s="1" t="s">
        <v>5170</v>
      </c>
      <c r="M306" s="1" t="s">
        <v>218</v>
      </c>
      <c r="N306" s="1" t="s">
        <v>5089</v>
      </c>
      <c r="O306">
        <v>6</v>
      </c>
      <c r="P306">
        <v>2019</v>
      </c>
      <c r="Q306">
        <v>8</v>
      </c>
      <c r="R306">
        <v>2019</v>
      </c>
      <c r="S306" t="s">
        <v>3985</v>
      </c>
      <c r="T306" t="s">
        <v>3985</v>
      </c>
      <c r="U306">
        <v>2019</v>
      </c>
      <c r="V306">
        <v>2019</v>
      </c>
    </row>
    <row r="307" spans="1:22" x14ac:dyDescent="0.35">
      <c r="A307" s="1" t="s">
        <v>44</v>
      </c>
      <c r="B307" s="1" t="s">
        <v>45</v>
      </c>
      <c r="C307" s="1" t="s">
        <v>29</v>
      </c>
      <c r="D307" s="1" t="s">
        <v>46</v>
      </c>
      <c r="E307" s="1" t="s">
        <v>47</v>
      </c>
      <c r="F307" s="1" t="s">
        <v>4601</v>
      </c>
      <c r="G307">
        <v>56000</v>
      </c>
      <c r="H307">
        <v>56000</v>
      </c>
      <c r="I307">
        <v>56000</v>
      </c>
      <c r="J307" s="2">
        <v>44286</v>
      </c>
      <c r="K307" s="2">
        <v>44258</v>
      </c>
      <c r="L307" s="1" t="s">
        <v>4273</v>
      </c>
      <c r="M307" s="1" t="s">
        <v>32</v>
      </c>
      <c r="N307" s="1" t="s">
        <v>5108</v>
      </c>
      <c r="O307">
        <v>3</v>
      </c>
      <c r="P307">
        <v>2021</v>
      </c>
      <c r="Q307">
        <v>3</v>
      </c>
      <c r="R307">
        <v>2021</v>
      </c>
      <c r="S307" t="s">
        <v>3986</v>
      </c>
      <c r="T307" t="s">
        <v>3986</v>
      </c>
      <c r="U307">
        <v>2021</v>
      </c>
      <c r="V307">
        <v>2021</v>
      </c>
    </row>
    <row r="308" spans="1:22" x14ac:dyDescent="0.35">
      <c r="A308" s="1" t="s">
        <v>38</v>
      </c>
      <c r="B308" s="1" t="s">
        <v>4633</v>
      </c>
      <c r="C308" s="1" t="s">
        <v>29</v>
      </c>
      <c r="D308" s="1" t="s">
        <v>4634</v>
      </c>
      <c r="E308" s="1" t="s">
        <v>60</v>
      </c>
      <c r="F308" s="1" t="s">
        <v>4610</v>
      </c>
      <c r="H308">
        <v>82.39</v>
      </c>
      <c r="I308">
        <v>82.39</v>
      </c>
      <c r="J308" s="2">
        <v>43070</v>
      </c>
      <c r="K308" s="2">
        <v>43070</v>
      </c>
      <c r="L308" s="1" t="s">
        <v>4287</v>
      </c>
      <c r="M308" s="1" t="s">
        <v>32</v>
      </c>
      <c r="N308" s="1" t="s">
        <v>4662</v>
      </c>
      <c r="O308">
        <v>12</v>
      </c>
      <c r="P308">
        <v>2017</v>
      </c>
      <c r="Q308">
        <v>12</v>
      </c>
      <c r="R308">
        <v>2017</v>
      </c>
      <c r="S308" t="s">
        <v>3987</v>
      </c>
      <c r="T308" t="s">
        <v>3987</v>
      </c>
      <c r="U308">
        <v>2018</v>
      </c>
      <c r="V308">
        <v>2018</v>
      </c>
    </row>
    <row r="309" spans="1:22" x14ac:dyDescent="0.35">
      <c r="A309" s="1" t="s">
        <v>38</v>
      </c>
      <c r="B309" s="1" t="s">
        <v>4633</v>
      </c>
      <c r="C309" s="1" t="s">
        <v>29</v>
      </c>
      <c r="D309" s="1" t="s">
        <v>4634</v>
      </c>
      <c r="E309" s="1" t="s">
        <v>60</v>
      </c>
      <c r="F309" s="1" t="s">
        <v>4610</v>
      </c>
      <c r="H309">
        <v>480</v>
      </c>
      <c r="I309">
        <v>480</v>
      </c>
      <c r="J309" s="2">
        <v>43009</v>
      </c>
      <c r="K309" s="2">
        <v>43009</v>
      </c>
      <c r="L309" s="1" t="s">
        <v>4287</v>
      </c>
      <c r="M309" s="1" t="s">
        <v>32</v>
      </c>
      <c r="N309" s="1" t="s">
        <v>4663</v>
      </c>
      <c r="O309">
        <v>10</v>
      </c>
      <c r="P309">
        <v>2017</v>
      </c>
      <c r="Q309">
        <v>10</v>
      </c>
      <c r="R309">
        <v>2017</v>
      </c>
      <c r="S309" t="s">
        <v>3988</v>
      </c>
      <c r="T309" t="s">
        <v>3988</v>
      </c>
      <c r="U309">
        <v>2018</v>
      </c>
      <c r="V309">
        <v>2018</v>
      </c>
    </row>
    <row r="310" spans="1:22" x14ac:dyDescent="0.35">
      <c r="A310" s="1" t="s">
        <v>38</v>
      </c>
      <c r="B310" s="1" t="s">
        <v>4633</v>
      </c>
      <c r="C310" s="1" t="s">
        <v>29</v>
      </c>
      <c r="D310" s="1" t="s">
        <v>4634</v>
      </c>
      <c r="E310" s="1" t="s">
        <v>60</v>
      </c>
      <c r="F310" s="1" t="s">
        <v>4610</v>
      </c>
      <c r="H310">
        <v>480</v>
      </c>
      <c r="I310">
        <v>480</v>
      </c>
      <c r="J310" s="2">
        <v>43040</v>
      </c>
      <c r="K310" s="2">
        <v>43040</v>
      </c>
      <c r="L310" s="1" t="s">
        <v>4287</v>
      </c>
      <c r="M310" s="1" t="s">
        <v>32</v>
      </c>
      <c r="N310" s="1" t="s">
        <v>4664</v>
      </c>
      <c r="O310">
        <v>11</v>
      </c>
      <c r="P310">
        <v>2017</v>
      </c>
      <c r="Q310">
        <v>11</v>
      </c>
      <c r="R310">
        <v>2017</v>
      </c>
      <c r="S310" t="s">
        <v>3988</v>
      </c>
      <c r="T310" t="s">
        <v>3988</v>
      </c>
      <c r="U310">
        <v>2018</v>
      </c>
      <c r="V310">
        <v>2018</v>
      </c>
    </row>
    <row r="311" spans="1:22" x14ac:dyDescent="0.35">
      <c r="A311" s="1" t="s">
        <v>49</v>
      </c>
      <c r="B311" s="1" t="s">
        <v>4665</v>
      </c>
      <c r="C311" s="1" t="s">
        <v>29</v>
      </c>
      <c r="D311" s="1" t="s">
        <v>4666</v>
      </c>
      <c r="E311" s="1" t="s">
        <v>60</v>
      </c>
      <c r="F311" s="1" t="s">
        <v>4610</v>
      </c>
      <c r="H311">
        <v>4980</v>
      </c>
      <c r="I311">
        <v>4980</v>
      </c>
      <c r="J311" s="2">
        <v>43009</v>
      </c>
      <c r="K311" s="2">
        <v>43009</v>
      </c>
      <c r="L311" s="1" t="s">
        <v>4667</v>
      </c>
      <c r="M311" s="1" t="s">
        <v>32</v>
      </c>
      <c r="N311" s="1" t="s">
        <v>4668</v>
      </c>
      <c r="O311">
        <v>10</v>
      </c>
      <c r="P311">
        <v>2017</v>
      </c>
      <c r="Q311">
        <v>10</v>
      </c>
      <c r="R311">
        <v>2017</v>
      </c>
      <c r="S311" t="s">
        <v>3988</v>
      </c>
      <c r="T311" t="s">
        <v>3988</v>
      </c>
      <c r="U311">
        <v>2018</v>
      </c>
      <c r="V311">
        <v>2018</v>
      </c>
    </row>
    <row r="312" spans="1:22" x14ac:dyDescent="0.35">
      <c r="A312" s="1" t="s">
        <v>49</v>
      </c>
      <c r="B312" s="1" t="s">
        <v>4665</v>
      </c>
      <c r="C312" s="1" t="s">
        <v>29</v>
      </c>
      <c r="D312" s="1" t="s">
        <v>4666</v>
      </c>
      <c r="E312" s="1" t="s">
        <v>60</v>
      </c>
      <c r="F312" s="1" t="s">
        <v>4610</v>
      </c>
      <c r="H312">
        <v>36.61</v>
      </c>
      <c r="I312">
        <v>36.61</v>
      </c>
      <c r="J312" s="2">
        <v>43009</v>
      </c>
      <c r="K312" s="2">
        <v>43009</v>
      </c>
      <c r="L312" s="1" t="s">
        <v>4667</v>
      </c>
      <c r="M312" s="1" t="s">
        <v>32</v>
      </c>
      <c r="N312" s="1" t="s">
        <v>4669</v>
      </c>
      <c r="O312">
        <v>10</v>
      </c>
      <c r="P312">
        <v>2017</v>
      </c>
      <c r="Q312">
        <v>10</v>
      </c>
      <c r="R312">
        <v>2017</v>
      </c>
      <c r="S312" t="s">
        <v>3988</v>
      </c>
      <c r="T312" t="s">
        <v>3988</v>
      </c>
      <c r="U312">
        <v>2018</v>
      </c>
      <c r="V312">
        <v>2018</v>
      </c>
    </row>
    <row r="313" spans="1:22" x14ac:dyDescent="0.35">
      <c r="A313" s="1" t="s">
        <v>49</v>
      </c>
      <c r="B313" s="1" t="s">
        <v>4665</v>
      </c>
      <c r="C313" s="1" t="s">
        <v>29</v>
      </c>
      <c r="D313" s="1" t="s">
        <v>4666</v>
      </c>
      <c r="E313" s="1" t="s">
        <v>60</v>
      </c>
      <c r="F313" s="1" t="s">
        <v>4610</v>
      </c>
      <c r="H313">
        <v>231.05</v>
      </c>
      <c r="I313">
        <v>231.05</v>
      </c>
      <c r="J313" s="2">
        <v>43040</v>
      </c>
      <c r="K313" s="2">
        <v>43040</v>
      </c>
      <c r="L313" s="1" t="s">
        <v>4667</v>
      </c>
      <c r="M313" s="1" t="s">
        <v>32</v>
      </c>
      <c r="N313" s="1" t="s">
        <v>4670</v>
      </c>
      <c r="O313">
        <v>11</v>
      </c>
      <c r="P313">
        <v>2017</v>
      </c>
      <c r="Q313">
        <v>11</v>
      </c>
      <c r="R313">
        <v>2017</v>
      </c>
      <c r="S313" t="s">
        <v>3988</v>
      </c>
      <c r="T313" t="s">
        <v>3988</v>
      </c>
      <c r="U313">
        <v>2018</v>
      </c>
      <c r="V313">
        <v>2018</v>
      </c>
    </row>
    <row r="314" spans="1:22" x14ac:dyDescent="0.35">
      <c r="A314" s="1" t="s">
        <v>49</v>
      </c>
      <c r="B314" s="1" t="s">
        <v>4665</v>
      </c>
      <c r="C314" s="1" t="s">
        <v>29</v>
      </c>
      <c r="D314" s="1" t="s">
        <v>4666</v>
      </c>
      <c r="E314" s="1" t="s">
        <v>60</v>
      </c>
      <c r="F314" s="1" t="s">
        <v>4610</v>
      </c>
      <c r="H314">
        <v>126.23</v>
      </c>
      <c r="I314">
        <v>126.23</v>
      </c>
      <c r="J314" s="2">
        <v>43070</v>
      </c>
      <c r="K314" s="2">
        <v>43070</v>
      </c>
      <c r="L314" s="1" t="s">
        <v>4667</v>
      </c>
      <c r="M314" s="1" t="s">
        <v>32</v>
      </c>
      <c r="N314" s="1" t="s">
        <v>4671</v>
      </c>
      <c r="O314">
        <v>12</v>
      </c>
      <c r="P314">
        <v>2017</v>
      </c>
      <c r="Q314">
        <v>12</v>
      </c>
      <c r="R314">
        <v>2017</v>
      </c>
      <c r="S314" t="s">
        <v>3987</v>
      </c>
      <c r="T314" t="s">
        <v>3987</v>
      </c>
      <c r="U314">
        <v>2018</v>
      </c>
      <c r="V314">
        <v>2018</v>
      </c>
    </row>
    <row r="315" spans="1:22" x14ac:dyDescent="0.35">
      <c r="A315" s="1" t="s">
        <v>49</v>
      </c>
      <c r="B315" s="1" t="s">
        <v>4665</v>
      </c>
      <c r="C315" s="1" t="s">
        <v>29</v>
      </c>
      <c r="D315" s="1" t="s">
        <v>4666</v>
      </c>
      <c r="E315" s="1" t="s">
        <v>60</v>
      </c>
      <c r="F315" s="1" t="s">
        <v>4610</v>
      </c>
      <c r="H315">
        <v>7055</v>
      </c>
      <c r="I315">
        <v>7055</v>
      </c>
      <c r="J315" s="2">
        <v>43040</v>
      </c>
      <c r="K315" s="2">
        <v>43040</v>
      </c>
      <c r="L315" s="1" t="s">
        <v>4667</v>
      </c>
      <c r="M315" s="1" t="s">
        <v>32</v>
      </c>
      <c r="N315" s="1" t="s">
        <v>4672</v>
      </c>
      <c r="O315">
        <v>11</v>
      </c>
      <c r="P315">
        <v>2017</v>
      </c>
      <c r="Q315">
        <v>11</v>
      </c>
      <c r="R315">
        <v>2017</v>
      </c>
      <c r="S315" t="s">
        <v>3988</v>
      </c>
      <c r="T315" t="s">
        <v>3988</v>
      </c>
      <c r="U315">
        <v>2018</v>
      </c>
      <c r="V315">
        <v>2018</v>
      </c>
    </row>
    <row r="316" spans="1:22" x14ac:dyDescent="0.35">
      <c r="A316" s="1" t="s">
        <v>49</v>
      </c>
      <c r="B316" s="1" t="s">
        <v>4665</v>
      </c>
      <c r="C316" s="1" t="s">
        <v>29</v>
      </c>
      <c r="D316" s="1" t="s">
        <v>4666</v>
      </c>
      <c r="E316" s="1" t="s">
        <v>60</v>
      </c>
      <c r="F316" s="1" t="s">
        <v>4610</v>
      </c>
      <c r="H316">
        <v>2697.5</v>
      </c>
      <c r="I316">
        <v>2697.5</v>
      </c>
      <c r="J316" s="2">
        <v>43070</v>
      </c>
      <c r="K316" s="2">
        <v>43070</v>
      </c>
      <c r="L316" s="1" t="s">
        <v>4667</v>
      </c>
      <c r="M316" s="1" t="s">
        <v>32</v>
      </c>
      <c r="N316" s="1" t="s">
        <v>4673</v>
      </c>
      <c r="O316">
        <v>12</v>
      </c>
      <c r="P316">
        <v>2017</v>
      </c>
      <c r="Q316">
        <v>12</v>
      </c>
      <c r="R316">
        <v>2017</v>
      </c>
      <c r="S316" t="s">
        <v>3987</v>
      </c>
      <c r="T316" t="s">
        <v>3987</v>
      </c>
      <c r="U316">
        <v>2018</v>
      </c>
      <c r="V316">
        <v>2018</v>
      </c>
    </row>
    <row r="317" spans="1:22" x14ac:dyDescent="0.35">
      <c r="A317" s="1" t="s">
        <v>49</v>
      </c>
      <c r="B317" s="1" t="s">
        <v>4645</v>
      </c>
      <c r="C317" s="1" t="s">
        <v>29</v>
      </c>
      <c r="D317" s="1" t="s">
        <v>4646</v>
      </c>
      <c r="E317" s="1" t="s">
        <v>60</v>
      </c>
      <c r="F317" s="1" t="s">
        <v>4610</v>
      </c>
      <c r="H317">
        <v>154.33000000000001</v>
      </c>
      <c r="I317">
        <v>154.33000000000001</v>
      </c>
      <c r="J317" s="2">
        <v>43101</v>
      </c>
      <c r="K317" s="2">
        <v>43101</v>
      </c>
      <c r="L317" s="1" t="s">
        <v>4280</v>
      </c>
      <c r="M317" s="1" t="s">
        <v>32</v>
      </c>
      <c r="N317" s="1" t="s">
        <v>4674</v>
      </c>
      <c r="O317">
        <v>1</v>
      </c>
      <c r="P317">
        <v>2018</v>
      </c>
      <c r="Q317">
        <v>1</v>
      </c>
      <c r="R317">
        <v>2018</v>
      </c>
      <c r="S317" t="s">
        <v>3987</v>
      </c>
      <c r="T317" t="s">
        <v>3987</v>
      </c>
      <c r="U317">
        <v>2018</v>
      </c>
      <c r="V317">
        <v>2018</v>
      </c>
    </row>
    <row r="318" spans="1:22" x14ac:dyDescent="0.35">
      <c r="A318" s="1" t="s">
        <v>49</v>
      </c>
      <c r="B318" s="1" t="s">
        <v>4645</v>
      </c>
      <c r="C318" s="1" t="s">
        <v>29</v>
      </c>
      <c r="D318" s="1" t="s">
        <v>4646</v>
      </c>
      <c r="E318" s="1" t="s">
        <v>60</v>
      </c>
      <c r="F318" s="1" t="s">
        <v>4610</v>
      </c>
      <c r="H318">
        <v>11865.83</v>
      </c>
      <c r="I318">
        <v>11865.83</v>
      </c>
      <c r="J318" s="2">
        <v>43101</v>
      </c>
      <c r="K318" s="2">
        <v>43101</v>
      </c>
      <c r="L318" s="1" t="s">
        <v>4280</v>
      </c>
      <c r="M318" s="1" t="s">
        <v>32</v>
      </c>
      <c r="N318" s="1" t="s">
        <v>4675</v>
      </c>
      <c r="O318">
        <v>1</v>
      </c>
      <c r="P318">
        <v>2018</v>
      </c>
      <c r="Q318">
        <v>1</v>
      </c>
      <c r="R318">
        <v>2018</v>
      </c>
      <c r="S318" t="s">
        <v>3987</v>
      </c>
      <c r="T318" t="s">
        <v>3987</v>
      </c>
      <c r="U318">
        <v>2018</v>
      </c>
      <c r="V318">
        <v>2018</v>
      </c>
    </row>
    <row r="319" spans="1:22" x14ac:dyDescent="0.35">
      <c r="A319" s="1" t="s">
        <v>4676</v>
      </c>
      <c r="B319" s="1" t="s">
        <v>4677</v>
      </c>
      <c r="C319" s="1" t="s">
        <v>29</v>
      </c>
      <c r="D319" s="1" t="s">
        <v>4678</v>
      </c>
      <c r="E319" s="1" t="s">
        <v>60</v>
      </c>
      <c r="F319" s="1" t="s">
        <v>4610</v>
      </c>
      <c r="H319">
        <v>605.55999999999995</v>
      </c>
      <c r="I319">
        <v>605.55999999999995</v>
      </c>
      <c r="J319" s="2">
        <v>42979</v>
      </c>
      <c r="K319" s="2">
        <v>42979</v>
      </c>
      <c r="L319" s="1" t="s">
        <v>4679</v>
      </c>
      <c r="M319" s="1" t="s">
        <v>32</v>
      </c>
      <c r="N319" s="1" t="s">
        <v>4680</v>
      </c>
      <c r="O319">
        <v>9</v>
      </c>
      <c r="P319">
        <v>2017</v>
      </c>
      <c r="Q319">
        <v>9</v>
      </c>
      <c r="R319">
        <v>2017</v>
      </c>
      <c r="S319" t="s">
        <v>3988</v>
      </c>
      <c r="T319" t="s">
        <v>3988</v>
      </c>
      <c r="U319">
        <v>2018</v>
      </c>
      <c r="V319">
        <v>2018</v>
      </c>
    </row>
    <row r="320" spans="1:22" x14ac:dyDescent="0.35">
      <c r="A320" s="1" t="s">
        <v>4676</v>
      </c>
      <c r="B320" s="1" t="s">
        <v>4677</v>
      </c>
      <c r="C320" s="1" t="s">
        <v>29</v>
      </c>
      <c r="D320" s="1" t="s">
        <v>4678</v>
      </c>
      <c r="E320" s="1" t="s">
        <v>60</v>
      </c>
      <c r="F320" s="1" t="s">
        <v>4610</v>
      </c>
      <c r="H320">
        <v>660.05</v>
      </c>
      <c r="I320">
        <v>660.05</v>
      </c>
      <c r="J320" s="2">
        <v>43070</v>
      </c>
      <c r="K320" s="2">
        <v>43070</v>
      </c>
      <c r="L320" s="1" t="s">
        <v>4679</v>
      </c>
      <c r="M320" s="1" t="s">
        <v>32</v>
      </c>
      <c r="N320" s="1" t="s">
        <v>4681</v>
      </c>
      <c r="O320">
        <v>12</v>
      </c>
      <c r="P320">
        <v>2017</v>
      </c>
      <c r="Q320">
        <v>12</v>
      </c>
      <c r="R320">
        <v>2017</v>
      </c>
      <c r="S320" t="s">
        <v>3987</v>
      </c>
      <c r="T320" t="s">
        <v>3987</v>
      </c>
      <c r="U320">
        <v>2018</v>
      </c>
      <c r="V320">
        <v>2018</v>
      </c>
    </row>
    <row r="321" spans="1:22" x14ac:dyDescent="0.35">
      <c r="A321" s="1" t="s">
        <v>4676</v>
      </c>
      <c r="B321" s="1" t="s">
        <v>4677</v>
      </c>
      <c r="C321" s="1" t="s">
        <v>29</v>
      </c>
      <c r="D321" s="1" t="s">
        <v>4678</v>
      </c>
      <c r="E321" s="1" t="s">
        <v>60</v>
      </c>
      <c r="F321" s="1" t="s">
        <v>4610</v>
      </c>
      <c r="H321">
        <v>13716.25</v>
      </c>
      <c r="I321">
        <v>13716.25</v>
      </c>
      <c r="J321" s="2">
        <v>42979</v>
      </c>
      <c r="K321" s="2">
        <v>42979</v>
      </c>
      <c r="L321" s="1" t="s">
        <v>4679</v>
      </c>
      <c r="M321" s="1" t="s">
        <v>32</v>
      </c>
      <c r="N321" s="1" t="s">
        <v>4682</v>
      </c>
      <c r="O321">
        <v>9</v>
      </c>
      <c r="P321">
        <v>2017</v>
      </c>
      <c r="Q321">
        <v>9</v>
      </c>
      <c r="R321">
        <v>2017</v>
      </c>
      <c r="S321" t="s">
        <v>3988</v>
      </c>
      <c r="T321" t="s">
        <v>3988</v>
      </c>
      <c r="U321">
        <v>2018</v>
      </c>
      <c r="V321">
        <v>2018</v>
      </c>
    </row>
    <row r="322" spans="1:22" x14ac:dyDescent="0.35">
      <c r="A322" s="1" t="s">
        <v>111</v>
      </c>
      <c r="B322" s="1" t="s">
        <v>4683</v>
      </c>
      <c r="C322" s="1" t="s">
        <v>29</v>
      </c>
      <c r="D322" s="1" t="s">
        <v>4684</v>
      </c>
      <c r="E322" s="1" t="s">
        <v>60</v>
      </c>
      <c r="F322" s="1" t="s">
        <v>4610</v>
      </c>
      <c r="H322">
        <v>1715.2</v>
      </c>
      <c r="I322">
        <v>1715.2</v>
      </c>
      <c r="J322" s="2">
        <v>42979</v>
      </c>
      <c r="K322" s="2">
        <v>42979</v>
      </c>
      <c r="L322" s="1" t="s">
        <v>4280</v>
      </c>
      <c r="M322" s="1" t="s">
        <v>32</v>
      </c>
      <c r="N322" s="1" t="s">
        <v>4685</v>
      </c>
      <c r="O322">
        <v>9</v>
      </c>
      <c r="P322">
        <v>2017</v>
      </c>
      <c r="Q322">
        <v>9</v>
      </c>
      <c r="R322">
        <v>2017</v>
      </c>
      <c r="S322" t="s">
        <v>3988</v>
      </c>
      <c r="T322" t="s">
        <v>3988</v>
      </c>
      <c r="U322">
        <v>2018</v>
      </c>
      <c r="V322">
        <v>2018</v>
      </c>
    </row>
    <row r="323" spans="1:22" x14ac:dyDescent="0.35">
      <c r="A323" s="1" t="s">
        <v>111</v>
      </c>
      <c r="B323" s="1" t="s">
        <v>4683</v>
      </c>
      <c r="C323" s="1" t="s">
        <v>29</v>
      </c>
      <c r="D323" s="1" t="s">
        <v>4684</v>
      </c>
      <c r="E323" s="1" t="s">
        <v>60</v>
      </c>
      <c r="F323" s="1" t="s">
        <v>4610</v>
      </c>
      <c r="H323">
        <v>29.76</v>
      </c>
      <c r="I323">
        <v>29.76</v>
      </c>
      <c r="J323" s="2">
        <v>43009</v>
      </c>
      <c r="K323" s="2">
        <v>43009</v>
      </c>
      <c r="L323" s="1" t="s">
        <v>4280</v>
      </c>
      <c r="M323" s="1" t="s">
        <v>32</v>
      </c>
      <c r="N323" s="1" t="s">
        <v>4686</v>
      </c>
      <c r="O323">
        <v>10</v>
      </c>
      <c r="P323">
        <v>2017</v>
      </c>
      <c r="Q323">
        <v>10</v>
      </c>
      <c r="R323">
        <v>2017</v>
      </c>
      <c r="S323" t="s">
        <v>3988</v>
      </c>
      <c r="T323" t="s">
        <v>3988</v>
      </c>
      <c r="U323">
        <v>2018</v>
      </c>
      <c r="V323">
        <v>2018</v>
      </c>
    </row>
    <row r="324" spans="1:22" x14ac:dyDescent="0.35">
      <c r="A324" s="1" t="s">
        <v>111</v>
      </c>
      <c r="B324" s="1" t="s">
        <v>4683</v>
      </c>
      <c r="C324" s="1" t="s">
        <v>29</v>
      </c>
      <c r="D324" s="1" t="s">
        <v>4684</v>
      </c>
      <c r="E324" s="1" t="s">
        <v>60</v>
      </c>
      <c r="F324" s="1" t="s">
        <v>4610</v>
      </c>
      <c r="H324">
        <v>42.38</v>
      </c>
      <c r="I324">
        <v>42.38</v>
      </c>
      <c r="J324" s="2">
        <v>43040</v>
      </c>
      <c r="K324" s="2">
        <v>43040</v>
      </c>
      <c r="L324" s="1" t="s">
        <v>4280</v>
      </c>
      <c r="M324" s="1" t="s">
        <v>32</v>
      </c>
      <c r="N324" s="1" t="s">
        <v>4687</v>
      </c>
      <c r="O324">
        <v>11</v>
      </c>
      <c r="P324">
        <v>2017</v>
      </c>
      <c r="Q324">
        <v>11</v>
      </c>
      <c r="R324">
        <v>2017</v>
      </c>
      <c r="S324" t="s">
        <v>3988</v>
      </c>
      <c r="T324" t="s">
        <v>3988</v>
      </c>
      <c r="U324">
        <v>2018</v>
      </c>
      <c r="V324">
        <v>2018</v>
      </c>
    </row>
    <row r="325" spans="1:22" x14ac:dyDescent="0.35">
      <c r="A325" s="1" t="s">
        <v>111</v>
      </c>
      <c r="B325" s="1" t="s">
        <v>4683</v>
      </c>
      <c r="C325" s="1" t="s">
        <v>29</v>
      </c>
      <c r="D325" s="1" t="s">
        <v>4684</v>
      </c>
      <c r="E325" s="1" t="s">
        <v>60</v>
      </c>
      <c r="F325" s="1" t="s">
        <v>4610</v>
      </c>
      <c r="H325">
        <v>24.39</v>
      </c>
      <c r="I325">
        <v>24.39</v>
      </c>
      <c r="J325" s="2">
        <v>43070</v>
      </c>
      <c r="K325" s="2">
        <v>43070</v>
      </c>
      <c r="L325" s="1" t="s">
        <v>4280</v>
      </c>
      <c r="M325" s="1" t="s">
        <v>32</v>
      </c>
      <c r="N325" s="1" t="s">
        <v>4688</v>
      </c>
      <c r="O325">
        <v>12</v>
      </c>
      <c r="P325">
        <v>2017</v>
      </c>
      <c r="Q325">
        <v>12</v>
      </c>
      <c r="R325">
        <v>2017</v>
      </c>
      <c r="S325" t="s">
        <v>3987</v>
      </c>
      <c r="T325" t="s">
        <v>3987</v>
      </c>
      <c r="U325">
        <v>2018</v>
      </c>
      <c r="V325">
        <v>2018</v>
      </c>
    </row>
    <row r="326" spans="1:22" x14ac:dyDescent="0.35">
      <c r="A326" s="1" t="s">
        <v>111</v>
      </c>
      <c r="B326" s="1" t="s">
        <v>4683</v>
      </c>
      <c r="C326" s="1" t="s">
        <v>29</v>
      </c>
      <c r="D326" s="1" t="s">
        <v>4684</v>
      </c>
      <c r="E326" s="1" t="s">
        <v>60</v>
      </c>
      <c r="F326" s="1" t="s">
        <v>4610</v>
      </c>
      <c r="H326">
        <v>11385</v>
      </c>
      <c r="I326">
        <v>11385</v>
      </c>
      <c r="J326" s="2">
        <v>42979</v>
      </c>
      <c r="K326" s="2">
        <v>42979</v>
      </c>
      <c r="L326" s="1" t="s">
        <v>4280</v>
      </c>
      <c r="M326" s="1" t="s">
        <v>32</v>
      </c>
      <c r="N326" s="1" t="s">
        <v>4689</v>
      </c>
      <c r="O326">
        <v>9</v>
      </c>
      <c r="P326">
        <v>2017</v>
      </c>
      <c r="Q326">
        <v>9</v>
      </c>
      <c r="R326">
        <v>2017</v>
      </c>
      <c r="S326" t="s">
        <v>3988</v>
      </c>
      <c r="T326" t="s">
        <v>3988</v>
      </c>
      <c r="U326">
        <v>2018</v>
      </c>
      <c r="V326">
        <v>2018</v>
      </c>
    </row>
    <row r="327" spans="1:22" x14ac:dyDescent="0.35">
      <c r="A327" s="1" t="s">
        <v>38</v>
      </c>
      <c r="B327" s="1" t="s">
        <v>4633</v>
      </c>
      <c r="C327" s="1" t="s">
        <v>29</v>
      </c>
      <c r="D327" s="1" t="s">
        <v>4634</v>
      </c>
      <c r="E327" s="1" t="s">
        <v>60</v>
      </c>
      <c r="F327" s="1" t="s">
        <v>4610</v>
      </c>
      <c r="H327">
        <v>3730</v>
      </c>
      <c r="I327">
        <v>3730</v>
      </c>
      <c r="J327" s="2">
        <v>42979</v>
      </c>
      <c r="K327" s="2">
        <v>42979</v>
      </c>
      <c r="L327" s="1" t="s">
        <v>4287</v>
      </c>
      <c r="M327" s="1" t="s">
        <v>32</v>
      </c>
      <c r="N327" s="1" t="s">
        <v>4690</v>
      </c>
      <c r="O327">
        <v>9</v>
      </c>
      <c r="P327">
        <v>2017</v>
      </c>
      <c r="Q327">
        <v>9</v>
      </c>
      <c r="R327">
        <v>2017</v>
      </c>
      <c r="S327" t="s">
        <v>3988</v>
      </c>
      <c r="T327" t="s">
        <v>3988</v>
      </c>
      <c r="U327">
        <v>2018</v>
      </c>
      <c r="V327">
        <v>2018</v>
      </c>
    </row>
    <row r="328" spans="1:22" x14ac:dyDescent="0.35">
      <c r="A328" s="1" t="s">
        <v>4654</v>
      </c>
      <c r="B328" s="1" t="s">
        <v>4655</v>
      </c>
      <c r="C328" s="1" t="s">
        <v>29</v>
      </c>
      <c r="D328" s="1" t="s">
        <v>4656</v>
      </c>
      <c r="E328" s="1" t="s">
        <v>60</v>
      </c>
      <c r="F328" s="1" t="s">
        <v>4610</v>
      </c>
      <c r="H328">
        <v>20022.169999999998</v>
      </c>
      <c r="I328">
        <v>20022.169999999998</v>
      </c>
      <c r="J328" s="2">
        <v>43101</v>
      </c>
      <c r="K328" s="2">
        <v>43101</v>
      </c>
      <c r="L328" s="1" t="s">
        <v>4280</v>
      </c>
      <c r="M328" s="1" t="s">
        <v>32</v>
      </c>
      <c r="N328" s="1" t="s">
        <v>4657</v>
      </c>
      <c r="O328">
        <v>1</v>
      </c>
      <c r="P328">
        <v>2018</v>
      </c>
      <c r="Q328">
        <v>1</v>
      </c>
      <c r="R328">
        <v>2018</v>
      </c>
      <c r="S328" t="s">
        <v>3987</v>
      </c>
      <c r="T328" t="s">
        <v>3987</v>
      </c>
      <c r="U328">
        <v>2018</v>
      </c>
      <c r="V328">
        <v>2018</v>
      </c>
    </row>
    <row r="329" spans="1:22" x14ac:dyDescent="0.35">
      <c r="A329" s="1" t="s">
        <v>4654</v>
      </c>
      <c r="B329" s="1" t="s">
        <v>4655</v>
      </c>
      <c r="C329" s="1" t="s">
        <v>29</v>
      </c>
      <c r="D329" s="1" t="s">
        <v>4656</v>
      </c>
      <c r="E329" s="1" t="s">
        <v>60</v>
      </c>
      <c r="F329" s="1" t="s">
        <v>4610</v>
      </c>
      <c r="H329">
        <v>43765</v>
      </c>
      <c r="I329">
        <v>43765</v>
      </c>
      <c r="J329" s="2">
        <v>42979</v>
      </c>
      <c r="K329" s="2">
        <v>42979</v>
      </c>
      <c r="L329" s="1" t="s">
        <v>4280</v>
      </c>
      <c r="M329" s="1" t="s">
        <v>32</v>
      </c>
      <c r="N329" s="1" t="s">
        <v>4658</v>
      </c>
      <c r="O329">
        <v>9</v>
      </c>
      <c r="P329">
        <v>2017</v>
      </c>
      <c r="Q329">
        <v>9</v>
      </c>
      <c r="R329">
        <v>2017</v>
      </c>
      <c r="S329" t="s">
        <v>3988</v>
      </c>
      <c r="T329" t="s">
        <v>3988</v>
      </c>
      <c r="U329">
        <v>2018</v>
      </c>
      <c r="V329">
        <v>2018</v>
      </c>
    </row>
    <row r="330" spans="1:22" x14ac:dyDescent="0.35">
      <c r="A330" s="1" t="s">
        <v>4654</v>
      </c>
      <c r="B330" s="1" t="s">
        <v>4655</v>
      </c>
      <c r="C330" s="1" t="s">
        <v>29</v>
      </c>
      <c r="D330" s="1" t="s">
        <v>4656</v>
      </c>
      <c r="E330" s="1" t="s">
        <v>60</v>
      </c>
      <c r="F330" s="1" t="s">
        <v>4610</v>
      </c>
      <c r="H330">
        <v>44310</v>
      </c>
      <c r="I330">
        <v>44310</v>
      </c>
      <c r="J330" s="2">
        <v>43009</v>
      </c>
      <c r="K330" s="2">
        <v>43009</v>
      </c>
      <c r="L330" s="1" t="s">
        <v>4280</v>
      </c>
      <c r="M330" s="1" t="s">
        <v>32</v>
      </c>
      <c r="N330" s="1" t="s">
        <v>4659</v>
      </c>
      <c r="O330">
        <v>10</v>
      </c>
      <c r="P330">
        <v>2017</v>
      </c>
      <c r="Q330">
        <v>10</v>
      </c>
      <c r="R330">
        <v>2017</v>
      </c>
      <c r="S330" t="s">
        <v>3988</v>
      </c>
      <c r="T330" t="s">
        <v>3988</v>
      </c>
      <c r="U330">
        <v>2018</v>
      </c>
      <c r="V330">
        <v>2018</v>
      </c>
    </row>
    <row r="331" spans="1:22" x14ac:dyDescent="0.35">
      <c r="A331" s="1" t="s">
        <v>4654</v>
      </c>
      <c r="B331" s="1" t="s">
        <v>4655</v>
      </c>
      <c r="C331" s="1" t="s">
        <v>29</v>
      </c>
      <c r="D331" s="1" t="s">
        <v>4656</v>
      </c>
      <c r="E331" s="1" t="s">
        <v>60</v>
      </c>
      <c r="F331" s="1" t="s">
        <v>4610</v>
      </c>
      <c r="H331">
        <v>47050</v>
      </c>
      <c r="I331">
        <v>47050</v>
      </c>
      <c r="J331" s="2">
        <v>43040</v>
      </c>
      <c r="K331" s="2">
        <v>43040</v>
      </c>
      <c r="L331" s="1" t="s">
        <v>4280</v>
      </c>
      <c r="M331" s="1" t="s">
        <v>32</v>
      </c>
      <c r="N331" s="1" t="s">
        <v>4660</v>
      </c>
      <c r="O331">
        <v>11</v>
      </c>
      <c r="P331">
        <v>2017</v>
      </c>
      <c r="Q331">
        <v>11</v>
      </c>
      <c r="R331">
        <v>2017</v>
      </c>
      <c r="S331" t="s">
        <v>3988</v>
      </c>
      <c r="T331" t="s">
        <v>3988</v>
      </c>
      <c r="U331">
        <v>2018</v>
      </c>
      <c r="V331">
        <v>2018</v>
      </c>
    </row>
    <row r="332" spans="1:22" x14ac:dyDescent="0.35">
      <c r="A332" s="1" t="s">
        <v>4654</v>
      </c>
      <c r="B332" s="1" t="s">
        <v>4655</v>
      </c>
      <c r="C332" s="1" t="s">
        <v>29</v>
      </c>
      <c r="D332" s="1" t="s">
        <v>4656</v>
      </c>
      <c r="E332" s="1" t="s">
        <v>60</v>
      </c>
      <c r="F332" s="1" t="s">
        <v>4610</v>
      </c>
      <c r="H332">
        <v>26600</v>
      </c>
      <c r="I332">
        <v>26600</v>
      </c>
      <c r="J332" s="2">
        <v>43070</v>
      </c>
      <c r="K332" s="2">
        <v>43070</v>
      </c>
      <c r="L332" s="1" t="s">
        <v>4280</v>
      </c>
      <c r="M332" s="1" t="s">
        <v>32</v>
      </c>
      <c r="N332" s="1" t="s">
        <v>4661</v>
      </c>
      <c r="O332">
        <v>12</v>
      </c>
      <c r="P332">
        <v>2017</v>
      </c>
      <c r="Q332">
        <v>12</v>
      </c>
      <c r="R332">
        <v>2017</v>
      </c>
      <c r="S332" t="s">
        <v>3987</v>
      </c>
      <c r="T332" t="s">
        <v>3987</v>
      </c>
      <c r="U332">
        <v>2018</v>
      </c>
      <c r="V332">
        <v>2018</v>
      </c>
    </row>
    <row r="333" spans="1:22" x14ac:dyDescent="0.35">
      <c r="A333" s="1" t="s">
        <v>182</v>
      </c>
      <c r="B333" s="1" t="s">
        <v>290</v>
      </c>
      <c r="C333" s="1" t="s">
        <v>292</v>
      </c>
      <c r="D333" s="1" t="s">
        <v>291</v>
      </c>
      <c r="E333" s="1" t="s">
        <v>250</v>
      </c>
      <c r="F333" s="1" t="s">
        <v>4601</v>
      </c>
      <c r="G333">
        <v>21000</v>
      </c>
      <c r="H333">
        <v>21000</v>
      </c>
      <c r="I333">
        <v>21000</v>
      </c>
      <c r="J333" s="2">
        <v>43431</v>
      </c>
      <c r="K333" s="2">
        <v>43427</v>
      </c>
      <c r="L333" s="1" t="s">
        <v>4319</v>
      </c>
      <c r="M333" s="1" t="s">
        <v>32</v>
      </c>
      <c r="N333" s="1" t="s">
        <v>4918</v>
      </c>
      <c r="O333">
        <v>11</v>
      </c>
      <c r="P333">
        <v>2018</v>
      </c>
      <c r="Q333">
        <v>11</v>
      </c>
      <c r="R333">
        <v>2018</v>
      </c>
      <c r="S333" t="s">
        <v>3988</v>
      </c>
      <c r="T333" t="s">
        <v>3988</v>
      </c>
      <c r="U333">
        <v>2019</v>
      </c>
      <c r="V333">
        <v>2019</v>
      </c>
    </row>
    <row r="334" spans="1:22" x14ac:dyDescent="0.35">
      <c r="A334" s="1" t="s">
        <v>279</v>
      </c>
      <c r="B334" s="1" t="s">
        <v>280</v>
      </c>
      <c r="C334" s="1" t="s">
        <v>29</v>
      </c>
      <c r="D334" s="1" t="s">
        <v>281</v>
      </c>
      <c r="E334" s="1" t="s">
        <v>250</v>
      </c>
      <c r="F334" s="1" t="s">
        <v>4601</v>
      </c>
      <c r="G334">
        <v>30000</v>
      </c>
      <c r="H334">
        <v>30000</v>
      </c>
      <c r="I334">
        <v>30000</v>
      </c>
      <c r="J334" s="2">
        <v>43677</v>
      </c>
      <c r="K334" s="2">
        <v>43697</v>
      </c>
      <c r="L334" s="1" t="s">
        <v>5170</v>
      </c>
      <c r="M334" s="1" t="s">
        <v>278</v>
      </c>
      <c r="N334" s="1" t="s">
        <v>5088</v>
      </c>
      <c r="O334">
        <v>7</v>
      </c>
      <c r="P334">
        <v>2019</v>
      </c>
      <c r="Q334">
        <v>8</v>
      </c>
      <c r="R334">
        <v>2019</v>
      </c>
      <c r="S334" t="s">
        <v>3985</v>
      </c>
      <c r="T334" t="s">
        <v>3985</v>
      </c>
      <c r="U334">
        <v>2019</v>
      </c>
      <c r="V334">
        <v>2019</v>
      </c>
    </row>
    <row r="335" spans="1:22" x14ac:dyDescent="0.35">
      <c r="A335" s="1" t="s">
        <v>38</v>
      </c>
      <c r="B335" s="1" t="s">
        <v>4636</v>
      </c>
      <c r="C335" s="1" t="s">
        <v>29</v>
      </c>
      <c r="D335" s="1" t="s">
        <v>4637</v>
      </c>
      <c r="E335" s="1" t="s">
        <v>60</v>
      </c>
      <c r="F335" s="1" t="s">
        <v>4610</v>
      </c>
      <c r="H335">
        <v>37587.81</v>
      </c>
      <c r="I335">
        <v>37587.81</v>
      </c>
      <c r="J335" s="2">
        <v>43252</v>
      </c>
      <c r="K335" s="2">
        <v>43252</v>
      </c>
      <c r="L335" s="1" t="s">
        <v>4287</v>
      </c>
      <c r="M335" s="1" t="s">
        <v>32</v>
      </c>
      <c r="N335" s="1" t="s">
        <v>4638</v>
      </c>
      <c r="O335">
        <v>6</v>
      </c>
      <c r="P335">
        <v>2018</v>
      </c>
      <c r="Q335">
        <v>6</v>
      </c>
      <c r="R335">
        <v>2018</v>
      </c>
      <c r="S335" t="s">
        <v>3985</v>
      </c>
      <c r="T335" t="s">
        <v>3985</v>
      </c>
      <c r="U335">
        <v>2018</v>
      </c>
      <c r="V335">
        <v>2018</v>
      </c>
    </row>
    <row r="336" spans="1:22" x14ac:dyDescent="0.35">
      <c r="A336" s="1" t="s">
        <v>38</v>
      </c>
      <c r="B336" s="1" t="s">
        <v>4636</v>
      </c>
      <c r="C336" s="1" t="s">
        <v>29</v>
      </c>
      <c r="D336" s="1" t="s">
        <v>4637</v>
      </c>
      <c r="E336" s="1" t="s">
        <v>60</v>
      </c>
      <c r="F336" s="1" t="s">
        <v>4610</v>
      </c>
      <c r="H336">
        <v>22730.32</v>
      </c>
      <c r="I336">
        <v>22730.32</v>
      </c>
      <c r="J336" s="2">
        <v>43282</v>
      </c>
      <c r="K336" s="2">
        <v>43282</v>
      </c>
      <c r="L336" s="1" t="s">
        <v>4287</v>
      </c>
      <c r="M336" s="1" t="s">
        <v>32</v>
      </c>
      <c r="N336" s="1" t="s">
        <v>4639</v>
      </c>
      <c r="O336">
        <v>7</v>
      </c>
      <c r="P336">
        <v>2018</v>
      </c>
      <c r="Q336">
        <v>7</v>
      </c>
      <c r="R336">
        <v>2018</v>
      </c>
      <c r="S336" t="s">
        <v>3985</v>
      </c>
      <c r="T336" t="s">
        <v>3985</v>
      </c>
      <c r="U336">
        <v>2018</v>
      </c>
      <c r="V336">
        <v>2018</v>
      </c>
    </row>
    <row r="337" spans="1:22" x14ac:dyDescent="0.35">
      <c r="A337" s="1" t="s">
        <v>56</v>
      </c>
      <c r="B337" s="1" t="s">
        <v>4640</v>
      </c>
      <c r="C337" s="1" t="s">
        <v>29</v>
      </c>
      <c r="D337" s="1" t="s">
        <v>4641</v>
      </c>
      <c r="E337" s="1" t="s">
        <v>60</v>
      </c>
      <c r="F337" s="1" t="s">
        <v>4610</v>
      </c>
      <c r="H337">
        <v>2320</v>
      </c>
      <c r="I337">
        <v>2320</v>
      </c>
      <c r="J337" s="2">
        <v>43221</v>
      </c>
      <c r="K337" s="2">
        <v>43221</v>
      </c>
      <c r="L337" s="1" t="s">
        <v>4287</v>
      </c>
      <c r="M337" s="1" t="s">
        <v>32</v>
      </c>
      <c r="N337" s="1" t="s">
        <v>4642</v>
      </c>
      <c r="O337">
        <v>5</v>
      </c>
      <c r="P337">
        <v>2018</v>
      </c>
      <c r="Q337">
        <v>5</v>
      </c>
      <c r="R337">
        <v>2018</v>
      </c>
      <c r="S337" t="s">
        <v>3986</v>
      </c>
      <c r="T337" t="s">
        <v>3986</v>
      </c>
      <c r="U337">
        <v>2018</v>
      </c>
      <c r="V337">
        <v>2018</v>
      </c>
    </row>
    <row r="338" spans="1:22" x14ac:dyDescent="0.35">
      <c r="A338" s="1" t="s">
        <v>56</v>
      </c>
      <c r="B338" s="1" t="s">
        <v>4640</v>
      </c>
      <c r="C338" s="1" t="s">
        <v>29</v>
      </c>
      <c r="D338" s="1" t="s">
        <v>4641</v>
      </c>
      <c r="E338" s="1" t="s">
        <v>60</v>
      </c>
      <c r="F338" s="1" t="s">
        <v>4610</v>
      </c>
      <c r="H338">
        <v>3475</v>
      </c>
      <c r="I338">
        <v>3475</v>
      </c>
      <c r="J338" s="2">
        <v>43282</v>
      </c>
      <c r="K338" s="2">
        <v>43282</v>
      </c>
      <c r="L338" s="1" t="s">
        <v>4287</v>
      </c>
      <c r="M338" s="1" t="s">
        <v>32</v>
      </c>
      <c r="N338" s="1" t="s">
        <v>4643</v>
      </c>
      <c r="O338">
        <v>7</v>
      </c>
      <c r="P338">
        <v>2018</v>
      </c>
      <c r="Q338">
        <v>7</v>
      </c>
      <c r="R338">
        <v>2018</v>
      </c>
      <c r="S338" t="s">
        <v>3985</v>
      </c>
      <c r="T338" t="s">
        <v>3985</v>
      </c>
      <c r="U338">
        <v>2018</v>
      </c>
      <c r="V338">
        <v>2018</v>
      </c>
    </row>
    <row r="339" spans="1:22" x14ac:dyDescent="0.35">
      <c r="A339" s="1" t="s">
        <v>49</v>
      </c>
      <c r="B339" s="1" t="s">
        <v>4645</v>
      </c>
      <c r="C339" s="1" t="s">
        <v>29</v>
      </c>
      <c r="D339" s="1" t="s">
        <v>4646</v>
      </c>
      <c r="E339" s="1" t="s">
        <v>60</v>
      </c>
      <c r="F339" s="1" t="s">
        <v>4610</v>
      </c>
      <c r="H339">
        <v>34299.620000000003</v>
      </c>
      <c r="I339">
        <v>34299.620000000003</v>
      </c>
      <c r="J339" s="2">
        <v>43221</v>
      </c>
      <c r="K339" s="2">
        <v>43221</v>
      </c>
      <c r="L339" s="1" t="s">
        <v>4280</v>
      </c>
      <c r="M339" s="1" t="s">
        <v>32</v>
      </c>
      <c r="N339" s="1" t="s">
        <v>4648</v>
      </c>
      <c r="O339">
        <v>5</v>
      </c>
      <c r="P339">
        <v>2018</v>
      </c>
      <c r="Q339">
        <v>5</v>
      </c>
      <c r="R339">
        <v>2018</v>
      </c>
      <c r="S339" t="s">
        <v>3986</v>
      </c>
      <c r="T339" t="s">
        <v>3986</v>
      </c>
      <c r="U339">
        <v>2018</v>
      </c>
      <c r="V339">
        <v>2018</v>
      </c>
    </row>
    <row r="340" spans="1:22" x14ac:dyDescent="0.35">
      <c r="A340" s="1" t="s">
        <v>49</v>
      </c>
      <c r="B340" s="1" t="s">
        <v>4645</v>
      </c>
      <c r="C340" s="1" t="s">
        <v>29</v>
      </c>
      <c r="D340" s="1" t="s">
        <v>4646</v>
      </c>
      <c r="E340" s="1" t="s">
        <v>60</v>
      </c>
      <c r="F340" s="1" t="s">
        <v>4610</v>
      </c>
      <c r="H340">
        <v>28269.54</v>
      </c>
      <c r="I340">
        <v>28269.54</v>
      </c>
      <c r="J340" s="2">
        <v>43252</v>
      </c>
      <c r="K340" s="2">
        <v>43252</v>
      </c>
      <c r="L340" s="1" t="s">
        <v>4280</v>
      </c>
      <c r="M340" s="1" t="s">
        <v>32</v>
      </c>
      <c r="N340" s="1" t="s">
        <v>4649</v>
      </c>
      <c r="O340">
        <v>6</v>
      </c>
      <c r="P340">
        <v>2018</v>
      </c>
      <c r="Q340">
        <v>6</v>
      </c>
      <c r="R340">
        <v>2018</v>
      </c>
      <c r="S340" t="s">
        <v>3985</v>
      </c>
      <c r="T340" t="s">
        <v>3985</v>
      </c>
      <c r="U340">
        <v>2018</v>
      </c>
      <c r="V340">
        <v>2018</v>
      </c>
    </row>
    <row r="341" spans="1:22" x14ac:dyDescent="0.35">
      <c r="A341" s="1" t="s">
        <v>49</v>
      </c>
      <c r="B341" s="1" t="s">
        <v>4645</v>
      </c>
      <c r="C341" s="1" t="s">
        <v>29</v>
      </c>
      <c r="D341" s="1" t="s">
        <v>4646</v>
      </c>
      <c r="E341" s="1" t="s">
        <v>60</v>
      </c>
      <c r="F341" s="1" t="s">
        <v>4610</v>
      </c>
      <c r="H341">
        <v>35263.910000000003</v>
      </c>
      <c r="I341">
        <v>35263.910000000003</v>
      </c>
      <c r="J341" s="2">
        <v>43282</v>
      </c>
      <c r="K341" s="2">
        <v>43282</v>
      </c>
      <c r="L341" s="1" t="s">
        <v>4280</v>
      </c>
      <c r="M341" s="1" t="s">
        <v>32</v>
      </c>
      <c r="N341" s="1" t="s">
        <v>4650</v>
      </c>
      <c r="O341">
        <v>7</v>
      </c>
      <c r="P341">
        <v>2018</v>
      </c>
      <c r="Q341">
        <v>7</v>
      </c>
      <c r="R341">
        <v>2018</v>
      </c>
      <c r="S341" t="s">
        <v>3985</v>
      </c>
      <c r="T341" t="s">
        <v>3985</v>
      </c>
      <c r="U341">
        <v>2018</v>
      </c>
      <c r="V341">
        <v>2018</v>
      </c>
    </row>
    <row r="342" spans="1:22" x14ac:dyDescent="0.35">
      <c r="A342" s="1" t="s">
        <v>38</v>
      </c>
      <c r="B342" s="1" t="s">
        <v>4636</v>
      </c>
      <c r="C342" s="1" t="s">
        <v>29</v>
      </c>
      <c r="D342" s="1" t="s">
        <v>4637</v>
      </c>
      <c r="E342" s="1" t="s">
        <v>60</v>
      </c>
      <c r="F342" s="1" t="s">
        <v>4610</v>
      </c>
      <c r="H342">
        <v>5637.2</v>
      </c>
      <c r="I342">
        <v>5637.2</v>
      </c>
      <c r="J342" s="2">
        <v>43191</v>
      </c>
      <c r="K342" s="2">
        <v>43191</v>
      </c>
      <c r="L342" s="1" t="s">
        <v>4287</v>
      </c>
      <c r="M342" s="1" t="s">
        <v>32</v>
      </c>
      <c r="N342" s="1" t="s">
        <v>4651</v>
      </c>
      <c r="O342">
        <v>4</v>
      </c>
      <c r="P342">
        <v>2018</v>
      </c>
      <c r="Q342">
        <v>4</v>
      </c>
      <c r="R342">
        <v>2018</v>
      </c>
      <c r="S342" t="s">
        <v>3986</v>
      </c>
      <c r="T342" t="s">
        <v>3986</v>
      </c>
      <c r="U342">
        <v>2018</v>
      </c>
      <c r="V342">
        <v>2018</v>
      </c>
    </row>
    <row r="343" spans="1:22" x14ac:dyDescent="0.35">
      <c r="A343" s="1" t="s">
        <v>38</v>
      </c>
      <c r="B343" s="1" t="s">
        <v>4636</v>
      </c>
      <c r="C343" s="1" t="s">
        <v>29</v>
      </c>
      <c r="D343" s="1" t="s">
        <v>4637</v>
      </c>
      <c r="E343" s="1" t="s">
        <v>60</v>
      </c>
      <c r="F343" s="1" t="s">
        <v>4610</v>
      </c>
      <c r="H343">
        <v>36094.47</v>
      </c>
      <c r="I343">
        <v>36094.47</v>
      </c>
      <c r="J343" s="2">
        <v>43221</v>
      </c>
      <c r="K343" s="2">
        <v>43221</v>
      </c>
      <c r="L343" s="1" t="s">
        <v>4287</v>
      </c>
      <c r="M343" s="1" t="s">
        <v>32</v>
      </c>
      <c r="N343" s="1" t="s">
        <v>4652</v>
      </c>
      <c r="O343">
        <v>5</v>
      </c>
      <c r="P343">
        <v>2018</v>
      </c>
      <c r="Q343">
        <v>5</v>
      </c>
      <c r="R343">
        <v>2018</v>
      </c>
      <c r="S343" t="s">
        <v>3986</v>
      </c>
      <c r="T343" t="s">
        <v>3986</v>
      </c>
      <c r="U343">
        <v>2018</v>
      </c>
      <c r="V343">
        <v>2018</v>
      </c>
    </row>
    <row r="344" spans="1:22" x14ac:dyDescent="0.35">
      <c r="A344" s="1" t="s">
        <v>38</v>
      </c>
      <c r="B344" s="1" t="s">
        <v>4633</v>
      </c>
      <c r="C344" s="1" t="s">
        <v>29</v>
      </c>
      <c r="D344" s="1" t="s">
        <v>4634</v>
      </c>
      <c r="E344" s="1" t="s">
        <v>60</v>
      </c>
      <c r="F344" s="1" t="s">
        <v>4610</v>
      </c>
      <c r="H344">
        <v>2353.02</v>
      </c>
      <c r="I344">
        <v>2353.02</v>
      </c>
      <c r="J344" s="2">
        <v>43282</v>
      </c>
      <c r="K344" s="2">
        <v>43282</v>
      </c>
      <c r="L344" s="1" t="s">
        <v>4287</v>
      </c>
      <c r="M344" s="1" t="s">
        <v>32</v>
      </c>
      <c r="N344" s="1" t="s">
        <v>4644</v>
      </c>
      <c r="O344">
        <v>7</v>
      </c>
      <c r="P344">
        <v>2018</v>
      </c>
      <c r="Q344">
        <v>7</v>
      </c>
      <c r="R344">
        <v>2018</v>
      </c>
      <c r="S344" t="s">
        <v>3985</v>
      </c>
      <c r="T344" t="s">
        <v>3985</v>
      </c>
      <c r="U344">
        <v>2018</v>
      </c>
      <c r="V344">
        <v>2018</v>
      </c>
    </row>
    <row r="345" spans="1:22" x14ac:dyDescent="0.35">
      <c r="A345" s="1" t="s">
        <v>49</v>
      </c>
      <c r="B345" s="1" t="s">
        <v>4645</v>
      </c>
      <c r="C345" s="1" t="s">
        <v>29</v>
      </c>
      <c r="D345" s="1" t="s">
        <v>4646</v>
      </c>
      <c r="E345" s="1" t="s">
        <v>60</v>
      </c>
      <c r="F345" s="1" t="s">
        <v>4610</v>
      </c>
      <c r="H345">
        <v>553</v>
      </c>
      <c r="I345">
        <v>553</v>
      </c>
      <c r="J345" s="2">
        <v>43191</v>
      </c>
      <c r="K345" s="2">
        <v>43191</v>
      </c>
      <c r="L345" s="1" t="s">
        <v>4280</v>
      </c>
      <c r="M345" s="1" t="s">
        <v>32</v>
      </c>
      <c r="N345" s="1" t="s">
        <v>4647</v>
      </c>
      <c r="O345">
        <v>4</v>
      </c>
      <c r="P345">
        <v>2018</v>
      </c>
      <c r="Q345">
        <v>4</v>
      </c>
      <c r="R345">
        <v>2018</v>
      </c>
      <c r="S345" t="s">
        <v>3986</v>
      </c>
      <c r="T345" t="s">
        <v>3986</v>
      </c>
      <c r="U345">
        <v>2018</v>
      </c>
      <c r="V345">
        <v>2018</v>
      </c>
    </row>
    <row r="346" spans="1:22" x14ac:dyDescent="0.35">
      <c r="A346" s="1" t="s">
        <v>255</v>
      </c>
      <c r="B346" s="1" t="s">
        <v>257</v>
      </c>
      <c r="C346" s="1" t="s">
        <v>71</v>
      </c>
      <c r="D346" s="1" t="s">
        <v>258</v>
      </c>
      <c r="E346" s="1" t="s">
        <v>250</v>
      </c>
      <c r="F346" s="1" t="s">
        <v>4601</v>
      </c>
      <c r="G346">
        <v>143000</v>
      </c>
      <c r="H346">
        <v>35750</v>
      </c>
      <c r="I346">
        <v>35750</v>
      </c>
      <c r="J346" s="2">
        <v>43661</v>
      </c>
      <c r="K346" s="2">
        <v>43664</v>
      </c>
      <c r="L346" s="1" t="s">
        <v>4332</v>
      </c>
      <c r="M346" s="1" t="s">
        <v>76</v>
      </c>
      <c r="N346" s="1" t="s">
        <v>4925</v>
      </c>
      <c r="O346">
        <v>7</v>
      </c>
      <c r="P346">
        <v>2019</v>
      </c>
      <c r="Q346">
        <v>7</v>
      </c>
      <c r="R346">
        <v>2019</v>
      </c>
      <c r="S346" t="s">
        <v>3985</v>
      </c>
      <c r="T346" t="s">
        <v>3985</v>
      </c>
      <c r="U346">
        <v>2019</v>
      </c>
      <c r="V346">
        <v>2019</v>
      </c>
    </row>
    <row r="347" spans="1:22" x14ac:dyDescent="0.35">
      <c r="A347" s="1" t="s">
        <v>24</v>
      </c>
      <c r="B347" s="1" t="s">
        <v>41</v>
      </c>
      <c r="C347" s="1" t="s">
        <v>28</v>
      </c>
      <c r="D347" s="1" t="s">
        <v>42</v>
      </c>
      <c r="E347" s="1" t="s">
        <v>27</v>
      </c>
      <c r="F347" s="1" t="s">
        <v>4601</v>
      </c>
      <c r="G347">
        <v>500000</v>
      </c>
      <c r="H347">
        <v>500000</v>
      </c>
      <c r="J347" s="2">
        <v>44440</v>
      </c>
      <c r="K347" s="2"/>
      <c r="L347" s="1" t="s">
        <v>4273</v>
      </c>
      <c r="M347" s="1" t="s">
        <v>32</v>
      </c>
      <c r="N347" s="1" t="s">
        <v>4916</v>
      </c>
      <c r="O347">
        <v>9</v>
      </c>
      <c r="P347">
        <v>2021</v>
      </c>
      <c r="S347" t="s">
        <v>3988</v>
      </c>
      <c r="U347">
        <v>2022</v>
      </c>
    </row>
    <row r="348" spans="1:22" x14ac:dyDescent="0.35">
      <c r="A348" s="1" t="s">
        <v>56</v>
      </c>
      <c r="B348" s="1" t="s">
        <v>588</v>
      </c>
      <c r="C348" s="1" t="s">
        <v>28</v>
      </c>
      <c r="D348" s="1" t="s">
        <v>589</v>
      </c>
      <c r="E348" s="1" t="s">
        <v>250</v>
      </c>
      <c r="F348" s="1" t="s">
        <v>4601</v>
      </c>
      <c r="G348">
        <v>4906689</v>
      </c>
      <c r="H348">
        <v>250000</v>
      </c>
      <c r="I348">
        <v>250000</v>
      </c>
      <c r="J348" s="2">
        <v>43105</v>
      </c>
      <c r="K348" s="2">
        <v>43126</v>
      </c>
      <c r="L348" s="1" t="s">
        <v>4291</v>
      </c>
      <c r="M348" s="1" t="s">
        <v>65</v>
      </c>
      <c r="N348" s="1" t="s">
        <v>5065</v>
      </c>
      <c r="O348">
        <v>1</v>
      </c>
      <c r="P348">
        <v>2018</v>
      </c>
      <c r="Q348">
        <v>1</v>
      </c>
      <c r="R348">
        <v>2018</v>
      </c>
      <c r="S348" t="s">
        <v>3987</v>
      </c>
      <c r="T348" t="s">
        <v>3987</v>
      </c>
      <c r="U348">
        <v>2018</v>
      </c>
      <c r="V348">
        <v>2018</v>
      </c>
    </row>
    <row r="349" spans="1:22" x14ac:dyDescent="0.35">
      <c r="A349" s="1" t="s">
        <v>56</v>
      </c>
      <c r="B349" s="1" t="s">
        <v>58</v>
      </c>
      <c r="C349" s="1" t="s">
        <v>28</v>
      </c>
      <c r="D349" s="1" t="s">
        <v>59</v>
      </c>
      <c r="E349" s="1" t="s">
        <v>60</v>
      </c>
      <c r="F349" s="1" t="s">
        <v>4601</v>
      </c>
      <c r="G349">
        <v>6000000</v>
      </c>
      <c r="H349">
        <v>2366515</v>
      </c>
      <c r="I349">
        <v>2366515</v>
      </c>
      <c r="J349" s="2">
        <v>43329</v>
      </c>
      <c r="K349" s="2">
        <v>43329</v>
      </c>
      <c r="L349" s="1" t="s">
        <v>5170</v>
      </c>
      <c r="M349" s="1" t="s">
        <v>65</v>
      </c>
      <c r="N349" s="1" t="s">
        <v>4708</v>
      </c>
      <c r="O349">
        <v>8</v>
      </c>
      <c r="P349">
        <v>2018</v>
      </c>
      <c r="Q349">
        <v>8</v>
      </c>
      <c r="R349">
        <v>2018</v>
      </c>
      <c r="S349" t="s">
        <v>3985</v>
      </c>
      <c r="T349" t="s">
        <v>3985</v>
      </c>
      <c r="U349">
        <v>2018</v>
      </c>
      <c r="V349">
        <v>2018</v>
      </c>
    </row>
    <row r="350" spans="1:22" x14ac:dyDescent="0.35">
      <c r="A350" s="1" t="s">
        <v>56</v>
      </c>
      <c r="B350" s="1" t="s">
        <v>58</v>
      </c>
      <c r="C350" s="1" t="s">
        <v>28</v>
      </c>
      <c r="D350" s="1" t="s">
        <v>59</v>
      </c>
      <c r="E350" s="1" t="s">
        <v>60</v>
      </c>
      <c r="F350" s="1" t="s">
        <v>4601</v>
      </c>
      <c r="G350">
        <v>6000000</v>
      </c>
      <c r="H350">
        <v>2156477</v>
      </c>
      <c r="I350">
        <v>2156477</v>
      </c>
      <c r="J350" s="2">
        <v>43769</v>
      </c>
      <c r="K350" s="2">
        <v>43760</v>
      </c>
      <c r="L350" s="1" t="s">
        <v>5170</v>
      </c>
      <c r="M350" s="1" t="s">
        <v>65</v>
      </c>
      <c r="N350" s="1" t="s">
        <v>4709</v>
      </c>
      <c r="O350">
        <v>10</v>
      </c>
      <c r="P350">
        <v>2019</v>
      </c>
      <c r="Q350">
        <v>10</v>
      </c>
      <c r="R350">
        <v>2019</v>
      </c>
      <c r="S350" t="s">
        <v>3988</v>
      </c>
      <c r="T350" t="s">
        <v>3988</v>
      </c>
      <c r="U350">
        <v>2020</v>
      </c>
      <c r="V350">
        <v>2020</v>
      </c>
    </row>
    <row r="351" spans="1:22" x14ac:dyDescent="0.35">
      <c r="A351" s="1" t="s">
        <v>56</v>
      </c>
      <c r="B351" s="1" t="s">
        <v>58</v>
      </c>
      <c r="C351" s="1" t="s">
        <v>28</v>
      </c>
      <c r="D351" s="1" t="s">
        <v>59</v>
      </c>
      <c r="E351" s="1" t="s">
        <v>60</v>
      </c>
      <c r="F351" s="1" t="s">
        <v>4601</v>
      </c>
      <c r="G351">
        <v>6000000</v>
      </c>
      <c r="H351">
        <v>1477008</v>
      </c>
      <c r="I351">
        <v>1477008</v>
      </c>
      <c r="J351" s="2">
        <v>44135</v>
      </c>
      <c r="K351" s="2">
        <v>44102</v>
      </c>
      <c r="L351" s="1" t="s">
        <v>5170</v>
      </c>
      <c r="M351" s="1" t="s">
        <v>65</v>
      </c>
      <c r="N351" s="1" t="s">
        <v>4710</v>
      </c>
      <c r="O351">
        <v>10</v>
      </c>
      <c r="P351">
        <v>2020</v>
      </c>
      <c r="Q351">
        <v>9</v>
      </c>
      <c r="R351">
        <v>2020</v>
      </c>
      <c r="S351" t="s">
        <v>3988</v>
      </c>
      <c r="T351" t="s">
        <v>3988</v>
      </c>
      <c r="U351">
        <v>2021</v>
      </c>
      <c r="V351">
        <v>2021</v>
      </c>
    </row>
    <row r="352" spans="1:22" x14ac:dyDescent="0.35">
      <c r="A352" s="1" t="s">
        <v>56</v>
      </c>
      <c r="B352" s="1" t="s">
        <v>5068</v>
      </c>
      <c r="C352" s="1" t="s">
        <v>29</v>
      </c>
      <c r="D352" s="1" t="s">
        <v>5069</v>
      </c>
      <c r="E352" s="1" t="s">
        <v>60</v>
      </c>
      <c r="F352" s="1" t="s">
        <v>4610</v>
      </c>
      <c r="H352">
        <v>87280</v>
      </c>
      <c r="I352">
        <v>87280</v>
      </c>
      <c r="J352" s="2">
        <v>41882</v>
      </c>
      <c r="K352" s="2">
        <v>41882</v>
      </c>
      <c r="L352" s="1" t="s">
        <v>4679</v>
      </c>
      <c r="M352" s="1" t="s">
        <v>4955</v>
      </c>
      <c r="N352" s="1" t="s">
        <v>5070</v>
      </c>
      <c r="O352">
        <v>8</v>
      </c>
      <c r="P352">
        <v>2014</v>
      </c>
      <c r="Q352">
        <v>8</v>
      </c>
      <c r="R352">
        <v>2014</v>
      </c>
      <c r="S352" t="s">
        <v>3985</v>
      </c>
      <c r="T352" t="s">
        <v>3985</v>
      </c>
      <c r="U352">
        <v>2014</v>
      </c>
      <c r="V352">
        <v>2014</v>
      </c>
    </row>
    <row r="353" spans="1:22" x14ac:dyDescent="0.35">
      <c r="A353" s="1" t="s">
        <v>4676</v>
      </c>
      <c r="B353" s="1" t="s">
        <v>4677</v>
      </c>
      <c r="C353" s="1" t="s">
        <v>29</v>
      </c>
      <c r="D353" s="1" t="s">
        <v>4678</v>
      </c>
      <c r="E353" s="1" t="s">
        <v>60</v>
      </c>
      <c r="F353" s="1" t="s">
        <v>4610</v>
      </c>
      <c r="H353">
        <v>116857</v>
      </c>
      <c r="I353">
        <v>101424</v>
      </c>
      <c r="J353" s="2">
        <v>42978</v>
      </c>
      <c r="K353" s="2">
        <v>42978</v>
      </c>
      <c r="L353" s="1" t="s">
        <v>4679</v>
      </c>
      <c r="M353" s="1" t="s">
        <v>32</v>
      </c>
      <c r="N353" s="1" t="s">
        <v>5071</v>
      </c>
      <c r="O353">
        <v>8</v>
      </c>
      <c r="P353">
        <v>2017</v>
      </c>
      <c r="Q353">
        <v>8</v>
      </c>
      <c r="R353">
        <v>2017</v>
      </c>
      <c r="S353" t="s">
        <v>3985</v>
      </c>
      <c r="T353" t="s">
        <v>3985</v>
      </c>
      <c r="U353">
        <v>2017</v>
      </c>
      <c r="V353">
        <v>2017</v>
      </c>
    </row>
    <row r="354" spans="1:22" x14ac:dyDescent="0.35">
      <c r="A354" s="1" t="s">
        <v>56</v>
      </c>
      <c r="B354" s="1" t="s">
        <v>4640</v>
      </c>
      <c r="C354" s="1" t="s">
        <v>29</v>
      </c>
      <c r="D354" s="1" t="s">
        <v>4641</v>
      </c>
      <c r="E354" s="1" t="s">
        <v>60</v>
      </c>
      <c r="F354" s="1" t="s">
        <v>4610</v>
      </c>
      <c r="H354">
        <v>96520</v>
      </c>
      <c r="I354">
        <v>100941</v>
      </c>
      <c r="J354" s="2">
        <v>42978</v>
      </c>
      <c r="K354" s="2">
        <v>42978</v>
      </c>
      <c r="L354" s="1" t="s">
        <v>4287</v>
      </c>
      <c r="M354" s="1" t="s">
        <v>32</v>
      </c>
      <c r="N354" s="1" t="s">
        <v>5072</v>
      </c>
      <c r="O354">
        <v>8</v>
      </c>
      <c r="P354">
        <v>2017</v>
      </c>
      <c r="Q354">
        <v>8</v>
      </c>
      <c r="R354">
        <v>2017</v>
      </c>
      <c r="S354" t="s">
        <v>3985</v>
      </c>
      <c r="T354" t="s">
        <v>3985</v>
      </c>
      <c r="U354">
        <v>2017</v>
      </c>
      <c r="V354">
        <v>2017</v>
      </c>
    </row>
    <row r="355" spans="1:22" x14ac:dyDescent="0.35">
      <c r="A355" s="1" t="s">
        <v>38</v>
      </c>
      <c r="B355" s="1" t="s">
        <v>4633</v>
      </c>
      <c r="C355" s="1" t="s">
        <v>29</v>
      </c>
      <c r="D355" s="1" t="s">
        <v>4634</v>
      </c>
      <c r="E355" s="1" t="s">
        <v>60</v>
      </c>
      <c r="F355" s="1" t="s">
        <v>4610</v>
      </c>
      <c r="H355">
        <v>94000</v>
      </c>
      <c r="I355">
        <v>97382</v>
      </c>
      <c r="J355" s="2">
        <v>42978</v>
      </c>
      <c r="K355" s="2">
        <v>42978</v>
      </c>
      <c r="L355" s="1" t="s">
        <v>4287</v>
      </c>
      <c r="M355" s="1" t="s">
        <v>32</v>
      </c>
      <c r="N355" s="1" t="s">
        <v>5073</v>
      </c>
      <c r="O355">
        <v>8</v>
      </c>
      <c r="P355">
        <v>2017</v>
      </c>
      <c r="Q355">
        <v>8</v>
      </c>
      <c r="R355">
        <v>2017</v>
      </c>
      <c r="S355" t="s">
        <v>3985</v>
      </c>
      <c r="T355" t="s">
        <v>3985</v>
      </c>
      <c r="U355">
        <v>2017</v>
      </c>
      <c r="V355">
        <v>2017</v>
      </c>
    </row>
    <row r="356" spans="1:22" x14ac:dyDescent="0.35">
      <c r="A356" s="1" t="s">
        <v>4654</v>
      </c>
      <c r="B356" s="1" t="s">
        <v>4655</v>
      </c>
      <c r="C356" s="1" t="s">
        <v>29</v>
      </c>
      <c r="D356" s="1" t="s">
        <v>4656</v>
      </c>
      <c r="E356" s="1" t="s">
        <v>60</v>
      </c>
      <c r="F356" s="1" t="s">
        <v>4610</v>
      </c>
      <c r="H356">
        <v>140000</v>
      </c>
      <c r="I356">
        <v>110706</v>
      </c>
      <c r="J356" s="2">
        <v>42978</v>
      </c>
      <c r="K356" s="2">
        <v>42978</v>
      </c>
      <c r="L356" s="1" t="s">
        <v>4280</v>
      </c>
      <c r="M356" s="1" t="s">
        <v>32</v>
      </c>
      <c r="N356" s="1" t="s">
        <v>5074</v>
      </c>
      <c r="O356">
        <v>8</v>
      </c>
      <c r="P356">
        <v>2017</v>
      </c>
      <c r="Q356">
        <v>8</v>
      </c>
      <c r="R356">
        <v>2017</v>
      </c>
      <c r="S356" t="s">
        <v>3985</v>
      </c>
      <c r="T356" t="s">
        <v>3985</v>
      </c>
      <c r="U356">
        <v>2017</v>
      </c>
      <c r="V356">
        <v>2017</v>
      </c>
    </row>
    <row r="357" spans="1:22" x14ac:dyDescent="0.35">
      <c r="A357" s="1" t="s">
        <v>4654</v>
      </c>
      <c r="B357" s="1" t="s">
        <v>5075</v>
      </c>
      <c r="C357" s="1" t="s">
        <v>29</v>
      </c>
      <c r="D357" s="1" t="s">
        <v>5076</v>
      </c>
      <c r="E357" s="1" t="s">
        <v>60</v>
      </c>
      <c r="F357" s="1" t="s">
        <v>4610</v>
      </c>
      <c r="H357">
        <v>115000</v>
      </c>
      <c r="I357">
        <v>107990</v>
      </c>
      <c r="J357" s="2">
        <v>42978</v>
      </c>
      <c r="K357" s="2">
        <v>42978</v>
      </c>
      <c r="L357" s="1" t="s">
        <v>4280</v>
      </c>
      <c r="M357" s="1" t="s">
        <v>32</v>
      </c>
      <c r="N357" s="1" t="s">
        <v>5077</v>
      </c>
      <c r="O357">
        <v>8</v>
      </c>
      <c r="P357">
        <v>2017</v>
      </c>
      <c r="Q357">
        <v>8</v>
      </c>
      <c r="R357">
        <v>2017</v>
      </c>
      <c r="S357" t="s">
        <v>3985</v>
      </c>
      <c r="T357" t="s">
        <v>3985</v>
      </c>
      <c r="U357">
        <v>2017</v>
      </c>
      <c r="V357">
        <v>2017</v>
      </c>
    </row>
    <row r="358" spans="1:22" x14ac:dyDescent="0.35">
      <c r="A358" s="1" t="s">
        <v>68</v>
      </c>
      <c r="B358" s="1" t="s">
        <v>248</v>
      </c>
      <c r="C358" s="1" t="s">
        <v>71</v>
      </c>
      <c r="D358" s="1" t="s">
        <v>249</v>
      </c>
      <c r="E358" s="1" t="s">
        <v>250</v>
      </c>
      <c r="F358" s="1" t="s">
        <v>4601</v>
      </c>
      <c r="G358">
        <v>253100</v>
      </c>
      <c r="H358">
        <v>61000</v>
      </c>
      <c r="I358">
        <v>61000</v>
      </c>
      <c r="J358" s="2">
        <v>43084</v>
      </c>
      <c r="K358" s="2">
        <v>43063</v>
      </c>
      <c r="L358" s="1" t="s">
        <v>4319</v>
      </c>
      <c r="M358" s="1" t="s">
        <v>253</v>
      </c>
      <c r="N358" s="1" t="s">
        <v>5078</v>
      </c>
      <c r="O358">
        <v>12</v>
      </c>
      <c r="P358">
        <v>2017</v>
      </c>
      <c r="Q358">
        <v>11</v>
      </c>
      <c r="R358">
        <v>2017</v>
      </c>
      <c r="S358" t="s">
        <v>3987</v>
      </c>
      <c r="T358" t="s">
        <v>3988</v>
      </c>
      <c r="U358">
        <v>2018</v>
      </c>
      <c r="V358">
        <v>2018</v>
      </c>
    </row>
    <row r="359" spans="1:22" x14ac:dyDescent="0.35">
      <c r="A359" s="1" t="s">
        <v>198</v>
      </c>
      <c r="B359" s="1" t="s">
        <v>4608</v>
      </c>
      <c r="C359" s="1" t="s">
        <v>29</v>
      </c>
      <c r="D359" s="1" t="s">
        <v>4609</v>
      </c>
      <c r="E359" s="1" t="s">
        <v>250</v>
      </c>
      <c r="F359" s="1" t="s">
        <v>4610</v>
      </c>
      <c r="H359">
        <v>4550</v>
      </c>
      <c r="I359">
        <v>4550</v>
      </c>
      <c r="J359" s="2">
        <v>43556</v>
      </c>
      <c r="K359" s="2">
        <v>43556</v>
      </c>
      <c r="L359" s="1" t="s">
        <v>4611</v>
      </c>
      <c r="M359" s="1" t="s">
        <v>32</v>
      </c>
      <c r="N359" s="1" t="s">
        <v>4612</v>
      </c>
      <c r="O359">
        <v>4</v>
      </c>
      <c r="P359">
        <v>2019</v>
      </c>
      <c r="Q359">
        <v>4</v>
      </c>
      <c r="R359">
        <v>2019</v>
      </c>
      <c r="S359" t="s">
        <v>3986</v>
      </c>
      <c r="T359" t="s">
        <v>3986</v>
      </c>
      <c r="U359">
        <v>2019</v>
      </c>
      <c r="V359">
        <v>2019</v>
      </c>
    </row>
    <row r="360" spans="1:22" x14ac:dyDescent="0.35">
      <c r="A360" s="1" t="s">
        <v>198</v>
      </c>
      <c r="B360" s="1" t="s">
        <v>4608</v>
      </c>
      <c r="C360" s="1" t="s">
        <v>29</v>
      </c>
      <c r="D360" s="1" t="s">
        <v>4609</v>
      </c>
      <c r="E360" s="1" t="s">
        <v>250</v>
      </c>
      <c r="F360" s="1" t="s">
        <v>4610</v>
      </c>
      <c r="H360">
        <v>15796.92</v>
      </c>
      <c r="I360">
        <v>15796.92</v>
      </c>
      <c r="J360" s="2">
        <v>43586</v>
      </c>
      <c r="K360" s="2">
        <v>43586</v>
      </c>
      <c r="L360" s="1" t="s">
        <v>4611</v>
      </c>
      <c r="M360" s="1" t="s">
        <v>32</v>
      </c>
      <c r="N360" s="1" t="s">
        <v>4613</v>
      </c>
      <c r="O360">
        <v>5</v>
      </c>
      <c r="P360">
        <v>2019</v>
      </c>
      <c r="Q360">
        <v>5</v>
      </c>
      <c r="R360">
        <v>2019</v>
      </c>
      <c r="S360" t="s">
        <v>3986</v>
      </c>
      <c r="T360" t="s">
        <v>3986</v>
      </c>
      <c r="U360">
        <v>2019</v>
      </c>
      <c r="V360">
        <v>2019</v>
      </c>
    </row>
    <row r="361" spans="1:22" x14ac:dyDescent="0.35">
      <c r="A361" s="1" t="s">
        <v>198</v>
      </c>
      <c r="B361" s="1" t="s">
        <v>4608</v>
      </c>
      <c r="C361" s="1" t="s">
        <v>29</v>
      </c>
      <c r="D361" s="1" t="s">
        <v>4609</v>
      </c>
      <c r="E361" s="1" t="s">
        <v>250</v>
      </c>
      <c r="F361" s="1" t="s">
        <v>4610</v>
      </c>
      <c r="H361">
        <v>22684.53</v>
      </c>
      <c r="I361">
        <v>22684.53</v>
      </c>
      <c r="J361" s="2">
        <v>43617</v>
      </c>
      <c r="K361" s="2">
        <v>43617</v>
      </c>
      <c r="L361" s="1" t="s">
        <v>4611</v>
      </c>
      <c r="M361" s="1" t="s">
        <v>32</v>
      </c>
      <c r="N361" s="1" t="s">
        <v>4614</v>
      </c>
      <c r="O361">
        <v>6</v>
      </c>
      <c r="P361">
        <v>2019</v>
      </c>
      <c r="Q361">
        <v>6</v>
      </c>
      <c r="R361">
        <v>2019</v>
      </c>
      <c r="S361" t="s">
        <v>3985</v>
      </c>
      <c r="T361" t="s">
        <v>3985</v>
      </c>
      <c r="U361">
        <v>2019</v>
      </c>
      <c r="V361">
        <v>2019</v>
      </c>
    </row>
    <row r="362" spans="1:22" x14ac:dyDescent="0.35">
      <c r="A362" s="1" t="s">
        <v>198</v>
      </c>
      <c r="B362" s="1" t="s">
        <v>4608</v>
      </c>
      <c r="C362" s="1" t="s">
        <v>29</v>
      </c>
      <c r="D362" s="1" t="s">
        <v>4609</v>
      </c>
      <c r="E362" s="1" t="s">
        <v>250</v>
      </c>
      <c r="F362" s="1" t="s">
        <v>4610</v>
      </c>
      <c r="H362">
        <v>81880.44</v>
      </c>
      <c r="I362">
        <v>81880.44</v>
      </c>
      <c r="J362" s="2">
        <v>43647</v>
      </c>
      <c r="K362" s="2">
        <v>43647</v>
      </c>
      <c r="L362" s="1" t="s">
        <v>4611</v>
      </c>
      <c r="M362" s="1" t="s">
        <v>32</v>
      </c>
      <c r="N362" s="1" t="s">
        <v>4615</v>
      </c>
      <c r="O362">
        <v>7</v>
      </c>
      <c r="P362">
        <v>2019</v>
      </c>
      <c r="Q362">
        <v>7</v>
      </c>
      <c r="R362">
        <v>2019</v>
      </c>
      <c r="S362" t="s">
        <v>3985</v>
      </c>
      <c r="T362" t="s">
        <v>3985</v>
      </c>
      <c r="U362">
        <v>2019</v>
      </c>
      <c r="V362">
        <v>2019</v>
      </c>
    </row>
    <row r="363" spans="1:22" x14ac:dyDescent="0.35">
      <c r="A363" s="1" t="s">
        <v>56</v>
      </c>
      <c r="B363" s="1" t="s">
        <v>180</v>
      </c>
      <c r="C363" s="1" t="s">
        <v>28</v>
      </c>
      <c r="D363" s="1" t="s">
        <v>181</v>
      </c>
      <c r="E363" s="1" t="s">
        <v>60</v>
      </c>
      <c r="F363" s="1" t="s">
        <v>4601</v>
      </c>
      <c r="G363">
        <v>1500000</v>
      </c>
      <c r="H363">
        <v>1500000</v>
      </c>
      <c r="I363">
        <v>1500000</v>
      </c>
      <c r="J363" s="2">
        <v>44347</v>
      </c>
      <c r="K363" s="2">
        <v>44334</v>
      </c>
      <c r="L363" s="1" t="s">
        <v>5170</v>
      </c>
      <c r="M363" s="1" t="s">
        <v>76</v>
      </c>
      <c r="N363" s="1" t="s">
        <v>4707</v>
      </c>
      <c r="O363">
        <v>5</v>
      </c>
      <c r="P363">
        <v>2021</v>
      </c>
      <c r="Q363">
        <v>5</v>
      </c>
      <c r="R363">
        <v>2021</v>
      </c>
      <c r="S363" t="s">
        <v>3986</v>
      </c>
      <c r="T363" t="s">
        <v>3986</v>
      </c>
      <c r="U363">
        <v>2021</v>
      </c>
      <c r="V363">
        <v>2021</v>
      </c>
    </row>
    <row r="364" spans="1:22" x14ac:dyDescent="0.35">
      <c r="A364" s="1" t="s">
        <v>111</v>
      </c>
      <c r="B364" s="1" t="s">
        <v>4935</v>
      </c>
      <c r="C364" s="1" t="s">
        <v>29</v>
      </c>
      <c r="D364" s="1" t="s">
        <v>4936</v>
      </c>
      <c r="E364" s="1" t="s">
        <v>250</v>
      </c>
      <c r="F364" s="1" t="s">
        <v>4610</v>
      </c>
      <c r="H364">
        <v>196000</v>
      </c>
      <c r="J364" s="2">
        <v>43689</v>
      </c>
      <c r="K364" s="2"/>
      <c r="L364" s="1" t="s">
        <v>4332</v>
      </c>
      <c r="M364" s="1" t="s">
        <v>4937</v>
      </c>
      <c r="N364" s="1" t="s">
        <v>5091</v>
      </c>
      <c r="O364">
        <v>8</v>
      </c>
      <c r="P364">
        <v>2019</v>
      </c>
      <c r="S364" t="s">
        <v>3985</v>
      </c>
      <c r="U364">
        <v>2019</v>
      </c>
    </row>
    <row r="365" spans="1:22" x14ac:dyDescent="0.35">
      <c r="A365" s="1" t="s">
        <v>33</v>
      </c>
      <c r="B365" s="1" t="s">
        <v>36</v>
      </c>
      <c r="C365" s="1" t="s">
        <v>28</v>
      </c>
      <c r="D365" s="1" t="s">
        <v>37</v>
      </c>
      <c r="E365" s="1" t="s">
        <v>5331</v>
      </c>
      <c r="F365" s="1" t="s">
        <v>4601</v>
      </c>
      <c r="G365">
        <v>3000000</v>
      </c>
      <c r="H365">
        <v>1000000</v>
      </c>
      <c r="J365" s="2">
        <v>44469</v>
      </c>
      <c r="K365" s="2"/>
      <c r="L365" s="1" t="s">
        <v>5170</v>
      </c>
      <c r="M365" s="1" t="s">
        <v>76</v>
      </c>
      <c r="N365" s="1" t="s">
        <v>5106</v>
      </c>
      <c r="O365">
        <v>9</v>
      </c>
      <c r="P365">
        <v>2021</v>
      </c>
      <c r="S365" t="s">
        <v>3988</v>
      </c>
      <c r="U365">
        <v>2022</v>
      </c>
    </row>
    <row r="366" spans="1:22" x14ac:dyDescent="0.35">
      <c r="A366" s="1" t="s">
        <v>33</v>
      </c>
      <c r="B366" s="1" t="s">
        <v>36</v>
      </c>
      <c r="C366" s="1" t="s">
        <v>28</v>
      </c>
      <c r="D366" s="1" t="s">
        <v>37</v>
      </c>
      <c r="E366" s="1" t="s">
        <v>5331</v>
      </c>
      <c r="F366" s="1" t="s">
        <v>4601</v>
      </c>
      <c r="G366">
        <v>3000000</v>
      </c>
      <c r="H366">
        <v>1000000</v>
      </c>
      <c r="J366" s="2">
        <v>44805</v>
      </c>
      <c r="K366" s="2"/>
      <c r="L366" s="1" t="s">
        <v>5170</v>
      </c>
      <c r="M366" s="1" t="s">
        <v>76</v>
      </c>
      <c r="N366" s="1" t="s">
        <v>5107</v>
      </c>
      <c r="O366">
        <v>9</v>
      </c>
      <c r="P366">
        <v>2022</v>
      </c>
      <c r="S366" t="s">
        <v>3988</v>
      </c>
      <c r="U366">
        <v>2023</v>
      </c>
    </row>
    <row r="367" spans="1:22" x14ac:dyDescent="0.35">
      <c r="A367" s="1" t="s">
        <v>224</v>
      </c>
      <c r="B367" s="1" t="s">
        <v>226</v>
      </c>
      <c r="C367" s="1" t="s">
        <v>28</v>
      </c>
      <c r="D367" s="1" t="s">
        <v>227</v>
      </c>
      <c r="E367" s="1" t="s">
        <v>216</v>
      </c>
      <c r="F367" s="1" t="s">
        <v>4601</v>
      </c>
      <c r="G367">
        <v>201791</v>
      </c>
      <c r="H367">
        <v>21382</v>
      </c>
      <c r="I367">
        <v>21382</v>
      </c>
      <c r="J367" s="2">
        <v>44454</v>
      </c>
      <c r="K367" s="2">
        <v>44453</v>
      </c>
      <c r="L367" s="1" t="s">
        <v>5170</v>
      </c>
      <c r="M367" s="1" t="s">
        <v>76</v>
      </c>
      <c r="N367" s="1" t="s">
        <v>5219</v>
      </c>
      <c r="O367">
        <v>9</v>
      </c>
      <c r="P367">
        <v>2021</v>
      </c>
      <c r="Q367">
        <v>9</v>
      </c>
      <c r="R367">
        <v>2021</v>
      </c>
      <c r="S367" t="s">
        <v>3988</v>
      </c>
      <c r="T367" t="s">
        <v>3988</v>
      </c>
      <c r="U367">
        <v>2022</v>
      </c>
      <c r="V367">
        <v>2022</v>
      </c>
    </row>
    <row r="368" spans="1:22" x14ac:dyDescent="0.35">
      <c r="A368" s="1" t="s">
        <v>111</v>
      </c>
      <c r="B368" s="1" t="s">
        <v>4683</v>
      </c>
      <c r="C368" s="1" t="s">
        <v>29</v>
      </c>
      <c r="D368" s="1" t="s">
        <v>4684</v>
      </c>
      <c r="E368" s="1" t="s">
        <v>60</v>
      </c>
      <c r="F368" s="1" t="s">
        <v>4610</v>
      </c>
      <c r="H368">
        <v>6326.88</v>
      </c>
      <c r="I368">
        <v>6326.88</v>
      </c>
      <c r="J368" s="2">
        <v>43009</v>
      </c>
      <c r="K368" s="2">
        <v>43009</v>
      </c>
      <c r="L368" s="1" t="s">
        <v>4280</v>
      </c>
      <c r="M368" s="1" t="s">
        <v>32</v>
      </c>
      <c r="N368" s="1" t="s">
        <v>4697</v>
      </c>
      <c r="O368">
        <v>10</v>
      </c>
      <c r="P368">
        <v>2017</v>
      </c>
      <c r="Q368">
        <v>10</v>
      </c>
      <c r="R368">
        <v>2017</v>
      </c>
      <c r="S368" t="s">
        <v>3988</v>
      </c>
      <c r="T368" t="s">
        <v>3988</v>
      </c>
      <c r="U368">
        <v>2018</v>
      </c>
      <c r="V368">
        <v>2018</v>
      </c>
    </row>
    <row r="369" spans="1:22" x14ac:dyDescent="0.35">
      <c r="A369" s="1" t="s">
        <v>111</v>
      </c>
      <c r="B369" s="1" t="s">
        <v>4683</v>
      </c>
      <c r="C369" s="1" t="s">
        <v>29</v>
      </c>
      <c r="D369" s="1" t="s">
        <v>4684</v>
      </c>
      <c r="E369" s="1" t="s">
        <v>60</v>
      </c>
      <c r="F369" s="1" t="s">
        <v>4610</v>
      </c>
      <c r="H369">
        <v>2060</v>
      </c>
      <c r="I369">
        <v>2060</v>
      </c>
      <c r="J369" s="2">
        <v>43040</v>
      </c>
      <c r="K369" s="2">
        <v>43040</v>
      </c>
      <c r="L369" s="1" t="s">
        <v>4280</v>
      </c>
      <c r="M369" s="1" t="s">
        <v>32</v>
      </c>
      <c r="N369" s="1" t="s">
        <v>4698</v>
      </c>
      <c r="O369">
        <v>11</v>
      </c>
      <c r="P369">
        <v>2017</v>
      </c>
      <c r="Q369">
        <v>11</v>
      </c>
      <c r="R369">
        <v>2017</v>
      </c>
      <c r="S369" t="s">
        <v>3988</v>
      </c>
      <c r="T369" t="s">
        <v>3988</v>
      </c>
      <c r="U369">
        <v>2018</v>
      </c>
      <c r="V369">
        <v>2018</v>
      </c>
    </row>
    <row r="370" spans="1:22" x14ac:dyDescent="0.35">
      <c r="A370" s="1" t="s">
        <v>56</v>
      </c>
      <c r="B370" s="1" t="s">
        <v>4640</v>
      </c>
      <c r="C370" s="1" t="s">
        <v>29</v>
      </c>
      <c r="D370" s="1" t="s">
        <v>4641</v>
      </c>
      <c r="E370" s="1" t="s">
        <v>60</v>
      </c>
      <c r="F370" s="1" t="s">
        <v>4610</v>
      </c>
      <c r="H370">
        <v>16.100000000000001</v>
      </c>
      <c r="I370">
        <v>16.100000000000001</v>
      </c>
      <c r="J370" s="2">
        <v>43009</v>
      </c>
      <c r="K370" s="2">
        <v>43009</v>
      </c>
      <c r="L370" s="1" t="s">
        <v>4287</v>
      </c>
      <c r="M370" s="1" t="s">
        <v>32</v>
      </c>
      <c r="N370" s="1" t="s">
        <v>4699</v>
      </c>
      <c r="O370">
        <v>10</v>
      </c>
      <c r="P370">
        <v>2017</v>
      </c>
      <c r="Q370">
        <v>10</v>
      </c>
      <c r="R370">
        <v>2017</v>
      </c>
      <c r="S370" t="s">
        <v>3988</v>
      </c>
      <c r="T370" t="s">
        <v>3988</v>
      </c>
      <c r="U370">
        <v>2018</v>
      </c>
      <c r="V370">
        <v>2018</v>
      </c>
    </row>
    <row r="371" spans="1:22" x14ac:dyDescent="0.35">
      <c r="A371" s="1" t="s">
        <v>56</v>
      </c>
      <c r="B371" s="1" t="s">
        <v>4640</v>
      </c>
      <c r="C371" s="1" t="s">
        <v>29</v>
      </c>
      <c r="D371" s="1" t="s">
        <v>4641</v>
      </c>
      <c r="E371" s="1" t="s">
        <v>60</v>
      </c>
      <c r="F371" s="1" t="s">
        <v>4610</v>
      </c>
      <c r="H371">
        <v>18360</v>
      </c>
      <c r="I371">
        <v>18360</v>
      </c>
      <c r="J371" s="2">
        <v>42979</v>
      </c>
      <c r="K371" s="2">
        <v>42979</v>
      </c>
      <c r="L371" s="1" t="s">
        <v>4287</v>
      </c>
      <c r="M371" s="1" t="s">
        <v>32</v>
      </c>
      <c r="N371" s="1" t="s">
        <v>4700</v>
      </c>
      <c r="O371">
        <v>9</v>
      </c>
      <c r="P371">
        <v>2017</v>
      </c>
      <c r="Q371">
        <v>9</v>
      </c>
      <c r="R371">
        <v>2017</v>
      </c>
      <c r="S371" t="s">
        <v>3988</v>
      </c>
      <c r="T371" t="s">
        <v>3988</v>
      </c>
      <c r="U371">
        <v>2018</v>
      </c>
      <c r="V371">
        <v>2018</v>
      </c>
    </row>
    <row r="372" spans="1:22" x14ac:dyDescent="0.35">
      <c r="A372" s="1" t="s">
        <v>56</v>
      </c>
      <c r="B372" s="1" t="s">
        <v>4640</v>
      </c>
      <c r="C372" s="1" t="s">
        <v>29</v>
      </c>
      <c r="D372" s="1" t="s">
        <v>4641</v>
      </c>
      <c r="E372" s="1" t="s">
        <v>60</v>
      </c>
      <c r="F372" s="1" t="s">
        <v>4610</v>
      </c>
      <c r="H372">
        <v>9085</v>
      </c>
      <c r="I372">
        <v>9085</v>
      </c>
      <c r="J372" s="2">
        <v>43009</v>
      </c>
      <c r="K372" s="2">
        <v>43009</v>
      </c>
      <c r="L372" s="1" t="s">
        <v>4287</v>
      </c>
      <c r="M372" s="1" t="s">
        <v>32</v>
      </c>
      <c r="N372" s="1" t="s">
        <v>4701</v>
      </c>
      <c r="O372">
        <v>10</v>
      </c>
      <c r="P372">
        <v>2017</v>
      </c>
      <c r="Q372">
        <v>10</v>
      </c>
      <c r="R372">
        <v>2017</v>
      </c>
      <c r="S372" t="s">
        <v>3988</v>
      </c>
      <c r="T372" t="s">
        <v>3988</v>
      </c>
      <c r="U372">
        <v>2018</v>
      </c>
      <c r="V372">
        <v>2018</v>
      </c>
    </row>
    <row r="373" spans="1:22" x14ac:dyDescent="0.35">
      <c r="A373" s="1" t="s">
        <v>56</v>
      </c>
      <c r="B373" s="1" t="s">
        <v>4640</v>
      </c>
      <c r="C373" s="1" t="s">
        <v>29</v>
      </c>
      <c r="D373" s="1" t="s">
        <v>4641</v>
      </c>
      <c r="E373" s="1" t="s">
        <v>60</v>
      </c>
      <c r="F373" s="1" t="s">
        <v>4610</v>
      </c>
      <c r="H373">
        <v>6510</v>
      </c>
      <c r="I373">
        <v>6510</v>
      </c>
      <c r="J373" s="2">
        <v>43040</v>
      </c>
      <c r="K373" s="2">
        <v>43040</v>
      </c>
      <c r="L373" s="1" t="s">
        <v>4287</v>
      </c>
      <c r="M373" s="1" t="s">
        <v>32</v>
      </c>
      <c r="N373" s="1" t="s">
        <v>4702</v>
      </c>
      <c r="O373">
        <v>11</v>
      </c>
      <c r="P373">
        <v>2017</v>
      </c>
      <c r="Q373">
        <v>11</v>
      </c>
      <c r="R373">
        <v>2017</v>
      </c>
      <c r="S373" t="s">
        <v>3988</v>
      </c>
      <c r="T373" t="s">
        <v>3988</v>
      </c>
      <c r="U373">
        <v>2018</v>
      </c>
      <c r="V373">
        <v>2018</v>
      </c>
    </row>
    <row r="374" spans="1:22" x14ac:dyDescent="0.35">
      <c r="A374" s="1" t="s">
        <v>5314</v>
      </c>
      <c r="B374" s="1" t="s">
        <v>5315</v>
      </c>
      <c r="C374" s="1" t="s">
        <v>29</v>
      </c>
      <c r="D374" s="1" t="s">
        <v>5316</v>
      </c>
      <c r="E374" s="1" t="s">
        <v>27</v>
      </c>
      <c r="F374" s="1" t="s">
        <v>4601</v>
      </c>
      <c r="G374">
        <v>4248000</v>
      </c>
      <c r="H374">
        <v>1248000</v>
      </c>
      <c r="I374">
        <v>1248000</v>
      </c>
      <c r="J374" s="2">
        <v>44341</v>
      </c>
      <c r="K374" s="2">
        <v>44341</v>
      </c>
      <c r="L374" s="1" t="s">
        <v>5170</v>
      </c>
      <c r="M374" s="1" t="s">
        <v>5312</v>
      </c>
      <c r="N374" s="1" t="s">
        <v>5328</v>
      </c>
      <c r="O374">
        <v>5</v>
      </c>
      <c r="P374">
        <v>2021</v>
      </c>
      <c r="Q374">
        <v>5</v>
      </c>
      <c r="R374">
        <v>2021</v>
      </c>
      <c r="S374" t="s">
        <v>3986</v>
      </c>
      <c r="T374" t="s">
        <v>3986</v>
      </c>
      <c r="U374">
        <v>2021</v>
      </c>
      <c r="V374">
        <v>2021</v>
      </c>
    </row>
    <row r="375" spans="1:22" x14ac:dyDescent="0.35">
      <c r="A375" s="1" t="s">
        <v>33</v>
      </c>
      <c r="B375" s="1" t="s">
        <v>36</v>
      </c>
      <c r="C375" s="1" t="s">
        <v>28</v>
      </c>
      <c r="D375" s="1" t="s">
        <v>37</v>
      </c>
      <c r="E375" s="1" t="s">
        <v>5331</v>
      </c>
      <c r="F375" s="1" t="s">
        <v>4601</v>
      </c>
      <c r="G375">
        <v>3000000</v>
      </c>
      <c r="H375">
        <v>1000000</v>
      </c>
      <c r="J375" s="2">
        <v>45170</v>
      </c>
      <c r="K375" s="2"/>
      <c r="L375" s="1" t="s">
        <v>5170</v>
      </c>
      <c r="M375" s="1" t="s">
        <v>76</v>
      </c>
      <c r="N375" s="1" t="s">
        <v>5103</v>
      </c>
      <c r="O375">
        <v>9</v>
      </c>
      <c r="P375">
        <v>2023</v>
      </c>
      <c r="S375" t="s">
        <v>3988</v>
      </c>
      <c r="U375">
        <v>2024</v>
      </c>
    </row>
    <row r="376" spans="1:22" x14ac:dyDescent="0.35">
      <c r="A376" s="1" t="s">
        <v>102</v>
      </c>
      <c r="B376" s="1" t="s">
        <v>104</v>
      </c>
      <c r="C376" s="1" t="s">
        <v>28</v>
      </c>
      <c r="D376" s="1" t="s">
        <v>105</v>
      </c>
      <c r="E376" s="1" t="s">
        <v>60</v>
      </c>
      <c r="F376" s="1" t="s">
        <v>4601</v>
      </c>
      <c r="G376">
        <v>4552400</v>
      </c>
      <c r="H376">
        <v>112570</v>
      </c>
      <c r="I376">
        <v>112570</v>
      </c>
      <c r="J376" s="2">
        <v>43982</v>
      </c>
      <c r="K376" s="2">
        <v>43991</v>
      </c>
      <c r="L376" s="1" t="s">
        <v>5170</v>
      </c>
      <c r="M376" s="1" t="s">
        <v>76</v>
      </c>
      <c r="N376" s="1" t="s">
        <v>4616</v>
      </c>
      <c r="O376">
        <v>5</v>
      </c>
      <c r="P376">
        <v>2020</v>
      </c>
      <c r="Q376">
        <v>6</v>
      </c>
      <c r="R376">
        <v>2020</v>
      </c>
      <c r="S376" t="s">
        <v>3986</v>
      </c>
      <c r="T376" t="s">
        <v>3985</v>
      </c>
      <c r="U376">
        <v>2020</v>
      </c>
      <c r="V376">
        <v>2020</v>
      </c>
    </row>
    <row r="377" spans="1:22" x14ac:dyDescent="0.35">
      <c r="A377" s="1" t="s">
        <v>102</v>
      </c>
      <c r="B377" s="1" t="s">
        <v>104</v>
      </c>
      <c r="C377" s="1" t="s">
        <v>28</v>
      </c>
      <c r="D377" s="1" t="s">
        <v>105</v>
      </c>
      <c r="E377" s="1" t="s">
        <v>60</v>
      </c>
      <c r="F377" s="1" t="s">
        <v>4601</v>
      </c>
      <c r="G377">
        <v>4552400</v>
      </c>
      <c r="H377">
        <v>1472105</v>
      </c>
      <c r="I377">
        <v>1472105</v>
      </c>
      <c r="J377" s="2">
        <v>44074</v>
      </c>
      <c r="K377" s="2">
        <v>44069</v>
      </c>
      <c r="L377" s="1" t="s">
        <v>5170</v>
      </c>
      <c r="M377" s="1" t="s">
        <v>76</v>
      </c>
      <c r="N377" s="1" t="s">
        <v>4617</v>
      </c>
      <c r="O377">
        <v>8</v>
      </c>
      <c r="P377">
        <v>2020</v>
      </c>
      <c r="Q377">
        <v>8</v>
      </c>
      <c r="R377">
        <v>2020</v>
      </c>
      <c r="S377" t="s">
        <v>3985</v>
      </c>
      <c r="T377" t="s">
        <v>3985</v>
      </c>
      <c r="U377">
        <v>2020</v>
      </c>
      <c r="V377">
        <v>2020</v>
      </c>
    </row>
    <row r="378" spans="1:22" x14ac:dyDescent="0.35">
      <c r="A378" s="1" t="s">
        <v>102</v>
      </c>
      <c r="B378" s="1" t="s">
        <v>104</v>
      </c>
      <c r="C378" s="1" t="s">
        <v>28</v>
      </c>
      <c r="D378" s="1" t="s">
        <v>105</v>
      </c>
      <c r="E378" s="1" t="s">
        <v>60</v>
      </c>
      <c r="F378" s="1" t="s">
        <v>4601</v>
      </c>
      <c r="G378">
        <v>4552400</v>
      </c>
      <c r="H378">
        <v>152850</v>
      </c>
      <c r="I378">
        <v>152850</v>
      </c>
      <c r="J378" s="2">
        <v>44104</v>
      </c>
      <c r="K378" s="2">
        <v>44075</v>
      </c>
      <c r="L378" s="1" t="s">
        <v>5170</v>
      </c>
      <c r="M378" s="1" t="s">
        <v>76</v>
      </c>
      <c r="N378" s="1" t="s">
        <v>4618</v>
      </c>
      <c r="O378">
        <v>9</v>
      </c>
      <c r="P378">
        <v>2020</v>
      </c>
      <c r="Q378">
        <v>9</v>
      </c>
      <c r="R378">
        <v>2020</v>
      </c>
      <c r="S378" t="s">
        <v>3988</v>
      </c>
      <c r="T378" t="s">
        <v>3988</v>
      </c>
      <c r="U378">
        <v>2021</v>
      </c>
      <c r="V378">
        <v>2021</v>
      </c>
    </row>
    <row r="379" spans="1:22" x14ac:dyDescent="0.35">
      <c r="A379" s="1" t="s">
        <v>4654</v>
      </c>
      <c r="B379" s="1" t="s">
        <v>4655</v>
      </c>
      <c r="C379" s="1" t="s">
        <v>29</v>
      </c>
      <c r="D379" s="1" t="s">
        <v>4656</v>
      </c>
      <c r="E379" s="1" t="s">
        <v>60</v>
      </c>
      <c r="F379" s="1" t="s">
        <v>4610</v>
      </c>
      <c r="H379">
        <v>211.16</v>
      </c>
      <c r="I379">
        <v>211.16</v>
      </c>
      <c r="J379" s="2">
        <v>43160</v>
      </c>
      <c r="K379" s="2">
        <v>43160</v>
      </c>
      <c r="L379" s="1" t="s">
        <v>4280</v>
      </c>
      <c r="M379" s="1" t="s">
        <v>32</v>
      </c>
      <c r="N379" s="1" t="s">
        <v>4896</v>
      </c>
      <c r="O379">
        <v>3</v>
      </c>
      <c r="P379">
        <v>2018</v>
      </c>
      <c r="Q379">
        <v>3</v>
      </c>
      <c r="R379">
        <v>2018</v>
      </c>
      <c r="S379" t="s">
        <v>3986</v>
      </c>
      <c r="T379" t="s">
        <v>3986</v>
      </c>
      <c r="U379">
        <v>2018</v>
      </c>
      <c r="V379">
        <v>2018</v>
      </c>
    </row>
    <row r="380" spans="1:22" x14ac:dyDescent="0.35">
      <c r="A380" s="1" t="s">
        <v>38</v>
      </c>
      <c r="B380" s="1" t="s">
        <v>4633</v>
      </c>
      <c r="C380" s="1" t="s">
        <v>29</v>
      </c>
      <c r="D380" s="1" t="s">
        <v>4634</v>
      </c>
      <c r="E380" s="1" t="s">
        <v>60</v>
      </c>
      <c r="F380" s="1" t="s">
        <v>4610</v>
      </c>
      <c r="H380">
        <v>508.82</v>
      </c>
      <c r="I380">
        <v>508.82</v>
      </c>
      <c r="J380" s="2">
        <v>43160</v>
      </c>
      <c r="K380" s="2">
        <v>43160</v>
      </c>
      <c r="L380" s="1" t="s">
        <v>4287</v>
      </c>
      <c r="M380" s="1" t="s">
        <v>32</v>
      </c>
      <c r="N380" s="1" t="s">
        <v>4897</v>
      </c>
      <c r="O380">
        <v>3</v>
      </c>
      <c r="P380">
        <v>2018</v>
      </c>
      <c r="Q380">
        <v>3</v>
      </c>
      <c r="R380">
        <v>2018</v>
      </c>
      <c r="S380" t="s">
        <v>3986</v>
      </c>
      <c r="T380" t="s">
        <v>3986</v>
      </c>
      <c r="U380">
        <v>2018</v>
      </c>
      <c r="V380">
        <v>2018</v>
      </c>
    </row>
    <row r="381" spans="1:22" x14ac:dyDescent="0.35">
      <c r="A381" s="1" t="s">
        <v>38</v>
      </c>
      <c r="B381" s="1" t="s">
        <v>4633</v>
      </c>
      <c r="C381" s="1" t="s">
        <v>29</v>
      </c>
      <c r="D381" s="1" t="s">
        <v>4634</v>
      </c>
      <c r="E381" s="1" t="s">
        <v>60</v>
      </c>
      <c r="F381" s="1" t="s">
        <v>4610</v>
      </c>
      <c r="H381">
        <v>10.44</v>
      </c>
      <c r="I381">
        <v>10.44</v>
      </c>
      <c r="J381" s="2">
        <v>43191</v>
      </c>
      <c r="K381" s="2">
        <v>43191</v>
      </c>
      <c r="L381" s="1" t="s">
        <v>4287</v>
      </c>
      <c r="M381" s="1" t="s">
        <v>32</v>
      </c>
      <c r="N381" s="1" t="s">
        <v>4898</v>
      </c>
      <c r="O381">
        <v>4</v>
      </c>
      <c r="P381">
        <v>2018</v>
      </c>
      <c r="Q381">
        <v>4</v>
      </c>
      <c r="R381">
        <v>2018</v>
      </c>
      <c r="S381" t="s">
        <v>3986</v>
      </c>
      <c r="T381" t="s">
        <v>3986</v>
      </c>
      <c r="U381">
        <v>2018</v>
      </c>
      <c r="V381">
        <v>2018</v>
      </c>
    </row>
    <row r="382" spans="1:22" x14ac:dyDescent="0.35">
      <c r="A382" s="1" t="s">
        <v>49</v>
      </c>
      <c r="B382" s="1" t="s">
        <v>4645</v>
      </c>
      <c r="C382" s="1" t="s">
        <v>29</v>
      </c>
      <c r="D382" s="1" t="s">
        <v>4646</v>
      </c>
      <c r="E382" s="1" t="s">
        <v>60</v>
      </c>
      <c r="F382" s="1" t="s">
        <v>4610</v>
      </c>
      <c r="H382">
        <v>897</v>
      </c>
      <c r="I382">
        <v>897</v>
      </c>
      <c r="J382" s="2">
        <v>43132</v>
      </c>
      <c r="K382" s="2">
        <v>43132</v>
      </c>
      <c r="L382" s="1" t="s">
        <v>4280</v>
      </c>
      <c r="M382" s="1" t="s">
        <v>32</v>
      </c>
      <c r="N382" s="1" t="s">
        <v>4899</v>
      </c>
      <c r="O382">
        <v>2</v>
      </c>
      <c r="P382">
        <v>2018</v>
      </c>
      <c r="Q382">
        <v>2</v>
      </c>
      <c r="R382">
        <v>2018</v>
      </c>
      <c r="S382" t="s">
        <v>3987</v>
      </c>
      <c r="T382" t="s">
        <v>3987</v>
      </c>
      <c r="U382">
        <v>2018</v>
      </c>
      <c r="V382">
        <v>2018</v>
      </c>
    </row>
    <row r="383" spans="1:22" x14ac:dyDescent="0.35">
      <c r="A383" s="1" t="s">
        <v>49</v>
      </c>
      <c r="B383" s="1" t="s">
        <v>4645</v>
      </c>
      <c r="C383" s="1" t="s">
        <v>29</v>
      </c>
      <c r="D383" s="1" t="s">
        <v>4646</v>
      </c>
      <c r="E383" s="1" t="s">
        <v>60</v>
      </c>
      <c r="F383" s="1" t="s">
        <v>4610</v>
      </c>
      <c r="H383">
        <v>37962.400000000001</v>
      </c>
      <c r="I383">
        <v>37962.400000000001</v>
      </c>
      <c r="J383" s="2">
        <v>43160</v>
      </c>
      <c r="K383" s="2">
        <v>43160</v>
      </c>
      <c r="L383" s="1" t="s">
        <v>4280</v>
      </c>
      <c r="M383" s="1" t="s">
        <v>32</v>
      </c>
      <c r="N383" s="1" t="s">
        <v>4900</v>
      </c>
      <c r="O383">
        <v>3</v>
      </c>
      <c r="P383">
        <v>2018</v>
      </c>
      <c r="Q383">
        <v>3</v>
      </c>
      <c r="R383">
        <v>2018</v>
      </c>
      <c r="S383" t="s">
        <v>3986</v>
      </c>
      <c r="T383" t="s">
        <v>3986</v>
      </c>
      <c r="U383">
        <v>2018</v>
      </c>
      <c r="V383">
        <v>2018</v>
      </c>
    </row>
    <row r="384" spans="1:22" x14ac:dyDescent="0.35">
      <c r="A384" s="1" t="s">
        <v>49</v>
      </c>
      <c r="B384" s="1" t="s">
        <v>4645</v>
      </c>
      <c r="C384" s="1" t="s">
        <v>29</v>
      </c>
      <c r="D384" s="1" t="s">
        <v>4646</v>
      </c>
      <c r="E384" s="1" t="s">
        <v>60</v>
      </c>
      <c r="F384" s="1" t="s">
        <v>4610</v>
      </c>
      <c r="H384">
        <v>38644.730000000003</v>
      </c>
      <c r="I384">
        <v>38644.730000000003</v>
      </c>
      <c r="J384" s="2">
        <v>43191</v>
      </c>
      <c r="K384" s="2">
        <v>43191</v>
      </c>
      <c r="L384" s="1" t="s">
        <v>4280</v>
      </c>
      <c r="M384" s="1" t="s">
        <v>32</v>
      </c>
      <c r="N384" s="1" t="s">
        <v>4901</v>
      </c>
      <c r="O384">
        <v>4</v>
      </c>
      <c r="P384">
        <v>2018</v>
      </c>
      <c r="Q384">
        <v>4</v>
      </c>
      <c r="R384">
        <v>2018</v>
      </c>
      <c r="S384" t="s">
        <v>3986</v>
      </c>
      <c r="T384" t="s">
        <v>3986</v>
      </c>
      <c r="U384">
        <v>2018</v>
      </c>
      <c r="V384">
        <v>2018</v>
      </c>
    </row>
    <row r="385" spans="1:22" x14ac:dyDescent="0.35">
      <c r="A385" s="1" t="s">
        <v>38</v>
      </c>
      <c r="B385" s="1" t="s">
        <v>4636</v>
      </c>
      <c r="C385" s="1" t="s">
        <v>29</v>
      </c>
      <c r="D385" s="1" t="s">
        <v>4637</v>
      </c>
      <c r="E385" s="1" t="s">
        <v>60</v>
      </c>
      <c r="F385" s="1" t="s">
        <v>4610</v>
      </c>
      <c r="H385">
        <v>7973.33</v>
      </c>
      <c r="I385">
        <v>7973.33</v>
      </c>
      <c r="J385" s="2">
        <v>43101</v>
      </c>
      <c r="K385" s="2">
        <v>43101</v>
      </c>
      <c r="L385" s="1" t="s">
        <v>4287</v>
      </c>
      <c r="M385" s="1" t="s">
        <v>32</v>
      </c>
      <c r="N385" s="1" t="s">
        <v>4902</v>
      </c>
      <c r="O385">
        <v>1</v>
      </c>
      <c r="P385">
        <v>2018</v>
      </c>
      <c r="Q385">
        <v>1</v>
      </c>
      <c r="R385">
        <v>2018</v>
      </c>
      <c r="S385" t="s">
        <v>3987</v>
      </c>
      <c r="T385" t="s">
        <v>3987</v>
      </c>
      <c r="U385">
        <v>2018</v>
      </c>
      <c r="V385">
        <v>2018</v>
      </c>
    </row>
    <row r="386" spans="1:22" x14ac:dyDescent="0.35">
      <c r="A386" s="1" t="s">
        <v>38</v>
      </c>
      <c r="B386" s="1" t="s">
        <v>4636</v>
      </c>
      <c r="C386" s="1" t="s">
        <v>29</v>
      </c>
      <c r="D386" s="1" t="s">
        <v>4637</v>
      </c>
      <c r="E386" s="1" t="s">
        <v>60</v>
      </c>
      <c r="F386" s="1" t="s">
        <v>4610</v>
      </c>
      <c r="H386">
        <v>6780</v>
      </c>
      <c r="I386">
        <v>6780</v>
      </c>
      <c r="J386" s="2">
        <v>43070</v>
      </c>
      <c r="K386" s="2">
        <v>43070</v>
      </c>
      <c r="L386" s="1" t="s">
        <v>4287</v>
      </c>
      <c r="M386" s="1" t="s">
        <v>32</v>
      </c>
      <c r="N386" s="1" t="s">
        <v>4903</v>
      </c>
      <c r="O386">
        <v>12</v>
      </c>
      <c r="P386">
        <v>2017</v>
      </c>
      <c r="Q386">
        <v>12</v>
      </c>
      <c r="R386">
        <v>2017</v>
      </c>
      <c r="S386" t="s">
        <v>3987</v>
      </c>
      <c r="T386" t="s">
        <v>3987</v>
      </c>
      <c r="U386">
        <v>2018</v>
      </c>
      <c r="V386">
        <v>2018</v>
      </c>
    </row>
    <row r="387" spans="1:22" x14ac:dyDescent="0.35">
      <c r="A387" s="1" t="s">
        <v>38</v>
      </c>
      <c r="B387" s="1" t="s">
        <v>4636</v>
      </c>
      <c r="C387" s="1" t="s">
        <v>29</v>
      </c>
      <c r="D387" s="1" t="s">
        <v>4637</v>
      </c>
      <c r="E387" s="1" t="s">
        <v>60</v>
      </c>
      <c r="F387" s="1" t="s">
        <v>4610</v>
      </c>
      <c r="H387">
        <v>7910</v>
      </c>
      <c r="I387">
        <v>7910</v>
      </c>
      <c r="J387" s="2">
        <v>43101</v>
      </c>
      <c r="K387" s="2">
        <v>43101</v>
      </c>
      <c r="L387" s="1" t="s">
        <v>4287</v>
      </c>
      <c r="M387" s="1" t="s">
        <v>32</v>
      </c>
      <c r="N387" s="1" t="s">
        <v>4904</v>
      </c>
      <c r="O387">
        <v>1</v>
      </c>
      <c r="P387">
        <v>2018</v>
      </c>
      <c r="Q387">
        <v>1</v>
      </c>
      <c r="R387">
        <v>2018</v>
      </c>
      <c r="S387" t="s">
        <v>3987</v>
      </c>
      <c r="T387" t="s">
        <v>3987</v>
      </c>
      <c r="U387">
        <v>2018</v>
      </c>
      <c r="V387">
        <v>2018</v>
      </c>
    </row>
    <row r="388" spans="1:22" x14ac:dyDescent="0.35">
      <c r="A388" s="1" t="s">
        <v>38</v>
      </c>
      <c r="B388" s="1" t="s">
        <v>4636</v>
      </c>
      <c r="C388" s="1" t="s">
        <v>29</v>
      </c>
      <c r="D388" s="1" t="s">
        <v>4637</v>
      </c>
      <c r="E388" s="1" t="s">
        <v>60</v>
      </c>
      <c r="F388" s="1" t="s">
        <v>4610</v>
      </c>
      <c r="H388">
        <v>31257.56</v>
      </c>
      <c r="I388">
        <v>31257.56</v>
      </c>
      <c r="J388" s="2">
        <v>43132</v>
      </c>
      <c r="K388" s="2">
        <v>43132</v>
      </c>
      <c r="L388" s="1" t="s">
        <v>4287</v>
      </c>
      <c r="M388" s="1" t="s">
        <v>32</v>
      </c>
      <c r="N388" s="1" t="s">
        <v>4905</v>
      </c>
      <c r="O388">
        <v>2</v>
      </c>
      <c r="P388">
        <v>2018</v>
      </c>
      <c r="Q388">
        <v>2</v>
      </c>
      <c r="R388">
        <v>2018</v>
      </c>
      <c r="S388" t="s">
        <v>3987</v>
      </c>
      <c r="T388" t="s">
        <v>3987</v>
      </c>
      <c r="U388">
        <v>2018</v>
      </c>
      <c r="V388">
        <v>2018</v>
      </c>
    </row>
    <row r="389" spans="1:22" x14ac:dyDescent="0.35">
      <c r="A389" s="1" t="s">
        <v>38</v>
      </c>
      <c r="B389" s="1" t="s">
        <v>4636</v>
      </c>
      <c r="C389" s="1" t="s">
        <v>29</v>
      </c>
      <c r="D389" s="1" t="s">
        <v>4637</v>
      </c>
      <c r="E389" s="1" t="s">
        <v>60</v>
      </c>
      <c r="F389" s="1" t="s">
        <v>4610</v>
      </c>
      <c r="H389">
        <v>35858.410000000003</v>
      </c>
      <c r="I389">
        <v>35858.410000000003</v>
      </c>
      <c r="J389" s="2">
        <v>43160</v>
      </c>
      <c r="K389" s="2">
        <v>43160</v>
      </c>
      <c r="L389" s="1" t="s">
        <v>4287</v>
      </c>
      <c r="M389" s="1" t="s">
        <v>32</v>
      </c>
      <c r="N389" s="1" t="s">
        <v>4906</v>
      </c>
      <c r="O389">
        <v>3</v>
      </c>
      <c r="P389">
        <v>2018</v>
      </c>
      <c r="Q389">
        <v>3</v>
      </c>
      <c r="R389">
        <v>2018</v>
      </c>
      <c r="S389" t="s">
        <v>3986</v>
      </c>
      <c r="T389" t="s">
        <v>3986</v>
      </c>
      <c r="U389">
        <v>2018</v>
      </c>
      <c r="V389">
        <v>2018</v>
      </c>
    </row>
    <row r="390" spans="1:22" x14ac:dyDescent="0.35">
      <c r="A390" s="1" t="s">
        <v>38</v>
      </c>
      <c r="B390" s="1" t="s">
        <v>4636</v>
      </c>
      <c r="C390" s="1" t="s">
        <v>29</v>
      </c>
      <c r="D390" s="1" t="s">
        <v>4637</v>
      </c>
      <c r="E390" s="1" t="s">
        <v>60</v>
      </c>
      <c r="F390" s="1" t="s">
        <v>4610</v>
      </c>
      <c r="H390">
        <v>56426.06</v>
      </c>
      <c r="I390">
        <v>56426.06</v>
      </c>
      <c r="J390" s="2">
        <v>43191</v>
      </c>
      <c r="K390" s="2">
        <v>43191</v>
      </c>
      <c r="L390" s="1" t="s">
        <v>4287</v>
      </c>
      <c r="M390" s="1" t="s">
        <v>32</v>
      </c>
      <c r="N390" s="1" t="s">
        <v>4907</v>
      </c>
      <c r="O390">
        <v>4</v>
      </c>
      <c r="P390">
        <v>2018</v>
      </c>
      <c r="Q390">
        <v>4</v>
      </c>
      <c r="R390">
        <v>2018</v>
      </c>
      <c r="S390" t="s">
        <v>3986</v>
      </c>
      <c r="T390" t="s">
        <v>3986</v>
      </c>
      <c r="U390">
        <v>2018</v>
      </c>
      <c r="V390">
        <v>2018</v>
      </c>
    </row>
    <row r="391" spans="1:22" x14ac:dyDescent="0.35">
      <c r="A391" s="1" t="s">
        <v>56</v>
      </c>
      <c r="B391" s="1" t="s">
        <v>4640</v>
      </c>
      <c r="C391" s="1" t="s">
        <v>29</v>
      </c>
      <c r="D391" s="1" t="s">
        <v>4641</v>
      </c>
      <c r="E391" s="1" t="s">
        <v>60</v>
      </c>
      <c r="F391" s="1" t="s">
        <v>4610</v>
      </c>
      <c r="H391">
        <v>11020</v>
      </c>
      <c r="I391">
        <v>11020</v>
      </c>
      <c r="J391" s="2">
        <v>43191</v>
      </c>
      <c r="K391" s="2">
        <v>43191</v>
      </c>
      <c r="L391" s="1" t="s">
        <v>4287</v>
      </c>
      <c r="M391" s="1" t="s">
        <v>32</v>
      </c>
      <c r="N391" s="1" t="s">
        <v>4908</v>
      </c>
      <c r="O391">
        <v>4</v>
      </c>
      <c r="P391">
        <v>2018</v>
      </c>
      <c r="Q391">
        <v>4</v>
      </c>
      <c r="R391">
        <v>2018</v>
      </c>
      <c r="S391" t="s">
        <v>3986</v>
      </c>
      <c r="T391" t="s">
        <v>3986</v>
      </c>
      <c r="U391">
        <v>2018</v>
      </c>
      <c r="V391">
        <v>2018</v>
      </c>
    </row>
    <row r="392" spans="1:22" x14ac:dyDescent="0.35">
      <c r="A392" s="1" t="s">
        <v>282</v>
      </c>
      <c r="B392" s="1" t="s">
        <v>283</v>
      </c>
      <c r="C392" s="1" t="s">
        <v>28</v>
      </c>
      <c r="D392" s="1" t="s">
        <v>284</v>
      </c>
      <c r="E392" s="1" t="s">
        <v>250</v>
      </c>
      <c r="F392" s="1" t="s">
        <v>4601</v>
      </c>
      <c r="G392">
        <v>135000</v>
      </c>
      <c r="H392">
        <v>135000</v>
      </c>
      <c r="I392">
        <v>135000</v>
      </c>
      <c r="J392" s="2">
        <v>43312</v>
      </c>
      <c r="K392" s="2">
        <v>43314</v>
      </c>
      <c r="L392" s="1" t="s">
        <v>4287</v>
      </c>
      <c r="M392" s="1" t="s">
        <v>76</v>
      </c>
      <c r="N392" s="1" t="s">
        <v>4692</v>
      </c>
      <c r="O392">
        <v>7</v>
      </c>
      <c r="P392">
        <v>2018</v>
      </c>
      <c r="Q392">
        <v>8</v>
      </c>
      <c r="R392">
        <v>2018</v>
      </c>
      <c r="S392" t="s">
        <v>3985</v>
      </c>
      <c r="T392" t="s">
        <v>3985</v>
      </c>
      <c r="U392">
        <v>2018</v>
      </c>
      <c r="V392">
        <v>2018</v>
      </c>
    </row>
    <row r="393" spans="1:22" x14ac:dyDescent="0.35">
      <c r="A393" s="1" t="s">
        <v>111</v>
      </c>
      <c r="B393" s="1" t="s">
        <v>173</v>
      </c>
      <c r="C393" s="1" t="s">
        <v>28</v>
      </c>
      <c r="D393" s="1" t="s">
        <v>174</v>
      </c>
      <c r="E393" s="1" t="s">
        <v>60</v>
      </c>
      <c r="F393" s="1" t="s">
        <v>4601</v>
      </c>
      <c r="G393">
        <v>5777767</v>
      </c>
      <c r="H393">
        <v>114934</v>
      </c>
      <c r="I393">
        <v>114934</v>
      </c>
      <c r="J393" s="2">
        <v>43165</v>
      </c>
      <c r="K393" s="2">
        <v>43165</v>
      </c>
      <c r="L393" s="1" t="s">
        <v>5170</v>
      </c>
      <c r="M393" s="1" t="s">
        <v>76</v>
      </c>
      <c r="N393" s="1" t="s">
        <v>4603</v>
      </c>
      <c r="O393">
        <v>3</v>
      </c>
      <c r="P393">
        <v>2018</v>
      </c>
      <c r="Q393">
        <v>3</v>
      </c>
      <c r="R393">
        <v>2018</v>
      </c>
      <c r="S393" t="s">
        <v>3986</v>
      </c>
      <c r="T393" t="s">
        <v>3986</v>
      </c>
      <c r="U393">
        <v>2018</v>
      </c>
      <c r="V393">
        <v>2018</v>
      </c>
    </row>
    <row r="394" spans="1:22" x14ac:dyDescent="0.35">
      <c r="A394" s="1" t="s">
        <v>111</v>
      </c>
      <c r="B394" s="1" t="s">
        <v>173</v>
      </c>
      <c r="C394" s="1" t="s">
        <v>28</v>
      </c>
      <c r="D394" s="1" t="s">
        <v>174</v>
      </c>
      <c r="E394" s="1" t="s">
        <v>60</v>
      </c>
      <c r="F394" s="1" t="s">
        <v>4601</v>
      </c>
      <c r="G394">
        <v>5777767</v>
      </c>
      <c r="H394">
        <v>63066</v>
      </c>
      <c r="I394">
        <v>63066</v>
      </c>
      <c r="J394" s="2">
        <v>43404</v>
      </c>
      <c r="K394" s="2">
        <v>43425</v>
      </c>
      <c r="L394" s="1" t="s">
        <v>5170</v>
      </c>
      <c r="M394" s="1" t="s">
        <v>76</v>
      </c>
      <c r="N394" s="1" t="s">
        <v>4604</v>
      </c>
      <c r="O394">
        <v>10</v>
      </c>
      <c r="P394">
        <v>2018</v>
      </c>
      <c r="Q394">
        <v>11</v>
      </c>
      <c r="R394">
        <v>2018</v>
      </c>
      <c r="S394" t="s">
        <v>3988</v>
      </c>
      <c r="T394" t="s">
        <v>3988</v>
      </c>
      <c r="U394">
        <v>2019</v>
      </c>
      <c r="V394">
        <v>2019</v>
      </c>
    </row>
    <row r="395" spans="1:22" x14ac:dyDescent="0.35">
      <c r="A395" s="1" t="s">
        <v>56</v>
      </c>
      <c r="B395" s="1" t="s">
        <v>4640</v>
      </c>
      <c r="C395" s="1" t="s">
        <v>29</v>
      </c>
      <c r="D395" s="1" t="s">
        <v>4641</v>
      </c>
      <c r="E395" s="1" t="s">
        <v>60</v>
      </c>
      <c r="F395" s="1" t="s">
        <v>4610</v>
      </c>
      <c r="H395">
        <v>3000</v>
      </c>
      <c r="I395">
        <v>3000</v>
      </c>
      <c r="J395" s="2">
        <v>43070</v>
      </c>
      <c r="K395" s="2">
        <v>43070</v>
      </c>
      <c r="L395" s="1" t="s">
        <v>4287</v>
      </c>
      <c r="M395" s="1" t="s">
        <v>32</v>
      </c>
      <c r="N395" s="1" t="s">
        <v>4704</v>
      </c>
      <c r="O395">
        <v>12</v>
      </c>
      <c r="P395">
        <v>2017</v>
      </c>
      <c r="Q395">
        <v>12</v>
      </c>
      <c r="R395">
        <v>2017</v>
      </c>
      <c r="S395" t="s">
        <v>3987</v>
      </c>
      <c r="T395" t="s">
        <v>3987</v>
      </c>
      <c r="U395">
        <v>2018</v>
      </c>
      <c r="V395">
        <v>2018</v>
      </c>
    </row>
    <row r="396" spans="1:22" x14ac:dyDescent="0.35">
      <c r="A396" s="1" t="s">
        <v>129</v>
      </c>
      <c r="B396" s="1" t="s">
        <v>285</v>
      </c>
      <c r="C396" s="1" t="s">
        <v>28</v>
      </c>
      <c r="D396" s="1" t="s">
        <v>286</v>
      </c>
      <c r="E396" s="1" t="s">
        <v>250</v>
      </c>
      <c r="F396" s="1" t="s">
        <v>4601</v>
      </c>
      <c r="G396">
        <v>249861</v>
      </c>
      <c r="H396">
        <v>249861</v>
      </c>
      <c r="I396">
        <v>249861</v>
      </c>
      <c r="J396" s="2">
        <v>43329</v>
      </c>
      <c r="K396" s="2">
        <v>43329</v>
      </c>
      <c r="L396" s="1" t="s">
        <v>4511</v>
      </c>
      <c r="M396" s="1" t="s">
        <v>32</v>
      </c>
      <c r="N396" s="1" t="s">
        <v>4607</v>
      </c>
      <c r="O396">
        <v>8</v>
      </c>
      <c r="P396">
        <v>2018</v>
      </c>
      <c r="Q396">
        <v>8</v>
      </c>
      <c r="R396">
        <v>2018</v>
      </c>
      <c r="S396" t="s">
        <v>3985</v>
      </c>
      <c r="T396" t="s">
        <v>3985</v>
      </c>
      <c r="U396">
        <v>2018</v>
      </c>
      <c r="V396">
        <v>2018</v>
      </c>
    </row>
    <row r="397" spans="1:22" x14ac:dyDescent="0.35">
      <c r="A397" s="1" t="s">
        <v>111</v>
      </c>
      <c r="B397" s="1" t="s">
        <v>4935</v>
      </c>
      <c r="C397" s="1" t="s">
        <v>29</v>
      </c>
      <c r="D397" s="1" t="s">
        <v>4936</v>
      </c>
      <c r="E397" s="1" t="s">
        <v>250</v>
      </c>
      <c r="F397" s="1" t="s">
        <v>4610</v>
      </c>
      <c r="H397">
        <v>36236.660000000003</v>
      </c>
      <c r="I397">
        <v>36236.660000000003</v>
      </c>
      <c r="J397" s="2">
        <v>43678</v>
      </c>
      <c r="K397" s="2">
        <v>43678</v>
      </c>
      <c r="L397" s="1" t="s">
        <v>4332</v>
      </c>
      <c r="M397" s="1" t="s">
        <v>4937</v>
      </c>
      <c r="N397" s="1" t="s">
        <v>4938</v>
      </c>
      <c r="O397">
        <v>8</v>
      </c>
      <c r="P397">
        <v>2019</v>
      </c>
      <c r="Q397">
        <v>8</v>
      </c>
      <c r="R397">
        <v>2019</v>
      </c>
      <c r="S397" t="s">
        <v>3985</v>
      </c>
      <c r="T397" t="s">
        <v>3985</v>
      </c>
      <c r="U397">
        <v>2019</v>
      </c>
      <c r="V397">
        <v>2019</v>
      </c>
    </row>
    <row r="398" spans="1:22" x14ac:dyDescent="0.35">
      <c r="A398" s="1" t="s">
        <v>38</v>
      </c>
      <c r="B398" s="1" t="s">
        <v>606</v>
      </c>
      <c r="C398" s="1" t="s">
        <v>28</v>
      </c>
      <c r="D398" s="1" t="s">
        <v>607</v>
      </c>
      <c r="E398" s="1" t="s">
        <v>250</v>
      </c>
      <c r="F398" s="1" t="s">
        <v>4601</v>
      </c>
      <c r="G398">
        <v>4291970</v>
      </c>
      <c r="H398">
        <v>110713</v>
      </c>
      <c r="I398">
        <v>110713</v>
      </c>
      <c r="J398" s="2">
        <v>43190</v>
      </c>
      <c r="K398" s="2">
        <v>43201</v>
      </c>
      <c r="L398" s="1" t="s">
        <v>4291</v>
      </c>
      <c r="M398" s="1" t="s">
        <v>612</v>
      </c>
      <c r="N398" s="1" t="s">
        <v>4693</v>
      </c>
      <c r="O398">
        <v>3</v>
      </c>
      <c r="P398">
        <v>2018</v>
      </c>
      <c r="Q398">
        <v>4</v>
      </c>
      <c r="R398">
        <v>2018</v>
      </c>
      <c r="S398" t="s">
        <v>3986</v>
      </c>
      <c r="T398" t="s">
        <v>3986</v>
      </c>
      <c r="U398">
        <v>2018</v>
      </c>
      <c r="V398">
        <v>2018</v>
      </c>
    </row>
    <row r="399" spans="1:22" x14ac:dyDescent="0.35">
      <c r="A399" s="1" t="s">
        <v>102</v>
      </c>
      <c r="B399" s="1" t="s">
        <v>104</v>
      </c>
      <c r="C399" s="1" t="s">
        <v>28</v>
      </c>
      <c r="D399" s="1" t="s">
        <v>105</v>
      </c>
      <c r="E399" s="1" t="s">
        <v>60</v>
      </c>
      <c r="F399" s="1" t="s">
        <v>4601</v>
      </c>
      <c r="G399">
        <v>4552400</v>
      </c>
      <c r="H399">
        <v>1276260</v>
      </c>
      <c r="J399" s="2">
        <v>44469</v>
      </c>
      <c r="K399" s="2"/>
      <c r="L399" s="1" t="s">
        <v>5170</v>
      </c>
      <c r="M399" s="1" t="s">
        <v>76</v>
      </c>
      <c r="N399" s="1" t="s">
        <v>4602</v>
      </c>
      <c r="O399">
        <v>9</v>
      </c>
      <c r="P399">
        <v>2021</v>
      </c>
      <c r="S399" t="s">
        <v>3988</v>
      </c>
      <c r="U399">
        <v>2022</v>
      </c>
    </row>
    <row r="400" spans="1:22" x14ac:dyDescent="0.35">
      <c r="A400" s="1" t="s">
        <v>68</v>
      </c>
      <c r="B400" s="1" t="s">
        <v>69</v>
      </c>
      <c r="C400" s="1" t="s">
        <v>71</v>
      </c>
      <c r="D400" s="1" t="s">
        <v>70</v>
      </c>
      <c r="E400" s="1" t="s">
        <v>60</v>
      </c>
      <c r="F400" s="1" t="s">
        <v>4601</v>
      </c>
      <c r="G400">
        <v>788000</v>
      </c>
      <c r="H400">
        <v>197000</v>
      </c>
      <c r="I400">
        <v>197000</v>
      </c>
      <c r="J400" s="2">
        <v>43982</v>
      </c>
      <c r="K400" s="2">
        <v>43991</v>
      </c>
      <c r="L400" s="1" t="s">
        <v>5170</v>
      </c>
      <c r="M400" s="1" t="s">
        <v>76</v>
      </c>
      <c r="N400" s="1" t="s">
        <v>5096</v>
      </c>
      <c r="O400">
        <v>5</v>
      </c>
      <c r="P400">
        <v>2020</v>
      </c>
      <c r="Q400">
        <v>6</v>
      </c>
      <c r="R400">
        <v>2020</v>
      </c>
      <c r="S400" t="s">
        <v>3986</v>
      </c>
      <c r="T400" t="s">
        <v>3985</v>
      </c>
      <c r="U400">
        <v>2020</v>
      </c>
      <c r="V400">
        <v>2020</v>
      </c>
    </row>
    <row r="401" spans="1:22" x14ac:dyDescent="0.35">
      <c r="A401" s="1" t="s">
        <v>68</v>
      </c>
      <c r="B401" s="1" t="s">
        <v>69</v>
      </c>
      <c r="C401" s="1" t="s">
        <v>71</v>
      </c>
      <c r="D401" s="1" t="s">
        <v>70</v>
      </c>
      <c r="E401" s="1" t="s">
        <v>60</v>
      </c>
      <c r="F401" s="1" t="s">
        <v>4601</v>
      </c>
      <c r="G401">
        <v>788000</v>
      </c>
      <c r="H401">
        <v>39400</v>
      </c>
      <c r="J401" s="2">
        <v>44651</v>
      </c>
      <c r="K401" s="2"/>
      <c r="L401" s="1" t="s">
        <v>5170</v>
      </c>
      <c r="M401" s="1" t="s">
        <v>76</v>
      </c>
      <c r="N401" s="1" t="s">
        <v>5097</v>
      </c>
      <c r="O401">
        <v>3</v>
      </c>
      <c r="P401">
        <v>2022</v>
      </c>
      <c r="S401" t="s">
        <v>3986</v>
      </c>
      <c r="U401">
        <v>2022</v>
      </c>
    </row>
    <row r="402" spans="1:22" x14ac:dyDescent="0.35">
      <c r="A402" s="1" t="s">
        <v>68</v>
      </c>
      <c r="B402" s="1" t="s">
        <v>69</v>
      </c>
      <c r="C402" s="1" t="s">
        <v>71</v>
      </c>
      <c r="D402" s="1" t="s">
        <v>70</v>
      </c>
      <c r="E402" s="1" t="s">
        <v>60</v>
      </c>
      <c r="F402" s="1" t="s">
        <v>4601</v>
      </c>
      <c r="G402">
        <v>788000</v>
      </c>
      <c r="H402">
        <v>78800</v>
      </c>
      <c r="I402">
        <v>78800</v>
      </c>
      <c r="J402" s="2">
        <v>44347</v>
      </c>
      <c r="K402" s="2">
        <v>44377</v>
      </c>
      <c r="L402" s="1" t="s">
        <v>5170</v>
      </c>
      <c r="M402" s="1" t="s">
        <v>76</v>
      </c>
      <c r="N402" s="1" t="s">
        <v>5098</v>
      </c>
      <c r="O402">
        <v>5</v>
      </c>
      <c r="P402">
        <v>2021</v>
      </c>
      <c r="Q402">
        <v>6</v>
      </c>
      <c r="R402">
        <v>2021</v>
      </c>
      <c r="S402" t="s">
        <v>3986</v>
      </c>
      <c r="T402" t="s">
        <v>3985</v>
      </c>
      <c r="U402">
        <v>2021</v>
      </c>
      <c r="V402">
        <v>2021</v>
      </c>
    </row>
    <row r="403" spans="1:22" x14ac:dyDescent="0.35">
      <c r="A403" s="1" t="s">
        <v>206</v>
      </c>
      <c r="B403" s="1" t="s">
        <v>208</v>
      </c>
      <c r="C403" s="1" t="s">
        <v>206</v>
      </c>
      <c r="D403" s="1" t="s">
        <v>206</v>
      </c>
      <c r="E403" s="1" t="s">
        <v>60</v>
      </c>
      <c r="F403" s="1" t="s">
        <v>4601</v>
      </c>
      <c r="G403">
        <v>1620137</v>
      </c>
      <c r="H403">
        <v>221972</v>
      </c>
      <c r="I403">
        <v>221972</v>
      </c>
      <c r="J403" s="2">
        <v>43692</v>
      </c>
      <c r="K403" s="2">
        <v>43708</v>
      </c>
      <c r="L403" s="1" t="s">
        <v>5170</v>
      </c>
      <c r="M403" s="1" t="s">
        <v>211</v>
      </c>
      <c r="N403" s="1" t="s">
        <v>5099</v>
      </c>
      <c r="O403">
        <v>8</v>
      </c>
      <c r="P403">
        <v>2019</v>
      </c>
      <c r="Q403">
        <v>8</v>
      </c>
      <c r="R403">
        <v>2019</v>
      </c>
      <c r="S403" t="s">
        <v>3985</v>
      </c>
      <c r="T403" t="s">
        <v>3985</v>
      </c>
      <c r="U403">
        <v>2019</v>
      </c>
      <c r="V403">
        <v>2019</v>
      </c>
    </row>
    <row r="404" spans="1:22" x14ac:dyDescent="0.35">
      <c r="A404" s="1" t="s">
        <v>649</v>
      </c>
      <c r="B404" s="1" t="s">
        <v>682</v>
      </c>
      <c r="C404" s="1" t="s">
        <v>28</v>
      </c>
      <c r="D404" s="1" t="s">
        <v>683</v>
      </c>
      <c r="E404" s="1" t="s">
        <v>250</v>
      </c>
      <c r="F404" s="1" t="s">
        <v>4601</v>
      </c>
      <c r="G404">
        <v>400000</v>
      </c>
      <c r="H404">
        <v>320000</v>
      </c>
      <c r="I404">
        <v>320000</v>
      </c>
      <c r="J404" s="2">
        <v>41012</v>
      </c>
      <c r="K404" s="2">
        <v>41012</v>
      </c>
      <c r="L404" s="1" t="s">
        <v>4280</v>
      </c>
      <c r="M404" s="1" t="s">
        <v>265</v>
      </c>
      <c r="N404" s="1" t="s">
        <v>5017</v>
      </c>
      <c r="O404">
        <v>4</v>
      </c>
      <c r="P404">
        <v>2012</v>
      </c>
      <c r="Q404">
        <v>4</v>
      </c>
      <c r="R404">
        <v>2012</v>
      </c>
      <c r="S404" t="s">
        <v>3986</v>
      </c>
      <c r="T404" t="s">
        <v>3986</v>
      </c>
      <c r="U404">
        <v>2012</v>
      </c>
      <c r="V404">
        <v>2012</v>
      </c>
    </row>
    <row r="405" spans="1:22" x14ac:dyDescent="0.35">
      <c r="A405" s="1" t="s">
        <v>111</v>
      </c>
      <c r="B405" s="1" t="s">
        <v>585</v>
      </c>
      <c r="C405" s="1" t="s">
        <v>262</v>
      </c>
      <c r="D405" s="1" t="s">
        <v>586</v>
      </c>
      <c r="E405" s="1" t="s">
        <v>250</v>
      </c>
      <c r="F405" s="1" t="s">
        <v>4601</v>
      </c>
      <c r="G405">
        <v>723000</v>
      </c>
      <c r="H405">
        <v>379000</v>
      </c>
      <c r="I405">
        <v>379000</v>
      </c>
      <c r="J405" s="2">
        <v>40431</v>
      </c>
      <c r="K405" s="2">
        <v>40431</v>
      </c>
      <c r="L405" s="1" t="s">
        <v>4280</v>
      </c>
      <c r="M405" s="1" t="s">
        <v>265</v>
      </c>
      <c r="N405" s="1" t="s">
        <v>5018</v>
      </c>
      <c r="O405">
        <v>9</v>
      </c>
      <c r="P405">
        <v>2010</v>
      </c>
      <c r="Q405">
        <v>9</v>
      </c>
      <c r="R405">
        <v>2010</v>
      </c>
      <c r="S405" t="s">
        <v>3988</v>
      </c>
      <c r="T405" t="s">
        <v>3988</v>
      </c>
      <c r="U405">
        <v>2011</v>
      </c>
      <c r="V405">
        <v>2011</v>
      </c>
    </row>
    <row r="406" spans="1:22" x14ac:dyDescent="0.35">
      <c r="A406" s="1" t="s">
        <v>111</v>
      </c>
      <c r="B406" s="1" t="s">
        <v>585</v>
      </c>
      <c r="C406" s="1" t="s">
        <v>262</v>
      </c>
      <c r="D406" s="1" t="s">
        <v>586</v>
      </c>
      <c r="E406" s="1" t="s">
        <v>250</v>
      </c>
      <c r="F406" s="1" t="s">
        <v>4601</v>
      </c>
      <c r="G406">
        <v>723000</v>
      </c>
      <c r="H406">
        <v>76652</v>
      </c>
      <c r="I406">
        <v>76652</v>
      </c>
      <c r="J406" s="2">
        <v>40840</v>
      </c>
      <c r="K406" s="2">
        <v>40840</v>
      </c>
      <c r="L406" s="1" t="s">
        <v>4280</v>
      </c>
      <c r="M406" s="1" t="s">
        <v>265</v>
      </c>
      <c r="N406" s="1" t="s">
        <v>5019</v>
      </c>
      <c r="O406">
        <v>10</v>
      </c>
      <c r="P406">
        <v>2011</v>
      </c>
      <c r="Q406">
        <v>10</v>
      </c>
      <c r="R406">
        <v>2011</v>
      </c>
      <c r="S406" t="s">
        <v>3988</v>
      </c>
      <c r="T406" t="s">
        <v>3988</v>
      </c>
      <c r="U406">
        <v>2012</v>
      </c>
      <c r="V406">
        <v>2012</v>
      </c>
    </row>
    <row r="407" spans="1:22" x14ac:dyDescent="0.35">
      <c r="A407" s="1" t="s">
        <v>111</v>
      </c>
      <c r="B407" s="1" t="s">
        <v>585</v>
      </c>
      <c r="C407" s="1" t="s">
        <v>262</v>
      </c>
      <c r="D407" s="1" t="s">
        <v>586</v>
      </c>
      <c r="E407" s="1" t="s">
        <v>250</v>
      </c>
      <c r="F407" s="1" t="s">
        <v>4601</v>
      </c>
      <c r="G407">
        <v>723000</v>
      </c>
      <c r="H407">
        <v>267348</v>
      </c>
      <c r="I407">
        <v>267348</v>
      </c>
      <c r="J407" s="2">
        <v>41281</v>
      </c>
      <c r="K407" s="2">
        <v>41281</v>
      </c>
      <c r="L407" s="1" t="s">
        <v>4280</v>
      </c>
      <c r="M407" s="1" t="s">
        <v>265</v>
      </c>
      <c r="N407" s="1" t="s">
        <v>5020</v>
      </c>
      <c r="O407">
        <v>1</v>
      </c>
      <c r="P407">
        <v>2013</v>
      </c>
      <c r="Q407">
        <v>1</v>
      </c>
      <c r="R407">
        <v>2013</v>
      </c>
      <c r="S407" t="s">
        <v>3987</v>
      </c>
      <c r="T407" t="s">
        <v>3987</v>
      </c>
      <c r="U407">
        <v>2013</v>
      </c>
      <c r="V407">
        <v>2013</v>
      </c>
    </row>
    <row r="408" spans="1:22" x14ac:dyDescent="0.35">
      <c r="A408" s="1" t="s">
        <v>111</v>
      </c>
      <c r="B408" s="1" t="s">
        <v>632</v>
      </c>
      <c r="C408" s="1" t="s">
        <v>262</v>
      </c>
      <c r="D408" s="1" t="s">
        <v>633</v>
      </c>
      <c r="E408" s="1" t="s">
        <v>250</v>
      </c>
      <c r="F408" s="1" t="s">
        <v>4601</v>
      </c>
      <c r="G408">
        <v>1800000</v>
      </c>
      <c r="H408">
        <v>900000</v>
      </c>
      <c r="I408">
        <v>900000</v>
      </c>
      <c r="J408" s="2">
        <v>41091</v>
      </c>
      <c r="K408" s="2">
        <v>41101</v>
      </c>
      <c r="L408" s="1" t="s">
        <v>4280</v>
      </c>
      <c r="M408" s="1" t="s">
        <v>636</v>
      </c>
      <c r="N408" s="1" t="s">
        <v>5021</v>
      </c>
      <c r="O408">
        <v>7</v>
      </c>
      <c r="P408">
        <v>2012</v>
      </c>
      <c r="Q408">
        <v>7</v>
      </c>
      <c r="R408">
        <v>2012</v>
      </c>
      <c r="S408" t="s">
        <v>3985</v>
      </c>
      <c r="T408" t="s">
        <v>3985</v>
      </c>
      <c r="U408">
        <v>2012</v>
      </c>
      <c r="V408">
        <v>2012</v>
      </c>
    </row>
    <row r="409" spans="1:22" x14ac:dyDescent="0.35">
      <c r="A409" s="1" t="s">
        <v>111</v>
      </c>
      <c r="B409" s="1" t="s">
        <v>632</v>
      </c>
      <c r="C409" s="1" t="s">
        <v>262</v>
      </c>
      <c r="D409" s="1" t="s">
        <v>633</v>
      </c>
      <c r="E409" s="1" t="s">
        <v>250</v>
      </c>
      <c r="F409" s="1" t="s">
        <v>4601</v>
      </c>
      <c r="G409">
        <v>1800000</v>
      </c>
      <c r="H409">
        <v>900000</v>
      </c>
      <c r="I409">
        <v>900000</v>
      </c>
      <c r="J409" s="2">
        <v>41532</v>
      </c>
      <c r="K409" s="2">
        <v>41536</v>
      </c>
      <c r="L409" s="1" t="s">
        <v>4280</v>
      </c>
      <c r="M409" s="1" t="s">
        <v>636</v>
      </c>
      <c r="N409" s="1" t="s">
        <v>5022</v>
      </c>
      <c r="O409">
        <v>9</v>
      </c>
      <c r="P409">
        <v>2013</v>
      </c>
      <c r="Q409">
        <v>9</v>
      </c>
      <c r="R409">
        <v>2013</v>
      </c>
      <c r="S409" t="s">
        <v>3988</v>
      </c>
      <c r="T409" t="s">
        <v>3988</v>
      </c>
      <c r="U409">
        <v>2014</v>
      </c>
      <c r="V409">
        <v>2014</v>
      </c>
    </row>
    <row r="410" spans="1:22" x14ac:dyDescent="0.35">
      <c r="A410" s="1" t="s">
        <v>554</v>
      </c>
      <c r="B410" s="1" t="s">
        <v>556</v>
      </c>
      <c r="C410" s="1" t="s">
        <v>28</v>
      </c>
      <c r="D410" s="1" t="s">
        <v>557</v>
      </c>
      <c r="E410" s="1" t="s">
        <v>250</v>
      </c>
      <c r="F410" s="1" t="s">
        <v>4601</v>
      </c>
      <c r="G410">
        <v>420000</v>
      </c>
      <c r="H410">
        <v>287500</v>
      </c>
      <c r="I410">
        <v>287500</v>
      </c>
      <c r="J410" s="2">
        <v>40714</v>
      </c>
      <c r="K410" s="2">
        <v>40714</v>
      </c>
      <c r="L410" s="1" t="s">
        <v>4280</v>
      </c>
      <c r="M410" s="1" t="s">
        <v>265</v>
      </c>
      <c r="N410" s="1" t="s">
        <v>5023</v>
      </c>
      <c r="O410">
        <v>6</v>
      </c>
      <c r="P410">
        <v>2011</v>
      </c>
      <c r="Q410">
        <v>6</v>
      </c>
      <c r="R410">
        <v>2011</v>
      </c>
      <c r="S410" t="s">
        <v>3985</v>
      </c>
      <c r="T410" t="s">
        <v>3985</v>
      </c>
      <c r="U410">
        <v>2011</v>
      </c>
      <c r="V410">
        <v>2011</v>
      </c>
    </row>
    <row r="411" spans="1:22" x14ac:dyDescent="0.35">
      <c r="A411" s="1" t="s">
        <v>554</v>
      </c>
      <c r="B411" s="1" t="s">
        <v>556</v>
      </c>
      <c r="C411" s="1" t="s">
        <v>28</v>
      </c>
      <c r="D411" s="1" t="s">
        <v>557</v>
      </c>
      <c r="E411" s="1" t="s">
        <v>250</v>
      </c>
      <c r="F411" s="1" t="s">
        <v>4601</v>
      </c>
      <c r="G411">
        <v>420000</v>
      </c>
      <c r="H411">
        <v>132500</v>
      </c>
      <c r="I411">
        <v>132500</v>
      </c>
      <c r="J411" s="2">
        <v>41178</v>
      </c>
      <c r="K411" s="2">
        <v>41178</v>
      </c>
      <c r="L411" s="1" t="s">
        <v>4280</v>
      </c>
      <c r="M411" s="1" t="s">
        <v>265</v>
      </c>
      <c r="N411" s="1" t="s">
        <v>5024</v>
      </c>
      <c r="O411">
        <v>9</v>
      </c>
      <c r="P411">
        <v>2012</v>
      </c>
      <c r="Q411">
        <v>9</v>
      </c>
      <c r="R411">
        <v>2012</v>
      </c>
      <c r="S411" t="s">
        <v>3988</v>
      </c>
      <c r="T411" t="s">
        <v>3988</v>
      </c>
      <c r="U411">
        <v>2013</v>
      </c>
      <c r="V411">
        <v>2013</v>
      </c>
    </row>
    <row r="412" spans="1:22" x14ac:dyDescent="0.35">
      <c r="A412" s="1" t="s">
        <v>614</v>
      </c>
      <c r="B412" s="1" t="s">
        <v>615</v>
      </c>
      <c r="C412" s="1" t="s">
        <v>71</v>
      </c>
      <c r="D412" s="1" t="s">
        <v>614</v>
      </c>
      <c r="E412" s="1" t="s">
        <v>250</v>
      </c>
      <c r="F412" s="1" t="s">
        <v>4601</v>
      </c>
      <c r="G412">
        <v>434430</v>
      </c>
      <c r="H412">
        <v>145250</v>
      </c>
      <c r="I412">
        <v>145250</v>
      </c>
      <c r="J412" s="2">
        <v>42490</v>
      </c>
      <c r="K412" s="2">
        <v>42489</v>
      </c>
      <c r="L412" s="1" t="s">
        <v>4291</v>
      </c>
      <c r="M412" s="1" t="s">
        <v>617</v>
      </c>
      <c r="N412" s="1" t="s">
        <v>5025</v>
      </c>
      <c r="O412">
        <v>4</v>
      </c>
      <c r="P412">
        <v>2016</v>
      </c>
      <c r="Q412">
        <v>4</v>
      </c>
      <c r="R412">
        <v>2016</v>
      </c>
      <c r="S412" t="s">
        <v>3986</v>
      </c>
      <c r="T412" t="s">
        <v>3986</v>
      </c>
      <c r="U412">
        <v>2016</v>
      </c>
      <c r="V412">
        <v>2016</v>
      </c>
    </row>
    <row r="413" spans="1:22" x14ac:dyDescent="0.35">
      <c r="A413" s="1" t="s">
        <v>614</v>
      </c>
      <c r="B413" s="1" t="s">
        <v>615</v>
      </c>
      <c r="C413" s="1" t="s">
        <v>71</v>
      </c>
      <c r="D413" s="1" t="s">
        <v>614</v>
      </c>
      <c r="E413" s="1" t="s">
        <v>250</v>
      </c>
      <c r="F413" s="1" t="s">
        <v>4601</v>
      </c>
      <c r="G413">
        <v>434430</v>
      </c>
      <c r="H413">
        <v>149400</v>
      </c>
      <c r="I413">
        <v>66400</v>
      </c>
      <c r="J413" s="2">
        <v>42855</v>
      </c>
      <c r="K413" s="2">
        <v>42962</v>
      </c>
      <c r="L413" s="1" t="s">
        <v>4291</v>
      </c>
      <c r="M413" s="1" t="s">
        <v>617</v>
      </c>
      <c r="N413" s="1" t="s">
        <v>5026</v>
      </c>
      <c r="O413">
        <v>4</v>
      </c>
      <c r="P413">
        <v>2017</v>
      </c>
      <c r="Q413">
        <v>8</v>
      </c>
      <c r="R413">
        <v>2017</v>
      </c>
      <c r="S413" t="s">
        <v>3986</v>
      </c>
      <c r="T413" t="s">
        <v>3985</v>
      </c>
      <c r="U413">
        <v>2017</v>
      </c>
      <c r="V413">
        <v>2017</v>
      </c>
    </row>
    <row r="414" spans="1:22" x14ac:dyDescent="0.35">
      <c r="A414" s="1" t="s">
        <v>38</v>
      </c>
      <c r="B414" s="1" t="s">
        <v>606</v>
      </c>
      <c r="C414" s="1" t="s">
        <v>28</v>
      </c>
      <c r="D414" s="1" t="s">
        <v>607</v>
      </c>
      <c r="E414" s="1" t="s">
        <v>250</v>
      </c>
      <c r="F414" s="1" t="s">
        <v>4601</v>
      </c>
      <c r="G414">
        <v>4291970</v>
      </c>
      <c r="H414">
        <v>1279744</v>
      </c>
      <c r="I414">
        <v>1279744</v>
      </c>
      <c r="J414" s="2">
        <v>41784</v>
      </c>
      <c r="K414" s="2">
        <v>41828</v>
      </c>
      <c r="L414" s="1" t="s">
        <v>4291</v>
      </c>
      <c r="M414" s="1" t="s">
        <v>612</v>
      </c>
      <c r="N414" s="1" t="s">
        <v>5027</v>
      </c>
      <c r="O414">
        <v>5</v>
      </c>
      <c r="P414">
        <v>2014</v>
      </c>
      <c r="Q414">
        <v>7</v>
      </c>
      <c r="R414">
        <v>2014</v>
      </c>
      <c r="S414" t="s">
        <v>3986</v>
      </c>
      <c r="T414" t="s">
        <v>3985</v>
      </c>
      <c r="U414">
        <v>2014</v>
      </c>
      <c r="V414">
        <v>2014</v>
      </c>
    </row>
    <row r="415" spans="1:22" x14ac:dyDescent="0.35">
      <c r="A415" s="1" t="s">
        <v>38</v>
      </c>
      <c r="B415" s="1" t="s">
        <v>606</v>
      </c>
      <c r="C415" s="1" t="s">
        <v>28</v>
      </c>
      <c r="D415" s="1" t="s">
        <v>607</v>
      </c>
      <c r="E415" s="1" t="s">
        <v>250</v>
      </c>
      <c r="F415" s="1" t="s">
        <v>4601</v>
      </c>
      <c r="G415">
        <v>4291970</v>
      </c>
      <c r="H415">
        <v>1462900</v>
      </c>
      <c r="I415">
        <v>1462900</v>
      </c>
      <c r="J415" s="2">
        <v>42185</v>
      </c>
      <c r="K415" s="2">
        <v>42227</v>
      </c>
      <c r="L415" s="1" t="s">
        <v>4291</v>
      </c>
      <c r="M415" s="1" t="s">
        <v>612</v>
      </c>
      <c r="N415" s="1" t="s">
        <v>5028</v>
      </c>
      <c r="O415">
        <v>6</v>
      </c>
      <c r="P415">
        <v>2015</v>
      </c>
      <c r="Q415">
        <v>8</v>
      </c>
      <c r="R415">
        <v>2015</v>
      </c>
      <c r="S415" t="s">
        <v>3985</v>
      </c>
      <c r="T415" t="s">
        <v>3985</v>
      </c>
      <c r="U415">
        <v>2015</v>
      </c>
      <c r="V415">
        <v>2015</v>
      </c>
    </row>
    <row r="416" spans="1:22" x14ac:dyDescent="0.35">
      <c r="A416" s="1" t="s">
        <v>38</v>
      </c>
      <c r="B416" s="1" t="s">
        <v>606</v>
      </c>
      <c r="C416" s="1" t="s">
        <v>28</v>
      </c>
      <c r="D416" s="1" t="s">
        <v>607</v>
      </c>
      <c r="E416" s="1" t="s">
        <v>250</v>
      </c>
      <c r="F416" s="1" t="s">
        <v>4601</v>
      </c>
      <c r="G416">
        <v>4291970</v>
      </c>
      <c r="H416">
        <v>1438613</v>
      </c>
      <c r="I416">
        <v>1438613</v>
      </c>
      <c r="J416" s="2">
        <v>42667</v>
      </c>
      <c r="K416" s="2">
        <v>42667</v>
      </c>
      <c r="L416" s="1" t="s">
        <v>4291</v>
      </c>
      <c r="M416" s="1" t="s">
        <v>612</v>
      </c>
      <c r="N416" s="1" t="s">
        <v>5029</v>
      </c>
      <c r="O416">
        <v>10</v>
      </c>
      <c r="P416">
        <v>2016</v>
      </c>
      <c r="Q416">
        <v>10</v>
      </c>
      <c r="R416">
        <v>2016</v>
      </c>
      <c r="S416" t="s">
        <v>3988</v>
      </c>
      <c r="T416" t="s">
        <v>3988</v>
      </c>
      <c r="U416">
        <v>2017</v>
      </c>
      <c r="V416">
        <v>2017</v>
      </c>
    </row>
    <row r="417" spans="1:22" x14ac:dyDescent="0.35">
      <c r="A417" s="1" t="s">
        <v>49</v>
      </c>
      <c r="B417" s="1" t="s">
        <v>624</v>
      </c>
      <c r="C417" s="1" t="s">
        <v>28</v>
      </c>
      <c r="D417" s="1" t="s">
        <v>625</v>
      </c>
      <c r="E417" s="1" t="s">
        <v>250</v>
      </c>
      <c r="F417" s="1" t="s">
        <v>4601</v>
      </c>
      <c r="G417">
        <v>800000</v>
      </c>
      <c r="H417">
        <v>495115</v>
      </c>
      <c r="I417">
        <v>495115</v>
      </c>
      <c r="J417" s="2">
        <v>41876</v>
      </c>
      <c r="K417" s="2">
        <v>41877</v>
      </c>
      <c r="L417" s="1" t="s">
        <v>4287</v>
      </c>
      <c r="M417" s="1" t="s">
        <v>626</v>
      </c>
      <c r="N417" s="1" t="s">
        <v>5030</v>
      </c>
      <c r="O417">
        <v>8</v>
      </c>
      <c r="P417">
        <v>2014</v>
      </c>
      <c r="Q417">
        <v>8</v>
      </c>
      <c r="R417">
        <v>2014</v>
      </c>
      <c r="S417" t="s">
        <v>3985</v>
      </c>
      <c r="T417" t="s">
        <v>3985</v>
      </c>
      <c r="U417">
        <v>2014</v>
      </c>
      <c r="V417">
        <v>2014</v>
      </c>
    </row>
    <row r="418" spans="1:22" x14ac:dyDescent="0.35">
      <c r="A418" s="1" t="s">
        <v>49</v>
      </c>
      <c r="B418" s="1" t="s">
        <v>624</v>
      </c>
      <c r="C418" s="1" t="s">
        <v>28</v>
      </c>
      <c r="D418" s="1" t="s">
        <v>625</v>
      </c>
      <c r="E418" s="1" t="s">
        <v>250</v>
      </c>
      <c r="F418" s="1" t="s">
        <v>4601</v>
      </c>
      <c r="G418">
        <v>800000</v>
      </c>
      <c r="H418">
        <v>304885</v>
      </c>
      <c r="I418">
        <v>304885</v>
      </c>
      <c r="J418" s="2">
        <v>42246</v>
      </c>
      <c r="K418" s="2">
        <v>42455</v>
      </c>
      <c r="L418" s="1" t="s">
        <v>4287</v>
      </c>
      <c r="M418" s="1" t="s">
        <v>626</v>
      </c>
      <c r="N418" s="1" t="s">
        <v>5031</v>
      </c>
      <c r="O418">
        <v>8</v>
      </c>
      <c r="P418">
        <v>2015</v>
      </c>
      <c r="Q418">
        <v>3</v>
      </c>
      <c r="R418">
        <v>2016</v>
      </c>
      <c r="S418" t="s">
        <v>3985</v>
      </c>
      <c r="T418" t="s">
        <v>3986</v>
      </c>
      <c r="U418">
        <v>2015</v>
      </c>
      <c r="V418">
        <v>2016</v>
      </c>
    </row>
    <row r="419" spans="1:22" x14ac:dyDescent="0.35">
      <c r="A419" s="1" t="s">
        <v>49</v>
      </c>
      <c r="B419" s="1" t="s">
        <v>390</v>
      </c>
      <c r="C419" s="1" t="s">
        <v>28</v>
      </c>
      <c r="D419" s="1" t="s">
        <v>391</v>
      </c>
      <c r="E419" s="1" t="s">
        <v>250</v>
      </c>
      <c r="F419" s="1" t="s">
        <v>4601</v>
      </c>
      <c r="G419">
        <v>3067740</v>
      </c>
      <c r="H419">
        <v>882526</v>
      </c>
      <c r="I419">
        <v>882526</v>
      </c>
      <c r="J419" s="2">
        <v>42353</v>
      </c>
      <c r="K419" s="2">
        <v>41983</v>
      </c>
      <c r="L419" s="1" t="s">
        <v>4319</v>
      </c>
      <c r="M419" s="1" t="s">
        <v>92</v>
      </c>
      <c r="N419" s="1" t="s">
        <v>5032</v>
      </c>
      <c r="O419">
        <v>12</v>
      </c>
      <c r="P419">
        <v>2015</v>
      </c>
      <c r="Q419">
        <v>12</v>
      </c>
      <c r="R419">
        <v>2014</v>
      </c>
      <c r="S419" t="s">
        <v>3987</v>
      </c>
      <c r="T419" t="s">
        <v>3987</v>
      </c>
      <c r="U419">
        <v>2016</v>
      </c>
      <c r="V419">
        <v>2015</v>
      </c>
    </row>
    <row r="420" spans="1:22" x14ac:dyDescent="0.35">
      <c r="A420" s="1" t="s">
        <v>49</v>
      </c>
      <c r="B420" s="1" t="s">
        <v>390</v>
      </c>
      <c r="C420" s="1" t="s">
        <v>28</v>
      </c>
      <c r="D420" s="1" t="s">
        <v>391</v>
      </c>
      <c r="E420" s="1" t="s">
        <v>250</v>
      </c>
      <c r="F420" s="1" t="s">
        <v>4601</v>
      </c>
      <c r="G420">
        <v>3067740</v>
      </c>
      <c r="H420">
        <v>1153880</v>
      </c>
      <c r="I420">
        <v>1153880</v>
      </c>
      <c r="J420" s="2">
        <v>42459</v>
      </c>
      <c r="K420" s="2">
        <v>42488</v>
      </c>
      <c r="L420" s="1" t="s">
        <v>4319</v>
      </c>
      <c r="M420" s="1" t="s">
        <v>92</v>
      </c>
      <c r="N420" s="1" t="s">
        <v>5033</v>
      </c>
      <c r="O420">
        <v>3</v>
      </c>
      <c r="P420">
        <v>2016</v>
      </c>
      <c r="Q420">
        <v>4</v>
      </c>
      <c r="R420">
        <v>2016</v>
      </c>
      <c r="S420" t="s">
        <v>3986</v>
      </c>
      <c r="T420" t="s">
        <v>3986</v>
      </c>
      <c r="U420">
        <v>2016</v>
      </c>
      <c r="V420">
        <v>2016</v>
      </c>
    </row>
    <row r="421" spans="1:22" x14ac:dyDescent="0.35">
      <c r="A421" s="1" t="s">
        <v>49</v>
      </c>
      <c r="B421" s="1" t="s">
        <v>390</v>
      </c>
      <c r="C421" s="1" t="s">
        <v>28</v>
      </c>
      <c r="D421" s="1" t="s">
        <v>391</v>
      </c>
      <c r="E421" s="1" t="s">
        <v>250</v>
      </c>
      <c r="F421" s="1" t="s">
        <v>4601</v>
      </c>
      <c r="G421">
        <v>3067740</v>
      </c>
      <c r="H421">
        <v>1031334</v>
      </c>
      <c r="I421">
        <v>1031334</v>
      </c>
      <c r="J421" s="2">
        <v>42916</v>
      </c>
      <c r="K421" s="2">
        <v>42949</v>
      </c>
      <c r="L421" s="1" t="s">
        <v>4319</v>
      </c>
      <c r="M421" s="1" t="s">
        <v>92</v>
      </c>
      <c r="N421" s="1" t="s">
        <v>5034</v>
      </c>
      <c r="O421">
        <v>6</v>
      </c>
      <c r="P421">
        <v>2017</v>
      </c>
      <c r="Q421">
        <v>8</v>
      </c>
      <c r="R421">
        <v>2017</v>
      </c>
      <c r="S421" t="s">
        <v>3985</v>
      </c>
      <c r="T421" t="s">
        <v>3985</v>
      </c>
      <c r="U421">
        <v>2017</v>
      </c>
      <c r="V421">
        <v>2017</v>
      </c>
    </row>
    <row r="422" spans="1:22" x14ac:dyDescent="0.35">
      <c r="A422" s="1" t="s">
        <v>325</v>
      </c>
      <c r="B422" s="1" t="s">
        <v>327</v>
      </c>
      <c r="C422" s="1" t="s">
        <v>28</v>
      </c>
      <c r="D422" s="1" t="s">
        <v>328</v>
      </c>
      <c r="E422" s="1" t="s">
        <v>250</v>
      </c>
      <c r="F422" s="1" t="s">
        <v>4601</v>
      </c>
      <c r="G422">
        <v>3066000</v>
      </c>
      <c r="H422">
        <v>984800</v>
      </c>
      <c r="I422">
        <v>984800</v>
      </c>
      <c r="J422" s="2">
        <v>42719</v>
      </c>
      <c r="K422" s="2">
        <v>42738</v>
      </c>
      <c r="L422" s="1" t="s">
        <v>4304</v>
      </c>
      <c r="M422" s="1" t="s">
        <v>76</v>
      </c>
      <c r="N422" s="1" t="s">
        <v>4989</v>
      </c>
      <c r="O422">
        <v>12</v>
      </c>
      <c r="P422">
        <v>2016</v>
      </c>
      <c r="Q422">
        <v>1</v>
      </c>
      <c r="R422">
        <v>2017</v>
      </c>
      <c r="S422" t="s">
        <v>3987</v>
      </c>
      <c r="T422" t="s">
        <v>3987</v>
      </c>
      <c r="U422">
        <v>2017</v>
      </c>
      <c r="V422">
        <v>2017</v>
      </c>
    </row>
    <row r="423" spans="1:22" x14ac:dyDescent="0.35">
      <c r="A423" s="1" t="s">
        <v>325</v>
      </c>
      <c r="B423" s="1" t="s">
        <v>327</v>
      </c>
      <c r="C423" s="1" t="s">
        <v>28</v>
      </c>
      <c r="D423" s="1" t="s">
        <v>328</v>
      </c>
      <c r="E423" s="1" t="s">
        <v>250</v>
      </c>
      <c r="F423" s="1" t="s">
        <v>4601</v>
      </c>
      <c r="G423">
        <v>3066000</v>
      </c>
      <c r="H423">
        <v>815850</v>
      </c>
      <c r="I423">
        <v>815850</v>
      </c>
      <c r="J423" s="2">
        <v>43159</v>
      </c>
      <c r="K423" s="2">
        <v>43161</v>
      </c>
      <c r="L423" s="1" t="s">
        <v>4304</v>
      </c>
      <c r="M423" s="1" t="s">
        <v>76</v>
      </c>
      <c r="N423" s="1" t="s">
        <v>4990</v>
      </c>
      <c r="O423">
        <v>2</v>
      </c>
      <c r="P423">
        <v>2018</v>
      </c>
      <c r="Q423">
        <v>3</v>
      </c>
      <c r="R423">
        <v>2018</v>
      </c>
      <c r="S423" t="s">
        <v>3987</v>
      </c>
      <c r="T423" t="s">
        <v>3986</v>
      </c>
      <c r="U423">
        <v>2018</v>
      </c>
      <c r="V423">
        <v>2018</v>
      </c>
    </row>
    <row r="424" spans="1:22" x14ac:dyDescent="0.35">
      <c r="A424" s="1" t="s">
        <v>325</v>
      </c>
      <c r="B424" s="1" t="s">
        <v>327</v>
      </c>
      <c r="C424" s="1" t="s">
        <v>28</v>
      </c>
      <c r="D424" s="1" t="s">
        <v>328</v>
      </c>
      <c r="E424" s="1" t="s">
        <v>250</v>
      </c>
      <c r="F424" s="1" t="s">
        <v>4601</v>
      </c>
      <c r="G424">
        <v>3066000</v>
      </c>
      <c r="H424">
        <v>759850</v>
      </c>
      <c r="I424">
        <v>759850</v>
      </c>
      <c r="J424" s="2">
        <v>43524</v>
      </c>
      <c r="K424" s="2">
        <v>43517</v>
      </c>
      <c r="L424" s="1" t="s">
        <v>4304</v>
      </c>
      <c r="M424" s="1" t="s">
        <v>76</v>
      </c>
      <c r="N424" s="1" t="s">
        <v>4991</v>
      </c>
      <c r="O424">
        <v>2</v>
      </c>
      <c r="P424">
        <v>2019</v>
      </c>
      <c r="Q424">
        <v>2</v>
      </c>
      <c r="R424">
        <v>2019</v>
      </c>
      <c r="S424" t="s">
        <v>3987</v>
      </c>
      <c r="T424" t="s">
        <v>3987</v>
      </c>
      <c r="U424">
        <v>2019</v>
      </c>
      <c r="V424">
        <v>2019</v>
      </c>
    </row>
    <row r="425" spans="1:22" x14ac:dyDescent="0.35">
      <c r="A425" s="1" t="s">
        <v>325</v>
      </c>
      <c r="B425" s="1" t="s">
        <v>327</v>
      </c>
      <c r="C425" s="1" t="s">
        <v>28</v>
      </c>
      <c r="D425" s="1" t="s">
        <v>328</v>
      </c>
      <c r="E425" s="1" t="s">
        <v>250</v>
      </c>
      <c r="F425" s="1" t="s">
        <v>4601</v>
      </c>
      <c r="G425">
        <v>3066000</v>
      </c>
      <c r="H425">
        <v>505500</v>
      </c>
      <c r="I425">
        <v>505500</v>
      </c>
      <c r="J425" s="2">
        <v>43889</v>
      </c>
      <c r="K425" s="2">
        <v>43861</v>
      </c>
      <c r="L425" s="1" t="s">
        <v>4304</v>
      </c>
      <c r="M425" s="1" t="s">
        <v>76</v>
      </c>
      <c r="N425" s="1" t="s">
        <v>4992</v>
      </c>
      <c r="O425">
        <v>2</v>
      </c>
      <c r="P425">
        <v>2020</v>
      </c>
      <c r="Q425">
        <v>1</v>
      </c>
      <c r="R425">
        <v>2020</v>
      </c>
      <c r="S425" t="s">
        <v>3987</v>
      </c>
      <c r="T425" t="s">
        <v>3987</v>
      </c>
      <c r="U425">
        <v>2020</v>
      </c>
      <c r="V425">
        <v>2020</v>
      </c>
    </row>
    <row r="426" spans="1:22" x14ac:dyDescent="0.35">
      <c r="A426" s="1" t="s">
        <v>191</v>
      </c>
      <c r="B426" s="1" t="s">
        <v>496</v>
      </c>
      <c r="C426" s="1" t="s">
        <v>292</v>
      </c>
      <c r="D426" s="1" t="s">
        <v>497</v>
      </c>
      <c r="E426" s="1" t="s">
        <v>250</v>
      </c>
      <c r="F426" s="1" t="s">
        <v>4601</v>
      </c>
      <c r="G426">
        <v>2000000</v>
      </c>
      <c r="H426">
        <v>492250</v>
      </c>
      <c r="I426">
        <v>492250</v>
      </c>
      <c r="J426" s="2">
        <v>41303</v>
      </c>
      <c r="K426" s="2">
        <v>41303</v>
      </c>
      <c r="L426" s="1" t="s">
        <v>4280</v>
      </c>
      <c r="M426" s="1" t="s">
        <v>265</v>
      </c>
      <c r="N426" s="1" t="s">
        <v>4993</v>
      </c>
      <c r="O426">
        <v>1</v>
      </c>
      <c r="P426">
        <v>2013</v>
      </c>
      <c r="Q426">
        <v>1</v>
      </c>
      <c r="R426">
        <v>2013</v>
      </c>
      <c r="S426" t="s">
        <v>3987</v>
      </c>
      <c r="T426" t="s">
        <v>3987</v>
      </c>
      <c r="U426">
        <v>2013</v>
      </c>
      <c r="V426">
        <v>2013</v>
      </c>
    </row>
    <row r="427" spans="1:22" x14ac:dyDescent="0.35">
      <c r="A427" s="1" t="s">
        <v>68</v>
      </c>
      <c r="B427" s="1" t="s">
        <v>447</v>
      </c>
      <c r="C427" s="1" t="s">
        <v>71</v>
      </c>
      <c r="D427" s="1" t="s">
        <v>448</v>
      </c>
      <c r="E427" s="1" t="s">
        <v>250</v>
      </c>
      <c r="F427" s="1" t="s">
        <v>4601</v>
      </c>
      <c r="G427">
        <v>878000</v>
      </c>
      <c r="H427">
        <v>178912</v>
      </c>
      <c r="I427">
        <v>178912</v>
      </c>
      <c r="J427" s="2">
        <v>40179</v>
      </c>
      <c r="K427" s="2">
        <v>40179</v>
      </c>
      <c r="L427" s="1" t="s">
        <v>4280</v>
      </c>
      <c r="M427" s="1" t="s">
        <v>265</v>
      </c>
      <c r="N427" s="1" t="s">
        <v>4994</v>
      </c>
      <c r="O427">
        <v>1</v>
      </c>
      <c r="P427">
        <v>2010</v>
      </c>
      <c r="Q427">
        <v>1</v>
      </c>
      <c r="R427">
        <v>2010</v>
      </c>
      <c r="S427" t="s">
        <v>3987</v>
      </c>
      <c r="T427" t="s">
        <v>3987</v>
      </c>
      <c r="U427">
        <v>2010</v>
      </c>
      <c r="V427">
        <v>2010</v>
      </c>
    </row>
    <row r="428" spans="1:22" x14ac:dyDescent="0.35">
      <c r="A428" s="1" t="s">
        <v>68</v>
      </c>
      <c r="B428" s="1" t="s">
        <v>447</v>
      </c>
      <c r="C428" s="1" t="s">
        <v>71</v>
      </c>
      <c r="D428" s="1" t="s">
        <v>448</v>
      </c>
      <c r="E428" s="1" t="s">
        <v>250</v>
      </c>
      <c r="F428" s="1" t="s">
        <v>4601</v>
      </c>
      <c r="G428">
        <v>878000</v>
      </c>
      <c r="H428">
        <v>248109</v>
      </c>
      <c r="I428">
        <v>248109</v>
      </c>
      <c r="J428" s="2">
        <v>40704</v>
      </c>
      <c r="K428" s="2">
        <v>40704</v>
      </c>
      <c r="L428" s="1" t="s">
        <v>4280</v>
      </c>
      <c r="M428" s="1" t="s">
        <v>265</v>
      </c>
      <c r="N428" s="1" t="s">
        <v>4995</v>
      </c>
      <c r="O428">
        <v>6</v>
      </c>
      <c r="P428">
        <v>2011</v>
      </c>
      <c r="Q428">
        <v>6</v>
      </c>
      <c r="R428">
        <v>2011</v>
      </c>
      <c r="S428" t="s">
        <v>3985</v>
      </c>
      <c r="T428" t="s">
        <v>3985</v>
      </c>
      <c r="U428">
        <v>2011</v>
      </c>
      <c r="V428">
        <v>2011</v>
      </c>
    </row>
    <row r="429" spans="1:22" x14ac:dyDescent="0.35">
      <c r="A429" s="1" t="s">
        <v>68</v>
      </c>
      <c r="B429" s="1" t="s">
        <v>447</v>
      </c>
      <c r="C429" s="1" t="s">
        <v>71</v>
      </c>
      <c r="D429" s="1" t="s">
        <v>448</v>
      </c>
      <c r="E429" s="1" t="s">
        <v>250</v>
      </c>
      <c r="F429" s="1" t="s">
        <v>4601</v>
      </c>
      <c r="G429">
        <v>878000</v>
      </c>
      <c r="H429">
        <v>424815</v>
      </c>
      <c r="I429">
        <v>424815</v>
      </c>
      <c r="J429" s="2">
        <v>41142</v>
      </c>
      <c r="K429" s="2">
        <v>41142</v>
      </c>
      <c r="L429" s="1" t="s">
        <v>4280</v>
      </c>
      <c r="M429" s="1" t="s">
        <v>265</v>
      </c>
      <c r="N429" s="1" t="s">
        <v>4996</v>
      </c>
      <c r="O429">
        <v>8</v>
      </c>
      <c r="P429">
        <v>2012</v>
      </c>
      <c r="Q429">
        <v>8</v>
      </c>
      <c r="R429">
        <v>2012</v>
      </c>
      <c r="S429" t="s">
        <v>3985</v>
      </c>
      <c r="T429" t="s">
        <v>3985</v>
      </c>
      <c r="U429">
        <v>2012</v>
      </c>
      <c r="V429">
        <v>2012</v>
      </c>
    </row>
    <row r="430" spans="1:22" x14ac:dyDescent="0.35">
      <c r="A430" s="1" t="s">
        <v>68</v>
      </c>
      <c r="B430" s="1" t="s">
        <v>447</v>
      </c>
      <c r="C430" s="1" t="s">
        <v>71</v>
      </c>
      <c r="D430" s="1" t="s">
        <v>448</v>
      </c>
      <c r="E430" s="1" t="s">
        <v>250</v>
      </c>
      <c r="F430" s="1" t="s">
        <v>4601</v>
      </c>
      <c r="G430">
        <v>878000</v>
      </c>
      <c r="H430">
        <v>145000</v>
      </c>
      <c r="I430">
        <v>145000</v>
      </c>
      <c r="J430" s="2">
        <v>41318</v>
      </c>
      <c r="K430" s="2">
        <v>41318</v>
      </c>
      <c r="L430" s="1" t="s">
        <v>4280</v>
      </c>
      <c r="M430" s="1" t="s">
        <v>265</v>
      </c>
      <c r="N430" s="1" t="s">
        <v>4997</v>
      </c>
      <c r="O430">
        <v>2</v>
      </c>
      <c r="P430">
        <v>2013</v>
      </c>
      <c r="Q430">
        <v>2</v>
      </c>
      <c r="R430">
        <v>2013</v>
      </c>
      <c r="S430" t="s">
        <v>3987</v>
      </c>
      <c r="T430" t="s">
        <v>3987</v>
      </c>
      <c r="U430">
        <v>2013</v>
      </c>
      <c r="V430">
        <v>2013</v>
      </c>
    </row>
    <row r="431" spans="1:22" x14ac:dyDescent="0.35">
      <c r="A431" s="1" t="s">
        <v>68</v>
      </c>
      <c r="B431" s="1" t="s">
        <v>439</v>
      </c>
      <c r="C431" s="1" t="s">
        <v>71</v>
      </c>
      <c r="D431" s="1" t="s">
        <v>440</v>
      </c>
      <c r="E431" s="1" t="s">
        <v>250</v>
      </c>
      <c r="F431" s="1" t="s">
        <v>4601</v>
      </c>
      <c r="G431">
        <v>395800</v>
      </c>
      <c r="H431">
        <v>195100</v>
      </c>
      <c r="I431">
        <v>195100</v>
      </c>
      <c r="J431" s="2">
        <v>41410</v>
      </c>
      <c r="K431" s="2">
        <v>41410</v>
      </c>
      <c r="L431" s="1" t="s">
        <v>4280</v>
      </c>
      <c r="M431" s="1" t="s">
        <v>265</v>
      </c>
      <c r="N431" s="1" t="s">
        <v>4998</v>
      </c>
      <c r="O431">
        <v>5</v>
      </c>
      <c r="P431">
        <v>2013</v>
      </c>
      <c r="Q431">
        <v>5</v>
      </c>
      <c r="R431">
        <v>2013</v>
      </c>
      <c r="S431" t="s">
        <v>3986</v>
      </c>
      <c r="T431" t="s">
        <v>3986</v>
      </c>
      <c r="U431">
        <v>2013</v>
      </c>
      <c r="V431">
        <v>2013</v>
      </c>
    </row>
    <row r="432" spans="1:22" x14ac:dyDescent="0.35">
      <c r="A432" s="1" t="s">
        <v>68</v>
      </c>
      <c r="B432" s="1" t="s">
        <v>439</v>
      </c>
      <c r="C432" s="1" t="s">
        <v>71</v>
      </c>
      <c r="D432" s="1" t="s">
        <v>440</v>
      </c>
      <c r="E432" s="1" t="s">
        <v>250</v>
      </c>
      <c r="F432" s="1" t="s">
        <v>4601</v>
      </c>
      <c r="G432">
        <v>395800</v>
      </c>
      <c r="H432">
        <v>182912</v>
      </c>
      <c r="I432">
        <v>182912</v>
      </c>
      <c r="J432" s="2">
        <v>41730</v>
      </c>
      <c r="K432" s="2">
        <v>41730</v>
      </c>
      <c r="L432" s="1" t="s">
        <v>4280</v>
      </c>
      <c r="M432" s="1" t="s">
        <v>265</v>
      </c>
      <c r="N432" s="1" t="s">
        <v>4999</v>
      </c>
      <c r="O432">
        <v>4</v>
      </c>
      <c r="P432">
        <v>2014</v>
      </c>
      <c r="Q432">
        <v>4</v>
      </c>
      <c r="R432">
        <v>2014</v>
      </c>
      <c r="S432" t="s">
        <v>3986</v>
      </c>
      <c r="T432" t="s">
        <v>3986</v>
      </c>
      <c r="U432">
        <v>2014</v>
      </c>
      <c r="V432">
        <v>2014</v>
      </c>
    </row>
    <row r="433" spans="1:22" x14ac:dyDescent="0.35">
      <c r="A433" s="1" t="s">
        <v>68</v>
      </c>
      <c r="B433" s="1" t="s">
        <v>444</v>
      </c>
      <c r="C433" s="1" t="s">
        <v>71</v>
      </c>
      <c r="D433" s="1" t="s">
        <v>445</v>
      </c>
      <c r="E433" s="1" t="s">
        <v>250</v>
      </c>
      <c r="F433" s="1" t="s">
        <v>4601</v>
      </c>
      <c r="G433">
        <v>326865</v>
      </c>
      <c r="H433">
        <v>163240</v>
      </c>
      <c r="I433">
        <v>163240</v>
      </c>
      <c r="J433" s="2">
        <v>41796</v>
      </c>
      <c r="K433" s="2">
        <v>41796</v>
      </c>
      <c r="L433" s="1" t="s">
        <v>4319</v>
      </c>
      <c r="M433" s="1" t="s">
        <v>265</v>
      </c>
      <c r="N433" s="1" t="s">
        <v>5000</v>
      </c>
      <c r="O433">
        <v>6</v>
      </c>
      <c r="P433">
        <v>2014</v>
      </c>
      <c r="Q433">
        <v>6</v>
      </c>
      <c r="R433">
        <v>2014</v>
      </c>
      <c r="S433" t="s">
        <v>3985</v>
      </c>
      <c r="T433" t="s">
        <v>3985</v>
      </c>
      <c r="U433">
        <v>2014</v>
      </c>
      <c r="V433">
        <v>2014</v>
      </c>
    </row>
    <row r="434" spans="1:22" x14ac:dyDescent="0.35">
      <c r="A434" s="1" t="s">
        <v>68</v>
      </c>
      <c r="B434" s="1" t="s">
        <v>444</v>
      </c>
      <c r="C434" s="1" t="s">
        <v>71</v>
      </c>
      <c r="D434" s="1" t="s">
        <v>445</v>
      </c>
      <c r="E434" s="1" t="s">
        <v>250</v>
      </c>
      <c r="F434" s="1" t="s">
        <v>4601</v>
      </c>
      <c r="G434">
        <v>326865</v>
      </c>
      <c r="H434">
        <v>136858</v>
      </c>
      <c r="I434">
        <v>136858</v>
      </c>
      <c r="J434" s="2">
        <v>42159</v>
      </c>
      <c r="K434" s="2">
        <v>42159</v>
      </c>
      <c r="L434" s="1" t="s">
        <v>4319</v>
      </c>
      <c r="M434" s="1" t="s">
        <v>265</v>
      </c>
      <c r="N434" s="1" t="s">
        <v>5001</v>
      </c>
      <c r="O434">
        <v>6</v>
      </c>
      <c r="P434">
        <v>2015</v>
      </c>
      <c r="Q434">
        <v>6</v>
      </c>
      <c r="R434">
        <v>2015</v>
      </c>
      <c r="S434" t="s">
        <v>3985</v>
      </c>
      <c r="T434" t="s">
        <v>3985</v>
      </c>
      <c r="U434">
        <v>2015</v>
      </c>
      <c r="V434">
        <v>2015</v>
      </c>
    </row>
    <row r="435" spans="1:22" x14ac:dyDescent="0.35">
      <c r="A435" s="1" t="s">
        <v>330</v>
      </c>
      <c r="B435" s="1" t="s">
        <v>332</v>
      </c>
      <c r="C435" s="1" t="s">
        <v>28</v>
      </c>
      <c r="D435" s="1" t="s">
        <v>333</v>
      </c>
      <c r="E435" s="1" t="s">
        <v>250</v>
      </c>
      <c r="F435" s="1" t="s">
        <v>4601</v>
      </c>
      <c r="G435">
        <v>100000</v>
      </c>
      <c r="H435">
        <v>100000</v>
      </c>
      <c r="I435">
        <v>100000</v>
      </c>
      <c r="J435" s="2">
        <v>38353</v>
      </c>
      <c r="K435" s="2">
        <v>38353</v>
      </c>
      <c r="L435" s="1" t="s">
        <v>4280</v>
      </c>
      <c r="M435" s="1" t="s">
        <v>265</v>
      </c>
      <c r="N435" s="1" t="s">
        <v>5002</v>
      </c>
      <c r="O435">
        <v>1</v>
      </c>
      <c r="P435">
        <v>2005</v>
      </c>
      <c r="Q435">
        <v>1</v>
      </c>
      <c r="R435">
        <v>2005</v>
      </c>
      <c r="S435" t="s">
        <v>3987</v>
      </c>
      <c r="T435" t="s">
        <v>3987</v>
      </c>
      <c r="U435">
        <v>2005</v>
      </c>
      <c r="V435">
        <v>2005</v>
      </c>
    </row>
    <row r="436" spans="1:22" x14ac:dyDescent="0.35">
      <c r="A436" s="1" t="s">
        <v>330</v>
      </c>
      <c r="B436" s="1" t="s">
        <v>435</v>
      </c>
      <c r="C436" s="1" t="s">
        <v>28</v>
      </c>
      <c r="D436" s="1" t="s">
        <v>436</v>
      </c>
      <c r="E436" s="1" t="s">
        <v>250</v>
      </c>
      <c r="F436" s="1" t="s">
        <v>4601</v>
      </c>
      <c r="G436">
        <v>900000</v>
      </c>
      <c r="H436">
        <v>350000</v>
      </c>
      <c r="I436">
        <v>350000</v>
      </c>
      <c r="J436" s="2">
        <v>38718</v>
      </c>
      <c r="K436" s="2">
        <v>38718</v>
      </c>
      <c r="L436" s="1" t="s">
        <v>4280</v>
      </c>
      <c r="M436" s="1" t="s">
        <v>265</v>
      </c>
      <c r="N436" s="1" t="s">
        <v>5003</v>
      </c>
      <c r="O436">
        <v>1</v>
      </c>
      <c r="P436">
        <v>2006</v>
      </c>
      <c r="Q436">
        <v>1</v>
      </c>
      <c r="R436">
        <v>2006</v>
      </c>
      <c r="S436" t="s">
        <v>3987</v>
      </c>
      <c r="T436" t="s">
        <v>3987</v>
      </c>
      <c r="U436">
        <v>2006</v>
      </c>
      <c r="V436">
        <v>2006</v>
      </c>
    </row>
    <row r="437" spans="1:22" x14ac:dyDescent="0.35">
      <c r="A437" s="1" t="s">
        <v>330</v>
      </c>
      <c r="B437" s="1" t="s">
        <v>435</v>
      </c>
      <c r="C437" s="1" t="s">
        <v>28</v>
      </c>
      <c r="D437" s="1" t="s">
        <v>436</v>
      </c>
      <c r="E437" s="1" t="s">
        <v>250</v>
      </c>
      <c r="F437" s="1" t="s">
        <v>4601</v>
      </c>
      <c r="G437">
        <v>900000</v>
      </c>
      <c r="H437">
        <v>350000</v>
      </c>
      <c r="I437">
        <v>350000</v>
      </c>
      <c r="J437" s="2">
        <v>39083</v>
      </c>
      <c r="K437" s="2">
        <v>39083</v>
      </c>
      <c r="L437" s="1" t="s">
        <v>4280</v>
      </c>
      <c r="M437" s="1" t="s">
        <v>265</v>
      </c>
      <c r="N437" s="1" t="s">
        <v>5004</v>
      </c>
      <c r="O437">
        <v>1</v>
      </c>
      <c r="P437">
        <v>2007</v>
      </c>
      <c r="Q437">
        <v>1</v>
      </c>
      <c r="R437">
        <v>2007</v>
      </c>
      <c r="S437" t="s">
        <v>3987</v>
      </c>
      <c r="T437" t="s">
        <v>3987</v>
      </c>
      <c r="U437">
        <v>2007</v>
      </c>
      <c r="V437">
        <v>2007</v>
      </c>
    </row>
    <row r="438" spans="1:22" x14ac:dyDescent="0.35">
      <c r="A438" s="1" t="s">
        <v>330</v>
      </c>
      <c r="B438" s="1" t="s">
        <v>435</v>
      </c>
      <c r="C438" s="1" t="s">
        <v>28</v>
      </c>
      <c r="D438" s="1" t="s">
        <v>436</v>
      </c>
      <c r="E438" s="1" t="s">
        <v>250</v>
      </c>
      <c r="F438" s="1" t="s">
        <v>4601</v>
      </c>
      <c r="G438">
        <v>900000</v>
      </c>
      <c r="H438">
        <v>200000</v>
      </c>
      <c r="I438">
        <v>200000</v>
      </c>
      <c r="J438" s="2">
        <v>39448</v>
      </c>
      <c r="K438" s="2">
        <v>39448</v>
      </c>
      <c r="L438" s="1" t="s">
        <v>4280</v>
      </c>
      <c r="M438" s="1" t="s">
        <v>265</v>
      </c>
      <c r="N438" s="1" t="s">
        <v>5005</v>
      </c>
      <c r="O438">
        <v>1</v>
      </c>
      <c r="P438">
        <v>2008</v>
      </c>
      <c r="Q438">
        <v>1</v>
      </c>
      <c r="R438">
        <v>2008</v>
      </c>
      <c r="S438" t="s">
        <v>3987</v>
      </c>
      <c r="T438" t="s">
        <v>3987</v>
      </c>
      <c r="U438">
        <v>2008</v>
      </c>
      <c r="V438">
        <v>2008</v>
      </c>
    </row>
    <row r="439" spans="1:22" x14ac:dyDescent="0.35">
      <c r="A439" s="1" t="s">
        <v>330</v>
      </c>
      <c r="B439" s="1" t="s">
        <v>537</v>
      </c>
      <c r="C439" s="1" t="s">
        <v>28</v>
      </c>
      <c r="D439" s="1" t="s">
        <v>538</v>
      </c>
      <c r="E439" s="1" t="s">
        <v>250</v>
      </c>
      <c r="F439" s="1" t="s">
        <v>4601</v>
      </c>
      <c r="G439">
        <v>930560</v>
      </c>
      <c r="H439">
        <v>489000</v>
      </c>
      <c r="I439">
        <v>489000</v>
      </c>
      <c r="J439" s="2">
        <v>39814</v>
      </c>
      <c r="K439" s="2">
        <v>39814</v>
      </c>
      <c r="L439" s="1" t="s">
        <v>4280</v>
      </c>
      <c r="M439" s="1" t="s">
        <v>265</v>
      </c>
      <c r="N439" s="1" t="s">
        <v>5006</v>
      </c>
      <c r="O439">
        <v>1</v>
      </c>
      <c r="P439">
        <v>2009</v>
      </c>
      <c r="Q439">
        <v>1</v>
      </c>
      <c r="R439">
        <v>2009</v>
      </c>
      <c r="S439" t="s">
        <v>3987</v>
      </c>
      <c r="T439" t="s">
        <v>3987</v>
      </c>
      <c r="U439">
        <v>2009</v>
      </c>
      <c r="V439">
        <v>2009</v>
      </c>
    </row>
    <row r="440" spans="1:22" x14ac:dyDescent="0.35">
      <c r="A440" s="1" t="s">
        <v>330</v>
      </c>
      <c r="B440" s="1" t="s">
        <v>537</v>
      </c>
      <c r="C440" s="1" t="s">
        <v>28</v>
      </c>
      <c r="D440" s="1" t="s">
        <v>538</v>
      </c>
      <c r="E440" s="1" t="s">
        <v>250</v>
      </c>
      <c r="F440" s="1" t="s">
        <v>4601</v>
      </c>
      <c r="G440">
        <v>930560</v>
      </c>
      <c r="H440">
        <v>441560</v>
      </c>
      <c r="I440">
        <v>441560</v>
      </c>
      <c r="J440" s="2">
        <v>40179</v>
      </c>
      <c r="K440" s="2">
        <v>40179</v>
      </c>
      <c r="L440" s="1" t="s">
        <v>4280</v>
      </c>
      <c r="M440" s="1" t="s">
        <v>265</v>
      </c>
      <c r="N440" s="1" t="s">
        <v>5007</v>
      </c>
      <c r="O440">
        <v>1</v>
      </c>
      <c r="P440">
        <v>2010</v>
      </c>
      <c r="Q440">
        <v>1</v>
      </c>
      <c r="R440">
        <v>2010</v>
      </c>
      <c r="S440" t="s">
        <v>3987</v>
      </c>
      <c r="T440" t="s">
        <v>3987</v>
      </c>
      <c r="U440">
        <v>2010</v>
      </c>
      <c r="V440">
        <v>2010</v>
      </c>
    </row>
    <row r="441" spans="1:22" x14ac:dyDescent="0.35">
      <c r="A441" s="1" t="s">
        <v>334</v>
      </c>
      <c r="B441" s="1" t="s">
        <v>335</v>
      </c>
      <c r="C441" s="1" t="s">
        <v>28</v>
      </c>
      <c r="D441" s="1" t="s">
        <v>336</v>
      </c>
      <c r="E441" s="1" t="s">
        <v>250</v>
      </c>
      <c r="F441" s="1" t="s">
        <v>4601</v>
      </c>
      <c r="G441">
        <v>250000</v>
      </c>
      <c r="H441">
        <v>250000</v>
      </c>
      <c r="I441">
        <v>250000</v>
      </c>
      <c r="J441" s="2">
        <v>37622</v>
      </c>
      <c r="K441" s="2">
        <v>37622</v>
      </c>
      <c r="L441" s="1" t="s">
        <v>4280</v>
      </c>
      <c r="M441" s="1" t="s">
        <v>265</v>
      </c>
      <c r="N441" s="1" t="s">
        <v>5008</v>
      </c>
      <c r="O441">
        <v>1</v>
      </c>
      <c r="P441">
        <v>2003</v>
      </c>
      <c r="Q441">
        <v>1</v>
      </c>
      <c r="R441">
        <v>2003</v>
      </c>
      <c r="S441" t="s">
        <v>3987</v>
      </c>
      <c r="T441" t="s">
        <v>3987</v>
      </c>
      <c r="U441">
        <v>2003</v>
      </c>
      <c r="V441">
        <v>2003</v>
      </c>
    </row>
    <row r="442" spans="1:22" x14ac:dyDescent="0.35">
      <c r="A442" s="1" t="s">
        <v>334</v>
      </c>
      <c r="B442" s="1" t="s">
        <v>339</v>
      </c>
      <c r="C442" s="1" t="s">
        <v>28</v>
      </c>
      <c r="D442" s="1" t="s">
        <v>340</v>
      </c>
      <c r="E442" s="1" t="s">
        <v>250</v>
      </c>
      <c r="F442" s="1" t="s">
        <v>4601</v>
      </c>
      <c r="G442">
        <v>192200</v>
      </c>
      <c r="H442">
        <v>137500</v>
      </c>
      <c r="I442">
        <v>137500</v>
      </c>
      <c r="J442" s="2">
        <v>37987</v>
      </c>
      <c r="K442" s="2">
        <v>37987</v>
      </c>
      <c r="L442" s="1" t="s">
        <v>4280</v>
      </c>
      <c r="M442" s="1" t="s">
        <v>265</v>
      </c>
      <c r="N442" s="1" t="s">
        <v>5009</v>
      </c>
      <c r="O442">
        <v>1</v>
      </c>
      <c r="P442">
        <v>2004</v>
      </c>
      <c r="Q442">
        <v>1</v>
      </c>
      <c r="R442">
        <v>2004</v>
      </c>
      <c r="S442" t="s">
        <v>3987</v>
      </c>
      <c r="T442" t="s">
        <v>3987</v>
      </c>
      <c r="U442">
        <v>2004</v>
      </c>
      <c r="V442">
        <v>2004</v>
      </c>
    </row>
    <row r="443" spans="1:22" x14ac:dyDescent="0.35">
      <c r="A443" s="1" t="s">
        <v>341</v>
      </c>
      <c r="B443" s="1" t="s">
        <v>342</v>
      </c>
      <c r="C443" s="1" t="s">
        <v>292</v>
      </c>
      <c r="D443" s="1" t="s">
        <v>343</v>
      </c>
      <c r="E443" s="1" t="s">
        <v>250</v>
      </c>
      <c r="F443" s="1" t="s">
        <v>4601</v>
      </c>
      <c r="G443">
        <v>250000</v>
      </c>
      <c r="H443">
        <v>250000</v>
      </c>
      <c r="I443">
        <v>250000</v>
      </c>
      <c r="J443" s="2">
        <v>38718</v>
      </c>
      <c r="K443" s="2">
        <v>38718</v>
      </c>
      <c r="L443" s="1" t="s">
        <v>4287</v>
      </c>
      <c r="M443" s="1" t="s">
        <v>265</v>
      </c>
      <c r="N443" s="1" t="s">
        <v>5010</v>
      </c>
      <c r="O443">
        <v>1</v>
      </c>
      <c r="P443">
        <v>2006</v>
      </c>
      <c r="Q443">
        <v>1</v>
      </c>
      <c r="R443">
        <v>2006</v>
      </c>
      <c r="S443" t="s">
        <v>3987</v>
      </c>
      <c r="T443" t="s">
        <v>3987</v>
      </c>
      <c r="U443">
        <v>2006</v>
      </c>
      <c r="V443">
        <v>2006</v>
      </c>
    </row>
    <row r="444" spans="1:22" x14ac:dyDescent="0.35">
      <c r="A444" s="1" t="s">
        <v>341</v>
      </c>
      <c r="B444" s="1" t="s">
        <v>344</v>
      </c>
      <c r="C444" s="1" t="s">
        <v>262</v>
      </c>
      <c r="D444" s="1" t="s">
        <v>345</v>
      </c>
      <c r="E444" s="1" t="s">
        <v>250</v>
      </c>
      <c r="F444" s="1" t="s">
        <v>4601</v>
      </c>
      <c r="G444">
        <v>500000</v>
      </c>
      <c r="H444">
        <v>500000</v>
      </c>
      <c r="I444">
        <v>500000</v>
      </c>
      <c r="J444" s="2">
        <v>38353</v>
      </c>
      <c r="K444" s="2">
        <v>38353</v>
      </c>
      <c r="L444" s="1" t="s">
        <v>4287</v>
      </c>
      <c r="M444" s="1" t="s">
        <v>265</v>
      </c>
      <c r="N444" s="1" t="s">
        <v>5011</v>
      </c>
      <c r="O444">
        <v>1</v>
      </c>
      <c r="P444">
        <v>2005</v>
      </c>
      <c r="Q444">
        <v>1</v>
      </c>
      <c r="R444">
        <v>2005</v>
      </c>
      <c r="S444" t="s">
        <v>3987</v>
      </c>
      <c r="T444" t="s">
        <v>3987</v>
      </c>
      <c r="U444">
        <v>2005</v>
      </c>
      <c r="V444">
        <v>2005</v>
      </c>
    </row>
    <row r="445" spans="1:22" x14ac:dyDescent="0.35">
      <c r="A445" s="1" t="s">
        <v>38</v>
      </c>
      <c r="B445" s="1" t="s">
        <v>452</v>
      </c>
      <c r="C445" s="1" t="s">
        <v>262</v>
      </c>
      <c r="D445" s="1" t="s">
        <v>453</v>
      </c>
      <c r="E445" s="1" t="s">
        <v>250</v>
      </c>
      <c r="F445" s="1" t="s">
        <v>4601</v>
      </c>
      <c r="G445">
        <v>450000</v>
      </c>
      <c r="H445">
        <v>231000</v>
      </c>
      <c r="I445">
        <v>231000</v>
      </c>
      <c r="J445" s="2">
        <v>39814</v>
      </c>
      <c r="K445" s="2">
        <v>39814</v>
      </c>
      <c r="L445" s="1" t="s">
        <v>4287</v>
      </c>
      <c r="M445" s="1" t="s">
        <v>265</v>
      </c>
      <c r="N445" s="1" t="s">
        <v>5012</v>
      </c>
      <c r="O445">
        <v>1</v>
      </c>
      <c r="P445">
        <v>2009</v>
      </c>
      <c r="Q445">
        <v>1</v>
      </c>
      <c r="R445">
        <v>2009</v>
      </c>
      <c r="S445" t="s">
        <v>3987</v>
      </c>
      <c r="T445" t="s">
        <v>3987</v>
      </c>
      <c r="U445">
        <v>2009</v>
      </c>
      <c r="V445">
        <v>2009</v>
      </c>
    </row>
    <row r="446" spans="1:22" x14ac:dyDescent="0.35">
      <c r="A446" s="1" t="s">
        <v>38</v>
      </c>
      <c r="B446" s="1" t="s">
        <v>457</v>
      </c>
      <c r="C446" s="1" t="s">
        <v>262</v>
      </c>
      <c r="D446" s="1" t="s">
        <v>458</v>
      </c>
      <c r="E446" s="1" t="s">
        <v>250</v>
      </c>
      <c r="F446" s="1" t="s">
        <v>4601</v>
      </c>
      <c r="G446">
        <v>2050000</v>
      </c>
      <c r="H446">
        <v>650000</v>
      </c>
      <c r="I446">
        <v>650000</v>
      </c>
      <c r="J446" s="2">
        <v>40562</v>
      </c>
      <c r="K446" s="2">
        <v>40562</v>
      </c>
      <c r="L446" s="1" t="s">
        <v>4287</v>
      </c>
      <c r="M446" s="1" t="s">
        <v>265</v>
      </c>
      <c r="N446" s="1" t="s">
        <v>5013</v>
      </c>
      <c r="O446">
        <v>1</v>
      </c>
      <c r="P446">
        <v>2011</v>
      </c>
      <c r="Q446">
        <v>1</v>
      </c>
      <c r="R446">
        <v>2011</v>
      </c>
      <c r="S446" t="s">
        <v>3987</v>
      </c>
      <c r="T446" t="s">
        <v>3987</v>
      </c>
      <c r="U446">
        <v>2011</v>
      </c>
      <c r="V446">
        <v>2011</v>
      </c>
    </row>
    <row r="447" spans="1:22" x14ac:dyDescent="0.35">
      <c r="A447" s="1" t="s">
        <v>38</v>
      </c>
      <c r="B447" s="1" t="s">
        <v>457</v>
      </c>
      <c r="C447" s="1" t="s">
        <v>262</v>
      </c>
      <c r="D447" s="1" t="s">
        <v>458</v>
      </c>
      <c r="E447" s="1" t="s">
        <v>250</v>
      </c>
      <c r="F447" s="1" t="s">
        <v>4601</v>
      </c>
      <c r="G447">
        <v>2050000</v>
      </c>
      <c r="H447">
        <v>660000</v>
      </c>
      <c r="I447">
        <v>660000</v>
      </c>
      <c r="J447" s="2">
        <v>41082</v>
      </c>
      <c r="K447" s="2">
        <v>41082</v>
      </c>
      <c r="L447" s="1" t="s">
        <v>4287</v>
      </c>
      <c r="M447" s="1" t="s">
        <v>265</v>
      </c>
      <c r="N447" s="1" t="s">
        <v>5014</v>
      </c>
      <c r="O447">
        <v>6</v>
      </c>
      <c r="P447">
        <v>2012</v>
      </c>
      <c r="Q447">
        <v>6</v>
      </c>
      <c r="R447">
        <v>2012</v>
      </c>
      <c r="S447" t="s">
        <v>3985</v>
      </c>
      <c r="T447" t="s">
        <v>3985</v>
      </c>
      <c r="U447">
        <v>2012</v>
      </c>
      <c r="V447">
        <v>2012</v>
      </c>
    </row>
    <row r="448" spans="1:22" x14ac:dyDescent="0.35">
      <c r="A448" s="1" t="s">
        <v>38</v>
      </c>
      <c r="B448" s="1" t="s">
        <v>457</v>
      </c>
      <c r="C448" s="1" t="s">
        <v>262</v>
      </c>
      <c r="D448" s="1" t="s">
        <v>458</v>
      </c>
      <c r="E448" s="1" t="s">
        <v>250</v>
      </c>
      <c r="F448" s="1" t="s">
        <v>4601</v>
      </c>
      <c r="G448">
        <v>2050000</v>
      </c>
      <c r="H448">
        <v>740000</v>
      </c>
      <c r="I448">
        <v>740000</v>
      </c>
      <c r="J448" s="2">
        <v>41437</v>
      </c>
      <c r="K448" s="2">
        <v>41437</v>
      </c>
      <c r="L448" s="1" t="s">
        <v>4287</v>
      </c>
      <c r="M448" s="1" t="s">
        <v>265</v>
      </c>
      <c r="N448" s="1" t="s">
        <v>5015</v>
      </c>
      <c r="O448">
        <v>6</v>
      </c>
      <c r="P448">
        <v>2013</v>
      </c>
      <c r="Q448">
        <v>6</v>
      </c>
      <c r="R448">
        <v>2013</v>
      </c>
      <c r="S448" t="s">
        <v>3985</v>
      </c>
      <c r="T448" t="s">
        <v>3985</v>
      </c>
      <c r="U448">
        <v>2013</v>
      </c>
      <c r="V448">
        <v>2013</v>
      </c>
    </row>
    <row r="449" spans="1:22" x14ac:dyDescent="0.35">
      <c r="A449" s="1" t="s">
        <v>649</v>
      </c>
      <c r="B449" s="1" t="s">
        <v>682</v>
      </c>
      <c r="C449" s="1" t="s">
        <v>28</v>
      </c>
      <c r="D449" s="1" t="s">
        <v>683</v>
      </c>
      <c r="E449" s="1" t="s">
        <v>250</v>
      </c>
      <c r="F449" s="1" t="s">
        <v>4601</v>
      </c>
      <c r="G449">
        <v>400000</v>
      </c>
      <c r="H449">
        <v>80000</v>
      </c>
      <c r="I449">
        <v>80000</v>
      </c>
      <c r="J449" s="2">
        <v>40592</v>
      </c>
      <c r="K449" s="2">
        <v>40592</v>
      </c>
      <c r="L449" s="1" t="s">
        <v>4280</v>
      </c>
      <c r="M449" s="1" t="s">
        <v>265</v>
      </c>
      <c r="N449" s="1" t="s">
        <v>5016</v>
      </c>
      <c r="O449">
        <v>2</v>
      </c>
      <c r="P449">
        <v>2011</v>
      </c>
      <c r="Q449">
        <v>2</v>
      </c>
      <c r="R449">
        <v>2011</v>
      </c>
      <c r="S449" t="s">
        <v>3987</v>
      </c>
      <c r="T449" t="s">
        <v>3987</v>
      </c>
      <c r="U449">
        <v>2011</v>
      </c>
      <c r="V449">
        <v>2011</v>
      </c>
    </row>
    <row r="450" spans="1:22" x14ac:dyDescent="0.35">
      <c r="A450" s="1" t="s">
        <v>394</v>
      </c>
      <c r="B450" s="1" t="s">
        <v>396</v>
      </c>
      <c r="C450" s="1" t="s">
        <v>28</v>
      </c>
      <c r="D450" s="1" t="s">
        <v>397</v>
      </c>
      <c r="E450" s="1" t="s">
        <v>250</v>
      </c>
      <c r="F450" s="1" t="s">
        <v>4601</v>
      </c>
      <c r="G450">
        <v>3300000</v>
      </c>
      <c r="H450">
        <v>1077042</v>
      </c>
      <c r="I450">
        <v>1077042</v>
      </c>
      <c r="J450" s="2">
        <v>41360</v>
      </c>
      <c r="K450" s="2">
        <v>41360</v>
      </c>
      <c r="L450" s="1" t="s">
        <v>4319</v>
      </c>
      <c r="M450" s="1" t="s">
        <v>265</v>
      </c>
      <c r="N450" s="1" t="s">
        <v>5049</v>
      </c>
      <c r="O450">
        <v>3</v>
      </c>
      <c r="P450">
        <v>2013</v>
      </c>
      <c r="Q450">
        <v>3</v>
      </c>
      <c r="R450">
        <v>2013</v>
      </c>
      <c r="S450" t="s">
        <v>3986</v>
      </c>
      <c r="T450" t="s">
        <v>3986</v>
      </c>
      <c r="U450">
        <v>2013</v>
      </c>
      <c r="V450">
        <v>2013</v>
      </c>
    </row>
    <row r="451" spans="1:22" x14ac:dyDescent="0.35">
      <c r="A451" s="1" t="s">
        <v>394</v>
      </c>
      <c r="B451" s="1" t="s">
        <v>396</v>
      </c>
      <c r="C451" s="1" t="s">
        <v>28</v>
      </c>
      <c r="D451" s="1" t="s">
        <v>397</v>
      </c>
      <c r="E451" s="1" t="s">
        <v>250</v>
      </c>
      <c r="F451" s="1" t="s">
        <v>4601</v>
      </c>
      <c r="G451">
        <v>3300000</v>
      </c>
      <c r="H451">
        <v>1115429</v>
      </c>
      <c r="I451">
        <v>1115429</v>
      </c>
      <c r="J451" s="2">
        <v>41773</v>
      </c>
      <c r="K451" s="2">
        <v>41773</v>
      </c>
      <c r="L451" s="1" t="s">
        <v>4319</v>
      </c>
      <c r="M451" s="1" t="s">
        <v>265</v>
      </c>
      <c r="N451" s="1" t="s">
        <v>5050</v>
      </c>
      <c r="O451">
        <v>5</v>
      </c>
      <c r="P451">
        <v>2014</v>
      </c>
      <c r="Q451">
        <v>5</v>
      </c>
      <c r="R451">
        <v>2014</v>
      </c>
      <c r="S451" t="s">
        <v>3986</v>
      </c>
      <c r="T451" t="s">
        <v>3986</v>
      </c>
      <c r="U451">
        <v>2014</v>
      </c>
      <c r="V451">
        <v>2014</v>
      </c>
    </row>
    <row r="452" spans="1:22" x14ac:dyDescent="0.35">
      <c r="A452" s="1" t="s">
        <v>394</v>
      </c>
      <c r="B452" s="1" t="s">
        <v>396</v>
      </c>
      <c r="C452" s="1" t="s">
        <v>28</v>
      </c>
      <c r="D452" s="1" t="s">
        <v>397</v>
      </c>
      <c r="E452" s="1" t="s">
        <v>250</v>
      </c>
      <c r="F452" s="1" t="s">
        <v>4601</v>
      </c>
      <c r="G452">
        <v>3300000</v>
      </c>
      <c r="H452">
        <v>1107529</v>
      </c>
      <c r="I452">
        <v>1107529</v>
      </c>
      <c r="J452" s="2">
        <v>42109</v>
      </c>
      <c r="K452" s="2">
        <v>42109</v>
      </c>
      <c r="L452" s="1" t="s">
        <v>4319</v>
      </c>
      <c r="M452" s="1" t="s">
        <v>265</v>
      </c>
      <c r="N452" s="1" t="s">
        <v>5051</v>
      </c>
      <c r="O452">
        <v>4</v>
      </c>
      <c r="P452">
        <v>2015</v>
      </c>
      <c r="Q452">
        <v>4</v>
      </c>
      <c r="R452">
        <v>2015</v>
      </c>
      <c r="S452" t="s">
        <v>3986</v>
      </c>
      <c r="T452" t="s">
        <v>3986</v>
      </c>
      <c r="U452">
        <v>2015</v>
      </c>
      <c r="V452">
        <v>2015</v>
      </c>
    </row>
    <row r="453" spans="1:22" x14ac:dyDescent="0.35">
      <c r="A453" s="1" t="s">
        <v>649</v>
      </c>
      <c r="B453" s="1" t="s">
        <v>651</v>
      </c>
      <c r="C453" s="1" t="s">
        <v>28</v>
      </c>
      <c r="D453" s="1" t="s">
        <v>652</v>
      </c>
      <c r="E453" s="1" t="s">
        <v>250</v>
      </c>
      <c r="F453" s="1" t="s">
        <v>4601</v>
      </c>
      <c r="G453">
        <v>500000</v>
      </c>
      <c r="H453">
        <v>250000</v>
      </c>
      <c r="I453">
        <v>250000</v>
      </c>
      <c r="J453" s="2">
        <v>41363</v>
      </c>
      <c r="K453" s="2">
        <v>41363</v>
      </c>
      <c r="L453" s="1" t="s">
        <v>4291</v>
      </c>
      <c r="M453" s="1" t="s">
        <v>265</v>
      </c>
      <c r="N453" s="1" t="s">
        <v>5052</v>
      </c>
      <c r="O453">
        <v>3</v>
      </c>
      <c r="P453">
        <v>2013</v>
      </c>
      <c r="Q453">
        <v>3</v>
      </c>
      <c r="R453">
        <v>2013</v>
      </c>
      <c r="S453" t="s">
        <v>3986</v>
      </c>
      <c r="T453" t="s">
        <v>3986</v>
      </c>
      <c r="U453">
        <v>2013</v>
      </c>
      <c r="V453">
        <v>2013</v>
      </c>
    </row>
    <row r="454" spans="1:22" x14ac:dyDescent="0.35">
      <c r="A454" s="1" t="s">
        <v>649</v>
      </c>
      <c r="B454" s="1" t="s">
        <v>651</v>
      </c>
      <c r="C454" s="1" t="s">
        <v>28</v>
      </c>
      <c r="D454" s="1" t="s">
        <v>652</v>
      </c>
      <c r="E454" s="1" t="s">
        <v>250</v>
      </c>
      <c r="F454" s="1" t="s">
        <v>4601</v>
      </c>
      <c r="G454">
        <v>500000</v>
      </c>
      <c r="H454">
        <v>250000</v>
      </c>
      <c r="I454">
        <v>250000</v>
      </c>
      <c r="J454" s="2">
        <v>41669</v>
      </c>
      <c r="K454" s="2">
        <v>41669</v>
      </c>
      <c r="L454" s="1" t="s">
        <v>4291</v>
      </c>
      <c r="M454" s="1" t="s">
        <v>265</v>
      </c>
      <c r="N454" s="1" t="s">
        <v>5053</v>
      </c>
      <c r="O454">
        <v>1</v>
      </c>
      <c r="P454">
        <v>2014</v>
      </c>
      <c r="Q454">
        <v>1</v>
      </c>
      <c r="R454">
        <v>2014</v>
      </c>
      <c r="S454" t="s">
        <v>3987</v>
      </c>
      <c r="T454" t="s">
        <v>3987</v>
      </c>
      <c r="U454">
        <v>2014</v>
      </c>
      <c r="V454">
        <v>2014</v>
      </c>
    </row>
    <row r="455" spans="1:22" x14ac:dyDescent="0.35">
      <c r="A455" s="1" t="s">
        <v>577</v>
      </c>
      <c r="B455" s="1" t="s">
        <v>579</v>
      </c>
      <c r="C455" s="1" t="s">
        <v>28</v>
      </c>
      <c r="D455" s="1" t="s">
        <v>577</v>
      </c>
      <c r="E455" s="1" t="s">
        <v>250</v>
      </c>
      <c r="F455" s="1" t="s">
        <v>4601</v>
      </c>
      <c r="G455">
        <v>1149647</v>
      </c>
      <c r="H455">
        <v>583469</v>
      </c>
      <c r="I455">
        <v>583469</v>
      </c>
      <c r="J455" s="2">
        <v>42170</v>
      </c>
      <c r="K455" s="2">
        <v>42192</v>
      </c>
      <c r="L455" s="1" t="s">
        <v>4319</v>
      </c>
      <c r="M455" s="1" t="s">
        <v>582</v>
      </c>
      <c r="N455" s="1" t="s">
        <v>5035</v>
      </c>
      <c r="O455">
        <v>6</v>
      </c>
      <c r="P455">
        <v>2015</v>
      </c>
      <c r="Q455">
        <v>7</v>
      </c>
      <c r="R455">
        <v>2015</v>
      </c>
      <c r="S455" t="s">
        <v>3985</v>
      </c>
      <c r="T455" t="s">
        <v>3985</v>
      </c>
      <c r="U455">
        <v>2015</v>
      </c>
      <c r="V455">
        <v>2015</v>
      </c>
    </row>
    <row r="456" spans="1:22" x14ac:dyDescent="0.35">
      <c r="A456" s="1" t="s">
        <v>577</v>
      </c>
      <c r="B456" s="1" t="s">
        <v>579</v>
      </c>
      <c r="C456" s="1" t="s">
        <v>28</v>
      </c>
      <c r="D456" s="1" t="s">
        <v>577</v>
      </c>
      <c r="E456" s="1" t="s">
        <v>250</v>
      </c>
      <c r="F456" s="1" t="s">
        <v>4601</v>
      </c>
      <c r="G456">
        <v>1149647</v>
      </c>
      <c r="H456">
        <v>566178</v>
      </c>
      <c r="I456">
        <v>566178</v>
      </c>
      <c r="J456" s="2">
        <v>42581</v>
      </c>
      <c r="K456" s="2">
        <v>42613</v>
      </c>
      <c r="L456" s="1" t="s">
        <v>4319</v>
      </c>
      <c r="M456" s="1" t="s">
        <v>582</v>
      </c>
      <c r="N456" s="1" t="s">
        <v>5036</v>
      </c>
      <c r="O456">
        <v>7</v>
      </c>
      <c r="P456">
        <v>2016</v>
      </c>
      <c r="Q456">
        <v>8</v>
      </c>
      <c r="R456">
        <v>2016</v>
      </c>
      <c r="S456" t="s">
        <v>3985</v>
      </c>
      <c r="T456" t="s">
        <v>3985</v>
      </c>
      <c r="U456">
        <v>2016</v>
      </c>
      <c r="V456">
        <v>2016</v>
      </c>
    </row>
    <row r="457" spans="1:22" x14ac:dyDescent="0.35">
      <c r="A457" s="1" t="s">
        <v>56</v>
      </c>
      <c r="B457" s="1" t="s">
        <v>588</v>
      </c>
      <c r="C457" s="1" t="s">
        <v>28</v>
      </c>
      <c r="D457" s="1" t="s">
        <v>589</v>
      </c>
      <c r="E457" s="1" t="s">
        <v>250</v>
      </c>
      <c r="F457" s="1" t="s">
        <v>4601</v>
      </c>
      <c r="G457">
        <v>4906689</v>
      </c>
      <c r="H457">
        <v>1647720</v>
      </c>
      <c r="I457">
        <v>1647720</v>
      </c>
      <c r="J457" s="2">
        <v>42185</v>
      </c>
      <c r="K457" s="2">
        <v>42194</v>
      </c>
      <c r="L457" s="1" t="s">
        <v>4291</v>
      </c>
      <c r="M457" s="1" t="s">
        <v>65</v>
      </c>
      <c r="N457" s="1" t="s">
        <v>5037</v>
      </c>
      <c r="O457">
        <v>6</v>
      </c>
      <c r="P457">
        <v>2015</v>
      </c>
      <c r="Q457">
        <v>7</v>
      </c>
      <c r="R457">
        <v>2015</v>
      </c>
      <c r="S457" t="s">
        <v>3985</v>
      </c>
      <c r="T457" t="s">
        <v>3985</v>
      </c>
      <c r="U457">
        <v>2015</v>
      </c>
      <c r="V457">
        <v>2015</v>
      </c>
    </row>
    <row r="458" spans="1:22" x14ac:dyDescent="0.35">
      <c r="A458" s="1" t="s">
        <v>56</v>
      </c>
      <c r="B458" s="1" t="s">
        <v>588</v>
      </c>
      <c r="C458" s="1" t="s">
        <v>28</v>
      </c>
      <c r="D458" s="1" t="s">
        <v>589</v>
      </c>
      <c r="E458" s="1" t="s">
        <v>250</v>
      </c>
      <c r="F458" s="1" t="s">
        <v>4601</v>
      </c>
      <c r="G458">
        <v>4906689</v>
      </c>
      <c r="H458">
        <v>1846160</v>
      </c>
      <c r="I458">
        <v>1846160</v>
      </c>
      <c r="J458" s="2">
        <v>42505</v>
      </c>
      <c r="K458" s="2">
        <v>42633</v>
      </c>
      <c r="L458" s="1" t="s">
        <v>4291</v>
      </c>
      <c r="M458" s="1" t="s">
        <v>65</v>
      </c>
      <c r="N458" s="1" t="s">
        <v>5038</v>
      </c>
      <c r="O458">
        <v>5</v>
      </c>
      <c r="P458">
        <v>2016</v>
      </c>
      <c r="Q458">
        <v>9</v>
      </c>
      <c r="R458">
        <v>2016</v>
      </c>
      <c r="S458" t="s">
        <v>3986</v>
      </c>
      <c r="T458" t="s">
        <v>3988</v>
      </c>
      <c r="U458">
        <v>2016</v>
      </c>
      <c r="V458">
        <v>2017</v>
      </c>
    </row>
    <row r="459" spans="1:22" x14ac:dyDescent="0.35">
      <c r="A459" s="1" t="s">
        <v>56</v>
      </c>
      <c r="B459" s="1" t="s">
        <v>588</v>
      </c>
      <c r="C459" s="1" t="s">
        <v>28</v>
      </c>
      <c r="D459" s="1" t="s">
        <v>589</v>
      </c>
      <c r="E459" s="1" t="s">
        <v>250</v>
      </c>
      <c r="F459" s="1" t="s">
        <v>4601</v>
      </c>
      <c r="G459">
        <v>4906689</v>
      </c>
      <c r="H459">
        <v>1506120</v>
      </c>
      <c r="I459">
        <v>1009260</v>
      </c>
      <c r="J459" s="2">
        <v>43008</v>
      </c>
      <c r="K459" s="2">
        <v>43014</v>
      </c>
      <c r="L459" s="1" t="s">
        <v>4291</v>
      </c>
      <c r="M459" s="1" t="s">
        <v>65</v>
      </c>
      <c r="N459" s="1" t="s">
        <v>5039</v>
      </c>
      <c r="O459">
        <v>9</v>
      </c>
      <c r="P459">
        <v>2017</v>
      </c>
      <c r="Q459">
        <v>10</v>
      </c>
      <c r="R459">
        <v>2017</v>
      </c>
      <c r="S459" t="s">
        <v>3988</v>
      </c>
      <c r="T459" t="s">
        <v>3988</v>
      </c>
      <c r="U459">
        <v>2018</v>
      </c>
      <c r="V459">
        <v>2018</v>
      </c>
    </row>
    <row r="460" spans="1:22" x14ac:dyDescent="0.35">
      <c r="A460" s="1" t="s">
        <v>111</v>
      </c>
      <c r="B460" s="1" t="s">
        <v>627</v>
      </c>
      <c r="C460" s="1" t="s">
        <v>28</v>
      </c>
      <c r="D460" s="1" t="s">
        <v>628</v>
      </c>
      <c r="E460" s="1" t="s">
        <v>250</v>
      </c>
      <c r="F460" s="1" t="s">
        <v>4601</v>
      </c>
      <c r="G460">
        <v>4500000</v>
      </c>
      <c r="H460">
        <v>500000</v>
      </c>
      <c r="I460">
        <v>500000</v>
      </c>
      <c r="J460" s="2">
        <v>42064</v>
      </c>
      <c r="K460" s="2">
        <v>42081</v>
      </c>
      <c r="L460" s="1" t="s">
        <v>4296</v>
      </c>
      <c r="M460" s="1" t="s">
        <v>76</v>
      </c>
      <c r="N460" s="1" t="s">
        <v>5040</v>
      </c>
      <c r="O460">
        <v>3</v>
      </c>
      <c r="P460">
        <v>2015</v>
      </c>
      <c r="Q460">
        <v>3</v>
      </c>
      <c r="R460">
        <v>2015</v>
      </c>
      <c r="S460" t="s">
        <v>3986</v>
      </c>
      <c r="T460" t="s">
        <v>3986</v>
      </c>
      <c r="U460">
        <v>2015</v>
      </c>
      <c r="V460">
        <v>2015</v>
      </c>
    </row>
    <row r="461" spans="1:22" x14ac:dyDescent="0.35">
      <c r="A461" s="1" t="s">
        <v>129</v>
      </c>
      <c r="B461" s="1" t="s">
        <v>569</v>
      </c>
      <c r="C461" s="1" t="s">
        <v>292</v>
      </c>
      <c r="D461" s="1" t="s">
        <v>570</v>
      </c>
      <c r="E461" s="1" t="s">
        <v>250</v>
      </c>
      <c r="F461" s="1" t="s">
        <v>4601</v>
      </c>
      <c r="G461">
        <v>3840000</v>
      </c>
      <c r="H461">
        <v>1459430</v>
      </c>
      <c r="I461">
        <v>1459430</v>
      </c>
      <c r="J461" s="2">
        <v>42187</v>
      </c>
      <c r="K461" s="2">
        <v>42187</v>
      </c>
      <c r="L461" s="1" t="s">
        <v>4291</v>
      </c>
      <c r="M461" s="1" t="s">
        <v>572</v>
      </c>
      <c r="N461" s="1" t="s">
        <v>5056</v>
      </c>
      <c r="O461">
        <v>7</v>
      </c>
      <c r="P461">
        <v>2015</v>
      </c>
      <c r="Q461">
        <v>7</v>
      </c>
      <c r="R461">
        <v>2015</v>
      </c>
      <c r="S461" t="s">
        <v>3985</v>
      </c>
      <c r="T461" t="s">
        <v>3985</v>
      </c>
      <c r="U461">
        <v>2015</v>
      </c>
      <c r="V461">
        <v>2015</v>
      </c>
    </row>
    <row r="462" spans="1:22" x14ac:dyDescent="0.35">
      <c r="A462" s="1" t="s">
        <v>129</v>
      </c>
      <c r="B462" s="1" t="s">
        <v>569</v>
      </c>
      <c r="C462" s="1" t="s">
        <v>292</v>
      </c>
      <c r="D462" s="1" t="s">
        <v>570</v>
      </c>
      <c r="E462" s="1" t="s">
        <v>250</v>
      </c>
      <c r="F462" s="1" t="s">
        <v>4601</v>
      </c>
      <c r="G462">
        <v>3840000</v>
      </c>
      <c r="H462">
        <v>1211881</v>
      </c>
      <c r="I462">
        <v>1211881</v>
      </c>
      <c r="J462" s="2">
        <v>42628</v>
      </c>
      <c r="K462" s="2">
        <v>42670</v>
      </c>
      <c r="L462" s="1" t="s">
        <v>4291</v>
      </c>
      <c r="M462" s="1" t="s">
        <v>572</v>
      </c>
      <c r="N462" s="1" t="s">
        <v>5057</v>
      </c>
      <c r="O462">
        <v>9</v>
      </c>
      <c r="P462">
        <v>2016</v>
      </c>
      <c r="Q462">
        <v>10</v>
      </c>
      <c r="R462">
        <v>2016</v>
      </c>
      <c r="S462" t="s">
        <v>3988</v>
      </c>
      <c r="T462" t="s">
        <v>3988</v>
      </c>
      <c r="U462">
        <v>2017</v>
      </c>
      <c r="V462">
        <v>2017</v>
      </c>
    </row>
    <row r="463" spans="1:22" x14ac:dyDescent="0.35">
      <c r="A463" s="1" t="s">
        <v>129</v>
      </c>
      <c r="B463" s="1" t="s">
        <v>569</v>
      </c>
      <c r="C463" s="1" t="s">
        <v>292</v>
      </c>
      <c r="D463" s="1" t="s">
        <v>570</v>
      </c>
      <c r="E463" s="1" t="s">
        <v>250</v>
      </c>
      <c r="F463" s="1" t="s">
        <v>4601</v>
      </c>
      <c r="G463">
        <v>3840000</v>
      </c>
      <c r="H463">
        <v>1168689</v>
      </c>
      <c r="I463">
        <v>1168689</v>
      </c>
      <c r="J463" s="2">
        <v>42993</v>
      </c>
      <c r="K463" s="2">
        <v>43062</v>
      </c>
      <c r="L463" s="1" t="s">
        <v>4291</v>
      </c>
      <c r="M463" s="1" t="s">
        <v>572</v>
      </c>
      <c r="N463" s="1" t="s">
        <v>5058</v>
      </c>
      <c r="O463">
        <v>9</v>
      </c>
      <c r="P463">
        <v>2017</v>
      </c>
      <c r="Q463">
        <v>11</v>
      </c>
      <c r="R463">
        <v>2017</v>
      </c>
      <c r="S463" t="s">
        <v>3988</v>
      </c>
      <c r="T463" t="s">
        <v>3988</v>
      </c>
      <c r="U463">
        <v>2018</v>
      </c>
      <c r="V463">
        <v>2018</v>
      </c>
    </row>
    <row r="464" spans="1:22" x14ac:dyDescent="0.35">
      <c r="A464" s="1" t="s">
        <v>121</v>
      </c>
      <c r="B464" s="1" t="s">
        <v>560</v>
      </c>
      <c r="C464" s="1" t="s">
        <v>28</v>
      </c>
      <c r="D464" s="1" t="s">
        <v>561</v>
      </c>
      <c r="E464" s="1" t="s">
        <v>250</v>
      </c>
      <c r="F464" s="1" t="s">
        <v>4601</v>
      </c>
      <c r="G464">
        <v>1000000</v>
      </c>
      <c r="H464">
        <v>675216</v>
      </c>
      <c r="I464">
        <v>675216</v>
      </c>
      <c r="J464" s="2">
        <v>42353</v>
      </c>
      <c r="K464" s="2">
        <v>42353</v>
      </c>
      <c r="L464" s="1" t="s">
        <v>4511</v>
      </c>
      <c r="M464" s="1" t="s">
        <v>562</v>
      </c>
      <c r="N464" s="1" t="s">
        <v>5059</v>
      </c>
      <c r="O464">
        <v>12</v>
      </c>
      <c r="P464">
        <v>2015</v>
      </c>
      <c r="Q464">
        <v>12</v>
      </c>
      <c r="R464">
        <v>2015</v>
      </c>
      <c r="S464" t="s">
        <v>3987</v>
      </c>
      <c r="T464" t="s">
        <v>3987</v>
      </c>
      <c r="U464">
        <v>2016</v>
      </c>
      <c r="V464">
        <v>2016</v>
      </c>
    </row>
    <row r="465" spans="1:22" x14ac:dyDescent="0.35">
      <c r="A465" s="1" t="s">
        <v>121</v>
      </c>
      <c r="B465" s="1" t="s">
        <v>560</v>
      </c>
      <c r="C465" s="1" t="s">
        <v>28</v>
      </c>
      <c r="D465" s="1" t="s">
        <v>561</v>
      </c>
      <c r="E465" s="1" t="s">
        <v>250</v>
      </c>
      <c r="F465" s="1" t="s">
        <v>4601</v>
      </c>
      <c r="G465">
        <v>1000000</v>
      </c>
      <c r="H465">
        <v>324784</v>
      </c>
      <c r="I465">
        <v>324784</v>
      </c>
      <c r="J465" s="2">
        <v>42780</v>
      </c>
      <c r="K465" s="2">
        <v>42796</v>
      </c>
      <c r="L465" s="1" t="s">
        <v>4511</v>
      </c>
      <c r="M465" s="1" t="s">
        <v>562</v>
      </c>
      <c r="N465" s="1" t="s">
        <v>5060</v>
      </c>
      <c r="O465">
        <v>2</v>
      </c>
      <c r="P465">
        <v>2017</v>
      </c>
      <c r="Q465">
        <v>3</v>
      </c>
      <c r="R465">
        <v>2017</v>
      </c>
      <c r="S465" t="s">
        <v>3987</v>
      </c>
      <c r="T465" t="s">
        <v>3986</v>
      </c>
      <c r="U465">
        <v>2017</v>
      </c>
      <c r="V465">
        <v>2017</v>
      </c>
    </row>
    <row r="466" spans="1:22" x14ac:dyDescent="0.35">
      <c r="A466" s="1" t="s">
        <v>592</v>
      </c>
      <c r="B466" s="1" t="s">
        <v>594</v>
      </c>
      <c r="C466" s="1" t="s">
        <v>262</v>
      </c>
      <c r="D466" s="1" t="s">
        <v>595</v>
      </c>
      <c r="E466" s="1" t="s">
        <v>250</v>
      </c>
      <c r="F466" s="1" t="s">
        <v>4601</v>
      </c>
      <c r="G466">
        <v>1720600</v>
      </c>
      <c r="H466">
        <v>828000</v>
      </c>
      <c r="I466">
        <v>828000</v>
      </c>
      <c r="J466" s="2">
        <v>41723</v>
      </c>
      <c r="K466" s="2">
        <v>41712</v>
      </c>
      <c r="L466" s="1" t="s">
        <v>4291</v>
      </c>
      <c r="M466" s="1" t="s">
        <v>265</v>
      </c>
      <c r="N466" s="1" t="s">
        <v>5061</v>
      </c>
      <c r="O466">
        <v>3</v>
      </c>
      <c r="P466">
        <v>2014</v>
      </c>
      <c r="Q466">
        <v>3</v>
      </c>
      <c r="R466">
        <v>2014</v>
      </c>
      <c r="S466" t="s">
        <v>3986</v>
      </c>
      <c r="T466" t="s">
        <v>3986</v>
      </c>
      <c r="U466">
        <v>2014</v>
      </c>
      <c r="V466">
        <v>2014</v>
      </c>
    </row>
    <row r="467" spans="1:22" x14ac:dyDescent="0.35">
      <c r="A467" s="1" t="s">
        <v>592</v>
      </c>
      <c r="B467" s="1" t="s">
        <v>594</v>
      </c>
      <c r="C467" s="1" t="s">
        <v>262</v>
      </c>
      <c r="D467" s="1" t="s">
        <v>595</v>
      </c>
      <c r="E467" s="1" t="s">
        <v>250</v>
      </c>
      <c r="F467" s="1" t="s">
        <v>4601</v>
      </c>
      <c r="G467">
        <v>1720600</v>
      </c>
      <c r="H467">
        <v>892600</v>
      </c>
      <c r="I467">
        <v>892600</v>
      </c>
      <c r="J467" s="2">
        <v>42139</v>
      </c>
      <c r="K467" s="2">
        <v>42159</v>
      </c>
      <c r="L467" s="1" t="s">
        <v>4291</v>
      </c>
      <c r="M467" s="1" t="s">
        <v>265</v>
      </c>
      <c r="N467" s="1" t="s">
        <v>5062</v>
      </c>
      <c r="O467">
        <v>5</v>
      </c>
      <c r="P467">
        <v>2015</v>
      </c>
      <c r="Q467">
        <v>6</v>
      </c>
      <c r="R467">
        <v>2015</v>
      </c>
      <c r="S467" t="s">
        <v>3986</v>
      </c>
      <c r="T467" t="s">
        <v>3985</v>
      </c>
      <c r="U467">
        <v>2015</v>
      </c>
      <c r="V467">
        <v>2015</v>
      </c>
    </row>
    <row r="468" spans="1:22" x14ac:dyDescent="0.35">
      <c r="A468" s="1" t="s">
        <v>614</v>
      </c>
      <c r="B468" s="1" t="s">
        <v>615</v>
      </c>
      <c r="C468" s="1" t="s">
        <v>71</v>
      </c>
      <c r="D468" s="1" t="s">
        <v>614</v>
      </c>
      <c r="E468" s="1" t="s">
        <v>250</v>
      </c>
      <c r="F468" s="1" t="s">
        <v>4601</v>
      </c>
      <c r="G468">
        <v>434430</v>
      </c>
      <c r="H468">
        <v>181280</v>
      </c>
      <c r="I468">
        <v>181280</v>
      </c>
      <c r="J468" s="2">
        <v>42094</v>
      </c>
      <c r="K468" s="2">
        <v>42094</v>
      </c>
      <c r="L468" s="1" t="s">
        <v>4291</v>
      </c>
      <c r="M468" s="1" t="s">
        <v>617</v>
      </c>
      <c r="N468" s="1" t="s">
        <v>5063</v>
      </c>
      <c r="O468">
        <v>3</v>
      </c>
      <c r="P468">
        <v>2015</v>
      </c>
      <c r="Q468">
        <v>3</v>
      </c>
      <c r="R468">
        <v>2015</v>
      </c>
      <c r="S468" t="s">
        <v>3986</v>
      </c>
      <c r="T468" t="s">
        <v>3986</v>
      </c>
      <c r="U468">
        <v>2015</v>
      </c>
      <c r="V468">
        <v>2015</v>
      </c>
    </row>
    <row r="469" spans="1:22" x14ac:dyDescent="0.35">
      <c r="A469" s="1" t="s">
        <v>614</v>
      </c>
      <c r="B469" s="1" t="s">
        <v>615</v>
      </c>
      <c r="C469" s="1" t="s">
        <v>71</v>
      </c>
      <c r="D469" s="1" t="s">
        <v>614</v>
      </c>
      <c r="E469" s="1" t="s">
        <v>250</v>
      </c>
      <c r="F469" s="1" t="s">
        <v>4601</v>
      </c>
      <c r="G469">
        <v>434430</v>
      </c>
      <c r="H469">
        <v>41500</v>
      </c>
      <c r="I469">
        <v>41500</v>
      </c>
      <c r="J469" s="2">
        <v>42308</v>
      </c>
      <c r="K469" s="2">
        <v>42305</v>
      </c>
      <c r="L469" s="1" t="s">
        <v>4291</v>
      </c>
      <c r="M469" s="1" t="s">
        <v>617</v>
      </c>
      <c r="N469" s="1" t="s">
        <v>5064</v>
      </c>
      <c r="O469">
        <v>10</v>
      </c>
      <c r="P469">
        <v>2015</v>
      </c>
      <c r="Q469">
        <v>10</v>
      </c>
      <c r="R469">
        <v>2015</v>
      </c>
      <c r="S469" t="s">
        <v>3988</v>
      </c>
      <c r="T469" t="s">
        <v>3988</v>
      </c>
      <c r="U469">
        <v>2016</v>
      </c>
      <c r="V469">
        <v>2016</v>
      </c>
    </row>
    <row r="470" spans="1:22" x14ac:dyDescent="0.35">
      <c r="A470" s="1" t="s">
        <v>111</v>
      </c>
      <c r="B470" s="1" t="s">
        <v>173</v>
      </c>
      <c r="C470" s="1" t="s">
        <v>28</v>
      </c>
      <c r="D470" s="1" t="s">
        <v>174</v>
      </c>
      <c r="E470" s="1" t="s">
        <v>60</v>
      </c>
      <c r="F470" s="1" t="s">
        <v>4601</v>
      </c>
      <c r="G470">
        <v>5777767</v>
      </c>
      <c r="H470">
        <v>1725514</v>
      </c>
      <c r="I470">
        <v>1725514</v>
      </c>
      <c r="J470" s="2">
        <v>43434</v>
      </c>
      <c r="K470" s="2">
        <v>43425</v>
      </c>
      <c r="L470" s="1" t="s">
        <v>5170</v>
      </c>
      <c r="M470" s="1" t="s">
        <v>76</v>
      </c>
      <c r="N470" s="1" t="s">
        <v>5054</v>
      </c>
      <c r="O470">
        <v>11</v>
      </c>
      <c r="P470">
        <v>2018</v>
      </c>
      <c r="Q470">
        <v>11</v>
      </c>
      <c r="R470">
        <v>2018</v>
      </c>
      <c r="S470" t="s">
        <v>3988</v>
      </c>
      <c r="T470" t="s">
        <v>3988</v>
      </c>
      <c r="U470">
        <v>2019</v>
      </c>
      <c r="V470">
        <v>2019</v>
      </c>
    </row>
    <row r="471" spans="1:22" x14ac:dyDescent="0.35">
      <c r="A471" s="1" t="s">
        <v>111</v>
      </c>
      <c r="B471" s="1" t="s">
        <v>173</v>
      </c>
      <c r="C471" s="1" t="s">
        <v>28</v>
      </c>
      <c r="D471" s="1" t="s">
        <v>174</v>
      </c>
      <c r="E471" s="1" t="s">
        <v>60</v>
      </c>
      <c r="F471" s="1" t="s">
        <v>4601</v>
      </c>
      <c r="G471">
        <v>5777767</v>
      </c>
      <c r="H471">
        <v>1974486</v>
      </c>
      <c r="I471">
        <v>1974486</v>
      </c>
      <c r="J471" s="2">
        <v>43799</v>
      </c>
      <c r="K471" s="2">
        <v>43833</v>
      </c>
      <c r="L471" s="1" t="s">
        <v>5170</v>
      </c>
      <c r="M471" s="1" t="s">
        <v>76</v>
      </c>
      <c r="N471" s="1" t="s">
        <v>5055</v>
      </c>
      <c r="O471">
        <v>11</v>
      </c>
      <c r="P471">
        <v>2019</v>
      </c>
      <c r="Q471">
        <v>1</v>
      </c>
      <c r="R471">
        <v>2020</v>
      </c>
      <c r="S471" t="s">
        <v>3988</v>
      </c>
      <c r="T471" t="s">
        <v>3987</v>
      </c>
      <c r="U471">
        <v>2020</v>
      </c>
      <c r="V471">
        <v>2020</v>
      </c>
    </row>
    <row r="472" spans="1:22" x14ac:dyDescent="0.35">
      <c r="A472" s="1" t="s">
        <v>111</v>
      </c>
      <c r="B472" s="1" t="s">
        <v>627</v>
      </c>
      <c r="C472" s="1" t="s">
        <v>28</v>
      </c>
      <c r="D472" s="1" t="s">
        <v>628</v>
      </c>
      <c r="E472" s="1" t="s">
        <v>250</v>
      </c>
      <c r="F472" s="1" t="s">
        <v>4601</v>
      </c>
      <c r="G472">
        <v>4500000</v>
      </c>
      <c r="H472">
        <v>1000000</v>
      </c>
      <c r="I472">
        <v>1000000</v>
      </c>
      <c r="J472" s="2">
        <v>42323</v>
      </c>
      <c r="K472" s="2">
        <v>42579</v>
      </c>
      <c r="L472" s="1" t="s">
        <v>4296</v>
      </c>
      <c r="M472" s="1" t="s">
        <v>76</v>
      </c>
      <c r="N472" s="1" t="s">
        <v>5041</v>
      </c>
      <c r="O472">
        <v>11</v>
      </c>
      <c r="P472">
        <v>2015</v>
      </c>
      <c r="Q472">
        <v>7</v>
      </c>
      <c r="R472">
        <v>2016</v>
      </c>
      <c r="S472" t="s">
        <v>3988</v>
      </c>
      <c r="T472" t="s">
        <v>3985</v>
      </c>
      <c r="U472">
        <v>2016</v>
      </c>
      <c r="V472">
        <v>2016</v>
      </c>
    </row>
    <row r="473" spans="1:22" x14ac:dyDescent="0.35">
      <c r="A473" s="1" t="s">
        <v>111</v>
      </c>
      <c r="B473" s="1" t="s">
        <v>627</v>
      </c>
      <c r="C473" s="1" t="s">
        <v>28</v>
      </c>
      <c r="D473" s="1" t="s">
        <v>628</v>
      </c>
      <c r="E473" s="1" t="s">
        <v>250</v>
      </c>
      <c r="F473" s="1" t="s">
        <v>4601</v>
      </c>
      <c r="G473">
        <v>4500000</v>
      </c>
      <c r="H473">
        <v>1500000</v>
      </c>
      <c r="I473">
        <v>1500000</v>
      </c>
      <c r="J473" s="2">
        <v>42689</v>
      </c>
      <c r="K473" s="2">
        <v>42720</v>
      </c>
      <c r="L473" s="1" t="s">
        <v>4296</v>
      </c>
      <c r="M473" s="1" t="s">
        <v>76</v>
      </c>
      <c r="N473" s="1" t="s">
        <v>5042</v>
      </c>
      <c r="O473">
        <v>11</v>
      </c>
      <c r="P473">
        <v>2016</v>
      </c>
      <c r="Q473">
        <v>12</v>
      </c>
      <c r="R473">
        <v>2016</v>
      </c>
      <c r="S473" t="s">
        <v>3988</v>
      </c>
      <c r="T473" t="s">
        <v>3987</v>
      </c>
      <c r="U473">
        <v>2017</v>
      </c>
      <c r="V473">
        <v>2017</v>
      </c>
    </row>
    <row r="474" spans="1:22" x14ac:dyDescent="0.35">
      <c r="A474" s="1" t="s">
        <v>111</v>
      </c>
      <c r="B474" s="1" t="s">
        <v>627</v>
      </c>
      <c r="C474" s="1" t="s">
        <v>28</v>
      </c>
      <c r="D474" s="1" t="s">
        <v>628</v>
      </c>
      <c r="E474" s="1" t="s">
        <v>250</v>
      </c>
      <c r="F474" s="1" t="s">
        <v>4601</v>
      </c>
      <c r="G474">
        <v>4500000</v>
      </c>
      <c r="H474">
        <v>1500000</v>
      </c>
      <c r="I474">
        <v>1500000</v>
      </c>
      <c r="J474" s="2">
        <v>43069</v>
      </c>
      <c r="K474" s="2">
        <v>43070</v>
      </c>
      <c r="L474" s="1" t="s">
        <v>4296</v>
      </c>
      <c r="M474" s="1" t="s">
        <v>76</v>
      </c>
      <c r="N474" s="1" t="s">
        <v>5043</v>
      </c>
      <c r="O474">
        <v>11</v>
      </c>
      <c r="P474">
        <v>2017</v>
      </c>
      <c r="Q474">
        <v>12</v>
      </c>
      <c r="R474">
        <v>2017</v>
      </c>
      <c r="S474" t="s">
        <v>3988</v>
      </c>
      <c r="T474" t="s">
        <v>3987</v>
      </c>
      <c r="U474">
        <v>2018</v>
      </c>
      <c r="V474">
        <v>2018</v>
      </c>
    </row>
    <row r="475" spans="1:22" x14ac:dyDescent="0.35">
      <c r="A475" s="1" t="s">
        <v>68</v>
      </c>
      <c r="B475" s="1" t="s">
        <v>620</v>
      </c>
      <c r="C475" s="1" t="s">
        <v>71</v>
      </c>
      <c r="D475" s="1" t="s">
        <v>621</v>
      </c>
      <c r="E475" s="1" t="s">
        <v>250</v>
      </c>
      <c r="F475" s="1" t="s">
        <v>4601</v>
      </c>
      <c r="G475">
        <v>258300</v>
      </c>
      <c r="H475">
        <v>209900</v>
      </c>
      <c r="I475">
        <v>209900</v>
      </c>
      <c r="J475" s="2">
        <v>42585</v>
      </c>
      <c r="K475" s="2">
        <v>42585</v>
      </c>
      <c r="L475" s="1" t="s">
        <v>4280</v>
      </c>
      <c r="M475" s="1" t="s">
        <v>265</v>
      </c>
      <c r="N475" s="1" t="s">
        <v>5044</v>
      </c>
      <c r="O475">
        <v>8</v>
      </c>
      <c r="P475">
        <v>2016</v>
      </c>
      <c r="Q475">
        <v>8</v>
      </c>
      <c r="R475">
        <v>2016</v>
      </c>
      <c r="S475" t="s">
        <v>3985</v>
      </c>
      <c r="T475" t="s">
        <v>3985</v>
      </c>
      <c r="U475">
        <v>2016</v>
      </c>
      <c r="V475">
        <v>2016</v>
      </c>
    </row>
    <row r="476" spans="1:22" x14ac:dyDescent="0.35">
      <c r="A476" s="1" t="s">
        <v>68</v>
      </c>
      <c r="B476" s="1" t="s">
        <v>620</v>
      </c>
      <c r="C476" s="1" t="s">
        <v>71</v>
      </c>
      <c r="D476" s="1" t="s">
        <v>621</v>
      </c>
      <c r="E476" s="1" t="s">
        <v>250</v>
      </c>
      <c r="F476" s="1" t="s">
        <v>4601</v>
      </c>
      <c r="G476">
        <v>258300</v>
      </c>
      <c r="H476">
        <v>49400</v>
      </c>
      <c r="I476">
        <v>49400</v>
      </c>
      <c r="J476" s="2">
        <v>42636</v>
      </c>
      <c r="K476" s="2">
        <v>42636</v>
      </c>
      <c r="L476" s="1" t="s">
        <v>4280</v>
      </c>
      <c r="M476" s="1" t="s">
        <v>265</v>
      </c>
      <c r="N476" s="1" t="s">
        <v>5045</v>
      </c>
      <c r="O476">
        <v>9</v>
      </c>
      <c r="P476">
        <v>2016</v>
      </c>
      <c r="Q476">
        <v>9</v>
      </c>
      <c r="R476">
        <v>2016</v>
      </c>
      <c r="S476" t="s">
        <v>3988</v>
      </c>
      <c r="T476" t="s">
        <v>3988</v>
      </c>
      <c r="U476">
        <v>2017</v>
      </c>
      <c r="V476">
        <v>2017</v>
      </c>
    </row>
    <row r="477" spans="1:22" x14ac:dyDescent="0.35">
      <c r="A477" s="1" t="s">
        <v>423</v>
      </c>
      <c r="B477" s="1" t="s">
        <v>602</v>
      </c>
      <c r="C477" s="1" t="s">
        <v>28</v>
      </c>
      <c r="D477" s="1" t="s">
        <v>603</v>
      </c>
      <c r="E477" s="1" t="s">
        <v>250</v>
      </c>
      <c r="F477" s="1" t="s">
        <v>4601</v>
      </c>
      <c r="G477">
        <v>3232750</v>
      </c>
      <c r="H477">
        <v>1027069</v>
      </c>
      <c r="I477">
        <v>1027069</v>
      </c>
      <c r="J477" s="2">
        <v>41523</v>
      </c>
      <c r="K477" s="2">
        <v>41523</v>
      </c>
      <c r="L477" s="1" t="s">
        <v>4319</v>
      </c>
      <c r="M477" s="1" t="s">
        <v>604</v>
      </c>
      <c r="N477" s="1" t="s">
        <v>5046</v>
      </c>
      <c r="O477">
        <v>9</v>
      </c>
      <c r="P477">
        <v>2013</v>
      </c>
      <c r="Q477">
        <v>9</v>
      </c>
      <c r="R477">
        <v>2013</v>
      </c>
      <c r="S477" t="s">
        <v>3988</v>
      </c>
      <c r="T477" t="s">
        <v>3988</v>
      </c>
      <c r="U477">
        <v>2014</v>
      </c>
      <c r="V477">
        <v>2014</v>
      </c>
    </row>
    <row r="478" spans="1:22" x14ac:dyDescent="0.35">
      <c r="A478" s="1" t="s">
        <v>423</v>
      </c>
      <c r="B478" s="1" t="s">
        <v>602</v>
      </c>
      <c r="C478" s="1" t="s">
        <v>28</v>
      </c>
      <c r="D478" s="1" t="s">
        <v>603</v>
      </c>
      <c r="E478" s="1" t="s">
        <v>250</v>
      </c>
      <c r="F478" s="1" t="s">
        <v>4601</v>
      </c>
      <c r="G478">
        <v>3232750</v>
      </c>
      <c r="H478">
        <v>1073352</v>
      </c>
      <c r="I478">
        <v>1073352</v>
      </c>
      <c r="J478" s="2">
        <v>41955</v>
      </c>
      <c r="K478" s="2">
        <v>41955</v>
      </c>
      <c r="L478" s="1" t="s">
        <v>4319</v>
      </c>
      <c r="M478" s="1" t="s">
        <v>604</v>
      </c>
      <c r="N478" s="1" t="s">
        <v>5047</v>
      </c>
      <c r="O478">
        <v>11</v>
      </c>
      <c r="P478">
        <v>2014</v>
      </c>
      <c r="Q478">
        <v>11</v>
      </c>
      <c r="R478">
        <v>2014</v>
      </c>
      <c r="S478" t="s">
        <v>3988</v>
      </c>
      <c r="T478" t="s">
        <v>3988</v>
      </c>
      <c r="U478">
        <v>2015</v>
      </c>
      <c r="V478">
        <v>2015</v>
      </c>
    </row>
    <row r="479" spans="1:22" x14ac:dyDescent="0.35">
      <c r="A479" s="1" t="s">
        <v>423</v>
      </c>
      <c r="B479" s="1" t="s">
        <v>602</v>
      </c>
      <c r="C479" s="1" t="s">
        <v>28</v>
      </c>
      <c r="D479" s="1" t="s">
        <v>603</v>
      </c>
      <c r="E479" s="1" t="s">
        <v>250</v>
      </c>
      <c r="F479" s="1" t="s">
        <v>4601</v>
      </c>
      <c r="G479">
        <v>3232750</v>
      </c>
      <c r="H479">
        <v>1132328</v>
      </c>
      <c r="I479">
        <v>1132328</v>
      </c>
      <c r="J479" s="2">
        <v>42356</v>
      </c>
      <c r="K479" s="2">
        <v>42356</v>
      </c>
      <c r="L479" s="1" t="s">
        <v>4319</v>
      </c>
      <c r="M479" s="1" t="s">
        <v>604</v>
      </c>
      <c r="N479" s="1" t="s">
        <v>5048</v>
      </c>
      <c r="O479">
        <v>12</v>
      </c>
      <c r="P479">
        <v>2015</v>
      </c>
      <c r="Q479">
        <v>12</v>
      </c>
      <c r="R479">
        <v>2015</v>
      </c>
      <c r="S479" t="s">
        <v>3987</v>
      </c>
      <c r="T479" t="s">
        <v>3987</v>
      </c>
      <c r="U479">
        <v>2016</v>
      </c>
      <c r="V479">
        <v>2016</v>
      </c>
    </row>
    <row r="480" spans="1:22" x14ac:dyDescent="0.35">
      <c r="A480" s="1" t="s">
        <v>38</v>
      </c>
      <c r="B480" s="1" t="s">
        <v>4633</v>
      </c>
      <c r="C480" s="1" t="s">
        <v>29</v>
      </c>
      <c r="D480" s="1" t="s">
        <v>4634</v>
      </c>
      <c r="E480" s="1" t="s">
        <v>60</v>
      </c>
      <c r="F480" s="1" t="s">
        <v>4610</v>
      </c>
      <c r="H480">
        <v>7.13</v>
      </c>
      <c r="I480">
        <v>7.13</v>
      </c>
      <c r="J480" s="2">
        <v>43313</v>
      </c>
      <c r="K480" s="2">
        <v>43313</v>
      </c>
      <c r="L480" s="1" t="s">
        <v>4287</v>
      </c>
      <c r="M480" s="1" t="s">
        <v>32</v>
      </c>
      <c r="N480" s="1" t="s">
        <v>4635</v>
      </c>
      <c r="O480">
        <v>8</v>
      </c>
      <c r="P480">
        <v>2018</v>
      </c>
      <c r="Q480">
        <v>8</v>
      </c>
      <c r="R480">
        <v>2018</v>
      </c>
      <c r="S480" t="s">
        <v>3985</v>
      </c>
      <c r="T480" t="s">
        <v>3985</v>
      </c>
      <c r="U480">
        <v>2018</v>
      </c>
      <c r="V480">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31"/>
  <sheetViews>
    <sheetView topLeftCell="A13" workbookViewId="0">
      <selection activeCell="C22" sqref="C22"/>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22</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132</v>
      </c>
      <c r="B8" s="1">
        <v>1</v>
      </c>
    </row>
    <row r="9" spans="1:2" x14ac:dyDescent="0.35">
      <c r="A9" s="5" t="s">
        <v>143</v>
      </c>
      <c r="B9" s="1">
        <v>1</v>
      </c>
    </row>
    <row r="10" spans="1:2" x14ac:dyDescent="0.35">
      <c r="A10" s="5" t="s">
        <v>150</v>
      </c>
      <c r="B10" s="1">
        <v>1</v>
      </c>
    </row>
    <row r="11" spans="1:2" x14ac:dyDescent="0.35">
      <c r="A11" s="5" t="s">
        <v>97</v>
      </c>
      <c r="B11" s="1">
        <v>1</v>
      </c>
    </row>
    <row r="12" spans="1:2" x14ac:dyDescent="0.35">
      <c r="A12" s="5" t="s">
        <v>105</v>
      </c>
      <c r="B12" s="1">
        <v>1</v>
      </c>
    </row>
    <row r="13" spans="1:2" x14ac:dyDescent="0.35">
      <c r="A13" s="5" t="s">
        <v>5162</v>
      </c>
      <c r="B13" s="1">
        <v>1</v>
      </c>
    </row>
    <row r="14" spans="1:2" x14ac:dyDescent="0.35">
      <c r="A14" s="5" t="s">
        <v>154</v>
      </c>
      <c r="B14" s="1">
        <v>1</v>
      </c>
    </row>
    <row r="15" spans="1:2" x14ac:dyDescent="0.35">
      <c r="A15" s="5" t="s">
        <v>206</v>
      </c>
      <c r="B15" s="1">
        <v>1</v>
      </c>
    </row>
    <row r="16" spans="1:2" x14ac:dyDescent="0.35">
      <c r="A16" s="5" t="s">
        <v>86</v>
      </c>
      <c r="B16" s="1">
        <v>1</v>
      </c>
    </row>
    <row r="17" spans="1:2" x14ac:dyDescent="0.35">
      <c r="A17" s="5" t="s">
        <v>51</v>
      </c>
      <c r="B17" s="1">
        <v>1</v>
      </c>
    </row>
    <row r="18" spans="1:2" x14ac:dyDescent="0.35">
      <c r="A18" s="5" t="s">
        <v>159</v>
      </c>
      <c r="B18" s="1">
        <v>1</v>
      </c>
    </row>
    <row r="19" spans="1:2" x14ac:dyDescent="0.35">
      <c r="A19" s="5" t="s">
        <v>174</v>
      </c>
      <c r="B19" s="1">
        <v>1</v>
      </c>
    </row>
    <row r="20" spans="1:2" x14ac:dyDescent="0.35">
      <c r="A20" s="5" t="s">
        <v>196</v>
      </c>
      <c r="B20" s="1">
        <v>1</v>
      </c>
    </row>
    <row r="21" spans="1:2" x14ac:dyDescent="0.35">
      <c r="A21" s="5" t="s">
        <v>114</v>
      </c>
      <c r="B21" s="1">
        <v>1</v>
      </c>
    </row>
    <row r="22" spans="1:2" x14ac:dyDescent="0.35">
      <c r="A22" s="5" t="s">
        <v>70</v>
      </c>
      <c r="B22" s="1">
        <v>1</v>
      </c>
    </row>
    <row r="23" spans="1:2" x14ac:dyDescent="0.35">
      <c r="A23" s="5" t="s">
        <v>59</v>
      </c>
      <c r="B23" s="1">
        <v>1</v>
      </c>
    </row>
    <row r="24" spans="1:2" x14ac:dyDescent="0.35">
      <c r="A24" s="5" t="s">
        <v>181</v>
      </c>
      <c r="B24" s="1">
        <v>1</v>
      </c>
    </row>
    <row r="25" spans="1:2" x14ac:dyDescent="0.35">
      <c r="A25" s="4" t="s">
        <v>216</v>
      </c>
      <c r="B25" s="1">
        <v>6</v>
      </c>
    </row>
    <row r="26" spans="1:2" x14ac:dyDescent="0.35">
      <c r="A26" s="5" t="s">
        <v>227</v>
      </c>
      <c r="B26" s="1">
        <v>1</v>
      </c>
    </row>
    <row r="27" spans="1:2" x14ac:dyDescent="0.35">
      <c r="A27" s="5" t="s">
        <v>171</v>
      </c>
      <c r="B27" s="1">
        <v>1</v>
      </c>
    </row>
    <row r="28" spans="1:2" x14ac:dyDescent="0.35">
      <c r="A28" s="5" t="s">
        <v>221</v>
      </c>
      <c r="B28" s="1">
        <v>1</v>
      </c>
    </row>
    <row r="29" spans="1:2" x14ac:dyDescent="0.35">
      <c r="A29" s="5" t="s">
        <v>243</v>
      </c>
      <c r="B29" s="1">
        <v>1</v>
      </c>
    </row>
    <row r="30" spans="1:2" x14ac:dyDescent="0.35">
      <c r="A30" s="5" t="s">
        <v>237</v>
      </c>
      <c r="B30" s="1">
        <v>1</v>
      </c>
    </row>
    <row r="31" spans="1:2" x14ac:dyDescent="0.35">
      <c r="A31" s="5" t="s">
        <v>232</v>
      </c>
      <c r="B31"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7"/>
  <sheetViews>
    <sheetView workbookViewId="0">
      <selection activeCell="A33" sqref="A33"/>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5241</v>
      </c>
    </row>
    <row r="2" spans="1:2" x14ac:dyDescent="0.35">
      <c r="A2" s="4" t="s">
        <v>60</v>
      </c>
      <c r="B2" s="1">
        <v>22</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129</v>
      </c>
      <c r="B10" s="1">
        <v>1</v>
      </c>
    </row>
    <row r="11" spans="1:2" x14ac:dyDescent="0.35">
      <c r="A11" s="5" t="s">
        <v>148</v>
      </c>
      <c r="B11" s="1">
        <v>1</v>
      </c>
    </row>
    <row r="12" spans="1:2" x14ac:dyDescent="0.35">
      <c r="A12" s="5" t="s">
        <v>68</v>
      </c>
      <c r="B12" s="1">
        <v>1</v>
      </c>
    </row>
    <row r="13" spans="1:2" x14ac:dyDescent="0.35">
      <c r="A13" s="5" t="s">
        <v>95</v>
      </c>
      <c r="B13" s="1">
        <v>1</v>
      </c>
    </row>
    <row r="14" spans="1:2" x14ac:dyDescent="0.35">
      <c r="A14" s="5" t="s">
        <v>102</v>
      </c>
      <c r="B14" s="1">
        <v>1</v>
      </c>
    </row>
    <row r="15" spans="1:2" x14ac:dyDescent="0.35">
      <c r="A15" s="5" t="s">
        <v>38</v>
      </c>
      <c r="B15" s="1">
        <v>1</v>
      </c>
    </row>
    <row r="16" spans="1:2" x14ac:dyDescent="0.35">
      <c r="A16" s="5" t="s">
        <v>206</v>
      </c>
      <c r="B16" s="1">
        <v>1</v>
      </c>
    </row>
    <row r="17" spans="1:2" x14ac:dyDescent="0.35">
      <c r="A17" s="5" t="s">
        <v>49</v>
      </c>
      <c r="B17" s="1">
        <v>2</v>
      </c>
    </row>
    <row r="18" spans="1:2" x14ac:dyDescent="0.35">
      <c r="A18" s="5" t="s">
        <v>156</v>
      </c>
      <c r="B18" s="1">
        <v>1</v>
      </c>
    </row>
    <row r="19" spans="1:2" x14ac:dyDescent="0.35">
      <c r="A19" s="5" t="s">
        <v>111</v>
      </c>
      <c r="B19" s="1">
        <v>3</v>
      </c>
    </row>
    <row r="20" spans="1:2" x14ac:dyDescent="0.35">
      <c r="A20" s="5" t="s">
        <v>56</v>
      </c>
      <c r="B20" s="1">
        <v>2</v>
      </c>
    </row>
    <row r="21" spans="1:2" x14ac:dyDescent="0.35">
      <c r="A21" s="4" t="s">
        <v>216</v>
      </c>
      <c r="B21" s="1">
        <v>6</v>
      </c>
    </row>
    <row r="22" spans="1:2" x14ac:dyDescent="0.35">
      <c r="A22" s="5" t="s">
        <v>224</v>
      </c>
      <c r="B22" s="1">
        <v>1</v>
      </c>
    </row>
    <row r="23" spans="1:2" x14ac:dyDescent="0.35">
      <c r="A23" s="5" t="s">
        <v>161</v>
      </c>
      <c r="B23" s="1">
        <v>1</v>
      </c>
    </row>
    <row r="24" spans="1:2" x14ac:dyDescent="0.35">
      <c r="A24" s="5" t="s">
        <v>129</v>
      </c>
      <c r="B24" s="1">
        <v>1</v>
      </c>
    </row>
    <row r="25" spans="1:2" x14ac:dyDescent="0.35">
      <c r="A25" s="5" t="s">
        <v>38</v>
      </c>
      <c r="B25" s="1">
        <v>1</v>
      </c>
    </row>
    <row r="26" spans="1:2" x14ac:dyDescent="0.35">
      <c r="A26" s="5" t="s">
        <v>49</v>
      </c>
      <c r="B26" s="1">
        <v>1</v>
      </c>
    </row>
    <row r="27" spans="1:2" x14ac:dyDescent="0.35">
      <c r="A27" s="5" t="s">
        <v>230</v>
      </c>
      <c r="B27"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8"/>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5221</v>
      </c>
    </row>
    <row r="4" spans="1:3" x14ac:dyDescent="0.35">
      <c r="A4" s="4" t="s">
        <v>250</v>
      </c>
      <c r="B4" s="1">
        <v>124104575</v>
      </c>
      <c r="C4" s="1">
        <v>124168425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673</v>
      </c>
      <c r="B13" s="1">
        <v>961863</v>
      </c>
      <c r="C13" s="1">
        <v>961863</v>
      </c>
    </row>
    <row r="14" spans="1:3" x14ac:dyDescent="0.35">
      <c r="A14" s="5" t="s">
        <v>600</v>
      </c>
      <c r="B14" s="1">
        <v>1746455</v>
      </c>
      <c r="C14" s="1">
        <v>1746455</v>
      </c>
    </row>
    <row r="15" spans="1:3" x14ac:dyDescent="0.35">
      <c r="A15" s="5" t="s">
        <v>595</v>
      </c>
      <c r="B15" s="1">
        <v>1720600</v>
      </c>
      <c r="C15" s="1">
        <v>1720600</v>
      </c>
    </row>
    <row r="16" spans="1:3" x14ac:dyDescent="0.35">
      <c r="A16" s="5" t="s">
        <v>487</v>
      </c>
      <c r="B16" s="1">
        <v>250000</v>
      </c>
      <c r="C16" s="1">
        <v>250000</v>
      </c>
    </row>
    <row r="17" spans="1:3" x14ac:dyDescent="0.35">
      <c r="A17" s="5" t="s">
        <v>490</v>
      </c>
      <c r="B17" s="1">
        <v>430000</v>
      </c>
      <c r="C17" s="1">
        <v>430000</v>
      </c>
    </row>
    <row r="18" spans="1:3" x14ac:dyDescent="0.35">
      <c r="A18" s="5" t="s">
        <v>463</v>
      </c>
      <c r="B18" s="1">
        <v>1125000</v>
      </c>
      <c r="C18" s="1">
        <v>1125000</v>
      </c>
    </row>
    <row r="19" spans="1:3" x14ac:dyDescent="0.35">
      <c r="A19" s="5" t="s">
        <v>688</v>
      </c>
      <c r="B19" s="1">
        <v>1104000</v>
      </c>
      <c r="C19" s="1">
        <v>1104000</v>
      </c>
    </row>
    <row r="20" spans="1:3" x14ac:dyDescent="0.35">
      <c r="A20" s="5" t="s">
        <v>397</v>
      </c>
      <c r="B20" s="1">
        <v>3300000</v>
      </c>
      <c r="C20" s="1">
        <v>3300000</v>
      </c>
    </row>
    <row r="21" spans="1:3" x14ac:dyDescent="0.35">
      <c r="A21" s="5" t="s">
        <v>258</v>
      </c>
      <c r="B21" s="1">
        <v>143000</v>
      </c>
      <c r="C21" s="1">
        <v>143000</v>
      </c>
    </row>
    <row r="22" spans="1:3" x14ac:dyDescent="0.35">
      <c r="A22" s="5" t="s">
        <v>426</v>
      </c>
      <c r="B22" s="1">
        <v>1593595</v>
      </c>
      <c r="C22" s="1">
        <v>1593595</v>
      </c>
    </row>
    <row r="23" spans="1:3" x14ac:dyDescent="0.35">
      <c r="A23" s="5" t="s">
        <v>603</v>
      </c>
      <c r="B23" s="1">
        <v>3232750</v>
      </c>
      <c r="C23" s="1">
        <v>3232749</v>
      </c>
    </row>
    <row r="24" spans="1:3" x14ac:dyDescent="0.35">
      <c r="A24" s="5" t="s">
        <v>557</v>
      </c>
      <c r="B24" s="1">
        <v>420000</v>
      </c>
      <c r="C24" s="1">
        <v>420000</v>
      </c>
    </row>
    <row r="25" spans="1:3" x14ac:dyDescent="0.35">
      <c r="A25" s="5" t="s">
        <v>357</v>
      </c>
      <c r="B25" s="1">
        <v>840000</v>
      </c>
      <c r="C25" s="1">
        <v>840000</v>
      </c>
    </row>
    <row r="26" spans="1:3" x14ac:dyDescent="0.35">
      <c r="A26" s="5" t="s">
        <v>411</v>
      </c>
      <c r="B26" s="1">
        <v>4855000</v>
      </c>
      <c r="C26" s="1">
        <v>4855000</v>
      </c>
    </row>
    <row r="27" spans="1:3" x14ac:dyDescent="0.35">
      <c r="A27" s="5" t="s">
        <v>291</v>
      </c>
      <c r="B27" s="1">
        <v>21000</v>
      </c>
      <c r="C27" s="1">
        <v>21000</v>
      </c>
    </row>
    <row r="28" spans="1:3" x14ac:dyDescent="0.35">
      <c r="A28" s="5" t="s">
        <v>566</v>
      </c>
      <c r="B28" s="1">
        <v>1848000</v>
      </c>
      <c r="C28" s="1">
        <v>1848000</v>
      </c>
    </row>
    <row r="29" spans="1:3" x14ac:dyDescent="0.35">
      <c r="A29" s="5" t="s">
        <v>401</v>
      </c>
      <c r="B29" s="1">
        <v>430000</v>
      </c>
      <c r="C29" s="1">
        <v>430000</v>
      </c>
    </row>
    <row r="30" spans="1:3" x14ac:dyDescent="0.35">
      <c r="A30" s="5" t="s">
        <v>417</v>
      </c>
      <c r="B30" s="1">
        <v>1200000</v>
      </c>
      <c r="C30" s="1">
        <v>1200000</v>
      </c>
    </row>
    <row r="31" spans="1:3" x14ac:dyDescent="0.35">
      <c r="A31" s="5" t="s">
        <v>421</v>
      </c>
      <c r="B31" s="1">
        <v>2000000</v>
      </c>
      <c r="C31" s="1">
        <v>2000000</v>
      </c>
    </row>
    <row r="32" spans="1:3" x14ac:dyDescent="0.35">
      <c r="A32" s="5" t="s">
        <v>570</v>
      </c>
      <c r="B32" s="1">
        <v>3840000</v>
      </c>
      <c r="C32" s="1">
        <v>3840000</v>
      </c>
    </row>
    <row r="33" spans="1:3" x14ac:dyDescent="0.35">
      <c r="A33" s="5" t="s">
        <v>286</v>
      </c>
      <c r="B33" s="1">
        <v>249861</v>
      </c>
      <c r="C33" s="1">
        <v>249861</v>
      </c>
    </row>
    <row r="34" spans="1:3" x14ac:dyDescent="0.35">
      <c r="A34" s="5" t="s">
        <v>297</v>
      </c>
      <c r="B34" s="1">
        <v>1000000</v>
      </c>
      <c r="C34" s="1">
        <v>1000000</v>
      </c>
    </row>
    <row r="35" spans="1:3" x14ac:dyDescent="0.35">
      <c r="A35" s="5" t="s">
        <v>493</v>
      </c>
      <c r="B35" s="1">
        <v>500000</v>
      </c>
      <c r="C35" s="1">
        <v>500000</v>
      </c>
    </row>
    <row r="36" spans="1:3" x14ac:dyDescent="0.35">
      <c r="A36" s="5" t="s">
        <v>271</v>
      </c>
      <c r="B36" s="1">
        <v>2000000</v>
      </c>
      <c r="C36" s="1">
        <v>2000000</v>
      </c>
    </row>
    <row r="37" spans="1:3" x14ac:dyDescent="0.35">
      <c r="A37" s="5" t="s">
        <v>372</v>
      </c>
      <c r="B37" s="1">
        <v>770063</v>
      </c>
      <c r="C37" s="1">
        <v>770063</v>
      </c>
    </row>
    <row r="38" spans="1:3" x14ac:dyDescent="0.35">
      <c r="A38" s="5" t="s">
        <v>369</v>
      </c>
      <c r="B38" s="1">
        <v>650000</v>
      </c>
      <c r="C38" s="1">
        <v>650000</v>
      </c>
    </row>
    <row r="39" spans="1:3" x14ac:dyDescent="0.35">
      <c r="A39" s="5" t="s">
        <v>534</v>
      </c>
      <c r="B39" s="1">
        <v>419750</v>
      </c>
      <c r="C39" s="1">
        <v>419750</v>
      </c>
    </row>
    <row r="40" spans="1:3" x14ac:dyDescent="0.35">
      <c r="A40" s="5" t="s">
        <v>541</v>
      </c>
      <c r="B40" s="1">
        <v>3264715</v>
      </c>
      <c r="C40" s="1">
        <v>3264715</v>
      </c>
    </row>
    <row r="41" spans="1:3" x14ac:dyDescent="0.35">
      <c r="A41" s="5" t="s">
        <v>453</v>
      </c>
      <c r="B41" s="1">
        <v>450000</v>
      </c>
      <c r="C41" s="1">
        <v>450000</v>
      </c>
    </row>
    <row r="42" spans="1:3" x14ac:dyDescent="0.35">
      <c r="A42" s="5" t="s">
        <v>458</v>
      </c>
      <c r="B42" s="1">
        <v>2050000</v>
      </c>
      <c r="C42" s="1">
        <v>2050000</v>
      </c>
    </row>
    <row r="43" spans="1:3" x14ac:dyDescent="0.35">
      <c r="A43" s="5" t="s">
        <v>607</v>
      </c>
      <c r="B43" s="1">
        <v>4291970</v>
      </c>
      <c r="C43" s="1">
        <v>4291970</v>
      </c>
    </row>
    <row r="44" spans="1:3" x14ac:dyDescent="0.35">
      <c r="A44" s="5" t="s">
        <v>481</v>
      </c>
      <c r="B44" s="1">
        <v>730000</v>
      </c>
      <c r="C44" s="1">
        <v>730000</v>
      </c>
    </row>
    <row r="45" spans="1:3" x14ac:dyDescent="0.35">
      <c r="A45" s="5" t="s">
        <v>485</v>
      </c>
      <c r="B45" s="1">
        <v>430000</v>
      </c>
      <c r="C45" s="1">
        <v>430000</v>
      </c>
    </row>
    <row r="46" spans="1:3" x14ac:dyDescent="0.35">
      <c r="A46" s="5" t="s">
        <v>614</v>
      </c>
      <c r="B46" s="1">
        <v>434430</v>
      </c>
      <c r="C46" s="1">
        <v>434430</v>
      </c>
    </row>
    <row r="47" spans="1:3" x14ac:dyDescent="0.35">
      <c r="A47" s="5" t="s">
        <v>683</v>
      </c>
      <c r="B47" s="1">
        <v>400000</v>
      </c>
      <c r="C47" s="1">
        <v>400000</v>
      </c>
    </row>
    <row r="48" spans="1:3" x14ac:dyDescent="0.35">
      <c r="A48" s="5" t="s">
        <v>652</v>
      </c>
      <c r="B48" s="1">
        <v>500000</v>
      </c>
      <c r="C48" s="1">
        <v>500000</v>
      </c>
    </row>
    <row r="49" spans="1:3" x14ac:dyDescent="0.35">
      <c r="A49" s="5" t="s">
        <v>261</v>
      </c>
      <c r="B49" s="1">
        <v>700000</v>
      </c>
      <c r="C49" s="1">
        <v>700000</v>
      </c>
    </row>
    <row r="50" spans="1:3" x14ac:dyDescent="0.35">
      <c r="A50" s="5" t="s">
        <v>267</v>
      </c>
      <c r="B50" s="1">
        <v>160000</v>
      </c>
      <c r="C50" s="1">
        <v>160000</v>
      </c>
    </row>
    <row r="51" spans="1:3" x14ac:dyDescent="0.35">
      <c r="A51" s="5" t="s">
        <v>503</v>
      </c>
      <c r="B51" s="1">
        <v>397800</v>
      </c>
      <c r="C51" s="1">
        <v>174600</v>
      </c>
    </row>
    <row r="52" spans="1:3" x14ac:dyDescent="0.35">
      <c r="A52" s="5" t="s">
        <v>508</v>
      </c>
      <c r="B52" s="1">
        <v>324900</v>
      </c>
      <c r="C52" s="1">
        <v>548100</v>
      </c>
    </row>
    <row r="53" spans="1:3" x14ac:dyDescent="0.35">
      <c r="A53" s="5" t="s">
        <v>467</v>
      </c>
      <c r="B53" s="1">
        <v>250000</v>
      </c>
      <c r="C53" s="1">
        <v>250000</v>
      </c>
    </row>
    <row r="54" spans="1:3" x14ac:dyDescent="0.35">
      <c r="A54" s="5" t="s">
        <v>476</v>
      </c>
      <c r="B54" s="1">
        <v>1643411</v>
      </c>
      <c r="C54" s="1">
        <v>1643411</v>
      </c>
    </row>
    <row r="55" spans="1:3" x14ac:dyDescent="0.35">
      <c r="A55" s="5" t="s">
        <v>640</v>
      </c>
      <c r="B55" s="1">
        <v>3659507</v>
      </c>
      <c r="C55" s="1">
        <v>3659507</v>
      </c>
    </row>
    <row r="56" spans="1:3" x14ac:dyDescent="0.35">
      <c r="A56" s="5" t="s">
        <v>470</v>
      </c>
      <c r="B56" s="1">
        <v>1750000</v>
      </c>
      <c r="C56" s="1">
        <v>1750000</v>
      </c>
    </row>
    <row r="57" spans="1:3" x14ac:dyDescent="0.35">
      <c r="A57" s="5" t="s">
        <v>625</v>
      </c>
      <c r="B57" s="1">
        <v>800000</v>
      </c>
      <c r="C57" s="1">
        <v>800000</v>
      </c>
    </row>
    <row r="58" spans="1:3" x14ac:dyDescent="0.35">
      <c r="A58" s="5" t="s">
        <v>391</v>
      </c>
      <c r="B58" s="1">
        <v>3067740</v>
      </c>
      <c r="C58" s="1">
        <v>3067740</v>
      </c>
    </row>
    <row r="59" spans="1:3" x14ac:dyDescent="0.35">
      <c r="A59" s="5" t="s">
        <v>667</v>
      </c>
      <c r="B59" s="1">
        <v>248721</v>
      </c>
      <c r="C59" s="1">
        <v>248721</v>
      </c>
    </row>
    <row r="60" spans="1:3" x14ac:dyDescent="0.35">
      <c r="A60" s="5" t="s">
        <v>512</v>
      </c>
      <c r="B60" s="1">
        <v>768000</v>
      </c>
      <c r="C60" s="1">
        <v>768000</v>
      </c>
    </row>
    <row r="61" spans="1:3" x14ac:dyDescent="0.35">
      <c r="A61" s="5" t="s">
        <v>517</v>
      </c>
      <c r="B61" s="1">
        <v>320000</v>
      </c>
      <c r="C61" s="1">
        <v>320000</v>
      </c>
    </row>
    <row r="62" spans="1:3" x14ac:dyDescent="0.35">
      <c r="A62" s="5" t="s">
        <v>644</v>
      </c>
      <c r="B62" s="1">
        <v>1261000</v>
      </c>
      <c r="C62" s="1">
        <v>1261000</v>
      </c>
    </row>
    <row r="63" spans="1:3" x14ac:dyDescent="0.35">
      <c r="A63" s="5" t="s">
        <v>546</v>
      </c>
      <c r="B63" s="1">
        <v>750000</v>
      </c>
      <c r="C63" s="1">
        <v>750000</v>
      </c>
    </row>
    <row r="64" spans="1:3" x14ac:dyDescent="0.35">
      <c r="A64" s="5" t="s">
        <v>472</v>
      </c>
      <c r="B64" s="1">
        <v>623000</v>
      </c>
      <c r="C64" s="1">
        <v>623000</v>
      </c>
    </row>
    <row r="65" spans="1:3" x14ac:dyDescent="0.35">
      <c r="A65" s="5" t="s">
        <v>362</v>
      </c>
      <c r="B65" s="1">
        <v>200000</v>
      </c>
      <c r="C65" s="1">
        <v>200000</v>
      </c>
    </row>
    <row r="66" spans="1:3" x14ac:dyDescent="0.35">
      <c r="A66" s="5" t="s">
        <v>366</v>
      </c>
      <c r="B66" s="1">
        <v>805000</v>
      </c>
      <c r="C66" s="1">
        <v>805000</v>
      </c>
    </row>
    <row r="67" spans="1:3" x14ac:dyDescent="0.35">
      <c r="A67" s="5" t="s">
        <v>368</v>
      </c>
      <c r="B67" s="1">
        <v>230470</v>
      </c>
      <c r="C67" s="1">
        <v>230470</v>
      </c>
    </row>
    <row r="68" spans="1:3" x14ac:dyDescent="0.35">
      <c r="A68" s="5" t="s">
        <v>284</v>
      </c>
      <c r="B68" s="1">
        <v>135000</v>
      </c>
      <c r="C68" s="1">
        <v>135000</v>
      </c>
    </row>
    <row r="69" spans="1:3" x14ac:dyDescent="0.35">
      <c r="A69" s="5" t="s">
        <v>586</v>
      </c>
      <c r="B69" s="1">
        <v>723000</v>
      </c>
      <c r="C69" s="1">
        <v>723000</v>
      </c>
    </row>
    <row r="70" spans="1:3" x14ac:dyDescent="0.35">
      <c r="A70" s="5" t="s">
        <v>633</v>
      </c>
      <c r="B70" s="1">
        <v>1800000</v>
      </c>
      <c r="C70" s="1">
        <v>1800000</v>
      </c>
    </row>
    <row r="71" spans="1:3" x14ac:dyDescent="0.35">
      <c r="A71" s="5" t="s">
        <v>678</v>
      </c>
      <c r="B71" s="1">
        <v>3000000</v>
      </c>
      <c r="C71" s="1">
        <v>3000000</v>
      </c>
    </row>
    <row r="72" spans="1:3" x14ac:dyDescent="0.35">
      <c r="A72" s="5" t="s">
        <v>628</v>
      </c>
      <c r="B72" s="1">
        <v>4500000</v>
      </c>
      <c r="C72" s="1">
        <v>4500000</v>
      </c>
    </row>
    <row r="73" spans="1:3" x14ac:dyDescent="0.35">
      <c r="A73" s="5" t="s">
        <v>385</v>
      </c>
      <c r="B73" s="1">
        <v>1365000</v>
      </c>
      <c r="C73" s="1">
        <v>1365000</v>
      </c>
    </row>
    <row r="74" spans="1:3" x14ac:dyDescent="0.35">
      <c r="A74" s="5" t="s">
        <v>497</v>
      </c>
      <c r="B74" s="1">
        <v>2000000</v>
      </c>
      <c r="C74" s="1">
        <v>2000000</v>
      </c>
    </row>
    <row r="75" spans="1:3" x14ac:dyDescent="0.35">
      <c r="A75" s="5" t="s">
        <v>343</v>
      </c>
      <c r="B75" s="1">
        <v>250000</v>
      </c>
      <c r="C75" s="1">
        <v>250000</v>
      </c>
    </row>
    <row r="76" spans="1:3" x14ac:dyDescent="0.35">
      <c r="A76" s="5" t="s">
        <v>345</v>
      </c>
      <c r="B76" s="1">
        <v>500000</v>
      </c>
      <c r="C76" s="1">
        <v>500000</v>
      </c>
    </row>
    <row r="77" spans="1:3" x14ac:dyDescent="0.35">
      <c r="A77" s="5" t="s">
        <v>347</v>
      </c>
      <c r="B77" s="1">
        <v>100000</v>
      </c>
      <c r="C77" s="1">
        <v>100000</v>
      </c>
    </row>
    <row r="78" spans="1:3" x14ac:dyDescent="0.35">
      <c r="A78" s="5" t="s">
        <v>577</v>
      </c>
      <c r="B78" s="1">
        <v>1149647</v>
      </c>
      <c r="C78" s="1">
        <v>1149647</v>
      </c>
    </row>
    <row r="79" spans="1:3" x14ac:dyDescent="0.35">
      <c r="A79" s="5" t="s">
        <v>647</v>
      </c>
      <c r="B79" s="1">
        <v>500000</v>
      </c>
      <c r="C79" s="1">
        <v>500000</v>
      </c>
    </row>
    <row r="80" spans="1:3" x14ac:dyDescent="0.35">
      <c r="A80" s="5" t="s">
        <v>328</v>
      </c>
      <c r="B80" s="1">
        <v>3066000</v>
      </c>
      <c r="C80" s="1">
        <v>3066000</v>
      </c>
    </row>
    <row r="81" spans="1:3" x14ac:dyDescent="0.35">
      <c r="A81" s="5" t="s">
        <v>525</v>
      </c>
      <c r="B81" s="1">
        <v>1051863</v>
      </c>
      <c r="C81" s="1">
        <v>1063107</v>
      </c>
    </row>
    <row r="82" spans="1:3" x14ac:dyDescent="0.35">
      <c r="A82" s="5" t="s">
        <v>520</v>
      </c>
      <c r="B82" s="1">
        <v>1292840</v>
      </c>
      <c r="C82" s="1">
        <v>1270166</v>
      </c>
    </row>
    <row r="83" spans="1:3" x14ac:dyDescent="0.35">
      <c r="A83" s="5" t="s">
        <v>431</v>
      </c>
      <c r="B83" s="1">
        <v>3039750</v>
      </c>
      <c r="C83" s="1">
        <v>3039750</v>
      </c>
    </row>
    <row r="84" spans="1:3" x14ac:dyDescent="0.35">
      <c r="A84" s="5" t="s">
        <v>309</v>
      </c>
      <c r="B84" s="1">
        <v>3532466</v>
      </c>
      <c r="C84" s="1">
        <v>3532466</v>
      </c>
    </row>
    <row r="85" spans="1:3" x14ac:dyDescent="0.35">
      <c r="A85" s="5" t="s">
        <v>448</v>
      </c>
      <c r="B85" s="1">
        <v>878000</v>
      </c>
      <c r="C85" s="1">
        <v>996836</v>
      </c>
    </row>
    <row r="86" spans="1:3" x14ac:dyDescent="0.35">
      <c r="A86" s="5" t="s">
        <v>440</v>
      </c>
      <c r="B86" s="1">
        <v>395800</v>
      </c>
      <c r="C86" s="1">
        <v>378012</v>
      </c>
    </row>
    <row r="87" spans="1:3" x14ac:dyDescent="0.35">
      <c r="A87" s="5" t="s">
        <v>445</v>
      </c>
      <c r="B87" s="1">
        <v>326865</v>
      </c>
      <c r="C87" s="1">
        <v>300098</v>
      </c>
    </row>
    <row r="88" spans="1:3" x14ac:dyDescent="0.35">
      <c r="A88" s="5" t="s">
        <v>621</v>
      </c>
      <c r="B88" s="1">
        <v>258300</v>
      </c>
      <c r="C88" s="1">
        <v>259300</v>
      </c>
    </row>
    <row r="89" spans="1:3" x14ac:dyDescent="0.35">
      <c r="A89" s="5" t="s">
        <v>249</v>
      </c>
      <c r="B89" s="1">
        <v>253100</v>
      </c>
      <c r="C89" s="1">
        <v>253100</v>
      </c>
    </row>
    <row r="90" spans="1:3" x14ac:dyDescent="0.35">
      <c r="A90" s="5" t="s">
        <v>336</v>
      </c>
      <c r="B90" s="1">
        <v>250000</v>
      </c>
      <c r="C90" s="1">
        <v>250000</v>
      </c>
    </row>
    <row r="91" spans="1:3" x14ac:dyDescent="0.35">
      <c r="A91" s="5" t="s">
        <v>340</v>
      </c>
      <c r="B91" s="1">
        <v>192200</v>
      </c>
      <c r="C91" s="1">
        <v>192200</v>
      </c>
    </row>
    <row r="92" spans="1:3" x14ac:dyDescent="0.35">
      <c r="A92" s="5" t="s">
        <v>333</v>
      </c>
      <c r="B92" s="1">
        <v>100000</v>
      </c>
      <c r="C92" s="1">
        <v>100000</v>
      </c>
    </row>
    <row r="93" spans="1:3" x14ac:dyDescent="0.35">
      <c r="A93" s="5" t="s">
        <v>436</v>
      </c>
      <c r="B93" s="1">
        <v>900000</v>
      </c>
      <c r="C93" s="1">
        <v>900000</v>
      </c>
    </row>
    <row r="94" spans="1:3" x14ac:dyDescent="0.35">
      <c r="A94" s="5" t="s">
        <v>538</v>
      </c>
      <c r="B94" s="1">
        <v>930560</v>
      </c>
      <c r="C94" s="1">
        <v>930560</v>
      </c>
    </row>
    <row r="95" spans="1:3" x14ac:dyDescent="0.35">
      <c r="A95" s="5" t="s">
        <v>656</v>
      </c>
      <c r="B95" s="1">
        <v>1200000</v>
      </c>
      <c r="C95" s="1">
        <v>1200000</v>
      </c>
    </row>
    <row r="96" spans="1:3" x14ac:dyDescent="0.35">
      <c r="A96" s="5" t="s">
        <v>659</v>
      </c>
      <c r="B96" s="1">
        <v>2300000</v>
      </c>
      <c r="C96" s="1">
        <v>2300000</v>
      </c>
    </row>
    <row r="97" spans="1:3" x14ac:dyDescent="0.35">
      <c r="A97" s="5" t="s">
        <v>662</v>
      </c>
      <c r="B97" s="1">
        <v>4950000</v>
      </c>
      <c r="C97" s="1">
        <v>4950000</v>
      </c>
    </row>
    <row r="98" spans="1:3" x14ac:dyDescent="0.35">
      <c r="A98" s="5" t="s">
        <v>589</v>
      </c>
      <c r="B98" s="1">
        <v>4906689</v>
      </c>
      <c r="C98" s="1">
        <v>4906689</v>
      </c>
    </row>
    <row r="99" spans="1:3" x14ac:dyDescent="0.35">
      <c r="A99" s="5" t="s">
        <v>302</v>
      </c>
      <c r="B99" s="1">
        <v>750000</v>
      </c>
      <c r="C99" s="1">
        <v>750000</v>
      </c>
    </row>
    <row r="100" spans="1:3" x14ac:dyDescent="0.35">
      <c r="A100" s="4" t="s">
        <v>60</v>
      </c>
      <c r="B100" s="1">
        <v>46889051</v>
      </c>
      <c r="C100" s="1">
        <v>37086070</v>
      </c>
    </row>
    <row r="101" spans="1:3" x14ac:dyDescent="0.35">
      <c r="A101" s="5" t="s">
        <v>124</v>
      </c>
      <c r="B101" s="1">
        <v>710965</v>
      </c>
      <c r="C101" s="1">
        <v>710965</v>
      </c>
    </row>
    <row r="102" spans="1:3" x14ac:dyDescent="0.35">
      <c r="A102" s="5" t="s">
        <v>80</v>
      </c>
      <c r="B102" s="1">
        <v>2000000</v>
      </c>
      <c r="C102" s="1">
        <v>880245</v>
      </c>
    </row>
    <row r="103" spans="1:3" x14ac:dyDescent="0.35">
      <c r="A103" s="5" t="s">
        <v>164</v>
      </c>
      <c r="B103" s="1">
        <v>2300000</v>
      </c>
      <c r="C103" s="1">
        <v>1331300</v>
      </c>
    </row>
    <row r="104" spans="1:3" x14ac:dyDescent="0.35">
      <c r="A104" s="5" t="s">
        <v>201</v>
      </c>
      <c r="B104" s="1">
        <v>1750000</v>
      </c>
      <c r="C104" s="1">
        <v>1000000</v>
      </c>
    </row>
    <row r="105" spans="1:3" x14ac:dyDescent="0.35">
      <c r="A105" s="5" t="s">
        <v>185</v>
      </c>
      <c r="B105" s="1">
        <v>5350000</v>
      </c>
      <c r="C105" s="1">
        <v>5350000</v>
      </c>
    </row>
    <row r="106" spans="1:3" x14ac:dyDescent="0.35">
      <c r="A106" s="5" t="s">
        <v>132</v>
      </c>
      <c r="B106" s="1">
        <v>500000</v>
      </c>
      <c r="C106" s="1">
        <v>500000</v>
      </c>
    </row>
    <row r="107" spans="1:3" x14ac:dyDescent="0.35">
      <c r="A107" s="5" t="s">
        <v>143</v>
      </c>
      <c r="B107" s="1">
        <v>410919</v>
      </c>
      <c r="C107" s="1">
        <v>410919</v>
      </c>
    </row>
    <row r="108" spans="1:3" x14ac:dyDescent="0.35">
      <c r="A108" s="5" t="s">
        <v>150</v>
      </c>
      <c r="B108" s="1">
        <v>290396</v>
      </c>
      <c r="C108" s="1">
        <v>290396</v>
      </c>
    </row>
    <row r="109" spans="1:3" x14ac:dyDescent="0.35">
      <c r="A109" s="5" t="s">
        <v>97</v>
      </c>
      <c r="B109" s="1">
        <v>1500000</v>
      </c>
      <c r="C109" s="1">
        <v>1000000</v>
      </c>
    </row>
    <row r="110" spans="1:3" x14ac:dyDescent="0.35">
      <c r="A110" s="5" t="s">
        <v>105</v>
      </c>
      <c r="B110" s="1">
        <v>4552400</v>
      </c>
      <c r="C110" s="1">
        <v>1737525</v>
      </c>
    </row>
    <row r="111" spans="1:3" x14ac:dyDescent="0.35">
      <c r="A111" s="5" t="s">
        <v>5162</v>
      </c>
      <c r="B111" s="1">
        <v>80463</v>
      </c>
      <c r="C111" s="1">
        <v>80463</v>
      </c>
    </row>
    <row r="112" spans="1:3" x14ac:dyDescent="0.35">
      <c r="A112" s="5" t="s">
        <v>154</v>
      </c>
      <c r="B112" s="1">
        <v>70807</v>
      </c>
      <c r="C112" s="1">
        <v>70807</v>
      </c>
    </row>
    <row r="113" spans="1:3" x14ac:dyDescent="0.35">
      <c r="A113" s="5" t="s">
        <v>206</v>
      </c>
      <c r="B113" s="1">
        <v>1620137</v>
      </c>
      <c r="C113" s="1">
        <v>1620137</v>
      </c>
    </row>
    <row r="114" spans="1:3" x14ac:dyDescent="0.35">
      <c r="A114" s="5" t="s">
        <v>86</v>
      </c>
      <c r="B114" s="1">
        <v>4600000</v>
      </c>
      <c r="C114" s="1">
        <v>4600000</v>
      </c>
    </row>
    <row r="115" spans="1:3" x14ac:dyDescent="0.35">
      <c r="A115" s="5" t="s">
        <v>51</v>
      </c>
      <c r="B115" s="1">
        <v>600000</v>
      </c>
      <c r="C115" s="1">
        <v>600000</v>
      </c>
    </row>
    <row r="116" spans="1:3" x14ac:dyDescent="0.35">
      <c r="A116" s="5" t="s">
        <v>159</v>
      </c>
      <c r="B116" s="1">
        <v>787197</v>
      </c>
      <c r="C116" s="1">
        <v>787197</v>
      </c>
    </row>
    <row r="117" spans="1:3" x14ac:dyDescent="0.35">
      <c r="A117" s="5" t="s">
        <v>174</v>
      </c>
      <c r="B117" s="1">
        <v>5777767</v>
      </c>
      <c r="C117" s="1">
        <v>5777767</v>
      </c>
    </row>
    <row r="118" spans="1:3" x14ac:dyDescent="0.35">
      <c r="A118" s="5" t="s">
        <v>196</v>
      </c>
      <c r="B118" s="1">
        <v>200000</v>
      </c>
      <c r="C118" s="1">
        <v>200000</v>
      </c>
    </row>
    <row r="119" spans="1:3" x14ac:dyDescent="0.35">
      <c r="A119" s="5" t="s">
        <v>114</v>
      </c>
      <c r="B119" s="1">
        <v>5500000</v>
      </c>
      <c r="C119" s="1">
        <v>1968549</v>
      </c>
    </row>
    <row r="120" spans="1:3" x14ac:dyDescent="0.35">
      <c r="A120" s="5" t="s">
        <v>70</v>
      </c>
      <c r="B120" s="1">
        <v>788000</v>
      </c>
      <c r="C120" s="1">
        <v>669800</v>
      </c>
    </row>
    <row r="121" spans="1:3" x14ac:dyDescent="0.35">
      <c r="A121" s="5" t="s">
        <v>59</v>
      </c>
      <c r="B121" s="1">
        <v>6000000</v>
      </c>
      <c r="C121" s="1">
        <v>6000000</v>
      </c>
    </row>
    <row r="122" spans="1:3" x14ac:dyDescent="0.35">
      <c r="A122" s="5" t="s">
        <v>181</v>
      </c>
      <c r="B122" s="1">
        <v>1500000</v>
      </c>
      <c r="C122" s="1">
        <v>1500000</v>
      </c>
    </row>
    <row r="123" spans="1:3" x14ac:dyDescent="0.35">
      <c r="A123" s="4" t="s">
        <v>216</v>
      </c>
      <c r="B123" s="1">
        <v>1125500</v>
      </c>
      <c r="C123" s="1">
        <v>1125500</v>
      </c>
    </row>
    <row r="124" spans="1:3" x14ac:dyDescent="0.35">
      <c r="A124" s="5" t="s">
        <v>171</v>
      </c>
      <c r="B124" s="1">
        <v>575980</v>
      </c>
      <c r="C124" s="1">
        <v>575980</v>
      </c>
    </row>
    <row r="125" spans="1:3" x14ac:dyDescent="0.35">
      <c r="A125" s="5" t="s">
        <v>221</v>
      </c>
      <c r="B125" s="1">
        <v>200000</v>
      </c>
      <c r="C125" s="1">
        <v>200000</v>
      </c>
    </row>
    <row r="126" spans="1:3" x14ac:dyDescent="0.35">
      <c r="A126" s="5" t="s">
        <v>243</v>
      </c>
      <c r="B126" s="1">
        <v>249520</v>
      </c>
      <c r="C126" s="1">
        <v>249520</v>
      </c>
    </row>
    <row r="127" spans="1:3" x14ac:dyDescent="0.35">
      <c r="A127" s="5" t="s">
        <v>237</v>
      </c>
      <c r="B127" s="1">
        <v>100000</v>
      </c>
      <c r="C127" s="1">
        <v>100000</v>
      </c>
    </row>
    <row r="128" spans="1:3" x14ac:dyDescent="0.35">
      <c r="A128" s="4" t="s">
        <v>690</v>
      </c>
      <c r="B128" s="1">
        <v>172119126</v>
      </c>
      <c r="C128" s="1">
        <v>162379995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32"/>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5224</v>
      </c>
    </row>
    <row r="2" spans="1:3" x14ac:dyDescent="0.35">
      <c r="A2" s="4" t="s">
        <v>60</v>
      </c>
      <c r="B2" s="1">
        <v>46889051</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132</v>
      </c>
      <c r="B8" s="1">
        <v>500000</v>
      </c>
    </row>
    <row r="9" spans="1:3" x14ac:dyDescent="0.35">
      <c r="A9" s="5" t="s">
        <v>143</v>
      </c>
      <c r="B9" s="1">
        <v>410919</v>
      </c>
    </row>
    <row r="10" spans="1:3" x14ac:dyDescent="0.35">
      <c r="A10" s="5" t="s">
        <v>150</v>
      </c>
      <c r="B10" s="1">
        <v>290396</v>
      </c>
    </row>
    <row r="11" spans="1:3" x14ac:dyDescent="0.35">
      <c r="A11" s="5" t="s">
        <v>97</v>
      </c>
      <c r="B11" s="1">
        <v>1500000</v>
      </c>
    </row>
    <row r="12" spans="1:3" x14ac:dyDescent="0.35">
      <c r="A12" s="5" t="s">
        <v>105</v>
      </c>
      <c r="B12" s="1">
        <v>4552400</v>
      </c>
    </row>
    <row r="13" spans="1:3" x14ac:dyDescent="0.35">
      <c r="A13" s="5" t="s">
        <v>5162</v>
      </c>
      <c r="B13" s="1">
        <v>80463</v>
      </c>
    </row>
    <row r="14" spans="1:3" x14ac:dyDescent="0.35">
      <c r="A14" s="5" t="s">
        <v>154</v>
      </c>
      <c r="B14" s="1">
        <v>70807</v>
      </c>
    </row>
    <row r="15" spans="1:3" x14ac:dyDescent="0.35">
      <c r="A15" s="5" t="s">
        <v>206</v>
      </c>
      <c r="B15" s="1">
        <v>1620137</v>
      </c>
    </row>
    <row r="16" spans="1:3" x14ac:dyDescent="0.35">
      <c r="A16" s="5" t="s">
        <v>86</v>
      </c>
      <c r="B16" s="1">
        <v>4600000</v>
      </c>
    </row>
    <row r="17" spans="1:2" x14ac:dyDescent="0.35">
      <c r="A17" s="5" t="s">
        <v>51</v>
      </c>
      <c r="B17" s="1">
        <v>600000</v>
      </c>
    </row>
    <row r="18" spans="1:2" x14ac:dyDescent="0.35">
      <c r="A18" s="5" t="s">
        <v>159</v>
      </c>
      <c r="B18" s="1">
        <v>787197</v>
      </c>
    </row>
    <row r="19" spans="1:2" x14ac:dyDescent="0.35">
      <c r="A19" s="5" t="s">
        <v>174</v>
      </c>
      <c r="B19" s="1">
        <v>5777767</v>
      </c>
    </row>
    <row r="20" spans="1:2" x14ac:dyDescent="0.35">
      <c r="A20" s="5" t="s">
        <v>196</v>
      </c>
      <c r="B20" s="1">
        <v>200000</v>
      </c>
    </row>
    <row r="21" spans="1:2" x14ac:dyDescent="0.35">
      <c r="A21" s="5" t="s">
        <v>114</v>
      </c>
      <c r="B21" s="1">
        <v>5500000</v>
      </c>
    </row>
    <row r="22" spans="1:2" x14ac:dyDescent="0.35">
      <c r="A22" s="5" t="s">
        <v>70</v>
      </c>
      <c r="B22" s="1">
        <v>788000</v>
      </c>
    </row>
    <row r="23" spans="1:2" x14ac:dyDescent="0.35">
      <c r="A23" s="5" t="s">
        <v>59</v>
      </c>
      <c r="B23" s="1">
        <v>6000000</v>
      </c>
    </row>
    <row r="24" spans="1:2" x14ac:dyDescent="0.35">
      <c r="A24" s="5" t="s">
        <v>181</v>
      </c>
      <c r="B24" s="1">
        <v>1500000</v>
      </c>
    </row>
    <row r="25" spans="1:2" x14ac:dyDescent="0.35">
      <c r="A25" s="4" t="s">
        <v>216</v>
      </c>
      <c r="B25" s="1">
        <v>2252794</v>
      </c>
    </row>
    <row r="26" spans="1:2" x14ac:dyDescent="0.35">
      <c r="A26" s="5" t="s">
        <v>227</v>
      </c>
      <c r="B26" s="1">
        <v>201791</v>
      </c>
    </row>
    <row r="27" spans="1:2" x14ac:dyDescent="0.35">
      <c r="A27" s="5" t="s">
        <v>171</v>
      </c>
      <c r="B27" s="1">
        <v>575980</v>
      </c>
    </row>
    <row r="28" spans="1:2" x14ac:dyDescent="0.35">
      <c r="A28" s="5" t="s">
        <v>221</v>
      </c>
      <c r="B28" s="1">
        <v>200000</v>
      </c>
    </row>
    <row r="29" spans="1:2" x14ac:dyDescent="0.35">
      <c r="A29" s="5" t="s">
        <v>243</v>
      </c>
      <c r="B29" s="1">
        <v>249520</v>
      </c>
    </row>
    <row r="30" spans="1:2" x14ac:dyDescent="0.35">
      <c r="A30" s="5" t="s">
        <v>237</v>
      </c>
      <c r="B30" s="1">
        <v>100000</v>
      </c>
    </row>
    <row r="31" spans="1:2" x14ac:dyDescent="0.35">
      <c r="A31" s="5" t="s">
        <v>232</v>
      </c>
      <c r="B31" s="1">
        <v>925503</v>
      </c>
    </row>
    <row r="32" spans="1:2" x14ac:dyDescent="0.35">
      <c r="A32" s="4" t="s">
        <v>690</v>
      </c>
      <c r="B32" s="1">
        <v>49141845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5118</v>
      </c>
      <c r="B1" t="s">
        <v>5225</v>
      </c>
      <c r="C1" t="s">
        <v>5227</v>
      </c>
      <c r="D1" t="s">
        <v>7</v>
      </c>
      <c r="E1" t="s">
        <v>22</v>
      </c>
      <c r="F1" t="s">
        <v>5229</v>
      </c>
      <c r="G1" t="s">
        <v>5232</v>
      </c>
      <c r="H1" t="s">
        <v>5231</v>
      </c>
      <c r="I1" t="s">
        <v>5233</v>
      </c>
      <c r="J1" t="s">
        <v>5230</v>
      </c>
      <c r="K1" t="s">
        <v>5226</v>
      </c>
      <c r="L1" t="s">
        <v>5228</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5162</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5255</v>
      </c>
      <c r="B1" s="16" t="s">
        <v>5225</v>
      </c>
      <c r="C1" s="17" t="s">
        <v>5227</v>
      </c>
      <c r="D1" s="17" t="s">
        <v>7</v>
      </c>
      <c r="E1" s="17" t="s">
        <v>22</v>
      </c>
      <c r="F1" s="18" t="s">
        <v>5229</v>
      </c>
      <c r="G1" s="18" t="s">
        <v>5232</v>
      </c>
      <c r="H1" s="19" t="s">
        <v>5231</v>
      </c>
      <c r="I1" s="19" t="s">
        <v>5233</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6">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60">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30">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1">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93">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2338246</v>
      </c>
      <c r="H7" s="25"/>
      <c r="I7" s="28" vm="328">
        <f>_xlfn.XLOOKUP(A7, Sheet1!A9:A90, Sheet1!B9:B90)</f>
        <v>2338246</v>
      </c>
      <c r="J7" s="35">
        <f>_xlfn.XLOOKUP(A7, all_grants[Friendly Name], all_grants[Start Date])</f>
        <v>43922</v>
      </c>
    </row>
    <row r="8" spans="1:10" ht="14.5" x14ac:dyDescent="0.35">
      <c r="A8" s="5" t="s">
        <v>5166</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7">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301">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9">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3">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22">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8">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44712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5">
        <f>_xlfn.XLOOKUP(A19, Sheet1!A21:A102, Sheet1!B21:B102)</f>
        <v>8100</v>
      </c>
      <c r="J19" s="35">
        <f>_xlfn.XLOOKUP(A19, all_grants[Friendly Name], all_grants[Start Date])</f>
        <v>44348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str">
        <f>_xlfn.XLOOKUP(A21,all_grants[Friendly Name], all_grants[Impact Location - Market Unit])</f>
        <v>Iberia; LATAM</v>
      </c>
      <c r="C21" s="22" t="str">
        <f>_xlfn.XLOOKUP(A21, all_grants[Friendly Name], all_grants[Sponsoring Location Market Unit])</f>
        <v>Iberia</v>
      </c>
      <c r="D21" s="23">
        <f>_xlfn.XLOOKUP(A21, all_grants[Friendly Name], all_grants[End Date])</f>
        <v>44439</v>
      </c>
      <c r="E21" s="24">
        <f>_xlfn.XLOOKUP(A21,all_grants[Friendly Name],all_grants[Duration (Months)])</f>
        <v>13</v>
      </c>
      <c r="F21" s="25">
        <f>_xlfn.XLOOKUP(A21, all_grants[Friendly Name], all_grants[Target Cash Amount.amount])</f>
        <v>500000</v>
      </c>
      <c r="G21" s="26">
        <f>_xlfn.XLOOKUP(A21, all_grants[Friendly Name], all_grants[Target '# Connected])</f>
        <v>19500</v>
      </c>
      <c r="H21" s="25"/>
      <c r="I21" s="28" vm="235">
        <f>_xlfn.XLOOKUP(A21, Sheet1!A23:A104, Sheet1!B23:B104)</f>
        <v>19500</v>
      </c>
      <c r="J21" s="35">
        <f>_xlfn.XLOOKUP(A21, all_grants[Friendly Name], all_grants[Start Date])</f>
        <v>44044</v>
      </c>
    </row>
    <row r="22" spans="1:10" ht="14.5" x14ac:dyDescent="0.35">
      <c r="A22" s="5" t="s">
        <v>5169</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30">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5">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30">
        <f>_xlfn.XLOOKUP(A29, Sheet1!A31:A112, Sheet1!B31:B112)</f>
        <v>360</v>
      </c>
      <c r="J29" s="35">
        <f>_xlfn.XLOOKUP(A29, all_grants[Friendly Name], all_grants[Start Date])</f>
        <v>43647</v>
      </c>
    </row>
    <row r="30" spans="1:10" ht="14.5" x14ac:dyDescent="0.35">
      <c r="A30" s="5" t="s">
        <v>5162</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5">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4" priority="8" operator="between">
      <formula>0</formula>
      <formula>250000</formula>
    </cfRule>
  </conditionalFormatting>
  <conditionalFormatting sqref="F2:F31">
    <cfRule type="cellIs" dxfId="13" priority="4" operator="lessThan">
      <formula>250000</formula>
    </cfRule>
    <cfRule type="cellIs" dxfId="12" priority="6" operator="greaterThan">
      <formula>1000000</formula>
    </cfRule>
  </conditionalFormatting>
  <conditionalFormatting sqref="F1:F31">
    <cfRule type="cellIs" dxfId="11"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8">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6">
        <f t="shared" ref="B4:D23" si="0">CUBEVALUE("ThisWorkbookDataModel",$A4,B$3)</f>
        <v>0</v>
      </c>
      <c r="C4" vm="269">
        <f t="shared" si="0"/>
        <v>5268</v>
      </c>
      <c r="D4" vm="116">
        <f t="shared" si="0"/>
        <v>0</v>
      </c>
    </row>
    <row r="5" spans="1:4" x14ac:dyDescent="0.35">
      <c r="A5" s="4" t="str" vm="37">
        <f>CUBEMEMBER("ThisWorkbookDataModel","[s2s_targets].[Benchmark: Grant Friendly Name].&amp;[ACCES 1]")</f>
        <v>ACCES 1</v>
      </c>
      <c r="B5" vm="287">
        <f t="shared" si="0"/>
        <v>2</v>
      </c>
      <c r="C5" vm="279">
        <f t="shared" si="0"/>
        <v>16800</v>
      </c>
      <c r="D5" vm="100">
        <f t="shared" si="0"/>
        <v>12601</v>
      </c>
    </row>
    <row r="6" spans="1:4" x14ac:dyDescent="0.35">
      <c r="A6" s="4" t="str" vm="22">
        <f>CUBEMEMBER("ThisWorkbookDataModel","[s2s_targets].[Benchmark: Grant Friendly Name].&amp;[ACCES 2]")</f>
        <v>ACCES 2</v>
      </c>
      <c r="B6" vm="324">
        <f t="shared" si="0"/>
        <v>40800</v>
      </c>
      <c r="C6" vm="170">
        <f t="shared" si="0"/>
        <v>10323</v>
      </c>
      <c r="D6" vm="171">
        <f t="shared" si="0"/>
        <v>7650</v>
      </c>
    </row>
    <row r="7" spans="1:4" x14ac:dyDescent="0.35">
      <c r="A7" s="4" t="str" vm="10">
        <f>CUBEMEMBER("ThisWorkbookDataModel","[s2s_targets].[Benchmark: Grant Friendly Name].&amp;[AMF/DQI/DQL FP]")</f>
        <v>AMF/DQI/DQL FP</v>
      </c>
      <c r="B7" vm="122">
        <f t="shared" si="0"/>
        <v>150000</v>
      </c>
      <c r="C7" vm="145">
        <f t="shared" si="0"/>
        <v>150000</v>
      </c>
      <c r="D7" vm="110">
        <f t="shared" si="0"/>
        <v>0</v>
      </c>
    </row>
    <row r="8" spans="1:4" x14ac:dyDescent="0.35">
      <c r="A8" s="4" t="str" vm="43">
        <f>CUBEMEMBER("ThisWorkbookDataModel","[s2s_targets].[Benchmark: Grant Friendly Name].&amp;[AMREF  1]")</f>
        <v>AMREF  1</v>
      </c>
      <c r="B8" vm="180">
        <f t="shared" si="0"/>
        <v>0</v>
      </c>
      <c r="C8" vm="271">
        <f t="shared" si="0"/>
        <v>1190</v>
      </c>
      <c r="D8" vm="181">
        <f t="shared" si="0"/>
        <v>0</v>
      </c>
    </row>
    <row r="9" spans="1:4" x14ac:dyDescent="0.35">
      <c r="A9" s="4" t="str" vm="85">
        <f>CUBEMEMBER("ThisWorkbookDataModel","[s2s_targets].[Benchmark: Grant Friendly Name].&amp;[AMREF  2]")</f>
        <v>AMREF  2</v>
      </c>
      <c r="B9" vm="258">
        <f t="shared" si="0"/>
        <v>0</v>
      </c>
      <c r="C9" vm="259">
        <f t="shared" si="0"/>
        <v>318</v>
      </c>
      <c r="D9" vm="257">
        <f t="shared" si="0"/>
        <v>0</v>
      </c>
    </row>
    <row r="10" spans="1:4" x14ac:dyDescent="0.35">
      <c r="A10" s="4" t="str" vm="71">
        <f>CUBEMEMBER("ThisWorkbookDataModel","[s2s_targets].[Benchmark: Grant Friendly Name].&amp;[AMREF 3]")</f>
        <v>AMREF 3</v>
      </c>
      <c r="B10" vm="285">
        <f t="shared" si="0"/>
        <v>0</v>
      </c>
      <c r="C10" vm="226">
        <f t="shared" si="0"/>
        <v>3000</v>
      </c>
      <c r="D10" vm="227">
        <f t="shared" si="0"/>
        <v>2793</v>
      </c>
    </row>
    <row r="11" spans="1:4" x14ac:dyDescent="0.35">
      <c r="A11" s="4" t="str" vm="41">
        <f>CUBEMEMBER("ThisWorkbookDataModel","[s2s_targets].[Benchmark: Grant Friendly Name].&amp;[An Cosan 1]")</f>
        <v>An Cosan 1</v>
      </c>
      <c r="B11" vm="314">
        <f t="shared" si="0"/>
        <v>1000</v>
      </c>
      <c r="C11" vm="178">
        <f t="shared" si="0"/>
        <v>1000</v>
      </c>
      <c r="D11" vm="179">
        <f t="shared" si="0"/>
        <v>500</v>
      </c>
    </row>
    <row r="12" spans="1:4" x14ac:dyDescent="0.35">
      <c r="A12" s="4" t="str" vm="53">
        <f>CUBEMEMBER("ThisWorkbookDataModel","[s2s_targets].[Benchmark: Grant Friendly Name].&amp;[Article 1 Grant 2]")</f>
        <v>Article 1 Grant 2</v>
      </c>
      <c r="B12" vm="307">
        <f t="shared" si="0"/>
        <v>101003</v>
      </c>
      <c r="C12" vm="121">
        <f t="shared" si="0"/>
        <v>39611</v>
      </c>
      <c r="D12" vm="144">
        <f t="shared" si="0"/>
        <v>15387</v>
      </c>
    </row>
    <row r="13" spans="1:4" x14ac:dyDescent="0.35">
      <c r="A13" s="4" t="str" vm="36">
        <f>CUBEMEMBER("ThisWorkbookDataModel","[s2s_targets].[Benchmark: Grant Friendly Name].&amp;[Article 1_Jobready FP]")</f>
        <v>Article 1_Jobready FP</v>
      </c>
      <c r="B13" vm="288">
        <f t="shared" si="0"/>
        <v>5000</v>
      </c>
      <c r="C13" vm="275">
        <f t="shared" si="0"/>
        <v>5000</v>
      </c>
      <c r="D13" vm="99">
        <f t="shared" si="0"/>
        <v>1500</v>
      </c>
    </row>
    <row r="14" spans="1:4" x14ac:dyDescent="0.35">
      <c r="A14" s="4" t="str" vm="21">
        <f>CUBEMEMBER("ThisWorkbookDataModel","[s2s_targets].[Benchmark: Grant Friendly Name].&amp;[Ashoka 1]")</f>
        <v>Ashoka 1</v>
      </c>
      <c r="B14" vm="325">
        <f t="shared" si="0"/>
        <v>0</v>
      </c>
      <c r="C14" vm="168">
        <f t="shared" si="0"/>
        <v>9472</v>
      </c>
      <c r="D14" vm="169">
        <f t="shared" si="0"/>
        <v>1382</v>
      </c>
    </row>
    <row r="15" spans="1:4" x14ac:dyDescent="0.35">
      <c r="A15" s="4" t="str" vm="9">
        <f>CUBEMEMBER("ThisWorkbookDataModel","[s2s_targets].[Benchmark: Grant Friendly Name].&amp;[Ashoka 2]")</f>
        <v>Ashoka 2</v>
      </c>
      <c r="B15" vm="303">
        <f t="shared" si="0"/>
        <v>0</v>
      </c>
      <c r="C15" vm="115">
        <f t="shared" si="0"/>
        <v>5800</v>
      </c>
      <c r="D15" vm="109">
        <f t="shared" si="0"/>
        <v>3500</v>
      </c>
    </row>
    <row r="16" spans="1:4" x14ac:dyDescent="0.35">
      <c r="A16" s="4" t="str" vm="11">
        <f>CUBEMEMBER("ThisWorkbookDataModel","[s2s_targets].[Benchmark: Grant Friendly Name].&amp;[Aspen 1]")</f>
        <v>Aspen 1</v>
      </c>
      <c r="B16" vm="301">
        <f t="shared" si="0"/>
        <v>194700</v>
      </c>
      <c r="C16" vm="272">
        <f t="shared" si="0"/>
        <v>72340</v>
      </c>
      <c r="D16" vm="88">
        <f t="shared" si="0"/>
        <v>20812</v>
      </c>
    </row>
    <row r="17" spans="1:4" x14ac:dyDescent="0.35">
      <c r="A17" s="4" t="str" vm="77">
        <f>CUBEMEMBER("ThisWorkbookDataModel","[s2s_targets].[Benchmark: Grant Friendly Name].&amp;[CBFW]")</f>
        <v>CBFW</v>
      </c>
      <c r="B17" vm="238">
        <f t="shared" si="0"/>
        <v>0</v>
      </c>
      <c r="C17" vm="239">
        <f t="shared" si="0"/>
        <v>10920</v>
      </c>
      <c r="D17" vm="237">
        <f t="shared" si="0"/>
        <v>6552</v>
      </c>
    </row>
    <row r="18" spans="1:4" x14ac:dyDescent="0.35">
      <c r="A18" s="4" t="str" vm="70">
        <f>CUBEMEMBER("ThisWorkbookDataModel","[s2s_targets].[Benchmark: Grant Friendly Name].&amp;[Conexao 2- Rede Cidada 1]")</f>
        <v>Conexao 2- Rede Cidada 1</v>
      </c>
      <c r="B18" vm="143">
        <f t="shared" si="0"/>
        <v>0</v>
      </c>
      <c r="C18" vm="224">
        <f t="shared" si="0"/>
        <v>9268</v>
      </c>
      <c r="D18" vm="225">
        <f t="shared" si="0"/>
        <v>4998</v>
      </c>
    </row>
    <row r="19" spans="1:4" x14ac:dyDescent="0.35">
      <c r="A19" s="4" t="str" vm="56">
        <f>CUBEMEMBER("ThisWorkbookDataModel","[s2s_targets].[Benchmark: Grant Friendly Name].&amp;[Conexao 3- Rede Cidada 2]")</f>
        <v>Conexao 3- Rede Cidada 2</v>
      </c>
      <c r="B19" vm="191">
        <f t="shared" si="0"/>
        <v>0</v>
      </c>
      <c r="C19" vm="192">
        <f t="shared" si="0"/>
        <v>21450</v>
      </c>
      <c r="D19" vm="193">
        <f t="shared" si="0"/>
        <v>14560</v>
      </c>
    </row>
    <row r="20" spans="1:4" x14ac:dyDescent="0.35">
      <c r="A20" s="4" t="str" vm="52">
        <f>CUBEMEMBER("ThisWorkbookDataModel","[s2s_targets].[Benchmark: Grant Friendly Name].&amp;[CPA 1]")</f>
        <v>CPA 1</v>
      </c>
      <c r="B20" vm="308">
        <f t="shared" si="0"/>
        <v>100</v>
      </c>
      <c r="C20" vm="149">
        <f t="shared" si="0"/>
        <v>100</v>
      </c>
      <c r="D20" vm="114">
        <f t="shared" si="0"/>
        <v>60</v>
      </c>
    </row>
    <row r="21" spans="1:4" x14ac:dyDescent="0.35">
      <c r="A21" s="4" t="str" vm="35">
        <f>CUBEMEMBER("ThisWorkbookDataModel","[s2s_targets].[Benchmark: Grant Friendly Name].&amp;[CWW 1]")</f>
        <v>CWW 1</v>
      </c>
      <c r="B21" vm="289">
        <f t="shared" si="0"/>
        <v>0</v>
      </c>
      <c r="C21" vm="270">
        <f t="shared" si="0"/>
        <v>6383</v>
      </c>
      <c r="D21" vm="98">
        <f t="shared" si="0"/>
        <v>0</v>
      </c>
    </row>
    <row r="22" spans="1:4" x14ac:dyDescent="0.35">
      <c r="A22" s="4" t="str" vm="20">
        <f>CUBEMEMBER("ThisWorkbookDataModel","[s2s_targets].[Benchmark: Grant Friendly Name].&amp;[CWW 2]")</f>
        <v>CWW 2</v>
      </c>
      <c r="B22" vm="326">
        <f t="shared" si="0"/>
        <v>0</v>
      </c>
      <c r="C22" vm="166">
        <f t="shared" si="0"/>
        <v>12743</v>
      </c>
      <c r="D22" vm="167">
        <f t="shared" si="0"/>
        <v>0</v>
      </c>
    </row>
    <row r="23" spans="1:4" x14ac:dyDescent="0.35">
      <c r="A23" s="4" t="str" vm="8">
        <f>CUBEMEMBER("ThisWorkbookDataModel","[s2s_targets].[Benchmark: Grant Friendly Name].&amp;[CYBF]")</f>
        <v>CYBF</v>
      </c>
      <c r="B23" vm="320">
        <f t="shared" si="0"/>
        <v>0</v>
      </c>
      <c r="C23" vm="142">
        <f t="shared" si="0"/>
        <v>6628</v>
      </c>
      <c r="D23" vm="108">
        <f t="shared" si="0"/>
        <v>0</v>
      </c>
    </row>
    <row r="24" spans="1:4" x14ac:dyDescent="0.35">
      <c r="A24" s="4" t="str" vm="80">
        <f>CUBEMEMBER("ThisWorkbookDataModel","[s2s_targets].[Benchmark: Grant Friendly Name].&amp;[EfE 1]")</f>
        <v>EfE 1</v>
      </c>
      <c r="B24" vm="245">
        <f t="shared" ref="B24:D43" si="1">CUBEVALUE("ThisWorkbookDataModel",$A24,B$3)</f>
        <v>0</v>
      </c>
      <c r="C24" vm="243">
        <f t="shared" si="1"/>
        <v>175</v>
      </c>
      <c r="D24" vm="244">
        <f t="shared" si="1"/>
        <v>143</v>
      </c>
    </row>
    <row r="25" spans="1:4" x14ac:dyDescent="0.35">
      <c r="A25" s="4" t="str" vm="84">
        <f>CUBEMEMBER("ThisWorkbookDataModel","[s2s_targets].[Benchmark: Grant Friendly Name].&amp;[EfE 2]")</f>
        <v>EfE 2</v>
      </c>
      <c r="B25" vm="255">
        <f t="shared" si="1"/>
        <v>0</v>
      </c>
      <c r="C25" vm="256">
        <f t="shared" si="1"/>
        <v>37000</v>
      </c>
      <c r="D25" vm="254">
        <f t="shared" si="1"/>
        <v>6001</v>
      </c>
    </row>
    <row r="26" spans="1:4" x14ac:dyDescent="0.35">
      <c r="A26" s="4" t="str" vm="69">
        <f>CUBEMEMBER("ThisWorkbookDataModel","[s2s_targets].[Benchmark: Grant Friendly Name].&amp;[EfE 3]")</f>
        <v>EfE 3</v>
      </c>
      <c r="B26" vm="141">
        <f t="shared" si="1"/>
        <v>65762</v>
      </c>
      <c r="C26" vm="222">
        <f t="shared" si="1"/>
        <v>62688</v>
      </c>
      <c r="D26" vm="223">
        <f t="shared" si="1"/>
        <v>20200</v>
      </c>
    </row>
    <row r="27" spans="1:4" x14ac:dyDescent="0.35">
      <c r="A27" s="4" t="str" vm="59">
        <f>CUBEMEMBER("ThisWorkbookDataModel","[s2s_targets].[Benchmark: Grant Friendly Name].&amp;[Enablis 1]")</f>
        <v>Enablis 1</v>
      </c>
      <c r="B27" vm="199">
        <f t="shared" si="1"/>
        <v>0</v>
      </c>
      <c r="C27" vm="200">
        <f t="shared" si="1"/>
        <v>201</v>
      </c>
      <c r="D27" vm="201">
        <f t="shared" si="1"/>
        <v>0</v>
      </c>
    </row>
    <row r="28" spans="1:4" x14ac:dyDescent="0.35">
      <c r="A28" s="4" t="str" vm="51">
        <f>CUBEMEMBER("ThisWorkbookDataModel","[s2s_targets].[Benchmark: Grant Friendly Name].&amp;[Enablis 2]")</f>
        <v>Enablis 2</v>
      </c>
      <c r="B28" vm="187">
        <f t="shared" si="1"/>
        <v>0</v>
      </c>
      <c r="C28" vm="186">
        <f t="shared" si="1"/>
        <v>49</v>
      </c>
      <c r="D28" vm="113">
        <f t="shared" si="1"/>
        <v>0</v>
      </c>
    </row>
    <row r="29" spans="1:4" x14ac:dyDescent="0.35">
      <c r="A29" s="4" t="str" vm="34">
        <f>CUBEMEMBER("ThisWorkbookDataModel","[s2s_targets].[Benchmark: Grant Friendly Name].&amp;[FE 2]")</f>
        <v>FE 2</v>
      </c>
      <c r="B29" vm="290">
        <f t="shared" si="1"/>
        <v>0</v>
      </c>
      <c r="C29" vm="276">
        <f t="shared" si="1"/>
        <v>0</v>
      </c>
      <c r="D29" vm="97">
        <f t="shared" si="1"/>
        <v>0</v>
      </c>
    </row>
    <row r="30" spans="1:4" x14ac:dyDescent="0.35">
      <c r="A30" s="4" t="str" vm="19">
        <f>CUBEMEMBER("ThisWorkbookDataModel","[s2s_targets].[Benchmark: Grant Friendly Name].&amp;[FE 3]")</f>
        <v>FE 3</v>
      </c>
      <c r="B30" vm="327">
        <f t="shared" si="1"/>
        <v>0</v>
      </c>
      <c r="C30" vm="164">
        <f t="shared" si="1"/>
        <v>80150</v>
      </c>
      <c r="D30" vm="165">
        <f t="shared" si="1"/>
        <v>41160</v>
      </c>
    </row>
    <row r="31" spans="1:4" x14ac:dyDescent="0.35">
      <c r="A31" s="4" t="str" vm="7">
        <f>CUBEMEMBER("ThisWorkbookDataModel","[s2s_targets].[Benchmark: Grant Friendly Name].&amp;[FE 4]")</f>
        <v>FE 4</v>
      </c>
      <c r="B31" vm="298">
        <f t="shared" si="1"/>
        <v>14000</v>
      </c>
      <c r="C31" vm="140">
        <f t="shared" si="1"/>
        <v>14000</v>
      </c>
      <c r="D31" vm="107">
        <f t="shared" si="1"/>
        <v>5000</v>
      </c>
    </row>
    <row r="32" spans="1:4" x14ac:dyDescent="0.35">
      <c r="A32" s="4" t="str" vm="61">
        <f>CUBEMEMBER("ThisWorkbookDataModel","[s2s_targets].[Benchmark: Grant Friendly Name].&amp;[FE 5 Next Gen]")</f>
        <v>FE 5 Next Gen</v>
      </c>
      <c r="B32" vm="205">
        <f t="shared" si="1"/>
        <v>2350</v>
      </c>
      <c r="C32" vm="206">
        <f t="shared" si="1"/>
        <v>0</v>
      </c>
      <c r="D32" vm="207">
        <f t="shared" si="1"/>
        <v>0</v>
      </c>
    </row>
    <row r="33" spans="1:4" x14ac:dyDescent="0.35">
      <c r="A33" s="4" t="str" vm="76">
        <f>CUBEMEMBER("ThisWorkbookDataModel","[s2s_targets].[Benchmark: Grant Friendly Name].&amp;[FE 6 Single Step]")</f>
        <v>FE 6 Single Step</v>
      </c>
      <c r="B33" vm="235">
        <f t="shared" si="1"/>
        <v>19500</v>
      </c>
      <c r="C33" vm="236">
        <f t="shared" si="1"/>
        <v>10814</v>
      </c>
      <c r="D33" vm="234">
        <f t="shared" si="1"/>
        <v>2487</v>
      </c>
    </row>
    <row r="34" spans="1:4" x14ac:dyDescent="0.35">
      <c r="A34" s="4" t="str" vm="68">
        <f>CUBEMEMBER("ThisWorkbookDataModel","[s2s_targets].[Benchmark: Grant Friendly Name].&amp;[Fundaula Book Royalty Grant]")</f>
        <v>Fundaula Book Royalty Grant</v>
      </c>
      <c r="B34" vm="139">
        <f t="shared" si="1"/>
        <v>2250</v>
      </c>
      <c r="C34" vm="220">
        <f t="shared" si="1"/>
        <v>1500</v>
      </c>
      <c r="D34" vm="221">
        <f t="shared" si="1"/>
        <v>0</v>
      </c>
    </row>
    <row r="35" spans="1:4" x14ac:dyDescent="0.35">
      <c r="A35" s="4" t="str" vm="24">
        <f>CUBEMEMBER("ThisWorkbookDataModel","[s2s_targets].[Benchmark: Grant Friendly Name].&amp;[FY19  LC Success Coaching - Global]")</f>
        <v>FY19  LC Success Coaching - Global</v>
      </c>
      <c r="B35" vm="315">
        <f t="shared" si="1"/>
        <v>20</v>
      </c>
      <c r="C35" vm="283">
        <f t="shared" si="1"/>
        <v>20</v>
      </c>
      <c r="D35" vm="263">
        <f t="shared" si="1"/>
        <v>0</v>
      </c>
    </row>
    <row r="36" spans="1:4" x14ac:dyDescent="0.35">
      <c r="A36" s="4" t="str" vm="50">
        <f>CUBEMEMBER("ThisWorkbookDataModel","[s2s_targets].[Benchmark: Grant Friendly Name].&amp;[Goodwill 1]")</f>
        <v>Goodwill 1</v>
      </c>
      <c r="B36" vm="309">
        <f t="shared" si="1"/>
        <v>30050</v>
      </c>
      <c r="C36" vm="120">
        <f t="shared" si="1"/>
        <v>20961</v>
      </c>
      <c r="D36" vm="112">
        <f t="shared" si="1"/>
        <v>15470</v>
      </c>
    </row>
    <row r="37" spans="1:4" x14ac:dyDescent="0.35">
      <c r="A37" s="4" t="str" vm="33">
        <f>CUBEMEMBER("ThisWorkbookDataModel","[s2s_targets].[Benchmark: Grant Friendly Name].&amp;[IVMF]")</f>
        <v>IVMF</v>
      </c>
      <c r="B37" vm="291">
        <f t="shared" si="1"/>
        <v>22800</v>
      </c>
      <c r="C37" vm="277">
        <f t="shared" si="1"/>
        <v>22800</v>
      </c>
      <c r="D37" vm="96">
        <f t="shared" si="1"/>
        <v>12100</v>
      </c>
    </row>
    <row r="38" spans="1:4" x14ac:dyDescent="0.35">
      <c r="A38" s="4" t="str" vm="18">
        <f>CUBEMEMBER("ThisWorkbookDataModel","[s2s_targets].[Benchmark: Grant Friendly Name].&amp;[JA 3]")</f>
        <v>JA 3</v>
      </c>
      <c r="B38" vm="328">
        <f t="shared" si="1"/>
        <v>2338246</v>
      </c>
      <c r="C38" vm="162">
        <f t="shared" si="1"/>
        <v>0</v>
      </c>
      <c r="D38" vm="163">
        <f t="shared" si="1"/>
        <v>0</v>
      </c>
    </row>
    <row r="39" spans="1:4" x14ac:dyDescent="0.35">
      <c r="A39" s="4" t="str" vm="6">
        <f>CUBEMEMBER("ThisWorkbookDataModel","[s2s_targets].[Benchmark: Grant Friendly Name].&amp;[JA-YE]")</f>
        <v>JA-YE</v>
      </c>
      <c r="B39" vm="299">
        <f t="shared" si="1"/>
        <v>0</v>
      </c>
      <c r="C39" vm="138">
        <f t="shared" si="1"/>
        <v>35938</v>
      </c>
      <c r="D39" vm="106">
        <f t="shared" si="1"/>
        <v>0</v>
      </c>
    </row>
    <row r="40" spans="1:4" x14ac:dyDescent="0.35">
      <c r="A40" s="4" t="str" vm="57">
        <f>CUBEMEMBER("ThisWorkbookDataModel","[s2s_targets].[Benchmark: Grant Friendly Name].&amp;[KIPP 2]")</f>
        <v>KIPP 2</v>
      </c>
      <c r="B40" vm="302">
        <f t="shared" si="1"/>
        <v>0</v>
      </c>
      <c r="C40" vm="194">
        <f t="shared" si="1"/>
        <v>6889</v>
      </c>
      <c r="D40" vm="195">
        <f t="shared" si="1"/>
        <v>1502</v>
      </c>
    </row>
    <row r="41" spans="1:4" x14ac:dyDescent="0.35">
      <c r="A41" s="4" t="str" vm="83">
        <f>CUBEMEMBER("ThisWorkbookDataModel","[s2s_targets].[Benchmark: Grant Friendly Name].&amp;[LCD 1]")</f>
        <v>LCD 1</v>
      </c>
      <c r="B41" vm="252">
        <f t="shared" si="1"/>
        <v>0</v>
      </c>
      <c r="C41" vm="253">
        <f t="shared" si="1"/>
        <v>0</v>
      </c>
      <c r="D41" vm="148">
        <f t="shared" si="1"/>
        <v>0</v>
      </c>
    </row>
    <row r="42" spans="1:4" x14ac:dyDescent="0.35">
      <c r="A42" s="4" t="str" vm="67">
        <f>CUBEMEMBER("ThisWorkbookDataModel","[s2s_targets].[Benchmark: Grant Friendly Name].&amp;[LCD 2]")</f>
        <v>LCD 2</v>
      </c>
      <c r="B42" vm="286">
        <f t="shared" si="1"/>
        <v>0</v>
      </c>
      <c r="C42" vm="218">
        <f t="shared" si="1"/>
        <v>10891</v>
      </c>
      <c r="D42" vm="219">
        <f t="shared" si="1"/>
        <v>6966</v>
      </c>
    </row>
    <row r="43" spans="1:4" x14ac:dyDescent="0.35">
      <c r="A43" s="4" t="str" vm="40">
        <f>CUBEMEMBER("ThisWorkbookDataModel","[s2s_targets].[Benchmark: Grant Friendly Name].&amp;[LCD 3]")</f>
        <v>LCD 3</v>
      </c>
      <c r="B43" vm="316">
        <f t="shared" si="1"/>
        <v>0</v>
      </c>
      <c r="C43" vm="176">
        <f t="shared" si="1"/>
        <v>15075</v>
      </c>
      <c r="D43" vm="177">
        <f t="shared" si="1"/>
        <v>11546</v>
      </c>
    </row>
    <row r="44" spans="1:4" x14ac:dyDescent="0.35">
      <c r="A44" s="4" t="str" vm="49">
        <f>CUBEMEMBER("ThisWorkbookDataModel","[s2s_targets].[Benchmark: Grant Friendly Name].&amp;[LCD 5]")</f>
        <v>LCD 5</v>
      </c>
      <c r="B44" vm="185">
        <f t="shared" ref="B44:D63" si="2">CUBEVALUE("ThisWorkbookDataModel",$A44,B$3)</f>
        <v>245</v>
      </c>
      <c r="C44" vm="184">
        <f t="shared" si="2"/>
        <v>180</v>
      </c>
      <c r="D44" vm="137">
        <f t="shared" si="2"/>
        <v>108</v>
      </c>
    </row>
    <row r="45" spans="1:4" x14ac:dyDescent="0.35">
      <c r="A45" s="4" t="str" vm="32">
        <f>CUBEMEMBER("ThisWorkbookDataModel","[s2s_targets].[Benchmark: Grant Friendly Name].&amp;[Many Rivers]")</f>
        <v>Many Rivers</v>
      </c>
      <c r="B45" vm="292">
        <f t="shared" si="2"/>
        <v>0</v>
      </c>
      <c r="C45" vm="280">
        <f t="shared" si="2"/>
        <v>300</v>
      </c>
      <c r="D45" vm="95">
        <f t="shared" si="2"/>
        <v>620</v>
      </c>
    </row>
    <row r="46" spans="1:4" x14ac:dyDescent="0.35">
      <c r="A46" s="4" t="str" vm="17">
        <f>CUBEMEMBER("ThisWorkbookDataModel","[s2s_targets].[Benchmark: Grant Friendly Name].&amp;[Nethope 1]")</f>
        <v>Nethope 1</v>
      </c>
      <c r="B46" vm="329">
        <f t="shared" si="2"/>
        <v>0</v>
      </c>
      <c r="C46" vm="160">
        <f t="shared" si="2"/>
        <v>68</v>
      </c>
      <c r="D46" vm="161">
        <f t="shared" si="2"/>
        <v>0</v>
      </c>
    </row>
    <row r="47" spans="1:4" x14ac:dyDescent="0.35">
      <c r="A47" s="4" t="str" vm="5">
        <f>CUBEMEMBER("ThisWorkbookDataModel","[s2s_targets].[Benchmark: Grant Friendly Name].&amp;[NetHope Change Request]")</f>
        <v>NetHope Change Request</v>
      </c>
      <c r="B47" vm="304">
        <f t="shared" si="2"/>
        <v>0</v>
      </c>
      <c r="C47" vm="136">
        <f t="shared" si="2"/>
        <v>208</v>
      </c>
      <c r="D47" vm="105">
        <f t="shared" si="2"/>
        <v>0</v>
      </c>
    </row>
    <row r="48" spans="1:4" x14ac:dyDescent="0.35">
      <c r="A48" s="4" t="str" vm="26">
        <f>CUBEMEMBER("ThisWorkbookDataModel","[s2s_targets].[Benchmark: Grant Friendly Name].&amp;[Oxfam 2]")</f>
        <v>Oxfam 2</v>
      </c>
      <c r="B48" vm="323">
        <f t="shared" si="2"/>
        <v>0</v>
      </c>
      <c r="C48" vm="273">
        <f t="shared" si="2"/>
        <v>40840</v>
      </c>
      <c r="D48" vm="87">
        <f t="shared" si="2"/>
        <v>0</v>
      </c>
    </row>
    <row r="49" spans="1:4" x14ac:dyDescent="0.35">
      <c r="A49" s="4" t="str" vm="75">
        <f>CUBEMEMBER("ThisWorkbookDataModel","[s2s_targets].[Benchmark: Grant Friendly Name].&amp;[PLAN  2]")</f>
        <v>PLAN  2</v>
      </c>
      <c r="B49" vm="232">
        <f t="shared" si="2"/>
        <v>0</v>
      </c>
      <c r="C49" vm="233">
        <f t="shared" si="2"/>
        <v>6635</v>
      </c>
      <c r="D49" vm="119">
        <f t="shared" si="2"/>
        <v>5505</v>
      </c>
    </row>
    <row r="50" spans="1:4" x14ac:dyDescent="0.35">
      <c r="A50" s="4" t="str" vm="66">
        <f>CUBEMEMBER("ThisWorkbookDataModel","[s2s_targets].[Benchmark: Grant Friendly Name].&amp;[PLAN 1]")</f>
        <v>PLAN 1</v>
      </c>
      <c r="B50" vm="135">
        <f t="shared" si="2"/>
        <v>0</v>
      </c>
      <c r="C50" vm="216">
        <f t="shared" si="2"/>
        <v>4163</v>
      </c>
      <c r="D50" vm="217">
        <f t="shared" si="2"/>
        <v>3299</v>
      </c>
    </row>
    <row r="51" spans="1:4" x14ac:dyDescent="0.35">
      <c r="A51" s="4" t="str" vm="39">
        <f>CUBEMEMBER("ThisWorkbookDataModel","[s2s_targets].[Benchmark: Grant Friendly Name].&amp;[Plan 3 Post Haiyan]")</f>
        <v>Plan 3 Post Haiyan</v>
      </c>
      <c r="B51" vm="317">
        <f t="shared" si="2"/>
        <v>0</v>
      </c>
      <c r="C51" vm="174">
        <f t="shared" si="2"/>
        <v>1859</v>
      </c>
      <c r="D51" vm="175">
        <f t="shared" si="2"/>
        <v>1724</v>
      </c>
    </row>
    <row r="52" spans="1:4" x14ac:dyDescent="0.35">
      <c r="A52" s="4" t="str" vm="48">
        <f>CUBEMEMBER("ThisWorkbookDataModel","[s2s_targets].[Benchmark: Grant Friendly Name].&amp;[PLAN 4]")</f>
        <v>PLAN 4</v>
      </c>
      <c r="B52" vm="310">
        <f t="shared" si="2"/>
        <v>0</v>
      </c>
      <c r="C52" vm="265">
        <f t="shared" si="2"/>
        <v>4000</v>
      </c>
      <c r="D52" vm="111">
        <f t="shared" si="2"/>
        <v>3182</v>
      </c>
    </row>
    <row r="53" spans="1:4" x14ac:dyDescent="0.35">
      <c r="A53" s="4" t="str" vm="31">
        <f>CUBEMEMBER("ThisWorkbookDataModel","[s2s_targets].[Benchmark: Grant Friendly Name].&amp;[Plan 6]")</f>
        <v>Plan 6</v>
      </c>
      <c r="B53" vm="293">
        <f t="shared" si="2"/>
        <v>21444</v>
      </c>
      <c r="C53" vm="281">
        <f t="shared" si="2"/>
        <v>14544</v>
      </c>
      <c r="D53" vm="94">
        <f t="shared" si="2"/>
        <v>4715</v>
      </c>
    </row>
    <row r="54" spans="1:4" x14ac:dyDescent="0.35">
      <c r="A54" s="4" t="str" vm="16">
        <f>CUBEMEMBER("ThisWorkbookDataModel","[s2s_targets].[Benchmark: Grant Friendly Name].&amp;[PLAN 7 Next Gen]")</f>
        <v>PLAN 7 Next Gen</v>
      </c>
      <c r="B54" vm="330">
        <f t="shared" si="2"/>
        <v>360</v>
      </c>
      <c r="C54" vm="158">
        <f t="shared" si="2"/>
        <v>360</v>
      </c>
      <c r="D54" vm="159">
        <f t="shared" si="2"/>
        <v>0</v>
      </c>
    </row>
    <row r="55" spans="1:4" x14ac:dyDescent="0.35">
      <c r="A55" s="4" t="str" vm="4">
        <f>CUBEMEMBER("ThisWorkbookDataModel","[s2s_targets].[Benchmark: Grant Friendly Name].&amp;[PLAN 8 Strategic Extension]")</f>
        <v>PLAN 8 Strategic Extension</v>
      </c>
      <c r="B55" vm="335">
        <f t="shared" si="2"/>
        <v>8100</v>
      </c>
      <c r="C55" vm="134">
        <f t="shared" si="2"/>
        <v>2810</v>
      </c>
      <c r="D55" vm="104">
        <f t="shared" si="2"/>
        <v>1410</v>
      </c>
    </row>
    <row r="56" spans="1:4" x14ac:dyDescent="0.35">
      <c r="A56" s="4" t="str" vm="79">
        <f>CUBEMEMBER("ThisWorkbookDataModel","[s2s_targets].[Benchmark: Grant Friendly Name].&amp;[PN 3]")</f>
        <v>PN 3</v>
      </c>
      <c r="B56" vm="240">
        <f t="shared" si="2"/>
        <v>0</v>
      </c>
      <c r="C56" vm="241">
        <f t="shared" si="2"/>
        <v>295</v>
      </c>
      <c r="D56" vm="242">
        <f t="shared" si="2"/>
        <v>187</v>
      </c>
    </row>
    <row r="57" spans="1:4" x14ac:dyDescent="0.35">
      <c r="A57" s="4" t="str" vm="82">
        <f>CUBEMEMBER("ThisWorkbookDataModel","[s2s_targets].[Benchmark: Grant Friendly Name].&amp;[PNI]")</f>
        <v>PNI</v>
      </c>
      <c r="B57" vm="250">
        <f t="shared" si="2"/>
        <v>0</v>
      </c>
      <c r="C57" vm="251">
        <f t="shared" si="2"/>
        <v>6058</v>
      </c>
      <c r="D57" vm="249">
        <f t="shared" si="2"/>
        <v>1394</v>
      </c>
    </row>
    <row r="58" spans="1:4" x14ac:dyDescent="0.35">
      <c r="A58" s="4" t="str" vm="65">
        <f>CUBEMEMBER("ThisWorkbookDataModel","[s2s_targets].[Benchmark: Grant Friendly Name].&amp;[Quest Alliance]")</f>
        <v>Quest Alliance</v>
      </c>
      <c r="B58" vm="133">
        <f t="shared" si="2"/>
        <v>0</v>
      </c>
      <c r="C58" vm="214">
        <f t="shared" si="2"/>
        <v>3200</v>
      </c>
      <c r="D58" vm="215">
        <f t="shared" si="2"/>
        <v>2203</v>
      </c>
    </row>
    <row r="59" spans="1:4" x14ac:dyDescent="0.35">
      <c r="A59" s="4" t="str" vm="23">
        <f>CUBEMEMBER("ThisWorkbookDataModel","[s2s_targets].[Benchmark: Grant Friendly Name].&amp;[Rede Cidada - RC 3]")</f>
        <v>Rede Cidada - RC 3</v>
      </c>
      <c r="B59" vm="318">
        <f t="shared" si="2"/>
        <v>10155</v>
      </c>
      <c r="C59" vm="284">
        <f t="shared" si="2"/>
        <v>9436</v>
      </c>
      <c r="D59" vm="264">
        <f t="shared" si="2"/>
        <v>1455</v>
      </c>
    </row>
    <row r="60" spans="1:4" x14ac:dyDescent="0.35">
      <c r="A60" s="4" t="str" vm="47">
        <f>CUBEMEMBER("ThisWorkbookDataModel","[s2s_targets].[Benchmark: Grant Friendly Name].&amp;[SAVE 1]")</f>
        <v>SAVE 1</v>
      </c>
      <c r="B60" vm="311">
        <f t="shared" si="2"/>
        <v>0</v>
      </c>
      <c r="C60" vm="118">
        <f t="shared" si="2"/>
        <v>10360</v>
      </c>
      <c r="D60" vm="132">
        <f t="shared" si="2"/>
        <v>0</v>
      </c>
    </row>
    <row r="61" spans="1:4" x14ac:dyDescent="0.35">
      <c r="A61" s="4" t="str" vm="30">
        <f>CUBEMEMBER("ThisWorkbookDataModel","[s2s_targets].[Benchmark: Grant Friendly Name].&amp;[SAVE 2]")</f>
        <v>SAVE 2</v>
      </c>
      <c r="B61" vm="294">
        <f t="shared" si="2"/>
        <v>0</v>
      </c>
      <c r="C61" vm="282">
        <f t="shared" si="2"/>
        <v>8170</v>
      </c>
      <c r="D61" vm="93">
        <f t="shared" si="2"/>
        <v>4794</v>
      </c>
    </row>
    <row r="62" spans="1:4" x14ac:dyDescent="0.35">
      <c r="A62" s="4" t="str" vm="15">
        <f>CUBEMEMBER("ThisWorkbookDataModel","[s2s_targets].[Benchmark: Grant Friendly Name].&amp;[SAVE 3]")</f>
        <v>SAVE 3</v>
      </c>
      <c r="B62" vm="331">
        <f t="shared" si="2"/>
        <v>0</v>
      </c>
      <c r="C62" vm="156">
        <f t="shared" si="2"/>
        <v>26900</v>
      </c>
      <c r="D62" vm="157">
        <f t="shared" si="2"/>
        <v>20580</v>
      </c>
    </row>
    <row r="63" spans="1:4" x14ac:dyDescent="0.35">
      <c r="A63" s="4" t="str" vm="3">
        <f>CUBEMEMBER("ThisWorkbookDataModel","[s2s_targets].[Benchmark: Grant Friendly Name].&amp;[SAVE 4]")</f>
        <v>SAVE 4</v>
      </c>
      <c r="B63" vm="321">
        <f t="shared" si="2"/>
        <v>58057</v>
      </c>
      <c r="C63" vm="131">
        <f t="shared" si="2"/>
        <v>58058</v>
      </c>
      <c r="D63" vm="103">
        <f t="shared" si="2"/>
        <v>37694</v>
      </c>
    </row>
    <row r="64" spans="1:4" x14ac:dyDescent="0.35">
      <c r="A64" s="4" t="str" vm="86">
        <f>CUBEMEMBER("ThisWorkbookDataModel","[s2s_targets].[Benchmark: Grant Friendly Name].&amp;[SAVE 5]")</f>
        <v>SAVE 5</v>
      </c>
      <c r="B64" vm="260">
        <f t="shared" ref="B64:D86" si="3">CUBEVALUE("ThisWorkbookDataModel",$A64,B$3)</f>
        <v>57926</v>
      </c>
      <c r="C64" vm="261">
        <f t="shared" si="3"/>
        <v>57926</v>
      </c>
      <c r="D64" vm="262">
        <f t="shared" si="3"/>
        <v>40202</v>
      </c>
    </row>
    <row r="65" spans="1:4" x14ac:dyDescent="0.35">
      <c r="A65" s="4" t="str" vm="74">
        <f>CUBEMEMBER("ThisWorkbookDataModel","[s2s_targets].[Benchmark: Grant Friendly Name].&amp;[SAVE 6 Next Gen]")</f>
        <v>SAVE 6 Next Gen</v>
      </c>
      <c r="B65" vm="230">
        <f t="shared" si="3"/>
        <v>200</v>
      </c>
      <c r="C65" vm="231">
        <f t="shared" si="3"/>
        <v>0</v>
      </c>
      <c r="D65" vm="147">
        <f t="shared" si="3"/>
        <v>0</v>
      </c>
    </row>
    <row r="66" spans="1:4" x14ac:dyDescent="0.35">
      <c r="A66" s="4" t="str" vm="64">
        <f>CUBEMEMBER("ThisWorkbookDataModel","[s2s_targets].[Benchmark: Grant Friendly Name].&amp;[SAVE 7 Next Gen]")</f>
        <v>SAVE 7 Next Gen</v>
      </c>
      <c r="B66" vm="130">
        <f t="shared" si="3"/>
        <v>334264</v>
      </c>
      <c r="C66" vm="212">
        <f t="shared" si="3"/>
        <v>119214</v>
      </c>
      <c r="D66" vm="213">
        <f t="shared" si="3"/>
        <v>77005</v>
      </c>
    </row>
    <row r="67" spans="1:4" x14ac:dyDescent="0.35">
      <c r="A67" s="4" t="str" vm="55">
        <f>CUBEMEMBER("ThisWorkbookDataModel","[s2s_targets].[Benchmark: Grant Friendly Name].&amp;[SBW]")</f>
        <v>SBW</v>
      </c>
      <c r="B67" vm="188">
        <f t="shared" si="3"/>
        <v>0</v>
      </c>
      <c r="C67" vm="189">
        <f t="shared" si="3"/>
        <v>2004</v>
      </c>
      <c r="D67" vm="190">
        <f t="shared" si="3"/>
        <v>1128</v>
      </c>
    </row>
    <row r="68" spans="1:4" x14ac:dyDescent="0.35">
      <c r="A68" s="4" t="str" vm="46">
        <f>CUBEMEMBER("ThisWorkbookDataModel","[s2s_targets].[Benchmark: Grant Friendly Name].&amp;[SRC]")</f>
        <v>SRC</v>
      </c>
      <c r="B68" vm="312">
        <f t="shared" si="3"/>
        <v>0</v>
      </c>
      <c r="C68" vm="266">
        <f t="shared" si="3"/>
        <v>2519</v>
      </c>
      <c r="D68" vm="129">
        <f t="shared" si="3"/>
        <v>0</v>
      </c>
    </row>
    <row r="69" spans="1:4" x14ac:dyDescent="0.35">
      <c r="A69" s="4" t="str" vm="29">
        <f>CUBEMEMBER("ThisWorkbookDataModel","[s2s_targets].[Benchmark: Grant Friendly Name].&amp;[University of Notre Dame]")</f>
        <v>University of Notre Dame</v>
      </c>
      <c r="B69" vm="295">
        <f t="shared" si="3"/>
        <v>0</v>
      </c>
      <c r="C69" vm="267">
        <f t="shared" si="3"/>
        <v>3550</v>
      </c>
      <c r="D69" vm="92">
        <f t="shared" si="3"/>
        <v>2475</v>
      </c>
    </row>
    <row r="70" spans="1:4" x14ac:dyDescent="0.35">
      <c r="A70" s="4" t="str" vm="14">
        <f>CUBEMEMBER("ThisWorkbookDataModel","[s2s_targets].[Benchmark: Grant Friendly Name].&amp;[UpGlo 1]")</f>
        <v>UpGlo 1</v>
      </c>
      <c r="B70" vm="332">
        <f t="shared" si="3"/>
        <v>0</v>
      </c>
      <c r="C70" vm="154">
        <f t="shared" si="3"/>
        <v>1700</v>
      </c>
      <c r="D70" vm="155">
        <f t="shared" si="3"/>
        <v>750</v>
      </c>
    </row>
    <row r="71" spans="1:4" x14ac:dyDescent="0.35">
      <c r="A71" s="4" t="str" vm="2">
        <f>CUBEMEMBER("ThisWorkbookDataModel","[s2s_targets].[Benchmark: Grant Friendly Name].&amp;[UpGlo 2]")</f>
        <v>UpGlo 2</v>
      </c>
      <c r="B71" vm="300">
        <f t="shared" si="3"/>
        <v>8403</v>
      </c>
      <c r="C71" vm="128">
        <f t="shared" si="3"/>
        <v>8403</v>
      </c>
      <c r="D71" vm="102">
        <f t="shared" si="3"/>
        <v>2877</v>
      </c>
    </row>
    <row r="72" spans="1:4" x14ac:dyDescent="0.35">
      <c r="A72" s="4" t="str" vm="60">
        <f>CUBEMEMBER("ThisWorkbookDataModel","[s2s_targets].[Benchmark: Grant Friendly Name].&amp;[VSO 3]")</f>
        <v>VSO 3</v>
      </c>
      <c r="B72" vm="204">
        <f t="shared" si="3"/>
        <v>0</v>
      </c>
      <c r="C72" vm="202">
        <f t="shared" si="3"/>
        <v>61699</v>
      </c>
      <c r="D72" vm="203">
        <f t="shared" si="3"/>
        <v>0</v>
      </c>
    </row>
    <row r="73" spans="1:4" x14ac:dyDescent="0.35">
      <c r="A73" s="4" t="str" vm="81">
        <f>CUBEMEMBER("ThisWorkbookDataModel","[s2s_targets].[Benchmark: Grant Friendly Name].&amp;[VSO 4]")</f>
        <v>VSO 4</v>
      </c>
      <c r="B73" vm="247">
        <f t="shared" si="3"/>
        <v>25279</v>
      </c>
      <c r="C73" vm="248">
        <f t="shared" si="3"/>
        <v>25279</v>
      </c>
      <c r="D73" vm="246">
        <f t="shared" si="3"/>
        <v>7728</v>
      </c>
    </row>
    <row r="74" spans="1:4" x14ac:dyDescent="0.35">
      <c r="A74" s="4" t="str" vm="63">
        <f>CUBEMEMBER("ThisWorkbookDataModel","[s2s_targets].[Benchmark: Grant Friendly Name].&amp;[WEA 1]")</f>
        <v>WEA 1</v>
      </c>
      <c r="B74" vm="127">
        <f t="shared" si="3"/>
        <v>0</v>
      </c>
      <c r="C74" vm="210">
        <f t="shared" si="3"/>
        <v>5208</v>
      </c>
      <c r="D74" vm="211">
        <f t="shared" si="3"/>
        <v>0</v>
      </c>
    </row>
    <row r="75" spans="1:4" x14ac:dyDescent="0.35">
      <c r="A75" s="4" t="str" vm="38">
        <f>CUBEMEMBER("ThisWorkbookDataModel","[s2s_targets].[Benchmark: Grant Friendly Name].&amp;[WEA 2]")</f>
        <v>WEA 2</v>
      </c>
      <c r="B75" vm="319">
        <f t="shared" si="3"/>
        <v>0</v>
      </c>
      <c r="C75" vm="172">
        <f t="shared" si="3"/>
        <v>1610</v>
      </c>
      <c r="D75" vm="173">
        <f t="shared" si="3"/>
        <v>1304</v>
      </c>
    </row>
    <row r="76" spans="1:4" x14ac:dyDescent="0.35">
      <c r="A76" s="4" t="str" vm="45">
        <f>CUBEMEMBER("ThisWorkbookDataModel","[s2s_targets].[Benchmark: Grant Friendly Name].&amp;[WEA 3]")</f>
        <v>WEA 3</v>
      </c>
      <c r="B76" vm="313">
        <f t="shared" si="3"/>
        <v>0</v>
      </c>
      <c r="C76" vm="117">
        <f t="shared" si="3"/>
        <v>2500</v>
      </c>
      <c r="D76" vm="126">
        <f t="shared" si="3"/>
        <v>1680</v>
      </c>
    </row>
    <row r="77" spans="1:4" x14ac:dyDescent="0.35">
      <c r="A77" s="4" t="str" vm="28">
        <f>CUBEMEMBER("ThisWorkbookDataModel","[s2s_targets].[Benchmark: Grant Friendly Name].&amp;[WEA 4]")</f>
        <v>WEA 4</v>
      </c>
      <c r="B77" vm="296">
        <f t="shared" si="3"/>
        <v>0</v>
      </c>
      <c r="C77" vm="278">
        <f t="shared" si="3"/>
        <v>2436</v>
      </c>
      <c r="D77" vm="91">
        <f t="shared" si="3"/>
        <v>2095</v>
      </c>
    </row>
    <row r="78" spans="1:4" x14ac:dyDescent="0.35">
      <c r="A78" s="4" t="str" vm="13">
        <f>CUBEMEMBER("ThisWorkbookDataModel","[s2s_targets].[Benchmark: Grant Friendly Name].&amp;[WEA 5]")</f>
        <v>WEA 5</v>
      </c>
      <c r="B78" vm="333">
        <f t="shared" si="3"/>
        <v>0</v>
      </c>
      <c r="C78" vm="152">
        <f t="shared" si="3"/>
        <v>4000</v>
      </c>
      <c r="D78" vm="153">
        <f t="shared" si="3"/>
        <v>1750</v>
      </c>
    </row>
    <row r="79" spans="1:4" x14ac:dyDescent="0.35">
      <c r="A79" s="4" t="str" vm="1">
        <f>CUBEMEMBER("ThisWorkbookDataModel","[s2s_targets].[Benchmark: Grant Friendly Name].&amp;[WEA 6/ Good Return 1]")</f>
        <v>WEA 6/ Good Return 1</v>
      </c>
      <c r="B79" vm="322">
        <f t="shared" si="3"/>
        <v>50779</v>
      </c>
      <c r="C79" vm="125">
        <f t="shared" si="3"/>
        <v>14682</v>
      </c>
      <c r="D79" vm="101">
        <f t="shared" si="3"/>
        <v>4437</v>
      </c>
    </row>
    <row r="80" spans="1:4" x14ac:dyDescent="0.35">
      <c r="A80" s="4" t="str" vm="42">
        <f>CUBEMEMBER("ThisWorkbookDataModel","[s2s_targets].[Benchmark: Grant Friendly Name].&amp;[YBI 2]")</f>
        <v>YBI 2</v>
      </c>
      <c r="B80" vm="305">
        <f t="shared" si="3"/>
        <v>0</v>
      </c>
      <c r="C80" vm="274">
        <f t="shared" si="3"/>
        <v>15966</v>
      </c>
      <c r="D80" vm="89">
        <f t="shared" si="3"/>
        <v>0</v>
      </c>
    </row>
    <row r="81" spans="1:4" x14ac:dyDescent="0.35">
      <c r="A81" s="4" t="str" vm="73">
        <f>CUBEMEMBER("ThisWorkbookDataModel","[s2s_targets].[Benchmark: Grant Friendly Name].&amp;[YBI 3]")</f>
        <v>YBI 3</v>
      </c>
      <c r="B81" vm="228">
        <f t="shared" si="3"/>
        <v>0</v>
      </c>
      <c r="C81" vm="229">
        <f t="shared" si="3"/>
        <v>0</v>
      </c>
      <c r="D81" vm="146">
        <f t="shared" si="3"/>
        <v>0</v>
      </c>
    </row>
    <row r="82" spans="1:4" x14ac:dyDescent="0.35">
      <c r="A82" s="4" t="str" vm="62">
        <f>CUBEMEMBER("ThisWorkbookDataModel","[s2s_targets].[Benchmark: Grant Friendly Name].&amp;[YBI 4]")</f>
        <v>YBI 4</v>
      </c>
      <c r="B82" vm="124">
        <f t="shared" si="3"/>
        <v>0</v>
      </c>
      <c r="C82" vm="208">
        <f t="shared" si="3"/>
        <v>0</v>
      </c>
      <c r="D82" vm="209">
        <f t="shared" si="3"/>
        <v>0</v>
      </c>
    </row>
    <row r="83" spans="1:4" x14ac:dyDescent="0.35">
      <c r="A83" s="4" t="str" vm="58">
        <f>CUBEMEMBER("ThisWorkbookDataModel","[s2s_targets].[Benchmark: Grant Friendly Name].&amp;[YBI 5]")</f>
        <v>YBI 5</v>
      </c>
      <c r="B83" vm="196">
        <f t="shared" si="3"/>
        <v>190000</v>
      </c>
      <c r="C83" vm="197">
        <f t="shared" si="3"/>
        <v>190000</v>
      </c>
      <c r="D83" vm="198">
        <f t="shared" si="3"/>
        <v>50880</v>
      </c>
    </row>
    <row r="84" spans="1:4" x14ac:dyDescent="0.35">
      <c r="A84" s="4" t="str" vm="44">
        <f>CUBEMEMBER("ThisWorkbookDataModel","[s2s_targets].[Benchmark: Grant Friendly Name].&amp;[YBI 6 - YBI Strategic Extension]")</f>
        <v>YBI 6 - YBI Strategic Extension</v>
      </c>
      <c r="B84" vm="183">
        <f t="shared" si="3"/>
        <v>77103</v>
      </c>
      <c r="C84" vm="182">
        <f t="shared" si="3"/>
        <v>77103</v>
      </c>
      <c r="D84" vm="123">
        <f t="shared" si="3"/>
        <v>19276</v>
      </c>
    </row>
    <row r="85" spans="1:4" x14ac:dyDescent="0.35">
      <c r="A85" s="4" t="str" vm="27">
        <f>CUBEMEMBER("ThisWorkbookDataModel","[s2s_targets].[Benchmark: Grant Friendly Name].&amp;[Year Up 1]")</f>
        <v>Year Up 1</v>
      </c>
      <c r="B85" vm="297">
        <f t="shared" si="3"/>
        <v>1637</v>
      </c>
      <c r="C85" vm="268">
        <f t="shared" si="3"/>
        <v>1393</v>
      </c>
      <c r="D85" vm="90">
        <f t="shared" si="3"/>
        <v>287</v>
      </c>
    </row>
    <row r="86" spans="1:4" x14ac:dyDescent="0.35">
      <c r="A86" s="4" t="str" vm="12">
        <f>CUBEMEMBER("ThisWorkbookDataModel","[s2s_targets].[Benchmark: Grant Friendly Name].[All]","Grand Total")</f>
        <v>Grand Total</v>
      </c>
      <c r="B86" vm="334">
        <f t="shared" si="3"/>
        <v>3831535</v>
      </c>
      <c r="C86" vm="150">
        <f t="shared" si="3"/>
        <v>1502401</v>
      </c>
      <c r="D86" vm="151">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0</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129224</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4" t="s">
        <v>566</v>
      </c>
      <c r="B76" s="1">
        <v>0</v>
      </c>
      <c r="C76" s="1">
        <v>201</v>
      </c>
      <c r="D76" s="1">
        <v>0</v>
      </c>
    </row>
    <row r="77" spans="1:4" x14ac:dyDescent="0.35">
      <c r="A77" s="5">
        <v>2010</v>
      </c>
      <c r="B77" s="1">
        <v>0</v>
      </c>
      <c r="C77" s="1">
        <v>201</v>
      </c>
      <c r="D77" s="1">
        <v>0</v>
      </c>
    </row>
    <row r="78" spans="1:4" x14ac:dyDescent="0.35">
      <c r="A78" s="4" t="s">
        <v>401</v>
      </c>
      <c r="B78" s="1">
        <v>0</v>
      </c>
      <c r="C78" s="1">
        <v>49</v>
      </c>
      <c r="D78" s="1">
        <v>0</v>
      </c>
    </row>
    <row r="79" spans="1:4" x14ac:dyDescent="0.35">
      <c r="A79" s="5">
        <v>2011</v>
      </c>
      <c r="B79" s="1">
        <v>0</v>
      </c>
      <c r="C79" s="1">
        <v>14</v>
      </c>
      <c r="D79" s="1">
        <v>0</v>
      </c>
    </row>
    <row r="80" spans="1:4" x14ac:dyDescent="0.35">
      <c r="A80" s="5">
        <v>2012</v>
      </c>
      <c r="B80" s="1">
        <v>0</v>
      </c>
      <c r="C80" s="1">
        <v>35</v>
      </c>
      <c r="D80" s="1">
        <v>0</v>
      </c>
    </row>
    <row r="81" spans="1:4" x14ac:dyDescent="0.35">
      <c r="A81" s="4" t="s">
        <v>421</v>
      </c>
      <c r="B81" s="1">
        <v>0</v>
      </c>
      <c r="C81" s="1">
        <v>0</v>
      </c>
      <c r="D81" s="1">
        <v>0</v>
      </c>
    </row>
    <row r="82" spans="1:4" x14ac:dyDescent="0.35">
      <c r="A82" s="5">
        <v>2012</v>
      </c>
      <c r="B82" s="1">
        <v>0</v>
      </c>
      <c r="C82" s="1">
        <v>0</v>
      </c>
      <c r="D82" s="1">
        <v>0</v>
      </c>
    </row>
    <row r="83" spans="1:4" x14ac:dyDescent="0.35">
      <c r="A83" s="5">
        <v>2013</v>
      </c>
      <c r="B83" s="1">
        <v>0</v>
      </c>
      <c r="C83" s="1">
        <v>0</v>
      </c>
      <c r="D83" s="1">
        <v>0</v>
      </c>
    </row>
    <row r="84" spans="1:4" x14ac:dyDescent="0.35">
      <c r="A84" s="5">
        <v>2014</v>
      </c>
      <c r="B84" s="1">
        <v>0</v>
      </c>
      <c r="C84" s="1">
        <v>0</v>
      </c>
      <c r="D84" s="1">
        <v>0</v>
      </c>
    </row>
    <row r="85" spans="1:4" x14ac:dyDescent="0.35">
      <c r="A85" s="5">
        <v>2015</v>
      </c>
      <c r="B85" s="1">
        <v>0</v>
      </c>
      <c r="C85" s="1">
        <v>0</v>
      </c>
      <c r="D85" s="1">
        <v>0</v>
      </c>
    </row>
    <row r="86" spans="1:4" x14ac:dyDescent="0.35">
      <c r="A86" s="4" t="s">
        <v>570</v>
      </c>
      <c r="B86" s="1">
        <v>0</v>
      </c>
      <c r="C86" s="1">
        <v>80150</v>
      </c>
      <c r="D86" s="1">
        <v>41160</v>
      </c>
    </row>
    <row r="87" spans="1:4" x14ac:dyDescent="0.35">
      <c r="A87" s="5">
        <v>2016</v>
      </c>
      <c r="B87" s="1">
        <v>0</v>
      </c>
      <c r="C87" s="1">
        <v>23300</v>
      </c>
      <c r="D87" s="1">
        <v>15305</v>
      </c>
    </row>
    <row r="88" spans="1:4" x14ac:dyDescent="0.35">
      <c r="A88" s="5">
        <v>2017</v>
      </c>
      <c r="B88" s="1">
        <v>0</v>
      </c>
      <c r="C88" s="1">
        <v>26400</v>
      </c>
      <c r="D88" s="1">
        <v>12774</v>
      </c>
    </row>
    <row r="89" spans="1:4" x14ac:dyDescent="0.35">
      <c r="A89" s="5">
        <v>2018</v>
      </c>
      <c r="B89" s="1">
        <v>0</v>
      </c>
      <c r="C89" s="1">
        <v>30450</v>
      </c>
      <c r="D89" s="1">
        <v>13081</v>
      </c>
    </row>
    <row r="90" spans="1:4" x14ac:dyDescent="0.35">
      <c r="A90" s="5">
        <v>2019</v>
      </c>
      <c r="B90" s="1">
        <v>0</v>
      </c>
      <c r="C90" s="1">
        <v>0</v>
      </c>
      <c r="D90" s="1">
        <v>0</v>
      </c>
    </row>
    <row r="91" spans="1:4" x14ac:dyDescent="0.35">
      <c r="A91" s="4" t="s">
        <v>297</v>
      </c>
      <c r="B91" s="1">
        <v>14000</v>
      </c>
      <c r="C91" s="1">
        <v>14000</v>
      </c>
      <c r="D91" s="1">
        <v>5000</v>
      </c>
    </row>
    <row r="92" spans="1:4" x14ac:dyDescent="0.35">
      <c r="A92" s="5">
        <v>2020</v>
      </c>
      <c r="B92" s="1">
        <v>14000</v>
      </c>
      <c r="C92" s="1">
        <v>14000</v>
      </c>
      <c r="D92" s="1">
        <v>5000</v>
      </c>
    </row>
    <row r="93" spans="1:4" x14ac:dyDescent="0.35">
      <c r="A93" s="4" t="s">
        <v>221</v>
      </c>
      <c r="B93" s="1">
        <v>2350</v>
      </c>
      <c r="C93" s="1">
        <v>0</v>
      </c>
      <c r="D93" s="1">
        <v>0</v>
      </c>
    </row>
    <row r="94" spans="1:4" x14ac:dyDescent="0.35">
      <c r="A94" s="5">
        <v>2021</v>
      </c>
      <c r="B94" s="1">
        <v>2350</v>
      </c>
      <c r="C94" s="1">
        <v>0</v>
      </c>
      <c r="D94" s="1">
        <v>0</v>
      </c>
    </row>
    <row r="95" spans="1:4" x14ac:dyDescent="0.35">
      <c r="A95" s="4" t="s">
        <v>132</v>
      </c>
      <c r="B95" s="1">
        <v>19500</v>
      </c>
      <c r="C95" s="1">
        <v>10814</v>
      </c>
      <c r="D95" s="1">
        <v>2487</v>
      </c>
    </row>
    <row r="96" spans="1:4" x14ac:dyDescent="0.35">
      <c r="A96" s="5">
        <v>2022</v>
      </c>
      <c r="B96" s="1">
        <v>19500</v>
      </c>
      <c r="C96" s="1">
        <v>10814</v>
      </c>
      <c r="D96" s="1">
        <v>2487</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2338246</v>
      </c>
      <c r="C107" s="1">
        <v>0</v>
      </c>
      <c r="D107" s="1">
        <v>0</v>
      </c>
    </row>
    <row r="108" spans="1:4" x14ac:dyDescent="0.35">
      <c r="A108" s="5">
        <v>2021</v>
      </c>
      <c r="B108" s="1">
        <v>504</v>
      </c>
      <c r="C108" s="1">
        <v>0</v>
      </c>
      <c r="D108" s="1">
        <v>0</v>
      </c>
    </row>
    <row r="109" spans="1:4" x14ac:dyDescent="0.35">
      <c r="A109" s="5">
        <v>2022</v>
      </c>
      <c r="B109" s="1">
        <v>199257</v>
      </c>
      <c r="C109" s="1">
        <v>0</v>
      </c>
      <c r="D109" s="1">
        <v>0</v>
      </c>
    </row>
    <row r="110" spans="1:4" x14ac:dyDescent="0.35">
      <c r="A110" s="5">
        <v>2024</v>
      </c>
      <c r="B110" s="1">
        <v>345929</v>
      </c>
      <c r="C110" s="1">
        <v>0</v>
      </c>
      <c r="D110" s="1">
        <v>0</v>
      </c>
    </row>
    <row r="111" spans="1:4" x14ac:dyDescent="0.35">
      <c r="A111" s="5">
        <v>2025</v>
      </c>
      <c r="B111" s="1">
        <v>485626</v>
      </c>
      <c r="C111" s="1">
        <v>0</v>
      </c>
      <c r="D111" s="1">
        <v>0</v>
      </c>
    </row>
    <row r="112" spans="1:4" x14ac:dyDescent="0.35">
      <c r="A112" s="5">
        <v>2026</v>
      </c>
      <c r="B112" s="1">
        <v>634056</v>
      </c>
      <c r="C112" s="1">
        <v>0</v>
      </c>
      <c r="D112" s="1">
        <v>0</v>
      </c>
    </row>
    <row r="113" spans="1:4" x14ac:dyDescent="0.35">
      <c r="A113" s="5">
        <v>2027</v>
      </c>
      <c r="B113" s="1">
        <v>672874</v>
      </c>
      <c r="C113" s="1">
        <v>0</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5240</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5162</v>
      </c>
      <c r="B295" s="1">
        <v>245</v>
      </c>
      <c r="C295" s="1">
        <v>180</v>
      </c>
      <c r="D295" s="1">
        <v>108</v>
      </c>
    </row>
    <row r="296" spans="1:4" x14ac:dyDescent="0.35">
      <c r="A296" s="5">
        <v>2023</v>
      </c>
      <c r="B296" s="1">
        <v>245</v>
      </c>
      <c r="C296" s="1">
        <v>180</v>
      </c>
      <c r="D296" s="1">
        <v>108</v>
      </c>
    </row>
    <row r="297" spans="1:4" x14ac:dyDescent="0.35">
      <c r="A297" s="4" t="s">
        <v>690</v>
      </c>
      <c r="B297" s="1">
        <v>3829265</v>
      </c>
      <c r="C297" s="1">
        <v>1500881</v>
      </c>
      <c r="D297" s="1">
        <v>517614</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3984</v>
      </c>
      <c r="B1" s="4">
        <v>2021</v>
      </c>
    </row>
    <row r="3" spans="1:4" x14ac:dyDescent="0.35">
      <c r="A3" s="3" t="s">
        <v>5118</v>
      </c>
      <c r="B3" t="s">
        <v>5115</v>
      </c>
      <c r="C3" t="s">
        <v>5116</v>
      </c>
      <c r="D3" t="s">
        <v>5117</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19" spans="1:4" x14ac:dyDescent="0.35">
      <c r="B19" s="1"/>
      <c r="C19" s="1"/>
      <c r="D19" s="1"/>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5118</v>
      </c>
      <c r="B3" t="s">
        <v>5115</v>
      </c>
      <c r="C3" t="s">
        <v>5116</v>
      </c>
      <c r="D3" t="s">
        <v>5117</v>
      </c>
      <c r="E3" t="s">
        <v>5254</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0</v>
      </c>
      <c r="C16" s="1">
        <v>0</v>
      </c>
      <c r="D16" s="1">
        <v>0</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5240</v>
      </c>
      <c r="B22" s="1">
        <v>0</v>
      </c>
      <c r="C22" s="1">
        <v>0</v>
      </c>
      <c r="D22" s="1">
        <v>0</v>
      </c>
      <c r="E22" s="1"/>
    </row>
    <row r="23" spans="1:5" x14ac:dyDescent="0.35">
      <c r="A23" s="4" t="s">
        <v>690</v>
      </c>
      <c r="B23" s="1">
        <v>1327676</v>
      </c>
      <c r="C23" s="1">
        <v>1237989</v>
      </c>
      <c r="D23" s="1">
        <v>431755</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4" t="s">
        <v>566</v>
      </c>
      <c r="B76" s="1">
        <v>201</v>
      </c>
      <c r="C76" s="1">
        <v>201</v>
      </c>
      <c r="D76" s="1">
        <v>0</v>
      </c>
    </row>
    <row r="77" spans="1:4" x14ac:dyDescent="0.35">
      <c r="A77" s="5">
        <v>2010</v>
      </c>
      <c r="B77" s="1">
        <v>201</v>
      </c>
      <c r="C77" s="1">
        <v>201</v>
      </c>
      <c r="D77" s="1">
        <v>0</v>
      </c>
    </row>
    <row r="78" spans="1:4" x14ac:dyDescent="0.35">
      <c r="A78" s="4" t="s">
        <v>401</v>
      </c>
      <c r="B78" s="1">
        <v>49</v>
      </c>
      <c r="C78" s="1">
        <v>49</v>
      </c>
      <c r="D78" s="1">
        <v>0</v>
      </c>
    </row>
    <row r="79" spans="1:4" x14ac:dyDescent="0.35">
      <c r="A79" s="5">
        <v>2011</v>
      </c>
      <c r="B79" s="1">
        <v>14</v>
      </c>
      <c r="C79" s="1">
        <v>14</v>
      </c>
      <c r="D79" s="1">
        <v>0</v>
      </c>
    </row>
    <row r="80" spans="1:4" x14ac:dyDescent="0.35">
      <c r="A80" s="5">
        <v>2012</v>
      </c>
      <c r="B80" s="1">
        <v>35</v>
      </c>
      <c r="C80" s="1">
        <v>35</v>
      </c>
      <c r="D80" s="1">
        <v>0</v>
      </c>
    </row>
    <row r="81" spans="1:4" x14ac:dyDescent="0.35">
      <c r="A81" s="4" t="s">
        <v>421</v>
      </c>
      <c r="B81" s="1">
        <v>106304</v>
      </c>
      <c r="C81" s="1">
        <v>106304</v>
      </c>
      <c r="D81" s="1">
        <v>20622</v>
      </c>
    </row>
    <row r="82" spans="1:4" x14ac:dyDescent="0.35">
      <c r="A82" s="5">
        <v>2012</v>
      </c>
      <c r="B82" s="1">
        <v>8332</v>
      </c>
      <c r="C82" s="1">
        <v>8332</v>
      </c>
      <c r="D82" s="1">
        <v>0</v>
      </c>
    </row>
    <row r="83" spans="1:4" x14ac:dyDescent="0.35">
      <c r="A83" s="5">
        <v>2013</v>
      </c>
      <c r="B83" s="1">
        <v>28458</v>
      </c>
      <c r="C83" s="1">
        <v>28458</v>
      </c>
      <c r="D83" s="1">
        <v>3201</v>
      </c>
    </row>
    <row r="84" spans="1:4" x14ac:dyDescent="0.35">
      <c r="A84" s="5">
        <v>2014</v>
      </c>
      <c r="B84" s="1">
        <v>35759</v>
      </c>
      <c r="C84" s="1">
        <v>35759</v>
      </c>
      <c r="D84" s="1">
        <v>7201</v>
      </c>
    </row>
    <row r="85" spans="1:4" x14ac:dyDescent="0.35">
      <c r="A85" s="5">
        <v>2015</v>
      </c>
      <c r="B85" s="1">
        <v>33755</v>
      </c>
      <c r="C85" s="1">
        <v>33755</v>
      </c>
      <c r="D85" s="1">
        <v>10220</v>
      </c>
    </row>
    <row r="86" spans="1:4" x14ac:dyDescent="0.35">
      <c r="A86" s="4" t="s">
        <v>570</v>
      </c>
      <c r="B86" s="1">
        <v>117249</v>
      </c>
      <c r="C86" s="1">
        <v>117249</v>
      </c>
      <c r="D86" s="1">
        <v>52981</v>
      </c>
    </row>
    <row r="87" spans="1:4" x14ac:dyDescent="0.35">
      <c r="A87" s="5">
        <v>2016</v>
      </c>
      <c r="B87" s="1">
        <v>32654</v>
      </c>
      <c r="C87" s="1">
        <v>32654</v>
      </c>
      <c r="D87" s="1">
        <v>12233</v>
      </c>
    </row>
    <row r="88" spans="1:4" x14ac:dyDescent="0.35">
      <c r="A88" s="5">
        <v>2017</v>
      </c>
      <c r="B88" s="1">
        <v>43592</v>
      </c>
      <c r="C88" s="1">
        <v>43592</v>
      </c>
      <c r="D88" s="1">
        <v>21478</v>
      </c>
    </row>
    <row r="89" spans="1:4" x14ac:dyDescent="0.35">
      <c r="A89" s="5">
        <v>2018</v>
      </c>
      <c r="B89" s="1">
        <v>40627</v>
      </c>
      <c r="C89" s="1">
        <v>40627</v>
      </c>
      <c r="D89" s="1">
        <v>16868</v>
      </c>
    </row>
    <row r="90" spans="1:4" x14ac:dyDescent="0.35">
      <c r="A90" s="5">
        <v>2019</v>
      </c>
      <c r="B90" s="1">
        <v>376</v>
      </c>
      <c r="C90" s="1">
        <v>376</v>
      </c>
      <c r="D90" s="1">
        <v>2402</v>
      </c>
    </row>
    <row r="91" spans="1:4" x14ac:dyDescent="0.35">
      <c r="A91" s="4" t="s">
        <v>297</v>
      </c>
      <c r="B91" s="1">
        <v>17568</v>
      </c>
      <c r="C91" s="1">
        <v>17568</v>
      </c>
      <c r="D91" s="1">
        <v>5990</v>
      </c>
    </row>
    <row r="92" spans="1:4" x14ac:dyDescent="0.35">
      <c r="A92" s="5">
        <v>2020</v>
      </c>
      <c r="B92" s="1">
        <v>17568</v>
      </c>
      <c r="C92" s="1">
        <v>17568</v>
      </c>
      <c r="D92" s="1">
        <v>5990</v>
      </c>
    </row>
    <row r="93" spans="1:4" x14ac:dyDescent="0.35">
      <c r="A93" s="4" t="s">
        <v>221</v>
      </c>
      <c r="B93" s="1">
        <v>2350</v>
      </c>
      <c r="C93" s="1">
        <v>0</v>
      </c>
      <c r="D93" s="1">
        <v>0</v>
      </c>
    </row>
    <row r="94" spans="1:4" x14ac:dyDescent="0.35">
      <c r="A94" s="5">
        <v>2021</v>
      </c>
      <c r="B94" s="1">
        <v>2350</v>
      </c>
      <c r="C94" s="1">
        <v>0</v>
      </c>
      <c r="D94" s="1">
        <v>0</v>
      </c>
    </row>
    <row r="95" spans="1:4" x14ac:dyDescent="0.35">
      <c r="A95" s="4" t="s">
        <v>132</v>
      </c>
      <c r="B95" s="1">
        <v>0</v>
      </c>
      <c r="C95" s="1">
        <v>0</v>
      </c>
      <c r="D95" s="1">
        <v>0</v>
      </c>
    </row>
    <row r="96" spans="1:4" x14ac:dyDescent="0.35">
      <c r="A96" s="5">
        <v>2022</v>
      </c>
      <c r="B96" s="1">
        <v>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5240</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0</v>
      </c>
      <c r="C216" s="1">
        <v>0</v>
      </c>
      <c r="D216" s="1">
        <v>0</v>
      </c>
    </row>
    <row r="217" spans="1:4" x14ac:dyDescent="0.35">
      <c r="A217" s="5">
        <v>2022</v>
      </c>
      <c r="B217" s="1">
        <v>0</v>
      </c>
      <c r="C217" s="1">
        <v>0</v>
      </c>
      <c r="D217" s="1">
        <v>0</v>
      </c>
    </row>
    <row r="218" spans="1:4" x14ac:dyDescent="0.35">
      <c r="A218" s="4" t="s">
        <v>114</v>
      </c>
      <c r="B218" s="1">
        <v>0</v>
      </c>
      <c r="C218" s="1">
        <v>0</v>
      </c>
      <c r="D218" s="1">
        <v>0</v>
      </c>
    </row>
    <row r="219" spans="1:4" x14ac:dyDescent="0.35">
      <c r="A219" s="5">
        <v>2022</v>
      </c>
      <c r="B219" s="1">
        <v>0</v>
      </c>
      <c r="C219" s="1">
        <v>0</v>
      </c>
      <c r="D219" s="1">
        <v>0</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5162</v>
      </c>
      <c r="B295" s="1">
        <v>0</v>
      </c>
      <c r="C295" s="1">
        <v>0</v>
      </c>
      <c r="D295" s="1">
        <v>0</v>
      </c>
    </row>
    <row r="296" spans="1:4" x14ac:dyDescent="0.35">
      <c r="A296" s="5">
        <v>2023</v>
      </c>
      <c r="B296" s="1">
        <v>0</v>
      </c>
      <c r="C296" s="1">
        <v>0</v>
      </c>
      <c r="D296" s="1">
        <v>0</v>
      </c>
    </row>
    <row r="297" spans="1:4" x14ac:dyDescent="0.35">
      <c r="A297" s="4" t="s">
        <v>690</v>
      </c>
      <c r="B297" s="1">
        <v>1327676</v>
      </c>
      <c r="C297" s="1">
        <v>1237989</v>
      </c>
      <c r="D297"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1158</v>
      </c>
      <c r="B2" s="1">
        <v>49</v>
      </c>
      <c r="C2" s="1">
        <v>49</v>
      </c>
      <c r="D2" s="1">
        <v>22</v>
      </c>
    </row>
    <row r="3" spans="1:4" x14ac:dyDescent="0.35">
      <c r="A3" s="4" t="s">
        <v>402</v>
      </c>
      <c r="B3" s="1">
        <v>248</v>
      </c>
      <c r="C3" s="1">
        <v>226</v>
      </c>
      <c r="D3" s="1">
        <v>164</v>
      </c>
    </row>
    <row r="4" spans="1:4" x14ac:dyDescent="0.35">
      <c r="A4" s="4" t="s">
        <v>1188</v>
      </c>
      <c r="B4" s="1">
        <v>233</v>
      </c>
      <c r="C4" s="1">
        <v>233</v>
      </c>
      <c r="D4" s="1">
        <v>106</v>
      </c>
    </row>
    <row r="5" spans="1:4" x14ac:dyDescent="0.35">
      <c r="A5" s="4" t="s">
        <v>74</v>
      </c>
      <c r="B5" s="1">
        <v>0</v>
      </c>
      <c r="C5" s="1">
        <v>0</v>
      </c>
      <c r="D5" s="1">
        <v>0</v>
      </c>
    </row>
    <row r="6" spans="1:4" x14ac:dyDescent="0.35">
      <c r="A6" s="4" t="s">
        <v>854</v>
      </c>
      <c r="B6" s="1">
        <v>3009</v>
      </c>
      <c r="C6" s="1">
        <v>3009</v>
      </c>
      <c r="D6" s="1">
        <v>3836</v>
      </c>
    </row>
    <row r="7" spans="1:4" x14ac:dyDescent="0.35">
      <c r="A7" s="4" t="s">
        <v>1184</v>
      </c>
      <c r="B7" s="1">
        <v>219</v>
      </c>
      <c r="C7" s="1">
        <v>219</v>
      </c>
      <c r="D7" s="1">
        <v>0</v>
      </c>
    </row>
    <row r="8" spans="1:4" x14ac:dyDescent="0.35">
      <c r="A8" s="4" t="s">
        <v>1128</v>
      </c>
      <c r="B8" s="1">
        <v>185</v>
      </c>
      <c r="C8" s="1">
        <v>185</v>
      </c>
      <c r="D8" s="1">
        <v>185</v>
      </c>
    </row>
    <row r="9" spans="1:4" x14ac:dyDescent="0.35">
      <c r="A9" s="4" t="s">
        <v>1145</v>
      </c>
      <c r="B9" s="1">
        <v>0</v>
      </c>
      <c r="C9" s="1">
        <v>0</v>
      </c>
      <c r="D9" s="1">
        <v>0</v>
      </c>
    </row>
    <row r="10" spans="1:4" x14ac:dyDescent="0.35">
      <c r="A10" s="4" t="s">
        <v>1124</v>
      </c>
      <c r="B10" s="1">
        <v>654</v>
      </c>
      <c r="C10" s="1">
        <v>654</v>
      </c>
      <c r="D10" s="1">
        <v>87</v>
      </c>
    </row>
    <row r="11" spans="1:4" x14ac:dyDescent="0.35">
      <c r="A11" s="4" t="s">
        <v>146</v>
      </c>
      <c r="B11" s="1">
        <v>8352</v>
      </c>
      <c r="C11" s="1">
        <v>8263</v>
      </c>
      <c r="D11" s="1">
        <v>650</v>
      </c>
    </row>
    <row r="12" spans="1:4" x14ac:dyDescent="0.35">
      <c r="A12" s="4" t="s">
        <v>1162</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998</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1195</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835</v>
      </c>
      <c r="B23" s="1">
        <v>7545</v>
      </c>
      <c r="C23" s="1">
        <v>6613</v>
      </c>
      <c r="D23" s="1">
        <v>3433</v>
      </c>
    </row>
    <row r="24" spans="1:4" x14ac:dyDescent="0.35">
      <c r="A24" s="4" t="s">
        <v>321</v>
      </c>
      <c r="B24" s="1">
        <v>2183</v>
      </c>
      <c r="C24" s="1">
        <v>2183</v>
      </c>
      <c r="D24" s="1">
        <v>663</v>
      </c>
    </row>
    <row r="25" spans="1:4" x14ac:dyDescent="0.35">
      <c r="A25" s="4" t="s">
        <v>1138</v>
      </c>
      <c r="B25" s="1">
        <v>1061</v>
      </c>
      <c r="C25" s="1">
        <v>1061</v>
      </c>
      <c r="D25" s="1">
        <v>1061</v>
      </c>
    </row>
    <row r="26" spans="1:4" x14ac:dyDescent="0.35">
      <c r="A26" s="4" t="s">
        <v>844</v>
      </c>
      <c r="B26" s="1">
        <v>1577</v>
      </c>
      <c r="C26" s="1">
        <v>1577</v>
      </c>
      <c r="D26" s="1">
        <v>164</v>
      </c>
    </row>
    <row r="27" spans="1:4" x14ac:dyDescent="0.35">
      <c r="A27" s="4" t="s">
        <v>1043</v>
      </c>
      <c r="B27" s="1">
        <v>120</v>
      </c>
      <c r="C27" s="1">
        <v>120</v>
      </c>
      <c r="D27" s="1">
        <v>2</v>
      </c>
    </row>
    <row r="28" spans="1:4" x14ac:dyDescent="0.35">
      <c r="A28" s="4" t="s">
        <v>1206</v>
      </c>
      <c r="B28" s="1">
        <v>0</v>
      </c>
      <c r="C28" s="1">
        <v>0</v>
      </c>
      <c r="D28" s="1">
        <v>0</v>
      </c>
    </row>
    <row r="29" spans="1:4" x14ac:dyDescent="0.35">
      <c r="A29" s="4" t="s">
        <v>1210</v>
      </c>
      <c r="B29" s="1">
        <v>800</v>
      </c>
      <c r="C29" s="1">
        <v>800</v>
      </c>
      <c r="D29" s="1">
        <v>52</v>
      </c>
    </row>
    <row r="30" spans="1:4" x14ac:dyDescent="0.35">
      <c r="A30" s="4" t="s">
        <v>352</v>
      </c>
      <c r="B30" s="1">
        <v>4784</v>
      </c>
      <c r="C30" s="1">
        <v>4784</v>
      </c>
      <c r="D30" s="1">
        <v>2250</v>
      </c>
    </row>
    <row r="31" spans="1:4" x14ac:dyDescent="0.35">
      <c r="A31" s="4" t="s">
        <v>1199</v>
      </c>
      <c r="B31" s="1">
        <v>185</v>
      </c>
      <c r="C31" s="1">
        <v>185</v>
      </c>
      <c r="D31" s="1">
        <v>2</v>
      </c>
    </row>
    <row r="32" spans="1:4" x14ac:dyDescent="0.35">
      <c r="A32" s="4" t="s">
        <v>151</v>
      </c>
      <c r="B32" s="1">
        <v>2853</v>
      </c>
      <c r="C32" s="1">
        <v>2618</v>
      </c>
      <c r="D32" s="1">
        <v>984</v>
      </c>
    </row>
    <row r="33" spans="1:4" x14ac:dyDescent="0.35">
      <c r="A33" s="4" t="s">
        <v>1059</v>
      </c>
      <c r="B33" s="1">
        <v>3457</v>
      </c>
      <c r="C33" s="1">
        <v>3457</v>
      </c>
      <c r="D33" s="1">
        <v>333</v>
      </c>
    </row>
    <row r="34" spans="1:4" x14ac:dyDescent="0.35">
      <c r="A34" s="4" t="s">
        <v>2790</v>
      </c>
      <c r="B34" s="1">
        <v>2488</v>
      </c>
      <c r="C34" s="1">
        <v>2488</v>
      </c>
      <c r="D34" s="1">
        <v>373</v>
      </c>
    </row>
    <row r="35" spans="1:4" x14ac:dyDescent="0.35">
      <c r="A35" s="4" t="s">
        <v>1117</v>
      </c>
      <c r="B35" s="1">
        <v>699</v>
      </c>
      <c r="C35" s="1">
        <v>699</v>
      </c>
      <c r="D35" s="1">
        <v>242</v>
      </c>
    </row>
    <row r="36" spans="1:4" x14ac:dyDescent="0.35">
      <c r="A36" s="4" t="s">
        <v>758</v>
      </c>
      <c r="B36" s="1">
        <v>866</v>
      </c>
      <c r="C36" s="1">
        <v>238</v>
      </c>
      <c r="D36" s="1">
        <v>28</v>
      </c>
    </row>
    <row r="37" spans="1:4" x14ac:dyDescent="0.35">
      <c r="A37" s="4" t="s">
        <v>670</v>
      </c>
      <c r="B37" s="1">
        <v>1459</v>
      </c>
      <c r="C37" s="1">
        <v>1459</v>
      </c>
      <c r="D37" s="1">
        <v>1459</v>
      </c>
    </row>
    <row r="38" spans="1:4" x14ac:dyDescent="0.35">
      <c r="A38" s="4" t="s">
        <v>1067</v>
      </c>
      <c r="B38" s="1">
        <v>969</v>
      </c>
      <c r="C38" s="1">
        <v>969</v>
      </c>
      <c r="D38" s="1">
        <v>969</v>
      </c>
    </row>
    <row r="39" spans="1:4" x14ac:dyDescent="0.35">
      <c r="A39" s="4" t="s">
        <v>1448</v>
      </c>
      <c r="B39" s="1">
        <v>107</v>
      </c>
      <c r="C39" s="1">
        <v>107</v>
      </c>
      <c r="D39" s="1">
        <v>52</v>
      </c>
    </row>
    <row r="40" spans="1:4" x14ac:dyDescent="0.35">
      <c r="A40" s="4" t="s">
        <v>1110</v>
      </c>
      <c r="B40" s="1">
        <v>2765</v>
      </c>
      <c r="C40" s="1">
        <v>2765</v>
      </c>
      <c r="D40" s="1">
        <v>0</v>
      </c>
    </row>
    <row r="41" spans="1:4" x14ac:dyDescent="0.35">
      <c r="A41" s="4" t="s">
        <v>1020</v>
      </c>
      <c r="B41" s="1">
        <v>1130</v>
      </c>
      <c r="C41" s="1">
        <v>1130</v>
      </c>
      <c r="D41" s="1">
        <v>684</v>
      </c>
    </row>
    <row r="42" spans="1:4" x14ac:dyDescent="0.35">
      <c r="A42" s="4" t="s">
        <v>177</v>
      </c>
      <c r="B42" s="1">
        <v>2399</v>
      </c>
      <c r="C42" s="1">
        <v>721</v>
      </c>
      <c r="D42" s="1">
        <v>439</v>
      </c>
    </row>
    <row r="43" spans="1:4" x14ac:dyDescent="0.35">
      <c r="A43" s="4" t="s">
        <v>1099</v>
      </c>
      <c r="B43" s="1">
        <v>1153</v>
      </c>
      <c r="C43" s="1">
        <v>1153</v>
      </c>
      <c r="D43" s="1">
        <v>489</v>
      </c>
    </row>
    <row r="44" spans="1:4" x14ac:dyDescent="0.35">
      <c r="A44" s="4" t="s">
        <v>1006</v>
      </c>
      <c r="B44" s="1">
        <v>967</v>
      </c>
      <c r="C44" s="1">
        <v>917</v>
      </c>
      <c r="D44" s="1">
        <v>0</v>
      </c>
    </row>
    <row r="45" spans="1:4" x14ac:dyDescent="0.35">
      <c r="A45" s="4" t="s">
        <v>1036</v>
      </c>
      <c r="B45" s="1">
        <v>745</v>
      </c>
      <c r="C45" s="1">
        <v>745</v>
      </c>
      <c r="D45" s="1">
        <v>745</v>
      </c>
    </row>
    <row r="46" spans="1:4" x14ac:dyDescent="0.35">
      <c r="A46" s="4" t="s">
        <v>596</v>
      </c>
      <c r="B46" s="1">
        <v>91</v>
      </c>
      <c r="C46" s="1">
        <v>91</v>
      </c>
      <c r="D46" s="1">
        <v>0</v>
      </c>
    </row>
    <row r="47" spans="1:4" x14ac:dyDescent="0.35">
      <c r="A47" s="4" t="s">
        <v>2960</v>
      </c>
      <c r="B47" s="1">
        <v>96</v>
      </c>
      <c r="C47" s="1">
        <v>96</v>
      </c>
      <c r="D47" s="1">
        <v>36</v>
      </c>
    </row>
    <row r="48" spans="1:4" x14ac:dyDescent="0.35">
      <c r="A48" s="4" t="s">
        <v>1106</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1063</v>
      </c>
      <c r="B51" s="1">
        <v>0</v>
      </c>
      <c r="C51" s="1">
        <v>0</v>
      </c>
      <c r="D51" s="1">
        <v>0</v>
      </c>
    </row>
    <row r="52" spans="1:4" x14ac:dyDescent="0.35">
      <c r="A52" s="4" t="s">
        <v>1071</v>
      </c>
      <c r="B52" s="1">
        <v>5030</v>
      </c>
      <c r="C52" s="1">
        <v>5030</v>
      </c>
      <c r="D52" s="1">
        <v>2260</v>
      </c>
    </row>
    <row r="53" spans="1:4" x14ac:dyDescent="0.35">
      <c r="A53" s="4" t="s">
        <v>1026</v>
      </c>
      <c r="B53" s="1">
        <v>0</v>
      </c>
      <c r="C53" s="1">
        <v>0</v>
      </c>
      <c r="D53" s="1">
        <v>0</v>
      </c>
    </row>
    <row r="54" spans="1:4" x14ac:dyDescent="0.35">
      <c r="A54" s="4" t="s">
        <v>1055</v>
      </c>
      <c r="B54" s="1">
        <v>60</v>
      </c>
      <c r="C54" s="1">
        <v>60</v>
      </c>
      <c r="D54" s="1">
        <v>7</v>
      </c>
    </row>
    <row r="55" spans="1:4" x14ac:dyDescent="0.35">
      <c r="A55" s="4" t="s">
        <v>1075</v>
      </c>
      <c r="B55" s="1">
        <v>622</v>
      </c>
      <c r="C55" s="1">
        <v>622</v>
      </c>
      <c r="D55" s="1">
        <v>622</v>
      </c>
    </row>
    <row r="56" spans="1:4" x14ac:dyDescent="0.35">
      <c r="A56" s="4" t="s">
        <v>1051</v>
      </c>
      <c r="B56" s="1">
        <v>20688</v>
      </c>
      <c r="C56" s="1">
        <v>20688</v>
      </c>
      <c r="D56" s="1">
        <v>407</v>
      </c>
    </row>
    <row r="57" spans="1:4" x14ac:dyDescent="0.35">
      <c r="A57" s="4" t="s">
        <v>1079</v>
      </c>
      <c r="B57" s="1">
        <v>4727</v>
      </c>
      <c r="C57" s="1">
        <v>4727</v>
      </c>
      <c r="D57" s="1">
        <v>4542</v>
      </c>
    </row>
    <row r="58" spans="1:4" x14ac:dyDescent="0.35">
      <c r="A58" s="4" t="s">
        <v>1095</v>
      </c>
      <c r="B58" s="1">
        <v>0</v>
      </c>
      <c r="C58" s="1">
        <v>0</v>
      </c>
      <c r="D58" s="1">
        <v>0</v>
      </c>
    </row>
    <row r="59" spans="1:4" x14ac:dyDescent="0.35">
      <c r="A59" s="4" t="s">
        <v>1153</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993</v>
      </c>
      <c r="B62" s="1">
        <v>150</v>
      </c>
      <c r="C62" s="1">
        <v>0</v>
      </c>
      <c r="D62" s="1">
        <v>0</v>
      </c>
    </row>
    <row r="63" spans="1:4" x14ac:dyDescent="0.35">
      <c r="A63" s="4" t="s">
        <v>1047</v>
      </c>
      <c r="B63" s="1">
        <v>0</v>
      </c>
      <c r="C63" s="1">
        <v>0</v>
      </c>
      <c r="D63" s="1">
        <v>0</v>
      </c>
    </row>
    <row r="64" spans="1:4" x14ac:dyDescent="0.35">
      <c r="A64" s="4" t="s">
        <v>1890</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5242</v>
      </c>
      <c r="B1" t="s">
        <v>19</v>
      </c>
      <c r="C1" t="s">
        <v>20</v>
      </c>
      <c r="D1" t="s">
        <v>21</v>
      </c>
      <c r="E1" t="s">
        <v>5115</v>
      </c>
      <c r="F1" t="s">
        <v>5116</v>
      </c>
      <c r="G1" t="s">
        <v>5117</v>
      </c>
      <c r="H1" t="s">
        <v>5243</v>
      </c>
      <c r="I1" t="s">
        <v>5244</v>
      </c>
      <c r="J1" t="s">
        <v>5245</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5246</v>
      </c>
    </row>
    <row r="3" spans="1:10" x14ac:dyDescent="0.35">
      <c r="A3" t="s">
        <v>691</v>
      </c>
      <c r="B3" t="s">
        <v>19</v>
      </c>
      <c r="C3" t="s">
        <v>20</v>
      </c>
      <c r="D3" t="s">
        <v>21</v>
      </c>
      <c r="E3" t="s">
        <v>5247</v>
      </c>
      <c r="F3" t="s">
        <v>5248</v>
      </c>
      <c r="G3" t="s">
        <v>5249</v>
      </c>
      <c r="H3" t="s">
        <v>5250</v>
      </c>
      <c r="I3" t="s">
        <v>5251</v>
      </c>
      <c r="J3" t="s">
        <v>5252</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L23"/>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2" x14ac:dyDescent="0.35">
      <c r="A6" s="3" t="s">
        <v>4588</v>
      </c>
      <c r="B6" s="3" t="s">
        <v>3989</v>
      </c>
    </row>
    <row r="7" spans="1:12" x14ac:dyDescent="0.35">
      <c r="A7" s="3" t="s">
        <v>691</v>
      </c>
      <c r="B7" s="2" t="s">
        <v>5122</v>
      </c>
      <c r="C7" s="2" t="s">
        <v>5123</v>
      </c>
      <c r="D7" s="2" t="s">
        <v>5124</v>
      </c>
      <c r="E7" s="2" t="s">
        <v>5125</v>
      </c>
      <c r="F7" s="2" t="s">
        <v>5126</v>
      </c>
      <c r="G7" s="2" t="s">
        <v>5217</v>
      </c>
      <c r="H7" s="2" t="s">
        <v>5127</v>
      </c>
      <c r="I7" s="2" t="s">
        <v>5128</v>
      </c>
      <c r="J7" s="2" t="s">
        <v>5129</v>
      </c>
      <c r="K7" s="2" t="s">
        <v>5130</v>
      </c>
      <c r="L7" s="2" t="s">
        <v>690</v>
      </c>
    </row>
    <row r="8" spans="1:12" x14ac:dyDescent="0.35">
      <c r="A8" s="4" t="s">
        <v>60</v>
      </c>
      <c r="B8" s="1">
        <v>10</v>
      </c>
      <c r="C8" s="1">
        <v>5</v>
      </c>
      <c r="D8" s="1">
        <v>3</v>
      </c>
      <c r="E8" s="1">
        <v>1</v>
      </c>
      <c r="F8" s="1">
        <v>2</v>
      </c>
      <c r="G8" s="1">
        <v>1</v>
      </c>
      <c r="H8" s="1">
        <v>7</v>
      </c>
      <c r="I8" s="1">
        <v>2</v>
      </c>
      <c r="J8" s="1">
        <v>2</v>
      </c>
      <c r="K8" s="1">
        <v>2</v>
      </c>
      <c r="L8" s="1">
        <v>35</v>
      </c>
    </row>
    <row r="9" spans="1:12" x14ac:dyDescent="0.35">
      <c r="A9" s="5" t="s">
        <v>80</v>
      </c>
      <c r="B9" s="1">
        <v>2</v>
      </c>
      <c r="C9" s="1"/>
      <c r="D9" s="1"/>
      <c r="E9" s="1"/>
      <c r="F9" s="1"/>
      <c r="G9" s="1"/>
      <c r="H9" s="1">
        <v>1</v>
      </c>
      <c r="I9" s="1"/>
      <c r="J9" s="1"/>
      <c r="K9" s="1"/>
      <c r="L9" s="1">
        <v>3</v>
      </c>
    </row>
    <row r="10" spans="1:12" x14ac:dyDescent="0.35">
      <c r="A10" s="5" t="s">
        <v>164</v>
      </c>
      <c r="B10" s="1"/>
      <c r="C10" s="1"/>
      <c r="D10" s="1"/>
      <c r="E10" s="1"/>
      <c r="F10" s="1">
        <v>2</v>
      </c>
      <c r="G10" s="1"/>
      <c r="H10" s="1"/>
      <c r="I10" s="1"/>
      <c r="J10" s="1"/>
      <c r="K10" s="1">
        <v>1</v>
      </c>
      <c r="L10" s="1">
        <v>3</v>
      </c>
    </row>
    <row r="11" spans="1:12" x14ac:dyDescent="0.35">
      <c r="A11" s="5" t="s">
        <v>201</v>
      </c>
      <c r="B11" s="1"/>
      <c r="C11" s="1">
        <v>2</v>
      </c>
      <c r="D11" s="1"/>
      <c r="E11" s="1"/>
      <c r="F11" s="1"/>
      <c r="G11" s="1"/>
      <c r="H11" s="1">
        <v>1</v>
      </c>
      <c r="I11" s="1"/>
      <c r="J11" s="1"/>
      <c r="K11" s="1"/>
      <c r="L11" s="1">
        <v>3</v>
      </c>
    </row>
    <row r="12" spans="1:12" x14ac:dyDescent="0.35">
      <c r="A12" s="5" t="s">
        <v>185</v>
      </c>
      <c r="B12" s="1"/>
      <c r="C12" s="1"/>
      <c r="D12" s="1">
        <v>2</v>
      </c>
      <c r="E12" s="1"/>
      <c r="F12" s="1"/>
      <c r="G12" s="1"/>
      <c r="H12" s="1"/>
      <c r="I12" s="1"/>
      <c r="J12" s="1"/>
      <c r="K12" s="1"/>
      <c r="L12" s="1">
        <v>2</v>
      </c>
    </row>
    <row r="13" spans="1:12" x14ac:dyDescent="0.35">
      <c r="A13" s="5" t="s">
        <v>193</v>
      </c>
      <c r="B13" s="1">
        <v>2</v>
      </c>
      <c r="C13" s="1"/>
      <c r="D13" s="1"/>
      <c r="E13" s="1"/>
      <c r="F13" s="1"/>
      <c r="G13" s="1"/>
      <c r="H13" s="1"/>
      <c r="I13" s="1"/>
      <c r="J13" s="1"/>
      <c r="K13" s="1"/>
      <c r="L13" s="1">
        <v>2</v>
      </c>
    </row>
    <row r="14" spans="1:12" x14ac:dyDescent="0.35">
      <c r="A14" s="5" t="s">
        <v>97</v>
      </c>
      <c r="B14" s="1">
        <v>2</v>
      </c>
      <c r="C14" s="1"/>
      <c r="D14" s="1"/>
      <c r="E14" s="1"/>
      <c r="F14" s="1"/>
      <c r="G14" s="1"/>
      <c r="H14" s="1">
        <v>1</v>
      </c>
      <c r="I14" s="1"/>
      <c r="J14" s="1"/>
      <c r="K14" s="1"/>
      <c r="L14" s="1">
        <v>3</v>
      </c>
    </row>
    <row r="15" spans="1:12" x14ac:dyDescent="0.35">
      <c r="A15" s="5" t="s">
        <v>105</v>
      </c>
      <c r="B15" s="1">
        <v>1</v>
      </c>
      <c r="C15" s="1"/>
      <c r="D15" s="1"/>
      <c r="E15" s="1"/>
      <c r="F15" s="1"/>
      <c r="G15" s="1"/>
      <c r="H15" s="1">
        <v>2</v>
      </c>
      <c r="I15" s="1"/>
      <c r="J15" s="1"/>
      <c r="K15" s="1"/>
      <c r="L15" s="1">
        <v>3</v>
      </c>
    </row>
    <row r="16" spans="1:12" x14ac:dyDescent="0.35">
      <c r="A16" s="5" t="s">
        <v>51</v>
      </c>
      <c r="B16" s="1"/>
      <c r="C16" s="1"/>
      <c r="D16" s="1"/>
      <c r="E16" s="1"/>
      <c r="F16" s="1"/>
      <c r="G16" s="1"/>
      <c r="H16" s="1">
        <v>2</v>
      </c>
      <c r="I16" s="1"/>
      <c r="J16" s="1"/>
      <c r="K16" s="1"/>
      <c r="L16" s="1">
        <v>2</v>
      </c>
    </row>
    <row r="17" spans="1:12" x14ac:dyDescent="0.35">
      <c r="A17" s="5" t="s">
        <v>159</v>
      </c>
      <c r="B17" s="1"/>
      <c r="C17" s="1">
        <v>2</v>
      </c>
      <c r="D17" s="1"/>
      <c r="E17" s="1"/>
      <c r="F17" s="1"/>
      <c r="G17" s="1"/>
      <c r="H17" s="1"/>
      <c r="I17" s="1"/>
      <c r="J17" s="1"/>
      <c r="K17" s="1"/>
      <c r="L17" s="1">
        <v>2</v>
      </c>
    </row>
    <row r="18" spans="1:12" x14ac:dyDescent="0.35">
      <c r="A18" s="5" t="s">
        <v>174</v>
      </c>
      <c r="B18" s="1">
        <v>2</v>
      </c>
      <c r="C18" s="1"/>
      <c r="D18" s="1"/>
      <c r="E18" s="1"/>
      <c r="F18" s="1"/>
      <c r="G18" s="1"/>
      <c r="H18" s="1"/>
      <c r="I18" s="1"/>
      <c r="J18" s="1"/>
      <c r="K18" s="1"/>
      <c r="L18" s="1">
        <v>2</v>
      </c>
    </row>
    <row r="19" spans="1:12" x14ac:dyDescent="0.35">
      <c r="A19" s="5" t="s">
        <v>114</v>
      </c>
      <c r="B19" s="1"/>
      <c r="C19" s="1"/>
      <c r="D19" s="1"/>
      <c r="E19" s="1">
        <v>1</v>
      </c>
      <c r="F19" s="1"/>
      <c r="G19" s="1"/>
      <c r="H19" s="1"/>
      <c r="I19" s="1"/>
      <c r="J19" s="1"/>
      <c r="K19" s="1">
        <v>1</v>
      </c>
      <c r="L19" s="1">
        <v>2</v>
      </c>
    </row>
    <row r="20" spans="1:12" x14ac:dyDescent="0.35">
      <c r="A20" s="5" t="s">
        <v>70</v>
      </c>
      <c r="B20" s="1">
        <v>1</v>
      </c>
      <c r="C20" s="1"/>
      <c r="D20" s="1"/>
      <c r="E20" s="1"/>
      <c r="F20" s="1"/>
      <c r="G20" s="1">
        <v>1</v>
      </c>
      <c r="H20" s="1"/>
      <c r="I20" s="1"/>
      <c r="J20" s="1"/>
      <c r="K20" s="1"/>
      <c r="L20" s="1">
        <v>2</v>
      </c>
    </row>
    <row r="21" spans="1:12" x14ac:dyDescent="0.35">
      <c r="A21" s="5" t="s">
        <v>181</v>
      </c>
      <c r="B21" s="1"/>
      <c r="C21" s="1">
        <v>1</v>
      </c>
      <c r="D21" s="1"/>
      <c r="E21" s="1"/>
      <c r="F21" s="1"/>
      <c r="G21" s="1"/>
      <c r="H21" s="1"/>
      <c r="I21" s="1">
        <v>2</v>
      </c>
      <c r="J21" s="1"/>
      <c r="K21" s="1"/>
      <c r="L21" s="1">
        <v>3</v>
      </c>
    </row>
    <row r="22" spans="1:12" x14ac:dyDescent="0.35">
      <c r="A22" s="5" t="s">
        <v>5162</v>
      </c>
      <c r="B22" s="1"/>
      <c r="C22" s="1"/>
      <c r="D22" s="1">
        <v>1</v>
      </c>
      <c r="E22" s="1"/>
      <c r="F22" s="1"/>
      <c r="G22" s="1"/>
      <c r="H22" s="1"/>
      <c r="I22" s="1"/>
      <c r="J22" s="1">
        <v>2</v>
      </c>
      <c r="K22" s="1"/>
      <c r="L22" s="1">
        <v>3</v>
      </c>
    </row>
    <row r="23" spans="1:12" x14ac:dyDescent="0.35">
      <c r="A23" s="4" t="s">
        <v>690</v>
      </c>
      <c r="B23" s="1">
        <v>10</v>
      </c>
      <c r="C23" s="1">
        <v>5</v>
      </c>
      <c r="D23" s="1">
        <v>3</v>
      </c>
      <c r="E23" s="1">
        <v>1</v>
      </c>
      <c r="F23" s="1">
        <v>2</v>
      </c>
      <c r="G23" s="1">
        <v>1</v>
      </c>
      <c r="H23" s="1">
        <v>7</v>
      </c>
      <c r="I23" s="1">
        <v>2</v>
      </c>
      <c r="J23" s="1">
        <v>2</v>
      </c>
      <c r="K23" s="1">
        <v>2</v>
      </c>
      <c r="L23" s="1">
        <v>35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E405"/>
  <sheetViews>
    <sheetView showGridLines="0" topLeftCell="A370" workbookViewId="0">
      <selection activeCell="A395" sqref="A395"/>
    </sheetView>
  </sheetViews>
  <sheetFormatPr defaultRowHeight="14.5" x14ac:dyDescent="0.35"/>
  <cols>
    <col min="1" max="1" width="60.6328125" bestFit="1" customWidth="1"/>
    <col min="2" max="2" width="25.90625" bestFit="1" customWidth="1"/>
    <col min="3" max="3" width="24.54296875" bestFit="1" customWidth="1"/>
    <col min="4" max="4" width="21.26953125" bestFit="1" customWidth="1"/>
  </cols>
  <sheetData>
    <row r="2" spans="1:4" x14ac:dyDescent="0.35">
      <c r="A2" s="3" t="s">
        <v>4589</v>
      </c>
      <c r="B2" t="s">
        <v>4601</v>
      </c>
    </row>
    <row r="3" spans="1:4" x14ac:dyDescent="0.35">
      <c r="A3" s="3" t="s">
        <v>4</v>
      </c>
      <c r="B3" t="s">
        <v>5253</v>
      </c>
    </row>
    <row r="4" spans="1:4" x14ac:dyDescent="0.35">
      <c r="A4" s="3" t="s">
        <v>4600</v>
      </c>
      <c r="B4" t="s">
        <v>5163</v>
      </c>
    </row>
    <row r="6" spans="1:4" x14ac:dyDescent="0.35">
      <c r="A6" s="3" t="s">
        <v>691</v>
      </c>
      <c r="B6" t="s">
        <v>5119</v>
      </c>
      <c r="C6" t="s">
        <v>5120</v>
      </c>
      <c r="D6" t="s">
        <v>5121</v>
      </c>
    </row>
    <row r="7" spans="1:4" x14ac:dyDescent="0.35">
      <c r="A7" s="4">
        <v>2003</v>
      </c>
      <c r="B7" s="1">
        <v>1200000</v>
      </c>
      <c r="C7" s="1">
        <v>725000</v>
      </c>
      <c r="D7" s="1">
        <v>725000</v>
      </c>
    </row>
    <row r="8" spans="1:4" x14ac:dyDescent="0.35">
      <c r="A8" s="5" t="s">
        <v>262</v>
      </c>
      <c r="B8" s="1">
        <v>700000</v>
      </c>
      <c r="C8" s="1">
        <v>350000</v>
      </c>
      <c r="D8" s="1">
        <v>350000</v>
      </c>
    </row>
    <row r="9" spans="1:4" x14ac:dyDescent="0.35">
      <c r="A9" s="13" t="s">
        <v>261</v>
      </c>
      <c r="B9" s="1">
        <v>700000</v>
      </c>
      <c r="C9" s="1">
        <v>350000</v>
      </c>
      <c r="D9" s="1">
        <v>350000</v>
      </c>
    </row>
    <row r="10" spans="1:4" x14ac:dyDescent="0.35">
      <c r="A10" s="5" t="s">
        <v>28</v>
      </c>
      <c r="B10" s="1">
        <v>500000</v>
      </c>
      <c r="C10" s="1">
        <v>375000</v>
      </c>
      <c r="D10" s="1">
        <v>375000</v>
      </c>
    </row>
    <row r="11" spans="1:4" x14ac:dyDescent="0.35">
      <c r="A11" s="13" t="s">
        <v>487</v>
      </c>
      <c r="B11" s="1">
        <v>250000</v>
      </c>
      <c r="C11" s="1">
        <v>125000</v>
      </c>
      <c r="D11" s="1">
        <v>125000</v>
      </c>
    </row>
    <row r="12" spans="1:4" x14ac:dyDescent="0.35">
      <c r="A12" s="13" t="s">
        <v>336</v>
      </c>
      <c r="B12" s="1">
        <v>250000</v>
      </c>
      <c r="C12" s="1">
        <v>250000</v>
      </c>
      <c r="D12" s="1">
        <v>250000</v>
      </c>
    </row>
    <row r="13" spans="1:4" x14ac:dyDescent="0.35">
      <c r="A13" s="4">
        <v>2004</v>
      </c>
      <c r="B13" s="1">
        <v>4124063</v>
      </c>
      <c r="C13" s="1">
        <v>1179085</v>
      </c>
      <c r="D13" s="1">
        <v>1179085</v>
      </c>
    </row>
    <row r="14" spans="1:4" x14ac:dyDescent="0.35">
      <c r="A14" s="5" t="s">
        <v>262</v>
      </c>
      <c r="B14" s="1">
        <v>2481863</v>
      </c>
      <c r="C14" s="1">
        <v>546085</v>
      </c>
      <c r="D14" s="1">
        <v>546085</v>
      </c>
    </row>
    <row r="15" spans="1:4" x14ac:dyDescent="0.35">
      <c r="A15" s="13" t="s">
        <v>481</v>
      </c>
      <c r="B15" s="1">
        <v>730000</v>
      </c>
      <c r="C15" s="1">
        <v>90000</v>
      </c>
      <c r="D15" s="1">
        <v>90000</v>
      </c>
    </row>
    <row r="16" spans="1:4" x14ac:dyDescent="0.35">
      <c r="A16" s="13" t="s">
        <v>261</v>
      </c>
      <c r="B16" s="1">
        <v>700000</v>
      </c>
      <c r="C16" s="1">
        <v>175000</v>
      </c>
      <c r="D16" s="1">
        <v>175000</v>
      </c>
    </row>
    <row r="17" spans="1:4" x14ac:dyDescent="0.35">
      <c r="A17" s="13" t="s">
        <v>525</v>
      </c>
      <c r="B17" s="1">
        <v>1051863</v>
      </c>
      <c r="C17" s="1">
        <v>281085</v>
      </c>
      <c r="D17" s="1">
        <v>281085</v>
      </c>
    </row>
    <row r="18" spans="1:4" x14ac:dyDescent="0.35">
      <c r="A18" s="5" t="s">
        <v>28</v>
      </c>
      <c r="B18" s="1">
        <v>1642200</v>
      </c>
      <c r="C18" s="1">
        <v>633000</v>
      </c>
      <c r="D18" s="1">
        <v>633000</v>
      </c>
    </row>
    <row r="19" spans="1:4" x14ac:dyDescent="0.35">
      <c r="A19" s="13" t="s">
        <v>549</v>
      </c>
      <c r="B19" s="1">
        <v>1000000</v>
      </c>
      <c r="C19" s="1">
        <v>250000</v>
      </c>
      <c r="D19" s="1">
        <v>250000</v>
      </c>
    </row>
    <row r="20" spans="1:4" x14ac:dyDescent="0.35">
      <c r="A20" s="13" t="s">
        <v>487</v>
      </c>
      <c r="B20" s="1">
        <v>250000</v>
      </c>
      <c r="C20" s="1">
        <v>125000</v>
      </c>
      <c r="D20" s="1">
        <v>125000</v>
      </c>
    </row>
    <row r="21" spans="1:4" x14ac:dyDescent="0.35">
      <c r="A21" s="13" t="s">
        <v>362</v>
      </c>
      <c r="B21" s="1">
        <v>200000</v>
      </c>
      <c r="C21" s="1">
        <v>120500</v>
      </c>
      <c r="D21" s="1">
        <v>120500</v>
      </c>
    </row>
    <row r="22" spans="1:4" x14ac:dyDescent="0.35">
      <c r="A22" s="13" t="s">
        <v>340</v>
      </c>
      <c r="B22" s="1">
        <v>192200</v>
      </c>
      <c r="C22" s="1">
        <v>137500</v>
      </c>
      <c r="D22" s="1">
        <v>137500</v>
      </c>
    </row>
    <row r="23" spans="1:4" x14ac:dyDescent="0.35">
      <c r="A23" s="4">
        <v>2005</v>
      </c>
      <c r="B23" s="1">
        <v>8404848</v>
      </c>
      <c r="C23" s="1">
        <v>3722878</v>
      </c>
      <c r="D23" s="1">
        <v>3722878</v>
      </c>
    </row>
    <row r="24" spans="1:4" x14ac:dyDescent="0.35">
      <c r="A24" s="5" t="s">
        <v>87</v>
      </c>
      <c r="B24" s="1">
        <v>897800</v>
      </c>
      <c r="C24" s="1">
        <v>674600</v>
      </c>
      <c r="D24" s="1">
        <v>674600</v>
      </c>
    </row>
    <row r="25" spans="1:4" x14ac:dyDescent="0.35">
      <c r="A25" s="13" t="s">
        <v>493</v>
      </c>
      <c r="B25" s="1">
        <v>500000</v>
      </c>
      <c r="C25" s="1">
        <v>500000</v>
      </c>
      <c r="D25" s="1">
        <v>500000</v>
      </c>
    </row>
    <row r="26" spans="1:4" x14ac:dyDescent="0.35">
      <c r="A26" s="13" t="s">
        <v>503</v>
      </c>
      <c r="B26" s="1">
        <v>397800</v>
      </c>
      <c r="C26" s="1">
        <v>174600</v>
      </c>
      <c r="D26" s="1">
        <v>174600</v>
      </c>
    </row>
    <row r="27" spans="1:4" x14ac:dyDescent="0.35">
      <c r="A27" s="5" t="s">
        <v>262</v>
      </c>
      <c r="B27" s="1">
        <v>2981863</v>
      </c>
      <c r="C27" s="1">
        <v>1650778</v>
      </c>
      <c r="D27" s="1">
        <v>1650778</v>
      </c>
    </row>
    <row r="28" spans="1:4" x14ac:dyDescent="0.35">
      <c r="A28" s="13" t="s">
        <v>481</v>
      </c>
      <c r="B28" s="1">
        <v>730000</v>
      </c>
      <c r="C28" s="1">
        <v>640000</v>
      </c>
      <c r="D28" s="1">
        <v>640000</v>
      </c>
    </row>
    <row r="29" spans="1:4" x14ac:dyDescent="0.35">
      <c r="A29" s="13" t="s">
        <v>261</v>
      </c>
      <c r="B29" s="1">
        <v>700000</v>
      </c>
      <c r="C29" s="1">
        <v>175000</v>
      </c>
      <c r="D29" s="1">
        <v>175000</v>
      </c>
    </row>
    <row r="30" spans="1:4" x14ac:dyDescent="0.35">
      <c r="A30" s="13" t="s">
        <v>345</v>
      </c>
      <c r="B30" s="1">
        <v>500000</v>
      </c>
      <c r="C30" s="1">
        <v>500000</v>
      </c>
      <c r="D30" s="1">
        <v>500000</v>
      </c>
    </row>
    <row r="31" spans="1:4" x14ac:dyDescent="0.35">
      <c r="A31" s="13" t="s">
        <v>525</v>
      </c>
      <c r="B31" s="1">
        <v>1051863</v>
      </c>
      <c r="C31" s="1">
        <v>335778</v>
      </c>
      <c r="D31" s="1">
        <v>335778</v>
      </c>
    </row>
    <row r="32" spans="1:4" x14ac:dyDescent="0.35">
      <c r="A32" s="5" t="s">
        <v>28</v>
      </c>
      <c r="B32" s="1">
        <v>4525185</v>
      </c>
      <c r="C32" s="1">
        <v>1397500</v>
      </c>
      <c r="D32" s="1">
        <v>1397500</v>
      </c>
    </row>
    <row r="33" spans="1:4" x14ac:dyDescent="0.35">
      <c r="A33" s="13" t="s">
        <v>549</v>
      </c>
      <c r="B33" s="1">
        <v>1000000</v>
      </c>
      <c r="C33" s="1">
        <v>500000</v>
      </c>
      <c r="D33" s="1">
        <v>500000</v>
      </c>
    </row>
    <row r="34" spans="1:4" x14ac:dyDescent="0.35">
      <c r="A34" s="13" t="s">
        <v>575</v>
      </c>
      <c r="B34" s="1">
        <v>1990185</v>
      </c>
      <c r="C34" s="1">
        <v>365000</v>
      </c>
      <c r="D34" s="1">
        <v>365000</v>
      </c>
    </row>
    <row r="35" spans="1:4" x14ac:dyDescent="0.35">
      <c r="A35" s="13" t="s">
        <v>490</v>
      </c>
      <c r="B35" s="1">
        <v>430000</v>
      </c>
      <c r="C35" s="1">
        <v>170000</v>
      </c>
      <c r="D35" s="1">
        <v>170000</v>
      </c>
    </row>
    <row r="36" spans="1:4" x14ac:dyDescent="0.35">
      <c r="A36" s="13" t="s">
        <v>362</v>
      </c>
      <c r="B36" s="1">
        <v>200000</v>
      </c>
      <c r="C36" s="1">
        <v>79500</v>
      </c>
      <c r="D36" s="1">
        <v>79500</v>
      </c>
    </row>
    <row r="37" spans="1:4" x14ac:dyDescent="0.35">
      <c r="A37" s="13" t="s">
        <v>366</v>
      </c>
      <c r="B37" s="1">
        <v>805000</v>
      </c>
      <c r="C37" s="1">
        <v>183000</v>
      </c>
      <c r="D37" s="1">
        <v>183000</v>
      </c>
    </row>
    <row r="38" spans="1:4" x14ac:dyDescent="0.35">
      <c r="A38" s="13" t="s">
        <v>333</v>
      </c>
      <c r="B38" s="1">
        <v>100000</v>
      </c>
      <c r="C38" s="1">
        <v>100000</v>
      </c>
      <c r="D38" s="1">
        <v>100000</v>
      </c>
    </row>
    <row r="39" spans="1:4" x14ac:dyDescent="0.35">
      <c r="A39" s="4">
        <v>2006</v>
      </c>
      <c r="B39" s="1">
        <v>11675458</v>
      </c>
      <c r="C39" s="1">
        <v>4794354</v>
      </c>
      <c r="D39" s="1">
        <v>4794354</v>
      </c>
    </row>
    <row r="40" spans="1:4" x14ac:dyDescent="0.35">
      <c r="A40" s="5" t="s">
        <v>87</v>
      </c>
      <c r="B40" s="1">
        <v>768000</v>
      </c>
      <c r="C40" s="1">
        <v>768000</v>
      </c>
      <c r="D40" s="1">
        <v>768000</v>
      </c>
    </row>
    <row r="41" spans="1:4" x14ac:dyDescent="0.35">
      <c r="A41" s="13" t="s">
        <v>512</v>
      </c>
      <c r="B41" s="1">
        <v>768000</v>
      </c>
      <c r="C41" s="1">
        <v>768000</v>
      </c>
      <c r="D41" s="1">
        <v>768000</v>
      </c>
    </row>
    <row r="42" spans="1:4" x14ac:dyDescent="0.35">
      <c r="A42" s="5" t="s">
        <v>292</v>
      </c>
      <c r="B42" s="1">
        <v>1450000</v>
      </c>
      <c r="C42" s="1">
        <v>650000</v>
      </c>
      <c r="D42" s="1">
        <v>650000</v>
      </c>
    </row>
    <row r="43" spans="1:4" x14ac:dyDescent="0.35">
      <c r="A43" s="13" t="s">
        <v>343</v>
      </c>
      <c r="B43" s="1">
        <v>250000</v>
      </c>
      <c r="C43" s="1">
        <v>250000</v>
      </c>
      <c r="D43" s="1">
        <v>250000</v>
      </c>
    </row>
    <row r="44" spans="1:4" x14ac:dyDescent="0.35">
      <c r="A44" s="13" t="s">
        <v>656</v>
      </c>
      <c r="B44" s="1">
        <v>1200000</v>
      </c>
      <c r="C44" s="1">
        <v>400000</v>
      </c>
      <c r="D44" s="1">
        <v>400000</v>
      </c>
    </row>
    <row r="45" spans="1:4" x14ac:dyDescent="0.35">
      <c r="A45" s="5" t="s">
        <v>262</v>
      </c>
      <c r="B45" s="1">
        <v>3259603</v>
      </c>
      <c r="C45" s="1">
        <v>1239684</v>
      </c>
      <c r="D45" s="1">
        <v>1239684</v>
      </c>
    </row>
    <row r="46" spans="1:4" x14ac:dyDescent="0.35">
      <c r="A46" s="13" t="s">
        <v>485</v>
      </c>
      <c r="B46" s="1">
        <v>430000</v>
      </c>
      <c r="C46" s="1">
        <v>430000</v>
      </c>
      <c r="D46" s="1">
        <v>430000</v>
      </c>
    </row>
    <row r="47" spans="1:4" x14ac:dyDescent="0.35">
      <c r="A47" s="13" t="s">
        <v>267</v>
      </c>
      <c r="B47" s="1">
        <v>160000</v>
      </c>
      <c r="C47" s="1">
        <v>100000</v>
      </c>
      <c r="D47" s="1">
        <v>100000</v>
      </c>
    </row>
    <row r="48" spans="1:4" x14ac:dyDescent="0.35">
      <c r="A48" s="13" t="s">
        <v>508</v>
      </c>
      <c r="B48" s="1">
        <v>324900</v>
      </c>
      <c r="C48" s="1">
        <v>548100</v>
      </c>
      <c r="D48" s="1">
        <v>548100</v>
      </c>
    </row>
    <row r="49" spans="1:4" x14ac:dyDescent="0.35">
      <c r="A49" s="13" t="s">
        <v>525</v>
      </c>
      <c r="B49" s="1">
        <v>1051863</v>
      </c>
      <c r="C49" s="1">
        <v>69800</v>
      </c>
      <c r="D49" s="1">
        <v>69800</v>
      </c>
    </row>
    <row r="50" spans="1:4" x14ac:dyDescent="0.35">
      <c r="A50" s="13" t="s">
        <v>520</v>
      </c>
      <c r="B50" s="1">
        <v>1292840</v>
      </c>
      <c r="C50" s="1">
        <v>91784</v>
      </c>
      <c r="D50" s="1">
        <v>91784</v>
      </c>
    </row>
    <row r="51" spans="1:4" x14ac:dyDescent="0.35">
      <c r="A51" s="5" t="s">
        <v>28</v>
      </c>
      <c r="B51" s="1">
        <v>6197855</v>
      </c>
      <c r="C51" s="1">
        <v>2136670</v>
      </c>
      <c r="D51" s="1">
        <v>2136670</v>
      </c>
    </row>
    <row r="52" spans="1:4" x14ac:dyDescent="0.35">
      <c r="A52" s="13" t="s">
        <v>549</v>
      </c>
      <c r="B52" s="1">
        <v>1000000</v>
      </c>
      <c r="C52" s="1">
        <v>250000</v>
      </c>
      <c r="D52" s="1">
        <v>250000</v>
      </c>
    </row>
    <row r="53" spans="1:4" x14ac:dyDescent="0.35">
      <c r="A53" s="13" t="s">
        <v>575</v>
      </c>
      <c r="B53" s="1">
        <v>1990185</v>
      </c>
      <c r="C53" s="1">
        <v>465000</v>
      </c>
      <c r="D53" s="1">
        <v>465000</v>
      </c>
    </row>
    <row r="54" spans="1:4" x14ac:dyDescent="0.35">
      <c r="A54" s="13" t="s">
        <v>490</v>
      </c>
      <c r="B54" s="1">
        <v>430000</v>
      </c>
      <c r="C54" s="1">
        <v>130000</v>
      </c>
      <c r="D54" s="1">
        <v>130000</v>
      </c>
    </row>
    <row r="55" spans="1:4" x14ac:dyDescent="0.35">
      <c r="A55" s="13" t="s">
        <v>369</v>
      </c>
      <c r="B55" s="1">
        <v>650000</v>
      </c>
      <c r="C55" s="1">
        <v>200000</v>
      </c>
      <c r="D55" s="1">
        <v>200000</v>
      </c>
    </row>
    <row r="56" spans="1:4" x14ac:dyDescent="0.35">
      <c r="A56" s="13" t="s">
        <v>366</v>
      </c>
      <c r="B56" s="1">
        <v>805000</v>
      </c>
      <c r="C56" s="1">
        <v>456500</v>
      </c>
      <c r="D56" s="1">
        <v>456500</v>
      </c>
    </row>
    <row r="57" spans="1:4" x14ac:dyDescent="0.35">
      <c r="A57" s="13" t="s">
        <v>368</v>
      </c>
      <c r="B57" s="1">
        <v>230470</v>
      </c>
      <c r="C57" s="1">
        <v>230470</v>
      </c>
      <c r="D57" s="1">
        <v>230470</v>
      </c>
    </row>
    <row r="58" spans="1:4" x14ac:dyDescent="0.35">
      <c r="A58" s="13" t="s">
        <v>340</v>
      </c>
      <c r="B58" s="1">
        <v>192200</v>
      </c>
      <c r="C58" s="1">
        <v>54700</v>
      </c>
      <c r="D58" s="1">
        <v>54700</v>
      </c>
    </row>
    <row r="59" spans="1:4" x14ac:dyDescent="0.35">
      <c r="A59" s="13" t="s">
        <v>436</v>
      </c>
      <c r="B59" s="1">
        <v>900000</v>
      </c>
      <c r="C59" s="1">
        <v>350000</v>
      </c>
      <c r="D59" s="1">
        <v>350000</v>
      </c>
    </row>
    <row r="60" spans="1:4" x14ac:dyDescent="0.35">
      <c r="A60" s="4">
        <v>2007</v>
      </c>
      <c r="B60" s="1">
        <v>14402888</v>
      </c>
      <c r="C60" s="1">
        <v>3958227</v>
      </c>
      <c r="D60" s="1">
        <v>3958227</v>
      </c>
    </row>
    <row r="61" spans="1:4" x14ac:dyDescent="0.35">
      <c r="A61" s="5" t="s">
        <v>292</v>
      </c>
      <c r="B61" s="1">
        <v>2400000</v>
      </c>
      <c r="C61" s="1">
        <v>660200</v>
      </c>
      <c r="D61" s="1">
        <v>660200</v>
      </c>
    </row>
    <row r="62" spans="1:4" x14ac:dyDescent="0.35">
      <c r="A62" s="13" t="s">
        <v>417</v>
      </c>
      <c r="B62" s="1">
        <v>1200000</v>
      </c>
      <c r="C62" s="1">
        <v>260200</v>
      </c>
      <c r="D62" s="1">
        <v>260200</v>
      </c>
    </row>
    <row r="63" spans="1:4" x14ac:dyDescent="0.35">
      <c r="A63" s="13" t="s">
        <v>656</v>
      </c>
      <c r="B63" s="1">
        <v>1200000</v>
      </c>
      <c r="C63" s="1">
        <v>400000</v>
      </c>
      <c r="D63" s="1">
        <v>400000</v>
      </c>
    </row>
    <row r="64" spans="1:4" x14ac:dyDescent="0.35">
      <c r="A64" s="5" t="s">
        <v>262</v>
      </c>
      <c r="B64" s="1">
        <v>2754703</v>
      </c>
      <c r="C64" s="1">
        <v>797527</v>
      </c>
      <c r="D64" s="1">
        <v>797527</v>
      </c>
    </row>
    <row r="65" spans="1:4" x14ac:dyDescent="0.35">
      <c r="A65" s="13" t="s">
        <v>267</v>
      </c>
      <c r="B65" s="1">
        <v>160000</v>
      </c>
      <c r="C65" s="1">
        <v>60000</v>
      </c>
      <c r="D65" s="1">
        <v>60000</v>
      </c>
    </row>
    <row r="66" spans="1:4" x14ac:dyDescent="0.35">
      <c r="A66" s="13" t="s">
        <v>467</v>
      </c>
      <c r="B66" s="1">
        <v>250000</v>
      </c>
      <c r="C66" s="1">
        <v>250000</v>
      </c>
      <c r="D66" s="1">
        <v>250000</v>
      </c>
    </row>
    <row r="67" spans="1:4" x14ac:dyDescent="0.35">
      <c r="A67" s="13" t="s">
        <v>525</v>
      </c>
      <c r="B67" s="1">
        <v>1051863</v>
      </c>
      <c r="C67" s="1">
        <v>110300</v>
      </c>
      <c r="D67" s="1">
        <v>110300</v>
      </c>
    </row>
    <row r="68" spans="1:4" x14ac:dyDescent="0.35">
      <c r="A68" s="13" t="s">
        <v>520</v>
      </c>
      <c r="B68" s="1">
        <v>1292840</v>
      </c>
      <c r="C68" s="1">
        <v>377227</v>
      </c>
      <c r="D68" s="1">
        <v>377227</v>
      </c>
    </row>
    <row r="69" spans="1:4" x14ac:dyDescent="0.35">
      <c r="A69" s="5" t="s">
        <v>28</v>
      </c>
      <c r="B69" s="1">
        <v>9248185</v>
      </c>
      <c r="C69" s="1">
        <v>2500500</v>
      </c>
      <c r="D69" s="1">
        <v>2500500</v>
      </c>
    </row>
    <row r="70" spans="1:4" x14ac:dyDescent="0.35">
      <c r="A70" s="13" t="s">
        <v>553</v>
      </c>
      <c r="B70" s="1">
        <v>1500000</v>
      </c>
      <c r="C70" s="1">
        <v>250000</v>
      </c>
      <c r="D70" s="1">
        <v>250000</v>
      </c>
    </row>
    <row r="71" spans="1:4" x14ac:dyDescent="0.35">
      <c r="A71" s="13" t="s">
        <v>575</v>
      </c>
      <c r="B71" s="1">
        <v>1990185</v>
      </c>
      <c r="C71" s="1">
        <v>270000</v>
      </c>
      <c r="D71" s="1">
        <v>270000</v>
      </c>
    </row>
    <row r="72" spans="1:4" x14ac:dyDescent="0.35">
      <c r="A72" s="13" t="s">
        <v>490</v>
      </c>
      <c r="B72" s="1">
        <v>430000</v>
      </c>
      <c r="C72" s="1">
        <v>130000</v>
      </c>
      <c r="D72" s="1">
        <v>130000</v>
      </c>
    </row>
    <row r="73" spans="1:4" x14ac:dyDescent="0.35">
      <c r="A73" s="13" t="s">
        <v>463</v>
      </c>
      <c r="B73" s="1">
        <v>1125000</v>
      </c>
      <c r="C73" s="1">
        <v>585000</v>
      </c>
      <c r="D73" s="1">
        <v>585000</v>
      </c>
    </row>
    <row r="74" spans="1:4" x14ac:dyDescent="0.35">
      <c r="A74" s="13" t="s">
        <v>566</v>
      </c>
      <c r="B74" s="1">
        <v>1848000</v>
      </c>
      <c r="C74" s="1">
        <v>500000</v>
      </c>
      <c r="D74" s="1">
        <v>500000</v>
      </c>
    </row>
    <row r="75" spans="1:4" x14ac:dyDescent="0.35">
      <c r="A75" s="13" t="s">
        <v>369</v>
      </c>
      <c r="B75" s="1">
        <v>650000</v>
      </c>
      <c r="C75" s="1">
        <v>250000</v>
      </c>
      <c r="D75" s="1">
        <v>250000</v>
      </c>
    </row>
    <row r="76" spans="1:4" x14ac:dyDescent="0.35">
      <c r="A76" s="13" t="s">
        <v>366</v>
      </c>
      <c r="B76" s="1">
        <v>805000</v>
      </c>
      <c r="C76" s="1">
        <v>165500</v>
      </c>
      <c r="D76" s="1">
        <v>165500</v>
      </c>
    </row>
    <row r="77" spans="1:4" x14ac:dyDescent="0.35">
      <c r="A77" s="13" t="s">
        <v>436</v>
      </c>
      <c r="B77" s="1">
        <v>900000</v>
      </c>
      <c r="C77" s="1">
        <v>350000</v>
      </c>
      <c r="D77" s="1">
        <v>350000</v>
      </c>
    </row>
    <row r="78" spans="1:4" x14ac:dyDescent="0.35">
      <c r="A78" s="4">
        <v>2008</v>
      </c>
      <c r="B78" s="1">
        <v>10752888</v>
      </c>
      <c r="C78" s="1">
        <v>2776036</v>
      </c>
      <c r="D78" s="1">
        <v>2776036</v>
      </c>
    </row>
    <row r="79" spans="1:4" x14ac:dyDescent="0.35">
      <c r="A79" s="5" t="s">
        <v>87</v>
      </c>
      <c r="B79" s="1">
        <v>320000</v>
      </c>
      <c r="C79" s="1">
        <v>166000</v>
      </c>
      <c r="D79" s="1">
        <v>166000</v>
      </c>
    </row>
    <row r="80" spans="1:4" x14ac:dyDescent="0.35">
      <c r="A80" s="13" t="s">
        <v>517</v>
      </c>
      <c r="B80" s="1">
        <v>320000</v>
      </c>
      <c r="C80" s="1">
        <v>166000</v>
      </c>
      <c r="D80" s="1">
        <v>166000</v>
      </c>
    </row>
    <row r="81" spans="1:4" x14ac:dyDescent="0.35">
      <c r="A81" s="5" t="s">
        <v>292</v>
      </c>
      <c r="B81" s="1">
        <v>1200000</v>
      </c>
      <c r="C81" s="1">
        <v>529075</v>
      </c>
      <c r="D81" s="1">
        <v>529075</v>
      </c>
    </row>
    <row r="82" spans="1:4" x14ac:dyDescent="0.35">
      <c r="A82" s="13" t="s">
        <v>417</v>
      </c>
      <c r="B82" s="1">
        <v>1200000</v>
      </c>
      <c r="C82" s="1">
        <v>529075</v>
      </c>
      <c r="D82" s="1">
        <v>529075</v>
      </c>
    </row>
    <row r="83" spans="1:4" x14ac:dyDescent="0.35">
      <c r="A83" s="5" t="s">
        <v>262</v>
      </c>
      <c r="B83" s="1">
        <v>2344703</v>
      </c>
      <c r="C83" s="1">
        <v>395961</v>
      </c>
      <c r="D83" s="1">
        <v>395961</v>
      </c>
    </row>
    <row r="84" spans="1:4" x14ac:dyDescent="0.35">
      <c r="A84" s="13" t="s">
        <v>525</v>
      </c>
      <c r="B84" s="1">
        <v>1051863</v>
      </c>
      <c r="C84" s="1">
        <v>51325</v>
      </c>
      <c r="D84" s="1">
        <v>51325</v>
      </c>
    </row>
    <row r="85" spans="1:4" x14ac:dyDescent="0.35">
      <c r="A85" s="13" t="s">
        <v>520</v>
      </c>
      <c r="B85" s="1">
        <v>1292840</v>
      </c>
      <c r="C85" s="1">
        <v>344636</v>
      </c>
      <c r="D85" s="1">
        <v>344636</v>
      </c>
    </row>
    <row r="86" spans="1:4" x14ac:dyDescent="0.35">
      <c r="A86" s="5" t="s">
        <v>28</v>
      </c>
      <c r="B86" s="1">
        <v>6888185</v>
      </c>
      <c r="C86" s="1">
        <v>1685000</v>
      </c>
      <c r="D86" s="1">
        <v>1685000</v>
      </c>
    </row>
    <row r="87" spans="1:4" x14ac:dyDescent="0.35">
      <c r="A87" s="13" t="s">
        <v>553</v>
      </c>
      <c r="B87" s="1">
        <v>1500000</v>
      </c>
      <c r="C87" s="1">
        <v>750000</v>
      </c>
      <c r="D87" s="1">
        <v>750000</v>
      </c>
    </row>
    <row r="88" spans="1:4" x14ac:dyDescent="0.35">
      <c r="A88" s="13" t="s">
        <v>575</v>
      </c>
      <c r="B88" s="1">
        <v>1990185</v>
      </c>
      <c r="C88" s="1">
        <v>150000</v>
      </c>
      <c r="D88" s="1">
        <v>150000</v>
      </c>
    </row>
    <row r="89" spans="1:4" x14ac:dyDescent="0.35">
      <c r="A89" s="13" t="s">
        <v>566</v>
      </c>
      <c r="B89" s="1">
        <v>1848000</v>
      </c>
      <c r="C89" s="1">
        <v>385000</v>
      </c>
      <c r="D89" s="1">
        <v>385000</v>
      </c>
    </row>
    <row r="90" spans="1:4" x14ac:dyDescent="0.35">
      <c r="A90" s="13" t="s">
        <v>369</v>
      </c>
      <c r="B90" s="1">
        <v>650000</v>
      </c>
      <c r="C90" s="1">
        <v>200000</v>
      </c>
      <c r="D90" s="1">
        <v>200000</v>
      </c>
    </row>
    <row r="91" spans="1:4" x14ac:dyDescent="0.35">
      <c r="A91" s="13" t="s">
        <v>436</v>
      </c>
      <c r="B91" s="1">
        <v>900000</v>
      </c>
      <c r="C91" s="1">
        <v>200000</v>
      </c>
      <c r="D91" s="1">
        <v>200000</v>
      </c>
    </row>
    <row r="92" spans="1:4" x14ac:dyDescent="0.35">
      <c r="A92" s="4">
        <v>2009</v>
      </c>
      <c r="B92" s="1">
        <v>20661672</v>
      </c>
      <c r="C92" s="1">
        <v>5998097</v>
      </c>
      <c r="D92" s="1">
        <v>5998097</v>
      </c>
    </row>
    <row r="93" spans="1:4" x14ac:dyDescent="0.35">
      <c r="A93" s="5" t="s">
        <v>87</v>
      </c>
      <c r="B93" s="1">
        <v>320000</v>
      </c>
      <c r="C93" s="1">
        <v>154000</v>
      </c>
      <c r="D93" s="1">
        <v>154000</v>
      </c>
    </row>
    <row r="94" spans="1:4" x14ac:dyDescent="0.35">
      <c r="A94" s="13" t="s">
        <v>517</v>
      </c>
      <c r="B94" s="1">
        <v>320000</v>
      </c>
      <c r="C94" s="1">
        <v>154000</v>
      </c>
      <c r="D94" s="1">
        <v>154000</v>
      </c>
    </row>
    <row r="95" spans="1:4" x14ac:dyDescent="0.35">
      <c r="A95" s="5" t="s">
        <v>292</v>
      </c>
      <c r="B95" s="1">
        <v>2400000</v>
      </c>
      <c r="C95" s="1">
        <v>810725</v>
      </c>
      <c r="D95" s="1">
        <v>810725</v>
      </c>
    </row>
    <row r="96" spans="1:4" x14ac:dyDescent="0.35">
      <c r="A96" s="13" t="s">
        <v>417</v>
      </c>
      <c r="B96" s="1">
        <v>1200000</v>
      </c>
      <c r="C96" s="1">
        <v>410725</v>
      </c>
      <c r="D96" s="1">
        <v>410725</v>
      </c>
    </row>
    <row r="97" spans="1:4" x14ac:dyDescent="0.35">
      <c r="A97" s="13" t="s">
        <v>656</v>
      </c>
      <c r="B97" s="1">
        <v>1200000</v>
      </c>
      <c r="C97" s="1">
        <v>400000</v>
      </c>
      <c r="D97" s="1">
        <v>400000</v>
      </c>
    </row>
    <row r="98" spans="1:4" x14ac:dyDescent="0.35">
      <c r="A98" s="5" t="s">
        <v>262</v>
      </c>
      <c r="B98" s="1">
        <v>9777864</v>
      </c>
      <c r="C98" s="1">
        <v>3028292</v>
      </c>
      <c r="D98" s="1">
        <v>3028292</v>
      </c>
    </row>
    <row r="99" spans="1:4" x14ac:dyDescent="0.35">
      <c r="A99" s="13" t="s">
        <v>453</v>
      </c>
      <c r="B99" s="1">
        <v>450000</v>
      </c>
      <c r="C99" s="1">
        <v>231000</v>
      </c>
      <c r="D99" s="1">
        <v>231000</v>
      </c>
    </row>
    <row r="100" spans="1:4" x14ac:dyDescent="0.35">
      <c r="A100" s="13" t="s">
        <v>476</v>
      </c>
      <c r="B100" s="1">
        <v>1643411</v>
      </c>
      <c r="C100" s="1">
        <v>629262</v>
      </c>
      <c r="D100" s="1">
        <v>629262</v>
      </c>
    </row>
    <row r="101" spans="1:4" x14ac:dyDescent="0.35">
      <c r="A101" s="13" t="s">
        <v>525</v>
      </c>
      <c r="B101" s="1">
        <v>1051863</v>
      </c>
      <c r="C101" s="1">
        <v>214819</v>
      </c>
      <c r="D101" s="1">
        <v>214819</v>
      </c>
    </row>
    <row r="102" spans="1:4" x14ac:dyDescent="0.35">
      <c r="A102" s="13" t="s">
        <v>520</v>
      </c>
      <c r="B102" s="1">
        <v>1292840</v>
      </c>
      <c r="C102" s="1">
        <v>345741</v>
      </c>
      <c r="D102" s="1">
        <v>345741</v>
      </c>
    </row>
    <row r="103" spans="1:4" x14ac:dyDescent="0.35">
      <c r="A103" s="13" t="s">
        <v>431</v>
      </c>
      <c r="B103" s="1">
        <v>3039750</v>
      </c>
      <c r="C103" s="1">
        <v>629370</v>
      </c>
      <c r="D103" s="1">
        <v>629370</v>
      </c>
    </row>
    <row r="104" spans="1:4" x14ac:dyDescent="0.35">
      <c r="A104" s="13" t="s">
        <v>659</v>
      </c>
      <c r="B104" s="1">
        <v>2300000</v>
      </c>
      <c r="C104" s="1">
        <v>978100</v>
      </c>
      <c r="D104" s="1">
        <v>978100</v>
      </c>
    </row>
    <row r="105" spans="1:4" x14ac:dyDescent="0.35">
      <c r="A105" s="5" t="s">
        <v>28</v>
      </c>
      <c r="B105" s="1">
        <v>8163808</v>
      </c>
      <c r="C105" s="1">
        <v>2005080</v>
      </c>
      <c r="D105" s="1">
        <v>2005080</v>
      </c>
    </row>
    <row r="106" spans="1:4" x14ac:dyDescent="0.35">
      <c r="A106" s="13" t="s">
        <v>553</v>
      </c>
      <c r="B106" s="1">
        <v>1500000</v>
      </c>
      <c r="C106" s="1">
        <v>500000</v>
      </c>
      <c r="D106" s="1">
        <v>500000</v>
      </c>
    </row>
    <row r="107" spans="1:4" x14ac:dyDescent="0.35">
      <c r="A107" s="13" t="s">
        <v>575</v>
      </c>
      <c r="B107" s="1">
        <v>1990185</v>
      </c>
      <c r="C107" s="1">
        <v>200000</v>
      </c>
      <c r="D107" s="1">
        <v>200000</v>
      </c>
    </row>
    <row r="108" spans="1:4" x14ac:dyDescent="0.35">
      <c r="A108" s="13" t="s">
        <v>463</v>
      </c>
      <c r="B108" s="1">
        <v>1125000</v>
      </c>
      <c r="C108" s="1">
        <v>345000</v>
      </c>
      <c r="D108" s="1">
        <v>345000</v>
      </c>
    </row>
    <row r="109" spans="1:4" x14ac:dyDescent="0.35">
      <c r="A109" s="13" t="s">
        <v>566</v>
      </c>
      <c r="B109" s="1">
        <v>1848000</v>
      </c>
      <c r="C109" s="1">
        <v>365000</v>
      </c>
      <c r="D109" s="1">
        <v>365000</v>
      </c>
    </row>
    <row r="110" spans="1:4" x14ac:dyDescent="0.35">
      <c r="A110" s="13" t="s">
        <v>372</v>
      </c>
      <c r="B110" s="1">
        <v>770063</v>
      </c>
      <c r="C110" s="1">
        <v>106080</v>
      </c>
      <c r="D110" s="1">
        <v>106080</v>
      </c>
    </row>
    <row r="111" spans="1:4" x14ac:dyDescent="0.35">
      <c r="A111" s="13" t="s">
        <v>538</v>
      </c>
      <c r="B111" s="1">
        <v>930560</v>
      </c>
      <c r="C111" s="1">
        <v>489000</v>
      </c>
      <c r="D111" s="1">
        <v>489000</v>
      </c>
    </row>
    <row r="112" spans="1:4" x14ac:dyDescent="0.35">
      <c r="A112" s="4">
        <v>2010</v>
      </c>
      <c r="B112" s="1">
        <v>21920839</v>
      </c>
      <c r="C112" s="1">
        <v>4700594</v>
      </c>
      <c r="D112" s="1">
        <v>4700594</v>
      </c>
    </row>
    <row r="113" spans="1:4" x14ac:dyDescent="0.35">
      <c r="A113" s="5" t="s">
        <v>71</v>
      </c>
      <c r="B113" s="1">
        <v>878000</v>
      </c>
      <c r="C113" s="1">
        <v>178912</v>
      </c>
      <c r="D113" s="1">
        <v>178912</v>
      </c>
    </row>
    <row r="114" spans="1:4" x14ac:dyDescent="0.35">
      <c r="A114" s="13" t="s">
        <v>448</v>
      </c>
      <c r="B114" s="1">
        <v>878000</v>
      </c>
      <c r="C114" s="1">
        <v>178912</v>
      </c>
      <c r="D114" s="1">
        <v>178912</v>
      </c>
    </row>
    <row r="115" spans="1:4" x14ac:dyDescent="0.35">
      <c r="A115" s="5" t="s">
        <v>292</v>
      </c>
      <c r="B115" s="1">
        <v>2000000</v>
      </c>
      <c r="C115" s="1">
        <v>140300</v>
      </c>
      <c r="D115" s="1">
        <v>140300</v>
      </c>
    </row>
    <row r="116" spans="1:4" x14ac:dyDescent="0.35">
      <c r="A116" s="13" t="s">
        <v>497</v>
      </c>
      <c r="B116" s="1">
        <v>2000000</v>
      </c>
      <c r="C116" s="1">
        <v>140300</v>
      </c>
      <c r="D116" s="1">
        <v>140300</v>
      </c>
    </row>
    <row r="117" spans="1:4" x14ac:dyDescent="0.35">
      <c r="A117" s="5" t="s">
        <v>262</v>
      </c>
      <c r="B117" s="1">
        <v>5686251</v>
      </c>
      <c r="C117" s="1">
        <v>1638367</v>
      </c>
      <c r="D117" s="1">
        <v>1638367</v>
      </c>
    </row>
    <row r="118" spans="1:4" x14ac:dyDescent="0.35">
      <c r="A118" s="13" t="s">
        <v>453</v>
      </c>
      <c r="B118" s="1">
        <v>450000</v>
      </c>
      <c r="C118" s="1">
        <v>219000</v>
      </c>
      <c r="D118" s="1">
        <v>219000</v>
      </c>
    </row>
    <row r="119" spans="1:4" x14ac:dyDescent="0.35">
      <c r="A119" s="13" t="s">
        <v>476</v>
      </c>
      <c r="B119" s="1">
        <v>1643411</v>
      </c>
      <c r="C119" s="1">
        <v>616800</v>
      </c>
      <c r="D119" s="1">
        <v>616800</v>
      </c>
    </row>
    <row r="120" spans="1:4" x14ac:dyDescent="0.35">
      <c r="A120" s="13" t="s">
        <v>520</v>
      </c>
      <c r="B120" s="1">
        <v>1292840</v>
      </c>
      <c r="C120" s="1">
        <v>17985</v>
      </c>
      <c r="D120" s="1">
        <v>17985</v>
      </c>
    </row>
    <row r="121" spans="1:4" x14ac:dyDescent="0.35">
      <c r="A121" s="13" t="s">
        <v>659</v>
      </c>
      <c r="B121" s="1">
        <v>2300000</v>
      </c>
      <c r="C121" s="1">
        <v>784582</v>
      </c>
      <c r="D121" s="1">
        <v>784582</v>
      </c>
    </row>
    <row r="122" spans="1:4" x14ac:dyDescent="0.35">
      <c r="A122" s="5" t="s">
        <v>28</v>
      </c>
      <c r="B122" s="1">
        <v>13356588</v>
      </c>
      <c r="C122" s="1">
        <v>2743015</v>
      </c>
      <c r="D122" s="1">
        <v>2743015</v>
      </c>
    </row>
    <row r="123" spans="1:4" x14ac:dyDescent="0.35">
      <c r="A123" s="13" t="s">
        <v>575</v>
      </c>
      <c r="B123" s="1">
        <v>3980370</v>
      </c>
      <c r="C123" s="1">
        <v>540185</v>
      </c>
      <c r="D123" s="1">
        <v>540185</v>
      </c>
    </row>
    <row r="124" spans="1:4" x14ac:dyDescent="0.35">
      <c r="A124" s="13" t="s">
        <v>463</v>
      </c>
      <c r="B124" s="1">
        <v>1125000</v>
      </c>
      <c r="C124" s="1">
        <v>195000</v>
      </c>
      <c r="D124" s="1">
        <v>195000</v>
      </c>
    </row>
    <row r="125" spans="1:4" x14ac:dyDescent="0.35">
      <c r="A125" s="13" t="s">
        <v>426</v>
      </c>
      <c r="B125" s="1">
        <v>1593595</v>
      </c>
      <c r="C125" s="1">
        <v>485000</v>
      </c>
      <c r="D125" s="1">
        <v>485000</v>
      </c>
    </row>
    <row r="126" spans="1:4" x14ac:dyDescent="0.35">
      <c r="A126" s="13" t="s">
        <v>566</v>
      </c>
      <c r="B126" s="1">
        <v>3696000</v>
      </c>
      <c r="C126" s="1">
        <v>498000</v>
      </c>
      <c r="D126" s="1">
        <v>498000</v>
      </c>
    </row>
    <row r="127" spans="1:4" x14ac:dyDescent="0.35">
      <c r="A127" s="13" t="s">
        <v>372</v>
      </c>
      <c r="B127" s="1">
        <v>770063</v>
      </c>
      <c r="C127" s="1">
        <v>274270</v>
      </c>
      <c r="D127" s="1">
        <v>274270</v>
      </c>
    </row>
    <row r="128" spans="1:4" x14ac:dyDescent="0.35">
      <c r="A128" s="13" t="s">
        <v>644</v>
      </c>
      <c r="B128" s="1">
        <v>1261000</v>
      </c>
      <c r="C128" s="1">
        <v>309000</v>
      </c>
      <c r="D128" s="1">
        <v>309000</v>
      </c>
    </row>
    <row r="129" spans="1:4" x14ac:dyDescent="0.35">
      <c r="A129" s="13" t="s">
        <v>538</v>
      </c>
      <c r="B129" s="1">
        <v>930560</v>
      </c>
      <c r="C129" s="1">
        <v>441560</v>
      </c>
      <c r="D129" s="1">
        <v>441560</v>
      </c>
    </row>
    <row r="130" spans="1:4" x14ac:dyDescent="0.35">
      <c r="A130" s="4">
        <v>2011</v>
      </c>
      <c r="B130" s="1">
        <v>25503659</v>
      </c>
      <c r="C130" s="1">
        <v>6890069</v>
      </c>
      <c r="D130" s="1">
        <v>6890069</v>
      </c>
    </row>
    <row r="131" spans="1:4" x14ac:dyDescent="0.35">
      <c r="A131" s="5" t="s">
        <v>71</v>
      </c>
      <c r="B131" s="1">
        <v>878000</v>
      </c>
      <c r="C131" s="1">
        <v>248109</v>
      </c>
      <c r="D131" s="1">
        <v>248109</v>
      </c>
    </row>
    <row r="132" spans="1:4" x14ac:dyDescent="0.35">
      <c r="A132" s="13" t="s">
        <v>448</v>
      </c>
      <c r="B132" s="1">
        <v>878000</v>
      </c>
      <c r="C132" s="1">
        <v>248109</v>
      </c>
      <c r="D132" s="1">
        <v>248109</v>
      </c>
    </row>
    <row r="133" spans="1:4" x14ac:dyDescent="0.35">
      <c r="A133" s="5" t="s">
        <v>292</v>
      </c>
      <c r="B133" s="1">
        <v>4000000</v>
      </c>
      <c r="C133" s="1">
        <v>1024650</v>
      </c>
      <c r="D133" s="1">
        <v>1024650</v>
      </c>
    </row>
    <row r="134" spans="1:4" x14ac:dyDescent="0.35">
      <c r="A134" s="13" t="s">
        <v>421</v>
      </c>
      <c r="B134" s="1">
        <v>2000000</v>
      </c>
      <c r="C134" s="1">
        <v>375000</v>
      </c>
      <c r="D134" s="1">
        <v>375000</v>
      </c>
    </row>
    <row r="135" spans="1:4" x14ac:dyDescent="0.35">
      <c r="A135" s="13" t="s">
        <v>497</v>
      </c>
      <c r="B135" s="1">
        <v>2000000</v>
      </c>
      <c r="C135" s="1">
        <v>649650</v>
      </c>
      <c r="D135" s="1">
        <v>649650</v>
      </c>
    </row>
    <row r="136" spans="1:4" x14ac:dyDescent="0.35">
      <c r="A136" s="5" t="s">
        <v>262</v>
      </c>
      <c r="B136" s="1">
        <v>11049001</v>
      </c>
      <c r="C136" s="1">
        <v>2792010</v>
      </c>
      <c r="D136" s="1">
        <v>2792010</v>
      </c>
    </row>
    <row r="137" spans="1:4" x14ac:dyDescent="0.35">
      <c r="A137" s="13" t="s">
        <v>458</v>
      </c>
      <c r="B137" s="1">
        <v>2050000</v>
      </c>
      <c r="C137" s="1">
        <v>650000</v>
      </c>
      <c r="D137" s="1">
        <v>650000</v>
      </c>
    </row>
    <row r="138" spans="1:4" x14ac:dyDescent="0.35">
      <c r="A138" s="13" t="s">
        <v>476</v>
      </c>
      <c r="B138" s="1">
        <v>1643411</v>
      </c>
      <c r="C138" s="1">
        <v>397349</v>
      </c>
      <c r="D138" s="1">
        <v>397349</v>
      </c>
    </row>
    <row r="139" spans="1:4" x14ac:dyDescent="0.35">
      <c r="A139" s="13" t="s">
        <v>586</v>
      </c>
      <c r="B139" s="1">
        <v>723000</v>
      </c>
      <c r="C139" s="1">
        <v>379000</v>
      </c>
      <c r="D139" s="1">
        <v>379000</v>
      </c>
    </row>
    <row r="140" spans="1:4" x14ac:dyDescent="0.35">
      <c r="A140" s="13" t="s">
        <v>520</v>
      </c>
      <c r="B140" s="1">
        <v>1292840</v>
      </c>
      <c r="C140" s="1">
        <v>92793</v>
      </c>
      <c r="D140" s="1">
        <v>92793</v>
      </c>
    </row>
    <row r="141" spans="1:4" x14ac:dyDescent="0.35">
      <c r="A141" s="13" t="s">
        <v>431</v>
      </c>
      <c r="B141" s="1">
        <v>3039750</v>
      </c>
      <c r="C141" s="1">
        <v>735550</v>
      </c>
      <c r="D141" s="1">
        <v>735550</v>
      </c>
    </row>
    <row r="142" spans="1:4" x14ac:dyDescent="0.35">
      <c r="A142" s="13" t="s">
        <v>659</v>
      </c>
      <c r="B142" s="1">
        <v>2300000</v>
      </c>
      <c r="C142" s="1">
        <v>537318</v>
      </c>
      <c r="D142" s="1">
        <v>537318</v>
      </c>
    </row>
    <row r="143" spans="1:4" x14ac:dyDescent="0.35">
      <c r="A143" s="5" t="s">
        <v>28</v>
      </c>
      <c r="B143" s="1">
        <v>9576658</v>
      </c>
      <c r="C143" s="1">
        <v>2825300</v>
      </c>
      <c r="D143" s="1">
        <v>2825300</v>
      </c>
    </row>
    <row r="144" spans="1:4" x14ac:dyDescent="0.35">
      <c r="A144" s="13" t="s">
        <v>688</v>
      </c>
      <c r="B144" s="1">
        <v>1104000</v>
      </c>
      <c r="C144" s="1">
        <v>569500</v>
      </c>
      <c r="D144" s="1">
        <v>569500</v>
      </c>
    </row>
    <row r="145" spans="1:4" x14ac:dyDescent="0.35">
      <c r="A145" s="13" t="s">
        <v>426</v>
      </c>
      <c r="B145" s="1">
        <v>1593595</v>
      </c>
      <c r="C145" s="1">
        <v>520000</v>
      </c>
      <c r="D145" s="1">
        <v>520000</v>
      </c>
    </row>
    <row r="146" spans="1:4" x14ac:dyDescent="0.35">
      <c r="A146" s="13" t="s">
        <v>557</v>
      </c>
      <c r="B146" s="1">
        <v>420000</v>
      </c>
      <c r="C146" s="1">
        <v>287500</v>
      </c>
      <c r="D146" s="1">
        <v>287500</v>
      </c>
    </row>
    <row r="147" spans="1:4" x14ac:dyDescent="0.35">
      <c r="A147" s="13" t="s">
        <v>566</v>
      </c>
      <c r="B147" s="1">
        <v>1848000</v>
      </c>
      <c r="C147" s="1">
        <v>100000</v>
      </c>
      <c r="D147" s="1">
        <v>100000</v>
      </c>
    </row>
    <row r="148" spans="1:4" x14ac:dyDescent="0.35">
      <c r="A148" s="13" t="s">
        <v>401</v>
      </c>
      <c r="B148" s="1">
        <v>430000</v>
      </c>
      <c r="C148" s="1">
        <v>218000</v>
      </c>
      <c r="D148" s="1">
        <v>218000</v>
      </c>
    </row>
    <row r="149" spans="1:4" x14ac:dyDescent="0.35">
      <c r="A149" s="13" t="s">
        <v>372</v>
      </c>
      <c r="B149" s="1">
        <v>770063</v>
      </c>
      <c r="C149" s="1">
        <v>235300</v>
      </c>
      <c r="D149" s="1">
        <v>235300</v>
      </c>
    </row>
    <row r="150" spans="1:4" x14ac:dyDescent="0.35">
      <c r="A150" s="13" t="s">
        <v>683</v>
      </c>
      <c r="B150" s="1">
        <v>400000</v>
      </c>
      <c r="C150" s="1">
        <v>80000</v>
      </c>
      <c r="D150" s="1">
        <v>80000</v>
      </c>
    </row>
    <row r="151" spans="1:4" x14ac:dyDescent="0.35">
      <c r="A151" s="13" t="s">
        <v>470</v>
      </c>
      <c r="B151" s="1">
        <v>1750000</v>
      </c>
      <c r="C151" s="1">
        <v>495000</v>
      </c>
      <c r="D151" s="1">
        <v>495000</v>
      </c>
    </row>
    <row r="152" spans="1:4" x14ac:dyDescent="0.35">
      <c r="A152" s="13" t="s">
        <v>644</v>
      </c>
      <c r="B152" s="1">
        <v>1261000</v>
      </c>
      <c r="C152" s="1">
        <v>320000</v>
      </c>
      <c r="D152" s="1">
        <v>320000</v>
      </c>
    </row>
    <row r="153" spans="1:4" x14ac:dyDescent="0.35">
      <c r="A153" s="4">
        <v>2012</v>
      </c>
      <c r="B153" s="1">
        <v>36757123</v>
      </c>
      <c r="C153" s="1">
        <v>11616209</v>
      </c>
      <c r="D153" s="1">
        <v>11616209</v>
      </c>
    </row>
    <row r="154" spans="1:4" x14ac:dyDescent="0.35">
      <c r="A154" s="5" t="s">
        <v>71</v>
      </c>
      <c r="B154" s="1">
        <v>878000</v>
      </c>
      <c r="C154" s="1">
        <v>424815</v>
      </c>
      <c r="D154" s="1">
        <v>424815</v>
      </c>
    </row>
    <row r="155" spans="1:4" x14ac:dyDescent="0.35">
      <c r="A155" s="13" t="s">
        <v>448</v>
      </c>
      <c r="B155" s="1">
        <v>878000</v>
      </c>
      <c r="C155" s="1">
        <v>424815</v>
      </c>
      <c r="D155" s="1">
        <v>424815</v>
      </c>
    </row>
    <row r="156" spans="1:4" x14ac:dyDescent="0.35">
      <c r="A156" s="5" t="s">
        <v>292</v>
      </c>
      <c r="B156" s="1">
        <v>8000000</v>
      </c>
      <c r="C156" s="1">
        <v>1277800</v>
      </c>
      <c r="D156" s="1">
        <v>1277800</v>
      </c>
    </row>
    <row r="157" spans="1:4" x14ac:dyDescent="0.35">
      <c r="A157" s="13" t="s">
        <v>421</v>
      </c>
      <c r="B157" s="1">
        <v>2000000</v>
      </c>
      <c r="C157" s="1">
        <v>560000</v>
      </c>
      <c r="D157" s="1">
        <v>560000</v>
      </c>
    </row>
    <row r="158" spans="1:4" x14ac:dyDescent="0.35">
      <c r="A158" s="13" t="s">
        <v>497</v>
      </c>
      <c r="B158" s="1">
        <v>6000000</v>
      </c>
      <c r="C158" s="1">
        <v>717800</v>
      </c>
      <c r="D158" s="1">
        <v>717800</v>
      </c>
    </row>
    <row r="159" spans="1:4" x14ac:dyDescent="0.35">
      <c r="A159" s="5" t="s">
        <v>262</v>
      </c>
      <c r="B159" s="1">
        <v>12562750</v>
      </c>
      <c r="C159" s="1">
        <v>3932954</v>
      </c>
      <c r="D159" s="1">
        <v>3932954</v>
      </c>
    </row>
    <row r="160" spans="1:4" x14ac:dyDescent="0.35">
      <c r="A160" s="13" t="s">
        <v>458</v>
      </c>
      <c r="B160" s="1">
        <v>2050000</v>
      </c>
      <c r="C160" s="1">
        <v>660000</v>
      </c>
      <c r="D160" s="1">
        <v>660000</v>
      </c>
    </row>
    <row r="161" spans="1:4" x14ac:dyDescent="0.35">
      <c r="A161" s="13" t="s">
        <v>586</v>
      </c>
      <c r="B161" s="1">
        <v>723000</v>
      </c>
      <c r="C161" s="1">
        <v>76652</v>
      </c>
      <c r="D161" s="1">
        <v>76652</v>
      </c>
    </row>
    <row r="162" spans="1:4" x14ac:dyDescent="0.35">
      <c r="A162" s="13" t="s">
        <v>633</v>
      </c>
      <c r="B162" s="1">
        <v>1800000</v>
      </c>
      <c r="C162" s="1">
        <v>900000</v>
      </c>
      <c r="D162" s="1">
        <v>900000</v>
      </c>
    </row>
    <row r="163" spans="1:4" x14ac:dyDescent="0.35">
      <c r="A163" s="13" t="s">
        <v>431</v>
      </c>
      <c r="B163" s="1">
        <v>3039750</v>
      </c>
      <c r="C163" s="1">
        <v>796302</v>
      </c>
      <c r="D163" s="1">
        <v>796302</v>
      </c>
    </row>
    <row r="164" spans="1:4" x14ac:dyDescent="0.35">
      <c r="A164" s="13" t="s">
        <v>662</v>
      </c>
      <c r="B164" s="1">
        <v>4950000</v>
      </c>
      <c r="C164" s="1">
        <v>1500000</v>
      </c>
      <c r="D164" s="1">
        <v>1500000</v>
      </c>
    </row>
    <row r="165" spans="1:4" x14ac:dyDescent="0.35">
      <c r="A165" s="5" t="s">
        <v>28</v>
      </c>
      <c r="B165" s="1">
        <v>15316373</v>
      </c>
      <c r="C165" s="1">
        <v>5980640</v>
      </c>
      <c r="D165" s="1">
        <v>5980640</v>
      </c>
    </row>
    <row r="166" spans="1:4" x14ac:dyDescent="0.35">
      <c r="A166" s="13" t="s">
        <v>673</v>
      </c>
      <c r="B166" s="1">
        <v>961863</v>
      </c>
      <c r="C166" s="1">
        <v>500609</v>
      </c>
      <c r="D166" s="1">
        <v>500609</v>
      </c>
    </row>
    <row r="167" spans="1:4" x14ac:dyDescent="0.35">
      <c r="A167" s="13" t="s">
        <v>688</v>
      </c>
      <c r="B167" s="1">
        <v>1104000</v>
      </c>
      <c r="C167" s="1">
        <v>534500</v>
      </c>
      <c r="D167" s="1">
        <v>534500</v>
      </c>
    </row>
    <row r="168" spans="1:4" x14ac:dyDescent="0.35">
      <c r="A168" s="13" t="s">
        <v>426</v>
      </c>
      <c r="B168" s="1">
        <v>3187190</v>
      </c>
      <c r="C168" s="1">
        <v>588595</v>
      </c>
      <c r="D168" s="1">
        <v>588595</v>
      </c>
    </row>
    <row r="169" spans="1:4" x14ac:dyDescent="0.35">
      <c r="A169" s="13" t="s">
        <v>401</v>
      </c>
      <c r="B169" s="1">
        <v>430000</v>
      </c>
      <c r="C169" s="1">
        <v>212000</v>
      </c>
      <c r="D169" s="1">
        <v>212000</v>
      </c>
    </row>
    <row r="170" spans="1:4" x14ac:dyDescent="0.35">
      <c r="A170" s="13" t="s">
        <v>372</v>
      </c>
      <c r="B170" s="1">
        <v>770063</v>
      </c>
      <c r="C170" s="1">
        <v>124150</v>
      </c>
      <c r="D170" s="1">
        <v>124150</v>
      </c>
    </row>
    <row r="171" spans="1:4" x14ac:dyDescent="0.35">
      <c r="A171" s="13" t="s">
        <v>534</v>
      </c>
      <c r="B171" s="1">
        <v>419750</v>
      </c>
      <c r="C171" s="1">
        <v>419750</v>
      </c>
      <c r="D171" s="1">
        <v>419750</v>
      </c>
    </row>
    <row r="172" spans="1:4" x14ac:dyDescent="0.35">
      <c r="A172" s="13" t="s">
        <v>683</v>
      </c>
      <c r="B172" s="1">
        <v>400000</v>
      </c>
      <c r="C172" s="1">
        <v>320000</v>
      </c>
      <c r="D172" s="1">
        <v>320000</v>
      </c>
    </row>
    <row r="173" spans="1:4" x14ac:dyDescent="0.35">
      <c r="A173" s="13" t="s">
        <v>640</v>
      </c>
      <c r="B173" s="1">
        <v>3659507</v>
      </c>
      <c r="C173" s="1">
        <v>1257036</v>
      </c>
      <c r="D173" s="1">
        <v>1257036</v>
      </c>
    </row>
    <row r="174" spans="1:4" x14ac:dyDescent="0.35">
      <c r="A174" s="13" t="s">
        <v>470</v>
      </c>
      <c r="B174" s="1">
        <v>1750000</v>
      </c>
      <c r="C174" s="1">
        <v>605000</v>
      </c>
      <c r="D174" s="1">
        <v>605000</v>
      </c>
    </row>
    <row r="175" spans="1:4" x14ac:dyDescent="0.35">
      <c r="A175" s="13" t="s">
        <v>644</v>
      </c>
      <c r="B175" s="1">
        <v>1261000</v>
      </c>
      <c r="C175" s="1">
        <v>311000</v>
      </c>
      <c r="D175" s="1">
        <v>311000</v>
      </c>
    </row>
    <row r="176" spans="1:4" x14ac:dyDescent="0.35">
      <c r="A176" s="13" t="s">
        <v>546</v>
      </c>
      <c r="B176" s="1">
        <v>750000</v>
      </c>
      <c r="C176" s="1">
        <v>485000</v>
      </c>
      <c r="D176" s="1">
        <v>485000</v>
      </c>
    </row>
    <row r="177" spans="1:4" x14ac:dyDescent="0.35">
      <c r="A177" s="13" t="s">
        <v>472</v>
      </c>
      <c r="B177" s="1">
        <v>623000</v>
      </c>
      <c r="C177" s="1">
        <v>623000</v>
      </c>
      <c r="D177" s="1">
        <v>623000</v>
      </c>
    </row>
    <row r="178" spans="1:4" x14ac:dyDescent="0.35">
      <c r="A178" s="4">
        <v>2013</v>
      </c>
      <c r="B178" s="1">
        <v>39987413</v>
      </c>
      <c r="C178" s="1">
        <v>13141504</v>
      </c>
      <c r="D178" s="1">
        <v>13141504</v>
      </c>
    </row>
    <row r="179" spans="1:4" x14ac:dyDescent="0.35">
      <c r="A179" s="5" t="s">
        <v>71</v>
      </c>
      <c r="B179" s="1">
        <v>1273800</v>
      </c>
      <c r="C179" s="1">
        <v>340100</v>
      </c>
      <c r="D179" s="1">
        <v>340100</v>
      </c>
    </row>
    <row r="180" spans="1:4" x14ac:dyDescent="0.35">
      <c r="A180" s="13" t="s">
        <v>448</v>
      </c>
      <c r="B180" s="1">
        <v>878000</v>
      </c>
      <c r="C180" s="1">
        <v>145000</v>
      </c>
      <c r="D180" s="1">
        <v>145000</v>
      </c>
    </row>
    <row r="181" spans="1:4" x14ac:dyDescent="0.35">
      <c r="A181" s="13" t="s">
        <v>440</v>
      </c>
      <c r="B181" s="1">
        <v>395800</v>
      </c>
      <c r="C181" s="1">
        <v>195100</v>
      </c>
      <c r="D181" s="1">
        <v>195100</v>
      </c>
    </row>
    <row r="182" spans="1:4" x14ac:dyDescent="0.35">
      <c r="A182" s="5" t="s">
        <v>292</v>
      </c>
      <c r="B182" s="1">
        <v>4840000</v>
      </c>
      <c r="C182" s="1">
        <v>1932250</v>
      </c>
      <c r="D182" s="1">
        <v>1932250</v>
      </c>
    </row>
    <row r="183" spans="1:4" x14ac:dyDescent="0.35">
      <c r="A183" s="13" t="s">
        <v>357</v>
      </c>
      <c r="B183" s="1">
        <v>840000</v>
      </c>
      <c r="C183" s="1">
        <v>840000</v>
      </c>
      <c r="D183" s="1">
        <v>840000</v>
      </c>
    </row>
    <row r="184" spans="1:4" x14ac:dyDescent="0.35">
      <c r="A184" s="13" t="s">
        <v>421</v>
      </c>
      <c r="B184" s="1">
        <v>2000000</v>
      </c>
      <c r="C184" s="1">
        <v>600000</v>
      </c>
      <c r="D184" s="1">
        <v>600000</v>
      </c>
    </row>
    <row r="185" spans="1:4" x14ac:dyDescent="0.35">
      <c r="A185" s="13" t="s">
        <v>497</v>
      </c>
      <c r="B185" s="1">
        <v>2000000</v>
      </c>
      <c r="C185" s="1">
        <v>492250</v>
      </c>
      <c r="D185" s="1">
        <v>492250</v>
      </c>
    </row>
    <row r="186" spans="1:4" x14ac:dyDescent="0.35">
      <c r="A186" s="5" t="s">
        <v>262</v>
      </c>
      <c r="B186" s="1">
        <v>10762750</v>
      </c>
      <c r="C186" s="1">
        <v>2402056</v>
      </c>
      <c r="D186" s="1">
        <v>2402056</v>
      </c>
    </row>
    <row r="187" spans="1:4" x14ac:dyDescent="0.35">
      <c r="A187" s="13" t="s">
        <v>458</v>
      </c>
      <c r="B187" s="1">
        <v>2050000</v>
      </c>
      <c r="C187" s="1">
        <v>740000</v>
      </c>
      <c r="D187" s="1">
        <v>740000</v>
      </c>
    </row>
    <row r="188" spans="1:4" x14ac:dyDescent="0.35">
      <c r="A188" s="13" t="s">
        <v>586</v>
      </c>
      <c r="B188" s="1">
        <v>723000</v>
      </c>
      <c r="C188" s="1">
        <v>267348</v>
      </c>
      <c r="D188" s="1">
        <v>267348</v>
      </c>
    </row>
    <row r="189" spans="1:4" x14ac:dyDescent="0.35">
      <c r="A189" s="13" t="s">
        <v>431</v>
      </c>
      <c r="B189" s="1">
        <v>3039750</v>
      </c>
      <c r="C189" s="1">
        <v>494708</v>
      </c>
      <c r="D189" s="1">
        <v>494708</v>
      </c>
    </row>
    <row r="190" spans="1:4" x14ac:dyDescent="0.35">
      <c r="A190" s="13" t="s">
        <v>662</v>
      </c>
      <c r="B190" s="1">
        <v>4950000</v>
      </c>
      <c r="C190" s="1">
        <v>900000</v>
      </c>
      <c r="D190" s="1">
        <v>900000</v>
      </c>
    </row>
    <row r="191" spans="1:4" x14ac:dyDescent="0.35">
      <c r="A191" s="5" t="s">
        <v>28</v>
      </c>
      <c r="B191" s="1">
        <v>23110863</v>
      </c>
      <c r="C191" s="1">
        <v>8467098</v>
      </c>
      <c r="D191" s="1">
        <v>8467098</v>
      </c>
    </row>
    <row r="192" spans="1:4" x14ac:dyDescent="0.35">
      <c r="A192" s="13" t="s">
        <v>379</v>
      </c>
      <c r="B192" s="1">
        <v>2309000</v>
      </c>
      <c r="C192" s="1">
        <v>886300</v>
      </c>
      <c r="D192" s="1">
        <v>886300</v>
      </c>
    </row>
    <row r="193" spans="1:4" x14ac:dyDescent="0.35">
      <c r="A193" s="13" t="s">
        <v>351</v>
      </c>
      <c r="B193" s="1">
        <v>900000</v>
      </c>
      <c r="C193" s="1">
        <v>541819</v>
      </c>
      <c r="D193" s="1">
        <v>541819</v>
      </c>
    </row>
    <row r="194" spans="1:4" x14ac:dyDescent="0.35">
      <c r="A194" s="13" t="s">
        <v>673</v>
      </c>
      <c r="B194" s="1">
        <v>961863</v>
      </c>
      <c r="C194" s="1">
        <v>230627</v>
      </c>
      <c r="D194" s="1">
        <v>230627</v>
      </c>
    </row>
    <row r="195" spans="1:4" x14ac:dyDescent="0.35">
      <c r="A195" s="13" t="s">
        <v>397</v>
      </c>
      <c r="B195" s="1">
        <v>3300000</v>
      </c>
      <c r="C195" s="1">
        <v>1077042</v>
      </c>
      <c r="D195" s="1">
        <v>1077042</v>
      </c>
    </row>
    <row r="196" spans="1:4" x14ac:dyDescent="0.35">
      <c r="A196" s="13" t="s">
        <v>557</v>
      </c>
      <c r="B196" s="1">
        <v>420000</v>
      </c>
      <c r="C196" s="1">
        <v>132500</v>
      </c>
      <c r="D196" s="1">
        <v>132500</v>
      </c>
    </row>
    <row r="197" spans="1:4" x14ac:dyDescent="0.35">
      <c r="A197" s="13" t="s">
        <v>372</v>
      </c>
      <c r="B197" s="1">
        <v>770063</v>
      </c>
      <c r="C197" s="1">
        <v>30263</v>
      </c>
      <c r="D197" s="1">
        <v>30263</v>
      </c>
    </row>
    <row r="198" spans="1:4" x14ac:dyDescent="0.35">
      <c r="A198" s="13" t="s">
        <v>541</v>
      </c>
      <c r="B198" s="1">
        <v>6529430</v>
      </c>
      <c r="C198" s="1">
        <v>2841323</v>
      </c>
      <c r="D198" s="1">
        <v>2841323</v>
      </c>
    </row>
    <row r="199" spans="1:4" x14ac:dyDescent="0.35">
      <c r="A199" s="13" t="s">
        <v>652</v>
      </c>
      <c r="B199" s="1">
        <v>500000</v>
      </c>
      <c r="C199" s="1">
        <v>250000</v>
      </c>
      <c r="D199" s="1">
        <v>250000</v>
      </c>
    </row>
    <row r="200" spans="1:4" x14ac:dyDescent="0.35">
      <c r="A200" s="13" t="s">
        <v>640</v>
      </c>
      <c r="B200" s="1">
        <v>3659507</v>
      </c>
      <c r="C200" s="1">
        <v>1363724</v>
      </c>
      <c r="D200" s="1">
        <v>1363724</v>
      </c>
    </row>
    <row r="201" spans="1:4" x14ac:dyDescent="0.35">
      <c r="A201" s="13" t="s">
        <v>470</v>
      </c>
      <c r="B201" s="1">
        <v>1750000</v>
      </c>
      <c r="C201" s="1">
        <v>650000</v>
      </c>
      <c r="D201" s="1">
        <v>650000</v>
      </c>
    </row>
    <row r="202" spans="1:4" x14ac:dyDescent="0.35">
      <c r="A202" s="13" t="s">
        <v>644</v>
      </c>
      <c r="B202" s="1">
        <v>1261000</v>
      </c>
      <c r="C202" s="1">
        <v>256000</v>
      </c>
      <c r="D202" s="1">
        <v>256000</v>
      </c>
    </row>
    <row r="203" spans="1:4" x14ac:dyDescent="0.35">
      <c r="A203" s="13" t="s">
        <v>546</v>
      </c>
      <c r="B203" s="1">
        <v>750000</v>
      </c>
      <c r="C203" s="1">
        <v>207500</v>
      </c>
      <c r="D203" s="1">
        <v>207500</v>
      </c>
    </row>
    <row r="204" spans="1:4" x14ac:dyDescent="0.35">
      <c r="A204" s="4">
        <v>2014</v>
      </c>
      <c r="B204" s="1">
        <v>47953241</v>
      </c>
      <c r="C204" s="1">
        <v>15906606</v>
      </c>
      <c r="D204" s="1">
        <v>15906606</v>
      </c>
    </row>
    <row r="205" spans="1:4" x14ac:dyDescent="0.35">
      <c r="A205" s="5" t="s">
        <v>71</v>
      </c>
      <c r="B205" s="1">
        <v>722665</v>
      </c>
      <c r="C205" s="1">
        <v>346152</v>
      </c>
      <c r="D205" s="1">
        <v>346152</v>
      </c>
    </row>
    <row r="206" spans="1:4" x14ac:dyDescent="0.35">
      <c r="A206" s="13" t="s">
        <v>440</v>
      </c>
      <c r="B206" s="1">
        <v>395800</v>
      </c>
      <c r="C206" s="1">
        <v>182912</v>
      </c>
      <c r="D206" s="1">
        <v>182912</v>
      </c>
    </row>
    <row r="207" spans="1:4" x14ac:dyDescent="0.35">
      <c r="A207" s="13" t="s">
        <v>445</v>
      </c>
      <c r="B207" s="1">
        <v>326865</v>
      </c>
      <c r="C207" s="1">
        <v>163240</v>
      </c>
      <c r="D207" s="1">
        <v>163240</v>
      </c>
    </row>
    <row r="208" spans="1:4" x14ac:dyDescent="0.35">
      <c r="A208" s="5" t="s">
        <v>292</v>
      </c>
      <c r="B208" s="1">
        <v>2000000</v>
      </c>
      <c r="C208" s="1">
        <v>465000</v>
      </c>
      <c r="D208" s="1">
        <v>465000</v>
      </c>
    </row>
    <row r="209" spans="1:4" x14ac:dyDescent="0.35">
      <c r="A209" s="13" t="s">
        <v>421</v>
      </c>
      <c r="B209" s="1">
        <v>2000000</v>
      </c>
      <c r="C209" s="1">
        <v>465000</v>
      </c>
      <c r="D209" s="1">
        <v>465000</v>
      </c>
    </row>
    <row r="210" spans="1:4" x14ac:dyDescent="0.35">
      <c r="A210" s="5" t="s">
        <v>262</v>
      </c>
      <c r="B210" s="1">
        <v>11510350</v>
      </c>
      <c r="C210" s="1">
        <v>3836820</v>
      </c>
      <c r="D210" s="1">
        <v>3836820</v>
      </c>
    </row>
    <row r="211" spans="1:4" x14ac:dyDescent="0.35">
      <c r="A211" s="13" t="s">
        <v>595</v>
      </c>
      <c r="B211" s="1">
        <v>1720600</v>
      </c>
      <c r="C211" s="1">
        <v>828000</v>
      </c>
      <c r="D211" s="1">
        <v>828000</v>
      </c>
    </row>
    <row r="212" spans="1:4" x14ac:dyDescent="0.35">
      <c r="A212" s="13" t="s">
        <v>633</v>
      </c>
      <c r="B212" s="1">
        <v>1800000</v>
      </c>
      <c r="C212" s="1">
        <v>900000</v>
      </c>
      <c r="D212" s="1">
        <v>900000</v>
      </c>
    </row>
    <row r="213" spans="1:4" x14ac:dyDescent="0.35">
      <c r="A213" s="13" t="s">
        <v>431</v>
      </c>
      <c r="B213" s="1">
        <v>3039750</v>
      </c>
      <c r="C213" s="1">
        <v>383820</v>
      </c>
      <c r="D213" s="1">
        <v>383820</v>
      </c>
    </row>
    <row r="214" spans="1:4" x14ac:dyDescent="0.35">
      <c r="A214" s="13" t="s">
        <v>662</v>
      </c>
      <c r="B214" s="1">
        <v>4950000</v>
      </c>
      <c r="C214" s="1">
        <v>1725000</v>
      </c>
      <c r="D214" s="1">
        <v>1725000</v>
      </c>
    </row>
    <row r="215" spans="1:4" x14ac:dyDescent="0.35">
      <c r="A215" s="5" t="s">
        <v>28</v>
      </c>
      <c r="B215" s="1">
        <v>33720226</v>
      </c>
      <c r="C215" s="1">
        <v>11258634</v>
      </c>
      <c r="D215" s="1">
        <v>11258634</v>
      </c>
    </row>
    <row r="216" spans="1:4" x14ac:dyDescent="0.35">
      <c r="A216" s="13" t="s">
        <v>379</v>
      </c>
      <c r="B216" s="1">
        <v>1154500</v>
      </c>
      <c r="C216" s="1">
        <v>268200</v>
      </c>
      <c r="D216" s="1">
        <v>268200</v>
      </c>
    </row>
    <row r="217" spans="1:4" x14ac:dyDescent="0.35">
      <c r="A217" s="13" t="s">
        <v>351</v>
      </c>
      <c r="B217" s="1">
        <v>900000</v>
      </c>
      <c r="C217" s="1">
        <v>358181</v>
      </c>
      <c r="D217" s="1">
        <v>358181</v>
      </c>
    </row>
    <row r="218" spans="1:4" x14ac:dyDescent="0.35">
      <c r="A218" s="13" t="s">
        <v>673</v>
      </c>
      <c r="B218" s="1">
        <v>961863</v>
      </c>
      <c r="C218" s="1">
        <v>230627</v>
      </c>
      <c r="D218" s="1">
        <v>230627</v>
      </c>
    </row>
    <row r="219" spans="1:4" x14ac:dyDescent="0.35">
      <c r="A219" s="13" t="s">
        <v>600</v>
      </c>
      <c r="B219" s="1">
        <v>1746455</v>
      </c>
      <c r="C219" s="1">
        <v>1746455</v>
      </c>
      <c r="D219" s="1">
        <v>1746455</v>
      </c>
    </row>
    <row r="220" spans="1:4" x14ac:dyDescent="0.35">
      <c r="A220" s="13" t="s">
        <v>397</v>
      </c>
      <c r="B220" s="1">
        <v>3300000</v>
      </c>
      <c r="C220" s="1">
        <v>1115429</v>
      </c>
      <c r="D220" s="1">
        <v>1115429</v>
      </c>
    </row>
    <row r="221" spans="1:4" x14ac:dyDescent="0.35">
      <c r="A221" s="13" t="s">
        <v>603</v>
      </c>
      <c r="B221" s="1">
        <v>3232750</v>
      </c>
      <c r="C221" s="1">
        <v>1027069</v>
      </c>
      <c r="D221" s="1">
        <v>1027069</v>
      </c>
    </row>
    <row r="222" spans="1:4" x14ac:dyDescent="0.35">
      <c r="A222" s="13" t="s">
        <v>541</v>
      </c>
      <c r="B222" s="1">
        <v>3264715</v>
      </c>
      <c r="C222" s="1">
        <v>423392</v>
      </c>
      <c r="D222" s="1">
        <v>423392</v>
      </c>
    </row>
    <row r="223" spans="1:4" x14ac:dyDescent="0.35">
      <c r="A223" s="13" t="s">
        <v>607</v>
      </c>
      <c r="B223" s="1">
        <v>4291970</v>
      </c>
      <c r="C223" s="1">
        <v>1279744</v>
      </c>
      <c r="D223" s="1">
        <v>1279744</v>
      </c>
    </row>
    <row r="224" spans="1:4" x14ac:dyDescent="0.35">
      <c r="A224" s="13" t="s">
        <v>652</v>
      </c>
      <c r="B224" s="1">
        <v>500000</v>
      </c>
      <c r="C224" s="1">
        <v>250000</v>
      </c>
      <c r="D224" s="1">
        <v>250000</v>
      </c>
    </row>
    <row r="225" spans="1:4" x14ac:dyDescent="0.35">
      <c r="A225" s="13" t="s">
        <v>640</v>
      </c>
      <c r="B225" s="1">
        <v>3659507</v>
      </c>
      <c r="C225" s="1">
        <v>1038747</v>
      </c>
      <c r="D225" s="1">
        <v>1038747</v>
      </c>
    </row>
    <row r="226" spans="1:4" x14ac:dyDescent="0.35">
      <c r="A226" s="13" t="s">
        <v>625</v>
      </c>
      <c r="B226" s="1">
        <v>800000</v>
      </c>
      <c r="C226" s="1">
        <v>495115</v>
      </c>
      <c r="D226" s="1">
        <v>495115</v>
      </c>
    </row>
    <row r="227" spans="1:4" x14ac:dyDescent="0.35">
      <c r="A227" s="13" t="s">
        <v>644</v>
      </c>
      <c r="B227" s="1">
        <v>1261000</v>
      </c>
      <c r="C227" s="1">
        <v>65000</v>
      </c>
      <c r="D227" s="1">
        <v>65000</v>
      </c>
    </row>
    <row r="228" spans="1:4" x14ac:dyDescent="0.35">
      <c r="A228" s="13" t="s">
        <v>546</v>
      </c>
      <c r="B228" s="1">
        <v>750000</v>
      </c>
      <c r="C228" s="1">
        <v>57500</v>
      </c>
      <c r="D228" s="1">
        <v>57500</v>
      </c>
    </row>
    <row r="229" spans="1:4" x14ac:dyDescent="0.35">
      <c r="A229" s="13" t="s">
        <v>678</v>
      </c>
      <c r="B229" s="1">
        <v>3000000</v>
      </c>
      <c r="C229" s="1">
        <v>1667910</v>
      </c>
      <c r="D229" s="1">
        <v>1667910</v>
      </c>
    </row>
    <row r="230" spans="1:4" x14ac:dyDescent="0.35">
      <c r="A230" s="13" t="s">
        <v>385</v>
      </c>
      <c r="B230" s="1">
        <v>1365000</v>
      </c>
      <c r="C230" s="1">
        <v>432000</v>
      </c>
      <c r="D230" s="1">
        <v>432000</v>
      </c>
    </row>
    <row r="231" spans="1:4" x14ac:dyDescent="0.35">
      <c r="A231" s="13" t="s">
        <v>309</v>
      </c>
      <c r="B231" s="1">
        <v>3532466</v>
      </c>
      <c r="C231" s="1">
        <v>803265</v>
      </c>
      <c r="D231" s="1">
        <v>803265</v>
      </c>
    </row>
    <row r="232" spans="1:4" x14ac:dyDescent="0.35">
      <c r="A232" s="4">
        <v>2015</v>
      </c>
      <c r="B232" s="1">
        <v>47743018</v>
      </c>
      <c r="C232" s="1">
        <v>15701048</v>
      </c>
      <c r="D232" s="1">
        <v>15701048</v>
      </c>
    </row>
    <row r="233" spans="1:4" x14ac:dyDescent="0.35">
      <c r="A233" s="5" t="s">
        <v>71</v>
      </c>
      <c r="B233" s="1">
        <v>761295</v>
      </c>
      <c r="C233" s="1">
        <v>318138</v>
      </c>
      <c r="D233" s="1">
        <v>318138</v>
      </c>
    </row>
    <row r="234" spans="1:4" x14ac:dyDescent="0.35">
      <c r="A234" s="13" t="s">
        <v>614</v>
      </c>
      <c r="B234" s="1">
        <v>434430</v>
      </c>
      <c r="C234" s="1">
        <v>181280</v>
      </c>
      <c r="D234" s="1">
        <v>181280</v>
      </c>
    </row>
    <row r="235" spans="1:4" x14ac:dyDescent="0.35">
      <c r="A235" s="13" t="s">
        <v>445</v>
      </c>
      <c r="B235" s="1">
        <v>326865</v>
      </c>
      <c r="C235" s="1">
        <v>136858</v>
      </c>
      <c r="D235" s="1">
        <v>136858</v>
      </c>
    </row>
    <row r="236" spans="1:4" x14ac:dyDescent="0.35">
      <c r="A236" s="5" t="s">
        <v>87</v>
      </c>
      <c r="B236" s="1">
        <v>248721</v>
      </c>
      <c r="C236" s="1">
        <v>248721</v>
      </c>
      <c r="D236" s="1">
        <v>248721</v>
      </c>
    </row>
    <row r="237" spans="1:4" x14ac:dyDescent="0.35">
      <c r="A237" s="13" t="s">
        <v>667</v>
      </c>
      <c r="B237" s="1">
        <v>248721</v>
      </c>
      <c r="C237" s="1">
        <v>248721</v>
      </c>
      <c r="D237" s="1">
        <v>248721</v>
      </c>
    </row>
    <row r="238" spans="1:4" x14ac:dyDescent="0.35">
      <c r="A238" s="5" t="s">
        <v>206</v>
      </c>
      <c r="B238" s="1">
        <v>1620137</v>
      </c>
      <c r="C238" s="1">
        <v>256254</v>
      </c>
      <c r="D238" s="1">
        <v>256254</v>
      </c>
    </row>
    <row r="239" spans="1:4" x14ac:dyDescent="0.35">
      <c r="A239" s="13" t="s">
        <v>206</v>
      </c>
      <c r="B239" s="1">
        <v>1620137</v>
      </c>
      <c r="C239" s="1">
        <v>256254</v>
      </c>
      <c r="D239" s="1">
        <v>256254</v>
      </c>
    </row>
    <row r="240" spans="1:4" x14ac:dyDescent="0.35">
      <c r="A240" s="5" t="s">
        <v>292</v>
      </c>
      <c r="B240" s="1">
        <v>3840000</v>
      </c>
      <c r="C240" s="1">
        <v>1459430</v>
      </c>
      <c r="D240" s="1">
        <v>1459430</v>
      </c>
    </row>
    <row r="241" spans="1:4" x14ac:dyDescent="0.35">
      <c r="A241" s="13" t="s">
        <v>570</v>
      </c>
      <c r="B241" s="1">
        <v>3840000</v>
      </c>
      <c r="C241" s="1">
        <v>1459430</v>
      </c>
      <c r="D241" s="1">
        <v>1459430</v>
      </c>
    </row>
    <row r="242" spans="1:4" x14ac:dyDescent="0.35">
      <c r="A242" s="5" t="s">
        <v>262</v>
      </c>
      <c r="B242" s="1">
        <v>6670600</v>
      </c>
      <c r="C242" s="1">
        <v>1717600</v>
      </c>
      <c r="D242" s="1">
        <v>1717600</v>
      </c>
    </row>
    <row r="243" spans="1:4" x14ac:dyDescent="0.35">
      <c r="A243" s="13" t="s">
        <v>595</v>
      </c>
      <c r="B243" s="1">
        <v>1720600</v>
      </c>
      <c r="C243" s="1">
        <v>892600</v>
      </c>
      <c r="D243" s="1">
        <v>892600</v>
      </c>
    </row>
    <row r="244" spans="1:4" x14ac:dyDescent="0.35">
      <c r="A244" s="13" t="s">
        <v>662</v>
      </c>
      <c r="B244" s="1">
        <v>4950000</v>
      </c>
      <c r="C244" s="1">
        <v>825000</v>
      </c>
      <c r="D244" s="1">
        <v>825000</v>
      </c>
    </row>
    <row r="245" spans="1:4" x14ac:dyDescent="0.35">
      <c r="A245" s="5" t="s">
        <v>28</v>
      </c>
      <c r="B245" s="1">
        <v>34602265</v>
      </c>
      <c r="C245" s="1">
        <v>11700905</v>
      </c>
      <c r="D245" s="1">
        <v>11700905</v>
      </c>
    </row>
    <row r="246" spans="1:4" x14ac:dyDescent="0.35">
      <c r="A246" s="13" t="s">
        <v>405</v>
      </c>
      <c r="B246" s="1">
        <v>2701209</v>
      </c>
      <c r="C246" s="1">
        <v>1377960</v>
      </c>
      <c r="D246" s="1">
        <v>1377960</v>
      </c>
    </row>
    <row r="247" spans="1:4" x14ac:dyDescent="0.35">
      <c r="A247" s="13" t="s">
        <v>397</v>
      </c>
      <c r="B247" s="1">
        <v>3300000</v>
      </c>
      <c r="C247" s="1">
        <v>1107529</v>
      </c>
      <c r="D247" s="1">
        <v>1107529</v>
      </c>
    </row>
    <row r="248" spans="1:4" x14ac:dyDescent="0.35">
      <c r="A248" s="13" t="s">
        <v>603</v>
      </c>
      <c r="B248" s="1">
        <v>3232750</v>
      </c>
      <c r="C248" s="1">
        <v>1073352</v>
      </c>
      <c r="D248" s="1">
        <v>1073352</v>
      </c>
    </row>
    <row r="249" spans="1:4" x14ac:dyDescent="0.35">
      <c r="A249" s="13" t="s">
        <v>411</v>
      </c>
      <c r="B249" s="1">
        <v>4855000</v>
      </c>
      <c r="C249" s="1">
        <v>1500000</v>
      </c>
      <c r="D249" s="1">
        <v>1500000</v>
      </c>
    </row>
    <row r="250" spans="1:4" x14ac:dyDescent="0.35">
      <c r="A250" s="13" t="s">
        <v>607</v>
      </c>
      <c r="B250" s="1">
        <v>4291970</v>
      </c>
      <c r="C250" s="1">
        <v>1462900</v>
      </c>
      <c r="D250" s="1">
        <v>1462900</v>
      </c>
    </row>
    <row r="251" spans="1:4" x14ac:dyDescent="0.35">
      <c r="A251" s="13" t="s">
        <v>625</v>
      </c>
      <c r="B251" s="1">
        <v>800000</v>
      </c>
      <c r="C251" s="1">
        <v>304885</v>
      </c>
      <c r="D251" s="1">
        <v>304885</v>
      </c>
    </row>
    <row r="252" spans="1:4" x14ac:dyDescent="0.35">
      <c r="A252" s="13" t="s">
        <v>678</v>
      </c>
      <c r="B252" s="1">
        <v>3000000</v>
      </c>
      <c r="C252" s="1">
        <v>1332090</v>
      </c>
      <c r="D252" s="1">
        <v>1332090</v>
      </c>
    </row>
    <row r="253" spans="1:4" x14ac:dyDescent="0.35">
      <c r="A253" s="13" t="s">
        <v>628</v>
      </c>
      <c r="B253" s="1">
        <v>4500000</v>
      </c>
      <c r="C253" s="1">
        <v>500000</v>
      </c>
      <c r="D253" s="1">
        <v>500000</v>
      </c>
    </row>
    <row r="254" spans="1:4" x14ac:dyDescent="0.35">
      <c r="A254" s="13" t="s">
        <v>385</v>
      </c>
      <c r="B254" s="1">
        <v>1365000</v>
      </c>
      <c r="C254" s="1">
        <v>311000</v>
      </c>
      <c r="D254" s="1">
        <v>311000</v>
      </c>
    </row>
    <row r="255" spans="1:4" x14ac:dyDescent="0.35">
      <c r="A255" s="13" t="s">
        <v>577</v>
      </c>
      <c r="B255" s="1">
        <v>1149647</v>
      </c>
      <c r="C255" s="1">
        <v>583469</v>
      </c>
      <c r="D255" s="1">
        <v>583469</v>
      </c>
    </row>
    <row r="256" spans="1:4" x14ac:dyDescent="0.35">
      <c r="A256" s="13" t="s">
        <v>647</v>
      </c>
      <c r="B256" s="1">
        <v>500000</v>
      </c>
      <c r="C256" s="1">
        <v>500000</v>
      </c>
      <c r="D256" s="1">
        <v>500000</v>
      </c>
    </row>
    <row r="257" spans="1:4" x14ac:dyDescent="0.35">
      <c r="A257" s="13" t="s">
        <v>589</v>
      </c>
      <c r="B257" s="1">
        <v>4906689</v>
      </c>
      <c r="C257" s="1">
        <v>1647720</v>
      </c>
      <c r="D257" s="1">
        <v>1647720</v>
      </c>
    </row>
    <row r="258" spans="1:4" x14ac:dyDescent="0.35">
      <c r="A258" s="4">
        <v>2016</v>
      </c>
      <c r="B258" s="1">
        <v>36125538</v>
      </c>
      <c r="C258" s="1">
        <v>12015118</v>
      </c>
      <c r="D258" s="1">
        <v>12015118</v>
      </c>
    </row>
    <row r="259" spans="1:4" x14ac:dyDescent="0.35">
      <c r="A259" s="5" t="s">
        <v>71</v>
      </c>
      <c r="B259" s="1">
        <v>1127160</v>
      </c>
      <c r="C259" s="1">
        <v>396650</v>
      </c>
      <c r="D259" s="1">
        <v>396650</v>
      </c>
    </row>
    <row r="260" spans="1:4" x14ac:dyDescent="0.35">
      <c r="A260" s="13" t="s">
        <v>614</v>
      </c>
      <c r="B260" s="1">
        <v>868860</v>
      </c>
      <c r="C260" s="1">
        <v>186750</v>
      </c>
      <c r="D260" s="1">
        <v>186750</v>
      </c>
    </row>
    <row r="261" spans="1:4" x14ac:dyDescent="0.35">
      <c r="A261" s="13" t="s">
        <v>621</v>
      </c>
      <c r="B261" s="1">
        <v>258300</v>
      </c>
      <c r="C261" s="1">
        <v>209900</v>
      </c>
      <c r="D261" s="1">
        <v>209900</v>
      </c>
    </row>
    <row r="262" spans="1:4" x14ac:dyDescent="0.35">
      <c r="A262" s="5" t="s">
        <v>206</v>
      </c>
      <c r="B262" s="1">
        <v>1620137</v>
      </c>
      <c r="C262" s="1">
        <v>383774</v>
      </c>
      <c r="D262" s="1">
        <v>383774</v>
      </c>
    </row>
    <row r="263" spans="1:4" x14ac:dyDescent="0.35">
      <c r="A263" s="13" t="s">
        <v>206</v>
      </c>
      <c r="B263" s="1">
        <v>1620137</v>
      </c>
      <c r="C263" s="1">
        <v>383774</v>
      </c>
      <c r="D263" s="1">
        <v>383774</v>
      </c>
    </row>
    <row r="264" spans="1:4" x14ac:dyDescent="0.35">
      <c r="A264" s="5" t="s">
        <v>28</v>
      </c>
      <c r="B264" s="1">
        <v>33378241</v>
      </c>
      <c r="C264" s="1">
        <v>11234694</v>
      </c>
      <c r="D264" s="1">
        <v>11234694</v>
      </c>
    </row>
    <row r="265" spans="1:4" x14ac:dyDescent="0.35">
      <c r="A265" s="13" t="s">
        <v>561</v>
      </c>
      <c r="B265" s="1">
        <v>1000000</v>
      </c>
      <c r="C265" s="1">
        <v>675216</v>
      </c>
      <c r="D265" s="1">
        <v>675216</v>
      </c>
    </row>
    <row r="266" spans="1:4" x14ac:dyDescent="0.35">
      <c r="A266" s="13" t="s">
        <v>405</v>
      </c>
      <c r="B266" s="1">
        <v>2701209</v>
      </c>
      <c r="C266" s="1">
        <v>1323249</v>
      </c>
      <c r="D266" s="1">
        <v>1323249</v>
      </c>
    </row>
    <row r="267" spans="1:4" x14ac:dyDescent="0.35">
      <c r="A267" s="13" t="s">
        <v>603</v>
      </c>
      <c r="B267" s="1">
        <v>3232750</v>
      </c>
      <c r="C267" s="1">
        <v>1132328</v>
      </c>
      <c r="D267" s="1">
        <v>1132328</v>
      </c>
    </row>
    <row r="268" spans="1:4" x14ac:dyDescent="0.35">
      <c r="A268" s="13" t="s">
        <v>411</v>
      </c>
      <c r="B268" s="1">
        <v>4855000</v>
      </c>
      <c r="C268" s="1">
        <v>1500000</v>
      </c>
      <c r="D268" s="1">
        <v>1500000</v>
      </c>
    </row>
    <row r="269" spans="1:4" x14ac:dyDescent="0.35">
      <c r="A269" s="13" t="s">
        <v>391</v>
      </c>
      <c r="B269" s="1">
        <v>6135480</v>
      </c>
      <c r="C269" s="1">
        <v>2036406</v>
      </c>
      <c r="D269" s="1">
        <v>2036406</v>
      </c>
    </row>
    <row r="270" spans="1:4" x14ac:dyDescent="0.35">
      <c r="A270" s="13" t="s">
        <v>628</v>
      </c>
      <c r="B270" s="1">
        <v>4500000</v>
      </c>
      <c r="C270" s="1">
        <v>1000000</v>
      </c>
      <c r="D270" s="1">
        <v>1000000</v>
      </c>
    </row>
    <row r="271" spans="1:4" x14ac:dyDescent="0.35">
      <c r="A271" s="13" t="s">
        <v>385</v>
      </c>
      <c r="B271" s="1">
        <v>1365000</v>
      </c>
      <c r="C271" s="1">
        <v>311000</v>
      </c>
      <c r="D271" s="1">
        <v>311000</v>
      </c>
    </row>
    <row r="272" spans="1:4" x14ac:dyDescent="0.35">
      <c r="A272" s="13" t="s">
        <v>577</v>
      </c>
      <c r="B272" s="1">
        <v>1149647</v>
      </c>
      <c r="C272" s="1">
        <v>566178</v>
      </c>
      <c r="D272" s="1">
        <v>566178</v>
      </c>
    </row>
    <row r="273" spans="1:4" x14ac:dyDescent="0.35">
      <c r="A273" s="13" t="s">
        <v>309</v>
      </c>
      <c r="B273" s="1">
        <v>3532466</v>
      </c>
      <c r="C273" s="1">
        <v>844157</v>
      </c>
      <c r="D273" s="1">
        <v>844157</v>
      </c>
    </row>
    <row r="274" spans="1:4" x14ac:dyDescent="0.35">
      <c r="A274" s="13" t="s">
        <v>589</v>
      </c>
      <c r="B274" s="1">
        <v>4906689</v>
      </c>
      <c r="C274" s="1">
        <v>1846160</v>
      </c>
      <c r="D274" s="1">
        <v>1846160</v>
      </c>
    </row>
    <row r="275" spans="1:4" x14ac:dyDescent="0.35">
      <c r="A275" s="4">
        <v>2017</v>
      </c>
      <c r="B275" s="1">
        <v>38115010</v>
      </c>
      <c r="C275" s="1">
        <v>10757776</v>
      </c>
      <c r="D275" s="1">
        <v>10674776</v>
      </c>
    </row>
    <row r="276" spans="1:4" x14ac:dyDescent="0.35">
      <c r="A276" s="5" t="s">
        <v>71</v>
      </c>
      <c r="B276" s="1">
        <v>1198930</v>
      </c>
      <c r="C276" s="1">
        <v>355900</v>
      </c>
      <c r="D276" s="1">
        <v>272900</v>
      </c>
    </row>
    <row r="277" spans="1:4" x14ac:dyDescent="0.35">
      <c r="A277" s="13" t="s">
        <v>614</v>
      </c>
      <c r="B277" s="1">
        <v>434430</v>
      </c>
      <c r="C277" s="1">
        <v>149400</v>
      </c>
      <c r="D277" s="1">
        <v>66400</v>
      </c>
    </row>
    <row r="278" spans="1:4" x14ac:dyDescent="0.35">
      <c r="A278" s="13" t="s">
        <v>621</v>
      </c>
      <c r="B278" s="1">
        <v>258300</v>
      </c>
      <c r="C278" s="1">
        <v>49400</v>
      </c>
      <c r="D278" s="1">
        <v>49400</v>
      </c>
    </row>
    <row r="279" spans="1:4" x14ac:dyDescent="0.35">
      <c r="A279" s="13" t="s">
        <v>249</v>
      </c>
      <c r="B279" s="1">
        <v>506200</v>
      </c>
      <c r="C279" s="1">
        <v>157100</v>
      </c>
      <c r="D279" s="1">
        <v>157100</v>
      </c>
    </row>
    <row r="280" spans="1:4" x14ac:dyDescent="0.35">
      <c r="A280" s="5" t="s">
        <v>206</v>
      </c>
      <c r="B280" s="1">
        <v>1620137</v>
      </c>
      <c r="C280" s="1">
        <v>320898</v>
      </c>
      <c r="D280" s="1">
        <v>320898</v>
      </c>
    </row>
    <row r="281" spans="1:4" x14ac:dyDescent="0.35">
      <c r="A281" s="13" t="s">
        <v>206</v>
      </c>
      <c r="B281" s="1">
        <v>1620137</v>
      </c>
      <c r="C281" s="1">
        <v>320898</v>
      </c>
      <c r="D281" s="1">
        <v>320898</v>
      </c>
    </row>
    <row r="282" spans="1:4" x14ac:dyDescent="0.35">
      <c r="A282" s="5" t="s">
        <v>292</v>
      </c>
      <c r="B282" s="1">
        <v>3840000</v>
      </c>
      <c r="C282" s="1">
        <v>1211881</v>
      </c>
      <c r="D282" s="1">
        <v>1211881</v>
      </c>
    </row>
    <row r="283" spans="1:4" x14ac:dyDescent="0.35">
      <c r="A283" s="13" t="s">
        <v>570</v>
      </c>
      <c r="B283" s="1">
        <v>3840000</v>
      </c>
      <c r="C283" s="1">
        <v>1211881</v>
      </c>
      <c r="D283" s="1">
        <v>1211881</v>
      </c>
    </row>
    <row r="284" spans="1:4" x14ac:dyDescent="0.35">
      <c r="A284" s="5" t="s">
        <v>28</v>
      </c>
      <c r="B284" s="1">
        <v>31455943</v>
      </c>
      <c r="C284" s="1">
        <v>8869097</v>
      </c>
      <c r="D284" s="1">
        <v>8869097</v>
      </c>
    </row>
    <row r="285" spans="1:4" x14ac:dyDescent="0.35">
      <c r="A285" s="13" t="s">
        <v>561</v>
      </c>
      <c r="B285" s="1">
        <v>1000000</v>
      </c>
      <c r="C285" s="1">
        <v>324784</v>
      </c>
      <c r="D285" s="1">
        <v>324784</v>
      </c>
    </row>
    <row r="286" spans="1:4" x14ac:dyDescent="0.35">
      <c r="A286" s="13" t="s">
        <v>411</v>
      </c>
      <c r="B286" s="1">
        <v>4855000</v>
      </c>
      <c r="C286" s="1">
        <v>1605000</v>
      </c>
      <c r="D286" s="1">
        <v>1605000</v>
      </c>
    </row>
    <row r="287" spans="1:4" x14ac:dyDescent="0.35">
      <c r="A287" s="13" t="s">
        <v>607</v>
      </c>
      <c r="B287" s="1">
        <v>4291970</v>
      </c>
      <c r="C287" s="1">
        <v>1438613</v>
      </c>
      <c r="D287" s="1">
        <v>1438613</v>
      </c>
    </row>
    <row r="288" spans="1:4" x14ac:dyDescent="0.35">
      <c r="A288" s="13" t="s">
        <v>391</v>
      </c>
      <c r="B288" s="1">
        <v>3067740</v>
      </c>
      <c r="C288" s="1">
        <v>1031334</v>
      </c>
      <c r="D288" s="1">
        <v>1031334</v>
      </c>
    </row>
    <row r="289" spans="1:4" x14ac:dyDescent="0.35">
      <c r="A289" s="13" t="s">
        <v>628</v>
      </c>
      <c r="B289" s="1">
        <v>4500000</v>
      </c>
      <c r="C289" s="1">
        <v>1500000</v>
      </c>
      <c r="D289" s="1">
        <v>1500000</v>
      </c>
    </row>
    <row r="290" spans="1:4" x14ac:dyDescent="0.35">
      <c r="A290" s="13" t="s">
        <v>174</v>
      </c>
      <c r="B290" s="1">
        <v>5777767</v>
      </c>
      <c r="C290" s="1">
        <v>900000</v>
      </c>
      <c r="D290" s="1">
        <v>900000</v>
      </c>
    </row>
    <row r="291" spans="1:4" x14ac:dyDescent="0.35">
      <c r="A291" s="13" t="s">
        <v>385</v>
      </c>
      <c r="B291" s="1">
        <v>1365000</v>
      </c>
      <c r="C291" s="1">
        <v>311000</v>
      </c>
      <c r="D291" s="1">
        <v>311000</v>
      </c>
    </row>
    <row r="292" spans="1:4" x14ac:dyDescent="0.35">
      <c r="A292" s="13" t="s">
        <v>328</v>
      </c>
      <c r="B292" s="1">
        <v>3066000</v>
      </c>
      <c r="C292" s="1">
        <v>984800</v>
      </c>
      <c r="D292" s="1">
        <v>984800</v>
      </c>
    </row>
    <row r="293" spans="1:4" x14ac:dyDescent="0.35">
      <c r="A293" s="13" t="s">
        <v>309</v>
      </c>
      <c r="B293" s="1">
        <v>3532466</v>
      </c>
      <c r="C293" s="1">
        <v>773566</v>
      </c>
      <c r="D293" s="1">
        <v>773566</v>
      </c>
    </row>
    <row r="294" spans="1:4" x14ac:dyDescent="0.35">
      <c r="A294" s="4">
        <v>2018</v>
      </c>
      <c r="B294" s="1">
        <v>70576601</v>
      </c>
      <c r="C294" s="1">
        <v>14380625</v>
      </c>
      <c r="D294" s="1">
        <v>13883765</v>
      </c>
    </row>
    <row r="295" spans="1:4" x14ac:dyDescent="0.35">
      <c r="A295" s="5" t="s">
        <v>71</v>
      </c>
      <c r="B295" s="1">
        <v>1294200</v>
      </c>
      <c r="C295" s="1">
        <v>269360</v>
      </c>
      <c r="D295" s="1">
        <v>269360</v>
      </c>
    </row>
    <row r="296" spans="1:4" x14ac:dyDescent="0.35">
      <c r="A296" s="13" t="s">
        <v>249</v>
      </c>
      <c r="B296" s="1">
        <v>506200</v>
      </c>
      <c r="C296" s="1">
        <v>96000</v>
      </c>
      <c r="D296" s="1">
        <v>96000</v>
      </c>
    </row>
    <row r="297" spans="1:4" x14ac:dyDescent="0.35">
      <c r="A297" s="13" t="s">
        <v>70</v>
      </c>
      <c r="B297" s="1">
        <v>788000</v>
      </c>
      <c r="C297" s="1">
        <v>173360</v>
      </c>
      <c r="D297" s="1">
        <v>173360</v>
      </c>
    </row>
    <row r="298" spans="1:4" x14ac:dyDescent="0.35">
      <c r="A298" s="5" t="s">
        <v>87</v>
      </c>
      <c r="B298" s="1">
        <v>4600000</v>
      </c>
      <c r="C298" s="1">
        <v>1443915</v>
      </c>
      <c r="D298" s="1">
        <v>1443915</v>
      </c>
    </row>
    <row r="299" spans="1:4" x14ac:dyDescent="0.35">
      <c r="A299" s="13" t="s">
        <v>86</v>
      </c>
      <c r="B299" s="1">
        <v>4600000</v>
      </c>
      <c r="C299" s="1">
        <v>1443915</v>
      </c>
      <c r="D299" s="1">
        <v>1443915</v>
      </c>
    </row>
    <row r="300" spans="1:4" x14ac:dyDescent="0.35">
      <c r="A300" s="5" t="s">
        <v>206</v>
      </c>
      <c r="B300" s="1">
        <v>1620137</v>
      </c>
      <c r="C300" s="1">
        <v>250741</v>
      </c>
      <c r="D300" s="1">
        <v>250741</v>
      </c>
    </row>
    <row r="301" spans="1:4" x14ac:dyDescent="0.35">
      <c r="A301" s="13" t="s">
        <v>206</v>
      </c>
      <c r="B301" s="1">
        <v>1620137</v>
      </c>
      <c r="C301" s="1">
        <v>250741</v>
      </c>
      <c r="D301" s="1">
        <v>250741</v>
      </c>
    </row>
    <row r="302" spans="1:4" x14ac:dyDescent="0.35">
      <c r="A302" s="5" t="s">
        <v>292</v>
      </c>
      <c r="B302" s="1">
        <v>3840000</v>
      </c>
      <c r="C302" s="1">
        <v>1168689</v>
      </c>
      <c r="D302" s="1">
        <v>1168689</v>
      </c>
    </row>
    <row r="303" spans="1:4" x14ac:dyDescent="0.35">
      <c r="A303" s="13" t="s">
        <v>570</v>
      </c>
      <c r="B303" s="1">
        <v>3840000</v>
      </c>
      <c r="C303" s="1">
        <v>1168689</v>
      </c>
      <c r="D303" s="1">
        <v>1168689</v>
      </c>
    </row>
    <row r="304" spans="1:4" x14ac:dyDescent="0.35">
      <c r="A304" s="5" t="s">
        <v>28</v>
      </c>
      <c r="B304" s="1">
        <v>59222264</v>
      </c>
      <c r="C304" s="1">
        <v>11247920</v>
      </c>
      <c r="D304" s="1">
        <v>10751060</v>
      </c>
    </row>
    <row r="305" spans="1:4" x14ac:dyDescent="0.35">
      <c r="A305" s="13" t="s">
        <v>411</v>
      </c>
      <c r="B305" s="1">
        <v>4855000</v>
      </c>
      <c r="C305" s="1">
        <v>250000</v>
      </c>
      <c r="D305" s="1">
        <v>250000</v>
      </c>
    </row>
    <row r="306" spans="1:4" x14ac:dyDescent="0.35">
      <c r="A306" s="13" t="s">
        <v>286</v>
      </c>
      <c r="B306" s="1">
        <v>249861</v>
      </c>
      <c r="C306" s="1">
        <v>249861</v>
      </c>
      <c r="D306" s="1">
        <v>249861</v>
      </c>
    </row>
    <row r="307" spans="1:4" x14ac:dyDescent="0.35">
      <c r="A307" s="13" t="s">
        <v>277</v>
      </c>
      <c r="B307" s="1">
        <v>33900</v>
      </c>
      <c r="C307" s="1">
        <v>33900</v>
      </c>
      <c r="D307" s="1">
        <v>33900</v>
      </c>
    </row>
    <row r="308" spans="1:4" x14ac:dyDescent="0.35">
      <c r="A308" s="13" t="s">
        <v>271</v>
      </c>
      <c r="B308" s="1">
        <v>2000000</v>
      </c>
      <c r="C308" s="1">
        <v>1000000</v>
      </c>
      <c r="D308" s="1">
        <v>1000000</v>
      </c>
    </row>
    <row r="309" spans="1:4" x14ac:dyDescent="0.35">
      <c r="A309" s="13" t="s">
        <v>607</v>
      </c>
      <c r="B309" s="1">
        <v>4291970</v>
      </c>
      <c r="C309" s="1">
        <v>110713</v>
      </c>
      <c r="D309" s="1">
        <v>110713</v>
      </c>
    </row>
    <row r="310" spans="1:4" x14ac:dyDescent="0.35">
      <c r="A310" s="13" t="s">
        <v>284</v>
      </c>
      <c r="B310" s="1">
        <v>135000</v>
      </c>
      <c r="C310" s="1">
        <v>135000</v>
      </c>
      <c r="D310" s="1">
        <v>135000</v>
      </c>
    </row>
    <row r="311" spans="1:4" x14ac:dyDescent="0.35">
      <c r="A311" s="13" t="s">
        <v>628</v>
      </c>
      <c r="B311" s="1">
        <v>4500000</v>
      </c>
      <c r="C311" s="1">
        <v>1500000</v>
      </c>
      <c r="D311" s="1">
        <v>1500000</v>
      </c>
    </row>
    <row r="312" spans="1:4" x14ac:dyDescent="0.35">
      <c r="A312" s="13" t="s">
        <v>174</v>
      </c>
      <c r="B312" s="1">
        <v>11555534</v>
      </c>
      <c r="C312" s="1">
        <v>1014934</v>
      </c>
      <c r="D312" s="1">
        <v>1014934</v>
      </c>
    </row>
    <row r="313" spans="1:4" x14ac:dyDescent="0.35">
      <c r="A313" s="13" t="s">
        <v>328</v>
      </c>
      <c r="B313" s="1">
        <v>3066000</v>
      </c>
      <c r="C313" s="1">
        <v>815850</v>
      </c>
      <c r="D313" s="1">
        <v>815850</v>
      </c>
    </row>
    <row r="314" spans="1:4" x14ac:dyDescent="0.35">
      <c r="A314" s="13" t="s">
        <v>309</v>
      </c>
      <c r="B314" s="1">
        <v>7064932</v>
      </c>
      <c r="C314" s="1">
        <v>1111478</v>
      </c>
      <c r="D314" s="1">
        <v>1111478</v>
      </c>
    </row>
    <row r="315" spans="1:4" x14ac:dyDescent="0.35">
      <c r="A315" s="13" t="s">
        <v>589</v>
      </c>
      <c r="B315" s="1">
        <v>14720067</v>
      </c>
      <c r="C315" s="1">
        <v>1909669</v>
      </c>
      <c r="D315" s="1">
        <v>1412809</v>
      </c>
    </row>
    <row r="316" spans="1:4" x14ac:dyDescent="0.35">
      <c r="A316" s="13" t="s">
        <v>59</v>
      </c>
      <c r="B316" s="1">
        <v>6000000</v>
      </c>
      <c r="C316" s="1">
        <v>2366515</v>
      </c>
      <c r="D316" s="1">
        <v>2366515</v>
      </c>
    </row>
    <row r="317" spans="1:4" x14ac:dyDescent="0.35">
      <c r="A317" s="13" t="s">
        <v>302</v>
      </c>
      <c r="B317" s="1">
        <v>750000</v>
      </c>
      <c r="C317" s="1">
        <v>750000</v>
      </c>
      <c r="D317" s="1">
        <v>750000</v>
      </c>
    </row>
    <row r="318" spans="1:4" x14ac:dyDescent="0.35">
      <c r="A318" s="4">
        <v>2019</v>
      </c>
      <c r="B318" s="1">
        <v>40308222</v>
      </c>
      <c r="C318" s="1">
        <v>11067736</v>
      </c>
      <c r="D318" s="1">
        <v>11067736</v>
      </c>
    </row>
    <row r="319" spans="1:4" x14ac:dyDescent="0.35">
      <c r="A319" s="5" t="s">
        <v>29</v>
      </c>
      <c r="B319" s="1">
        <v>60000</v>
      </c>
      <c r="C319" s="1">
        <v>60000</v>
      </c>
      <c r="D319" s="1">
        <v>60000</v>
      </c>
    </row>
    <row r="320" spans="1:4" x14ac:dyDescent="0.35">
      <c r="A320" s="13" t="s">
        <v>281</v>
      </c>
      <c r="B320" s="1">
        <v>30000</v>
      </c>
      <c r="C320" s="1">
        <v>30000</v>
      </c>
      <c r="D320" s="1">
        <v>30000</v>
      </c>
    </row>
    <row r="321" spans="1:4" x14ac:dyDescent="0.35">
      <c r="A321" s="13" t="s">
        <v>215</v>
      </c>
      <c r="B321" s="1">
        <v>30000</v>
      </c>
      <c r="C321" s="1">
        <v>30000</v>
      </c>
      <c r="D321" s="1">
        <v>30000</v>
      </c>
    </row>
    <row r="322" spans="1:4" x14ac:dyDescent="0.35">
      <c r="A322" s="5" t="s">
        <v>71</v>
      </c>
      <c r="B322" s="1">
        <v>1862000</v>
      </c>
      <c r="C322" s="1">
        <v>340000</v>
      </c>
      <c r="D322" s="1">
        <v>340000</v>
      </c>
    </row>
    <row r="323" spans="1:4" x14ac:dyDescent="0.35">
      <c r="A323" s="13" t="s">
        <v>258</v>
      </c>
      <c r="B323" s="1">
        <v>286000</v>
      </c>
      <c r="C323" s="1">
        <v>143000</v>
      </c>
      <c r="D323" s="1">
        <v>143000</v>
      </c>
    </row>
    <row r="324" spans="1:4" x14ac:dyDescent="0.35">
      <c r="A324" s="13" t="s">
        <v>70</v>
      </c>
      <c r="B324" s="1">
        <v>1576000</v>
      </c>
      <c r="C324" s="1">
        <v>197000</v>
      </c>
      <c r="D324" s="1">
        <v>197000</v>
      </c>
    </row>
    <row r="325" spans="1:4" x14ac:dyDescent="0.35">
      <c r="A325" s="5" t="s">
        <v>87</v>
      </c>
      <c r="B325" s="1">
        <v>4700000</v>
      </c>
      <c r="C325" s="1">
        <v>1708477</v>
      </c>
      <c r="D325" s="1">
        <v>1708477</v>
      </c>
    </row>
    <row r="326" spans="1:4" x14ac:dyDescent="0.35">
      <c r="A326" s="13" t="s">
        <v>86</v>
      </c>
      <c r="B326" s="1">
        <v>4600000</v>
      </c>
      <c r="C326" s="1">
        <v>1608477</v>
      </c>
      <c r="D326" s="1">
        <v>1608477</v>
      </c>
    </row>
    <row r="327" spans="1:4" x14ac:dyDescent="0.35">
      <c r="A327" s="13" t="s">
        <v>237</v>
      </c>
      <c r="B327" s="1">
        <v>100000</v>
      </c>
      <c r="C327" s="1">
        <v>100000</v>
      </c>
      <c r="D327" s="1">
        <v>100000</v>
      </c>
    </row>
    <row r="328" spans="1:4" x14ac:dyDescent="0.35">
      <c r="A328" s="5" t="s">
        <v>206</v>
      </c>
      <c r="B328" s="1">
        <v>1620137</v>
      </c>
      <c r="C328" s="1">
        <v>221972</v>
      </c>
      <c r="D328" s="1">
        <v>221972</v>
      </c>
    </row>
    <row r="329" spans="1:4" x14ac:dyDescent="0.35">
      <c r="A329" s="13" t="s">
        <v>206</v>
      </c>
      <c r="B329" s="1">
        <v>1620137</v>
      </c>
      <c r="C329" s="1">
        <v>221972</v>
      </c>
      <c r="D329" s="1">
        <v>221972</v>
      </c>
    </row>
    <row r="330" spans="1:4" x14ac:dyDescent="0.35">
      <c r="A330" s="5" t="s">
        <v>292</v>
      </c>
      <c r="B330" s="1">
        <v>21000</v>
      </c>
      <c r="C330" s="1">
        <v>21000</v>
      </c>
      <c r="D330" s="1">
        <v>21000</v>
      </c>
    </row>
    <row r="331" spans="1:4" x14ac:dyDescent="0.35">
      <c r="A331" s="13" t="s">
        <v>291</v>
      </c>
      <c r="B331" s="1">
        <v>21000</v>
      </c>
      <c r="C331" s="1">
        <v>21000</v>
      </c>
      <c r="D331" s="1">
        <v>21000</v>
      </c>
    </row>
    <row r="332" spans="1:4" x14ac:dyDescent="0.35">
      <c r="A332" s="5" t="s">
        <v>28</v>
      </c>
      <c r="B332" s="1">
        <v>32045085</v>
      </c>
      <c r="C332" s="1">
        <v>8716287</v>
      </c>
      <c r="D332" s="1">
        <v>8716287</v>
      </c>
    </row>
    <row r="333" spans="1:4" x14ac:dyDescent="0.35">
      <c r="A333" s="13" t="s">
        <v>124</v>
      </c>
      <c r="B333" s="1">
        <v>710965</v>
      </c>
      <c r="C333" s="1">
        <v>710965</v>
      </c>
      <c r="D333" s="1">
        <v>710965</v>
      </c>
    </row>
    <row r="334" spans="1:4" x14ac:dyDescent="0.35">
      <c r="A334" s="13" t="s">
        <v>171</v>
      </c>
      <c r="B334" s="1">
        <v>575980</v>
      </c>
      <c r="C334" s="1">
        <v>562980</v>
      </c>
      <c r="D334" s="1">
        <v>562980</v>
      </c>
    </row>
    <row r="335" spans="1:4" x14ac:dyDescent="0.35">
      <c r="A335" s="13" t="s">
        <v>185</v>
      </c>
      <c r="B335" s="1">
        <v>5350000</v>
      </c>
      <c r="C335" s="1">
        <v>1783334</v>
      </c>
      <c r="D335" s="1">
        <v>1783334</v>
      </c>
    </row>
    <row r="336" spans="1:4" x14ac:dyDescent="0.35">
      <c r="A336" s="13" t="s">
        <v>297</v>
      </c>
      <c r="B336" s="1">
        <v>1000000</v>
      </c>
      <c r="C336" s="1">
        <v>1000000</v>
      </c>
      <c r="D336" s="1">
        <v>1000000</v>
      </c>
    </row>
    <row r="337" spans="1:4" x14ac:dyDescent="0.35">
      <c r="A337" s="13" t="s">
        <v>143</v>
      </c>
      <c r="B337" s="1">
        <v>410919</v>
      </c>
      <c r="C337" s="1">
        <v>128808</v>
      </c>
      <c r="D337" s="1">
        <v>128808</v>
      </c>
    </row>
    <row r="338" spans="1:4" x14ac:dyDescent="0.35">
      <c r="A338" s="13" t="s">
        <v>150</v>
      </c>
      <c r="B338" s="1">
        <v>290396</v>
      </c>
      <c r="C338" s="1">
        <v>71896</v>
      </c>
      <c r="D338" s="1">
        <v>71896</v>
      </c>
    </row>
    <row r="339" spans="1:4" x14ac:dyDescent="0.35">
      <c r="A339" s="13" t="s">
        <v>271</v>
      </c>
      <c r="B339" s="1">
        <v>2000000</v>
      </c>
      <c r="C339" s="1">
        <v>1000000</v>
      </c>
      <c r="D339" s="1">
        <v>1000000</v>
      </c>
    </row>
    <row r="340" spans="1:4" x14ac:dyDescent="0.35">
      <c r="A340" s="13" t="s">
        <v>243</v>
      </c>
      <c r="B340" s="1">
        <v>249520</v>
      </c>
      <c r="C340" s="1">
        <v>249520</v>
      </c>
      <c r="D340" s="1">
        <v>249520</v>
      </c>
    </row>
    <row r="341" spans="1:4" x14ac:dyDescent="0.35">
      <c r="A341" s="13" t="s">
        <v>154</v>
      </c>
      <c r="B341" s="1">
        <v>70807</v>
      </c>
      <c r="C341" s="1">
        <v>14647</v>
      </c>
      <c r="D341" s="1">
        <v>14647</v>
      </c>
    </row>
    <row r="342" spans="1:4" x14ac:dyDescent="0.35">
      <c r="A342" s="13" t="s">
        <v>159</v>
      </c>
      <c r="B342" s="1">
        <v>787197</v>
      </c>
      <c r="C342" s="1">
        <v>345940</v>
      </c>
      <c r="D342" s="1">
        <v>345940</v>
      </c>
    </row>
    <row r="343" spans="1:4" x14ac:dyDescent="0.35">
      <c r="A343" s="13" t="s">
        <v>174</v>
      </c>
      <c r="B343" s="1">
        <v>17333301</v>
      </c>
      <c r="C343" s="1">
        <v>1888347</v>
      </c>
      <c r="D343" s="1">
        <v>1888347</v>
      </c>
    </row>
    <row r="344" spans="1:4" x14ac:dyDescent="0.35">
      <c r="A344" s="13" t="s">
        <v>196</v>
      </c>
      <c r="B344" s="1">
        <v>200000</v>
      </c>
      <c r="C344" s="1">
        <v>200000</v>
      </c>
      <c r="D344" s="1">
        <v>200000</v>
      </c>
    </row>
    <row r="345" spans="1:4" x14ac:dyDescent="0.35">
      <c r="A345" s="13" t="s">
        <v>328</v>
      </c>
      <c r="B345" s="1">
        <v>3066000</v>
      </c>
      <c r="C345" s="1">
        <v>759850</v>
      </c>
      <c r="D345" s="1">
        <v>759850</v>
      </c>
    </row>
    <row r="346" spans="1:4" x14ac:dyDescent="0.35">
      <c r="A346" s="4">
        <v>2020</v>
      </c>
      <c r="B346" s="1">
        <v>47130003</v>
      </c>
      <c r="C346" s="1">
        <v>14762082</v>
      </c>
      <c r="D346" s="1">
        <v>14762082</v>
      </c>
    </row>
    <row r="347" spans="1:4" x14ac:dyDescent="0.35">
      <c r="A347" s="5" t="s">
        <v>71</v>
      </c>
      <c r="B347" s="1">
        <v>1576000</v>
      </c>
      <c r="C347" s="1">
        <v>220640</v>
      </c>
      <c r="D347" s="1">
        <v>220640</v>
      </c>
    </row>
    <row r="348" spans="1:4" x14ac:dyDescent="0.35">
      <c r="A348" s="13" t="s">
        <v>70</v>
      </c>
      <c r="B348" s="1">
        <v>1576000</v>
      </c>
      <c r="C348" s="1">
        <v>220640</v>
      </c>
      <c r="D348" s="1">
        <v>220640</v>
      </c>
    </row>
    <row r="349" spans="1:4" x14ac:dyDescent="0.35">
      <c r="A349" s="5" t="s">
        <v>87</v>
      </c>
      <c r="B349" s="1">
        <v>4600000</v>
      </c>
      <c r="C349" s="1">
        <v>1547608</v>
      </c>
      <c r="D349" s="1">
        <v>1547608</v>
      </c>
    </row>
    <row r="350" spans="1:4" x14ac:dyDescent="0.35">
      <c r="A350" s="13" t="s">
        <v>86</v>
      </c>
      <c r="B350" s="1">
        <v>4600000</v>
      </c>
      <c r="C350" s="1">
        <v>1547608</v>
      </c>
      <c r="D350" s="1">
        <v>1547608</v>
      </c>
    </row>
    <row r="351" spans="1:4" x14ac:dyDescent="0.35">
      <c r="A351" s="5" t="s">
        <v>206</v>
      </c>
      <c r="B351" s="1">
        <v>1620137</v>
      </c>
      <c r="C351" s="1">
        <v>109786</v>
      </c>
      <c r="D351" s="1">
        <v>109786</v>
      </c>
    </row>
    <row r="352" spans="1:4" x14ac:dyDescent="0.35">
      <c r="A352" s="13" t="s">
        <v>206</v>
      </c>
      <c r="B352" s="1">
        <v>1620137</v>
      </c>
      <c r="C352" s="1">
        <v>109786</v>
      </c>
      <c r="D352" s="1">
        <v>109786</v>
      </c>
    </row>
    <row r="353" spans="1:4" x14ac:dyDescent="0.35">
      <c r="A353" s="5" t="s">
        <v>28</v>
      </c>
      <c r="B353" s="1">
        <v>39333866</v>
      </c>
      <c r="C353" s="1">
        <v>12884048</v>
      </c>
      <c r="D353" s="1">
        <v>12884048</v>
      </c>
    </row>
    <row r="354" spans="1:4" x14ac:dyDescent="0.35">
      <c r="A354" s="13" t="s">
        <v>320</v>
      </c>
      <c r="B354" s="1">
        <v>100000</v>
      </c>
      <c r="C354" s="1">
        <v>100000</v>
      </c>
      <c r="D354" s="1">
        <v>100000</v>
      </c>
    </row>
    <row r="355" spans="1:4" x14ac:dyDescent="0.35">
      <c r="A355" s="13" t="s">
        <v>171</v>
      </c>
      <c r="B355" s="1">
        <v>575980</v>
      </c>
      <c r="C355" s="1">
        <v>13000</v>
      </c>
      <c r="D355" s="1">
        <v>13000</v>
      </c>
    </row>
    <row r="356" spans="1:4" x14ac:dyDescent="0.35">
      <c r="A356" s="13" t="s">
        <v>185</v>
      </c>
      <c r="B356" s="1">
        <v>5350000</v>
      </c>
      <c r="C356" s="1">
        <v>1783333</v>
      </c>
      <c r="D356" s="1">
        <v>1783333</v>
      </c>
    </row>
    <row r="357" spans="1:4" x14ac:dyDescent="0.35">
      <c r="A357" s="13" t="s">
        <v>221</v>
      </c>
      <c r="B357" s="1">
        <v>200000</v>
      </c>
      <c r="C357" s="1">
        <v>200000</v>
      </c>
      <c r="D357" s="1">
        <v>200000</v>
      </c>
    </row>
    <row r="358" spans="1:4" x14ac:dyDescent="0.35">
      <c r="A358" s="13" t="s">
        <v>132</v>
      </c>
      <c r="B358" s="1">
        <v>500000</v>
      </c>
      <c r="C358" s="1">
        <v>500000</v>
      </c>
      <c r="D358" s="1">
        <v>500000</v>
      </c>
    </row>
    <row r="359" spans="1:4" x14ac:dyDescent="0.35">
      <c r="A359" s="13" t="s">
        <v>143</v>
      </c>
      <c r="B359" s="1">
        <v>410919</v>
      </c>
      <c r="C359" s="1">
        <v>282111</v>
      </c>
      <c r="D359" s="1">
        <v>282111</v>
      </c>
    </row>
    <row r="360" spans="1:4" x14ac:dyDescent="0.35">
      <c r="A360" s="13" t="s">
        <v>150</v>
      </c>
      <c r="B360" s="1">
        <v>290396</v>
      </c>
      <c r="C360" s="1">
        <v>218500</v>
      </c>
      <c r="D360" s="1">
        <v>218500</v>
      </c>
    </row>
    <row r="361" spans="1:4" x14ac:dyDescent="0.35">
      <c r="A361" s="13" t="s">
        <v>97</v>
      </c>
      <c r="B361" s="1">
        <v>1500000</v>
      </c>
      <c r="C361" s="1">
        <v>1000000</v>
      </c>
      <c r="D361" s="1">
        <v>1000000</v>
      </c>
    </row>
    <row r="362" spans="1:4" x14ac:dyDescent="0.35">
      <c r="A362" s="13" t="s">
        <v>105</v>
      </c>
      <c r="B362" s="1">
        <v>9104800</v>
      </c>
      <c r="C362" s="1">
        <v>1584675</v>
      </c>
      <c r="D362" s="1">
        <v>1584675</v>
      </c>
    </row>
    <row r="363" spans="1:4" x14ac:dyDescent="0.35">
      <c r="A363" s="13" t="s">
        <v>154</v>
      </c>
      <c r="B363" s="1">
        <v>70807</v>
      </c>
      <c r="C363" s="1">
        <v>56160</v>
      </c>
      <c r="D363" s="1">
        <v>56160</v>
      </c>
    </row>
    <row r="364" spans="1:4" x14ac:dyDescent="0.35">
      <c r="A364" s="13" t="s">
        <v>159</v>
      </c>
      <c r="B364" s="1">
        <v>787197</v>
      </c>
      <c r="C364" s="1">
        <v>441257</v>
      </c>
      <c r="D364" s="1">
        <v>441257</v>
      </c>
    </row>
    <row r="365" spans="1:4" x14ac:dyDescent="0.35">
      <c r="A365" s="13" t="s">
        <v>174</v>
      </c>
      <c r="B365" s="1">
        <v>5777767</v>
      </c>
      <c r="C365" s="1">
        <v>1974486</v>
      </c>
      <c r="D365" s="1">
        <v>1974486</v>
      </c>
    </row>
    <row r="366" spans="1:4" x14ac:dyDescent="0.35">
      <c r="A366" s="13" t="s">
        <v>114</v>
      </c>
      <c r="B366" s="1">
        <v>5500000</v>
      </c>
      <c r="C366" s="1">
        <v>1968549</v>
      </c>
      <c r="D366" s="1">
        <v>1968549</v>
      </c>
    </row>
    <row r="367" spans="1:4" x14ac:dyDescent="0.35">
      <c r="A367" s="13" t="s">
        <v>347</v>
      </c>
      <c r="B367" s="1">
        <v>100000</v>
      </c>
      <c r="C367" s="1">
        <v>100000</v>
      </c>
      <c r="D367" s="1">
        <v>100000</v>
      </c>
    </row>
    <row r="368" spans="1:4" x14ac:dyDescent="0.35">
      <c r="A368" s="13" t="s">
        <v>328</v>
      </c>
      <c r="B368" s="1">
        <v>3066000</v>
      </c>
      <c r="C368" s="1">
        <v>505500</v>
      </c>
      <c r="D368" s="1">
        <v>505500</v>
      </c>
    </row>
    <row r="369" spans="1:4" x14ac:dyDescent="0.35">
      <c r="A369" s="13" t="s">
        <v>59</v>
      </c>
      <c r="B369" s="1">
        <v>6000000</v>
      </c>
      <c r="C369" s="1">
        <v>2156477</v>
      </c>
      <c r="D369" s="1">
        <v>2156477</v>
      </c>
    </row>
    <row r="370" spans="1:4" x14ac:dyDescent="0.35">
      <c r="A370" s="4">
        <v>2021</v>
      </c>
      <c r="B370" s="1">
        <v>29668294</v>
      </c>
      <c r="C370" s="1">
        <v>9724546</v>
      </c>
      <c r="D370" s="1">
        <v>9724546</v>
      </c>
    </row>
    <row r="371" spans="1:4" x14ac:dyDescent="0.35">
      <c r="A371" s="5" t="s">
        <v>71</v>
      </c>
      <c r="B371" s="1">
        <v>4788000</v>
      </c>
      <c r="C371" s="1">
        <v>725304</v>
      </c>
      <c r="D371" s="1">
        <v>725304</v>
      </c>
    </row>
    <row r="372" spans="1:4" x14ac:dyDescent="0.35">
      <c r="A372" s="13" t="s">
        <v>80</v>
      </c>
      <c r="B372" s="1">
        <v>4000000</v>
      </c>
      <c r="C372" s="1">
        <v>646504</v>
      </c>
      <c r="D372" s="1">
        <v>646504</v>
      </c>
    </row>
    <row r="373" spans="1:4" x14ac:dyDescent="0.35">
      <c r="A373" s="13" t="s">
        <v>70</v>
      </c>
      <c r="B373" s="1">
        <v>788000</v>
      </c>
      <c r="C373" s="1">
        <v>78800</v>
      </c>
      <c r="D373" s="1">
        <v>78800</v>
      </c>
    </row>
    <row r="374" spans="1:4" x14ac:dyDescent="0.35">
      <c r="A374" s="5" t="s">
        <v>206</v>
      </c>
      <c r="B374" s="1">
        <v>1620137</v>
      </c>
      <c r="C374" s="1">
        <v>76712</v>
      </c>
      <c r="D374" s="1">
        <v>76712</v>
      </c>
    </row>
    <row r="375" spans="1:4" x14ac:dyDescent="0.35">
      <c r="A375" s="13" t="s">
        <v>206</v>
      </c>
      <c r="B375" s="1">
        <v>1620137</v>
      </c>
      <c r="C375" s="1">
        <v>76712</v>
      </c>
      <c r="D375" s="1">
        <v>76712</v>
      </c>
    </row>
    <row r="376" spans="1:4" x14ac:dyDescent="0.35">
      <c r="A376" s="5" t="s">
        <v>28</v>
      </c>
      <c r="B376" s="1">
        <v>23260157</v>
      </c>
      <c r="C376" s="1">
        <v>8922530</v>
      </c>
      <c r="D376" s="1">
        <v>8922530</v>
      </c>
    </row>
    <row r="377" spans="1:4" x14ac:dyDescent="0.35">
      <c r="A377" s="13" t="s">
        <v>227</v>
      </c>
      <c r="B377" s="1">
        <v>201791</v>
      </c>
      <c r="C377" s="1">
        <v>180409</v>
      </c>
      <c r="D377" s="1">
        <v>180409</v>
      </c>
    </row>
    <row r="378" spans="1:4" x14ac:dyDescent="0.35">
      <c r="A378" s="13" t="s">
        <v>164</v>
      </c>
      <c r="B378" s="1">
        <v>2300000</v>
      </c>
      <c r="C378" s="1">
        <v>1331300</v>
      </c>
      <c r="D378" s="1">
        <v>1331300</v>
      </c>
    </row>
    <row r="379" spans="1:4" x14ac:dyDescent="0.35">
      <c r="A379" s="13" t="s">
        <v>201</v>
      </c>
      <c r="B379" s="1">
        <v>1750000</v>
      </c>
      <c r="C379" s="1">
        <v>1000000</v>
      </c>
      <c r="D379" s="1">
        <v>1000000</v>
      </c>
    </row>
    <row r="380" spans="1:4" x14ac:dyDescent="0.35">
      <c r="A380" s="13" t="s">
        <v>185</v>
      </c>
      <c r="B380" s="1">
        <v>5350000</v>
      </c>
      <c r="C380" s="1">
        <v>1783333</v>
      </c>
      <c r="D380" s="1">
        <v>1783333</v>
      </c>
    </row>
    <row r="381" spans="1:4" x14ac:dyDescent="0.35">
      <c r="A381" s="13" t="s">
        <v>105</v>
      </c>
      <c r="B381" s="1">
        <v>4552400</v>
      </c>
      <c r="C381" s="1">
        <v>152850</v>
      </c>
      <c r="D381" s="1">
        <v>152850</v>
      </c>
    </row>
    <row r="382" spans="1:4" x14ac:dyDescent="0.35">
      <c r="A382" s="13" t="s">
        <v>5162</v>
      </c>
      <c r="B382" s="1">
        <v>80463</v>
      </c>
      <c r="C382" s="1">
        <v>80463</v>
      </c>
      <c r="D382" s="1">
        <v>80463</v>
      </c>
    </row>
    <row r="383" spans="1:4" x14ac:dyDescent="0.35">
      <c r="A383" s="13" t="s">
        <v>51</v>
      </c>
      <c r="B383" s="1">
        <v>600000</v>
      </c>
      <c r="C383" s="1">
        <v>600000</v>
      </c>
      <c r="D383" s="1">
        <v>600000</v>
      </c>
    </row>
    <row r="384" spans="1:4" x14ac:dyDescent="0.35">
      <c r="A384" s="13" t="s">
        <v>232</v>
      </c>
      <c r="B384" s="1">
        <v>925503</v>
      </c>
      <c r="C384" s="1">
        <v>817167</v>
      </c>
      <c r="D384" s="1">
        <v>817167</v>
      </c>
    </row>
    <row r="385" spans="1:5" x14ac:dyDescent="0.35">
      <c r="A385" s="13" t="s">
        <v>59</v>
      </c>
      <c r="B385" s="1">
        <v>6000000</v>
      </c>
      <c r="C385" s="1">
        <v>1477008</v>
      </c>
      <c r="D385" s="1">
        <v>1477008</v>
      </c>
    </row>
    <row r="386" spans="1:5" x14ac:dyDescent="0.35">
      <c r="A386" s="13" t="s">
        <v>181</v>
      </c>
      <c r="B386" s="1">
        <v>1500000</v>
      </c>
      <c r="C386" s="1">
        <v>1500000</v>
      </c>
      <c r="D386" s="1">
        <v>1500000</v>
      </c>
    </row>
    <row r="387" spans="1:5" x14ac:dyDescent="0.35">
      <c r="A387" s="4">
        <v>2022</v>
      </c>
      <c r="B387" s="1">
        <v>28858094</v>
      </c>
      <c r="C387" s="1">
        <v>7784992</v>
      </c>
      <c r="D387" s="1">
        <v>363460</v>
      </c>
      <c r="E387">
        <f>GETPIVOTDATA("Scheduled Amount.amount ",$A$6,"Scheduled_FY",2022)-GETPIVOTDATA("Actual Amount.amount ",$A$6,"Scheduled_FY",2022)</f>
        <v>7421532</v>
      </c>
    </row>
    <row r="388" spans="1:5" x14ac:dyDescent="0.35">
      <c r="A388" s="5" t="s">
        <v>71</v>
      </c>
      <c r="B388" s="1">
        <v>7576000</v>
      </c>
      <c r="C388" s="1">
        <v>908300</v>
      </c>
      <c r="D388" s="1">
        <v>233741</v>
      </c>
    </row>
    <row r="389" spans="1:5" x14ac:dyDescent="0.35">
      <c r="A389" s="13" t="s">
        <v>80</v>
      </c>
      <c r="B389" s="1">
        <v>6000000</v>
      </c>
      <c r="C389" s="1">
        <v>790100</v>
      </c>
      <c r="D389" s="1">
        <v>233741</v>
      </c>
    </row>
    <row r="390" spans="1:5" x14ac:dyDescent="0.35">
      <c r="A390" s="13" t="s">
        <v>70</v>
      </c>
      <c r="B390" s="1">
        <v>1576000</v>
      </c>
      <c r="C390" s="1">
        <v>118200</v>
      </c>
      <c r="D390" s="1"/>
    </row>
    <row r="391" spans="1:5" x14ac:dyDescent="0.35">
      <c r="A391" s="5" t="s">
        <v>28</v>
      </c>
      <c r="B391" s="1">
        <v>21282094</v>
      </c>
      <c r="C391" s="1">
        <v>6876692</v>
      </c>
      <c r="D391" s="1">
        <v>129719</v>
      </c>
    </row>
    <row r="392" spans="1:5" x14ac:dyDescent="0.35">
      <c r="A392" s="13" t="s">
        <v>227</v>
      </c>
      <c r="B392" s="1">
        <v>201791</v>
      </c>
      <c r="C392" s="1">
        <v>21382</v>
      </c>
      <c r="D392" s="1">
        <v>21382</v>
      </c>
    </row>
    <row r="393" spans="1:5" x14ac:dyDescent="0.35">
      <c r="A393" s="13" t="s">
        <v>164</v>
      </c>
      <c r="B393" s="1">
        <v>2300000</v>
      </c>
      <c r="C393" s="1">
        <v>968700</v>
      </c>
      <c r="D393" s="1"/>
    </row>
    <row r="394" spans="1:5" x14ac:dyDescent="0.35">
      <c r="A394" s="13" t="s">
        <v>201</v>
      </c>
      <c r="B394" s="1">
        <v>1750000</v>
      </c>
      <c r="C394" s="1">
        <v>750000</v>
      </c>
      <c r="D394" s="1"/>
    </row>
    <row r="395" spans="1:5" x14ac:dyDescent="0.35">
      <c r="A395" s="13" t="s">
        <v>97</v>
      </c>
      <c r="B395" s="1">
        <v>1500000</v>
      </c>
      <c r="C395" s="1">
        <v>250000</v>
      </c>
      <c r="D395" s="1"/>
    </row>
    <row r="396" spans="1:5" x14ac:dyDescent="0.35">
      <c r="A396" s="13" t="s">
        <v>105</v>
      </c>
      <c r="B396" s="1">
        <v>9104800</v>
      </c>
      <c r="C396" s="1">
        <v>2814875</v>
      </c>
      <c r="D396" s="1"/>
    </row>
    <row r="397" spans="1:5" x14ac:dyDescent="0.35">
      <c r="A397" s="13" t="s">
        <v>114</v>
      </c>
      <c r="B397" s="1">
        <v>5500000</v>
      </c>
      <c r="C397" s="1">
        <v>1963398</v>
      </c>
      <c r="D397" s="1"/>
    </row>
    <row r="398" spans="1:5" x14ac:dyDescent="0.35">
      <c r="A398" s="13" t="s">
        <v>232</v>
      </c>
      <c r="B398" s="1">
        <v>925503</v>
      </c>
      <c r="C398" s="1">
        <v>108337</v>
      </c>
      <c r="D398" s="1">
        <v>108337</v>
      </c>
    </row>
    <row r="399" spans="1:5" x14ac:dyDescent="0.35">
      <c r="A399" s="4">
        <v>2023</v>
      </c>
      <c r="B399" s="1">
        <v>11000000</v>
      </c>
      <c r="C399" s="1">
        <v>2381448</v>
      </c>
      <c r="D399" s="1"/>
    </row>
    <row r="400" spans="1:5" x14ac:dyDescent="0.35">
      <c r="A400" s="5" t="s">
        <v>71</v>
      </c>
      <c r="B400" s="1">
        <v>4000000</v>
      </c>
      <c r="C400" s="1">
        <v>563396</v>
      </c>
      <c r="D400" s="1"/>
    </row>
    <row r="401" spans="1:4" x14ac:dyDescent="0.35">
      <c r="A401" s="13" t="s">
        <v>80</v>
      </c>
      <c r="B401" s="1">
        <v>4000000</v>
      </c>
      <c r="C401" s="1">
        <v>563396</v>
      </c>
      <c r="D401" s="1"/>
    </row>
    <row r="402" spans="1:4" x14ac:dyDescent="0.35">
      <c r="A402" s="5" t="s">
        <v>28</v>
      </c>
      <c r="B402" s="1">
        <v>7000000</v>
      </c>
      <c r="C402" s="1">
        <v>1818052</v>
      </c>
      <c r="D402" s="1"/>
    </row>
    <row r="403" spans="1:4" x14ac:dyDescent="0.35">
      <c r="A403" s="13" t="s">
        <v>97</v>
      </c>
      <c r="B403" s="1">
        <v>1500000</v>
      </c>
      <c r="C403" s="1">
        <v>250000</v>
      </c>
      <c r="D403" s="1"/>
    </row>
    <row r="404" spans="1:4" x14ac:dyDescent="0.35">
      <c r="A404" s="13" t="s">
        <v>114</v>
      </c>
      <c r="B404" s="1">
        <v>5500000</v>
      </c>
      <c r="C404" s="1">
        <v>1568052</v>
      </c>
      <c r="D404" s="1"/>
    </row>
    <row r="405" spans="1:4" x14ac:dyDescent="0.35">
      <c r="A405" s="4" t="s">
        <v>690</v>
      </c>
      <c r="B405" s="1">
        <v>592868872</v>
      </c>
      <c r="C405" s="1">
        <v>173984030</v>
      </c>
      <c r="D405" s="1">
        <v>163601190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2C8295D-0DED-465A-AF2E-8143C2ECBB6E}">
  <ds:schemaRefs/>
</ds:datastoreItem>
</file>

<file path=customXml/itemProps2.xml><?xml version="1.0" encoding="utf-8"?>
<ds:datastoreItem xmlns:ds="http://schemas.openxmlformats.org/officeDocument/2006/customXml" ds:itemID="{8159496C-6C10-40A8-B8DC-CDDFA328B640}">
  <ds:schemaRefs/>
</ds:datastoreItem>
</file>

<file path=customXml/itemProps3.xml><?xml version="1.0" encoding="utf-8"?>
<ds:datastoreItem xmlns:ds="http://schemas.openxmlformats.org/officeDocument/2006/customXml" ds:itemID="{B9AFE7F4-F767-4DF1-B542-67F32BB7A6E5}">
  <ds:schemaRefs/>
</ds:datastoreItem>
</file>

<file path=customXml/itemProps4.xml><?xml version="1.0" encoding="utf-8"?>
<ds:datastoreItem xmlns:ds="http://schemas.openxmlformats.org/officeDocument/2006/customXml" ds:itemID="{9E67278B-E4C6-403D-9CFD-C2AB1E56EB1D}">
  <ds:schemaRefs/>
</ds:datastoreItem>
</file>

<file path=customXml/itemProps5.xml><?xml version="1.0" encoding="utf-8"?>
<ds:datastoreItem xmlns:ds="http://schemas.openxmlformats.org/officeDocument/2006/customXml" ds:itemID="{12A814CB-D644-4589-AE44-916FA63E2C44}">
  <ds:schemaRefs/>
</ds:datastoreItem>
</file>

<file path=customXml/itemProps6.xml><?xml version="1.0" encoding="utf-8"?>
<ds:datastoreItem xmlns:ds="http://schemas.openxmlformats.org/officeDocument/2006/customXml" ds:itemID="{D2A03171-2AD0-46E8-8589-365E5E2F2DB3}">
  <ds:schemaRefs/>
</ds:datastoreItem>
</file>

<file path=customXml/itemProps7.xml><?xml version="1.0" encoding="utf-8"?>
<ds:datastoreItem xmlns:ds="http://schemas.openxmlformats.org/officeDocument/2006/customXml" ds:itemID="{FDCDECF8-679F-4FB2-AFF8-247FFC98D9AB}">
  <ds:schemaRefs/>
</ds:datastoreItem>
</file>

<file path=customXml/itemProps8.xml><?xml version="1.0" encoding="utf-8"?>
<ds:datastoreItem xmlns:ds="http://schemas.openxmlformats.org/officeDocument/2006/customXml" ds:itemID="{662E4D80-24E5-4282-A016-A9F66BEE0593}">
  <ds:schemaRefs/>
</ds:datastoreItem>
</file>

<file path=customXml/itemProps9.xml><?xml version="1.0" encoding="utf-8"?>
<ds:datastoreItem xmlns:ds="http://schemas.openxmlformats.org/officeDocument/2006/customXml" ds:itemID="{D153EF54-6CB1-40E1-A637-E250D7F6E88A}">
  <ds:schemaRefs/>
</ds:datastoreItem>
</file>

<file path=customXml/itemProps10.xml><?xml version="1.0" encoding="utf-8"?>
<ds:datastoreItem xmlns:ds="http://schemas.openxmlformats.org/officeDocument/2006/customXml" ds:itemID="{9765AD42-EEEB-4D02-A4F9-19490FB56FB0}">
  <ds:schemaRefs/>
</ds:datastoreItem>
</file>

<file path=customXml/itemProps11.xml><?xml version="1.0" encoding="utf-8"?>
<ds:datastoreItem xmlns:ds="http://schemas.openxmlformats.org/officeDocument/2006/customXml" ds:itemID="{31BF166F-8F29-4D09-9D83-B77F660898CD}">
  <ds:schemaRefs/>
</ds:datastoreItem>
</file>

<file path=customXml/itemProps12.xml><?xml version="1.0" encoding="utf-8"?>
<ds:datastoreItem xmlns:ds="http://schemas.openxmlformats.org/officeDocument/2006/customXml" ds:itemID="{9902E942-6486-4AE7-81D1-4571E32FB69A}">
  <ds:schemaRefs/>
</ds:datastoreItem>
</file>

<file path=customXml/itemProps13.xml><?xml version="1.0" encoding="utf-8"?>
<ds:datastoreItem xmlns:ds="http://schemas.openxmlformats.org/officeDocument/2006/customXml" ds:itemID="{42C4623C-0390-486C-99FF-095519853114}">
  <ds:schemaRefs/>
</ds:datastoreItem>
</file>

<file path=customXml/itemProps14.xml><?xml version="1.0" encoding="utf-8"?>
<ds:datastoreItem xmlns:ds="http://schemas.openxmlformats.org/officeDocument/2006/customXml" ds:itemID="{0C26916E-236D-4CAB-A86D-660224A9BEAE}">
  <ds:schemaRefs/>
</ds:datastoreItem>
</file>

<file path=customXml/itemProps15.xml><?xml version="1.0" encoding="utf-8"?>
<ds:datastoreItem xmlns:ds="http://schemas.openxmlformats.org/officeDocument/2006/customXml" ds:itemID="{D3536415-F7E0-4267-BA50-793A9CF818FD}">
  <ds:schemaRefs/>
</ds:datastoreItem>
</file>

<file path=customXml/itemProps16.xml><?xml version="1.0" encoding="utf-8"?>
<ds:datastoreItem xmlns:ds="http://schemas.openxmlformats.org/officeDocument/2006/customXml" ds:itemID="{04E68830-5172-4D9B-A1CD-F2C969AADAAA}">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2021-10-07T08:49:59Z</dcterms:modified>
</cp:coreProperties>
</file>