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sakharnykh/Downloads/"/>
    </mc:Choice>
  </mc:AlternateContent>
  <bookViews>
    <workbookView xWindow="4300" yWindow="1340" windowWidth="19360" windowHeight="13840" activeTab="4" xr2:uid="{00000000-000D-0000-FFFF-FFFF00000000}"/>
  </bookViews>
  <sheets>
    <sheet name="Sheet1" sheetId="1" r:id="rId1"/>
    <sheet name="pivot1" sheetId="2" r:id="rId2"/>
    <sheet name="pivot2" sheetId="3" r:id="rId3"/>
    <sheet name="pivot3" sheetId="4" r:id="rId4"/>
    <sheet name="bonus" sheetId="5" r:id="rId5"/>
  </sheets>
  <definedNames>
    <definedName name="_xlnm._FilterDatabase" localSheetId="0" hidden="1">Sheet1!$A$1:$T$1</definedName>
  </definedNames>
  <calcPr calcId="171027"/>
  <pivotCaches>
    <pivotCache cacheId="38" r:id="rId6"/>
    <pivotCache cacheId="4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 l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<sst xmlns="http://schemas.openxmlformats.org/spreadsheetml/2006/main" count="24821" uniqueCount="8400">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</sst>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AE1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7-AF48-817D-67C1373F5B13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77-AF48-817D-67C1373F5B13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77-AF48-817D-67C1373F5B13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77-AF48-817D-67C1373F5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7444511"/>
        <c:axId val="1397425583"/>
      </c:barChart>
      <c:catAx>
        <c:axId val="139744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425583"/>
        <c:crosses val="autoZero"/>
        <c:auto val="1"/>
        <c:lblAlgn val="ctr"/>
        <c:lblOffset val="100"/>
        <c:noMultiLvlLbl val="0"/>
      </c:catAx>
      <c:valAx>
        <c:axId val="139742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44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8025371828521428E-2"/>
          <c:y val="7.407407407407407E-2"/>
          <c:w val="0.71001159230096234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0-2F44-A977-D2AF619A8627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0-2F44-A977-D2AF619A8627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0-2F44-A977-D2AF619A8627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D0-2F44-A977-D2AF619A8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3211823"/>
        <c:axId val="1403214015"/>
      </c:barChart>
      <c:catAx>
        <c:axId val="140321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214015"/>
        <c:crosses val="autoZero"/>
        <c:auto val="1"/>
        <c:lblAlgn val="ctr"/>
        <c:lblOffset val="100"/>
        <c:noMultiLvlLbl val="0"/>
      </c:catAx>
      <c:valAx>
        <c:axId val="140321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21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A-FF4C-AA37-8E3BEF349358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4A-FF4C-AA37-8E3BEF349358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4A-FF4C-AA37-8E3BEF349358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4A-FF4C-AA37-8E3BEF349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5157423"/>
        <c:axId val="1415159119"/>
      </c:lineChart>
      <c:catAx>
        <c:axId val="141515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159119"/>
        <c:crosses val="autoZero"/>
        <c:auto val="1"/>
        <c:lblAlgn val="ctr"/>
        <c:lblOffset val="100"/>
        <c:noMultiLvlLbl val="0"/>
      </c:catAx>
      <c:valAx>
        <c:axId val="141515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15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EC-CD40-AE11-1BEAD93BD1B3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EC-CD40-AE11-1BEAD93BD1B3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EC-CD40-AE11-1BEAD93BD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0609183"/>
        <c:axId val="1412829647"/>
      </c:lineChart>
      <c:catAx>
        <c:axId val="141060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829647"/>
        <c:crosses val="autoZero"/>
        <c:auto val="1"/>
        <c:lblAlgn val="ctr"/>
        <c:lblOffset val="100"/>
        <c:noMultiLvlLbl val="0"/>
      </c:catAx>
      <c:valAx>
        <c:axId val="141282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60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14</xdr:row>
      <xdr:rowOff>158750</xdr:rowOff>
    </xdr:from>
    <xdr:to>
      <xdr:col>8</xdr:col>
      <xdr:colOff>584200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45AC8-66B7-AB40-85B4-EA7BFA7E7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48</xdr:row>
      <xdr:rowOff>44450</xdr:rowOff>
    </xdr:from>
    <xdr:to>
      <xdr:col>9</xdr:col>
      <xdr:colOff>635000</xdr:colOff>
      <xdr:row>68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66FB5-9D13-8F49-A31C-424B9B347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19</xdr:row>
      <xdr:rowOff>6350</xdr:rowOff>
    </xdr:from>
    <xdr:to>
      <xdr:col>8</xdr:col>
      <xdr:colOff>457200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8ED87-A89A-904B-8D50-32E91D5D8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57150</xdr:rowOff>
    </xdr:from>
    <xdr:to>
      <xdr:col>7</xdr:col>
      <xdr:colOff>1320800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FDE92-7C3C-EE4C-817C-7C61D17A9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ga Sakharnykh" refreshedDate="43127.527791898145" createdVersion="6" refreshedVersion="6" minRefreshableVersion="3" recordCount="4114" xr:uid="{56A9DEB1-6CDD-FB46-B56A-E81D4F0C3A1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ga Sakharnykh" refreshedDate="43128.897059722221" createdVersion="6" refreshedVersion="6" minRefreshableVersion="3" recordCount="4114" xr:uid="{4B8D9576-4057-364A-B0E2-D14E1B489F4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527E8-6691-F540-AFC4-FE7E53EF63E3}" name="PivotTable4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30"/>
        <item x="6"/>
        <item x="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7C053-ABBD-AF44-BC8E-44FF47EBFAB8}" name="PivotTable5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9516F-49E3-B540-920A-D8330BF543BF}" name="PivotTable6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Normal="55" workbookViewId="0">
      <selection activeCell="C5" sqref="C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4.5" bestFit="1" customWidth="1"/>
    <col min="17" max="17" width="10.33203125" bestFit="1" customWidth="1"/>
    <col min="18" max="18" width="11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IF(E2=0,0,E2/L2)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IF(E3=0,0,E3/L3)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5">
        <f t="shared" ref="P67:P130" si="7">IF(E67=0,0,E67/L67)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(J67/86400)+25569+(-5/24)</f>
        <v>41835.612893518519</v>
      </c>
      <c r="T67" s="9">
        <f t="shared" ref="T67:T130" si="11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5">
        <f t="shared" ref="P131:P194" si="13">IF(E131=0,0,E131/L131)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(J131/86400)+25569+(-5/24)</f>
        <v>41882.728969907403</v>
      </c>
      <c r="T131" s="9">
        <f t="shared" ref="T131:T194" si="17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41778.707083333335</v>
      </c>
      <c r="T132" s="9">
        <f t="shared" si="17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5">
        <f t="shared" ref="P195:P258" si="19">IF(E195=0,0,E195/L195)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(J195/86400)+25569+(-5/24)</f>
        <v>41911.726458333331</v>
      </c>
      <c r="T195" s="9">
        <f t="shared" ref="T195:T258" si="23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5">
        <f t="shared" ref="P259:P322" si="25">IF(E259=0,0,E259/L259)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(J259/86400)+25569+(-5/24)</f>
        <v>42479.418541666666</v>
      </c>
      <c r="T259" s="9">
        <f t="shared" ref="T259:T322" si="2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5">
        <f t="shared" ref="P323:P386" si="31">IF(E323=0,0,E323/L323)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(J323/86400)+25569+(-5/24)</f>
        <v>42647.238263888888</v>
      </c>
      <c r="T323" s="9">
        <f t="shared" ref="T323:T386" si="35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5">
        <f t="shared" ref="P387:P450" si="37">IF(E387=0,0,E387/L387)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(J387/86400)+25569+(-5/24)</f>
        <v>41934.376168981478</v>
      </c>
      <c r="T387" s="9">
        <f t="shared" ref="T387:T450" si="41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5">
        <f t="shared" ref="P451:P514" si="43">IF(E451=0,0,E451/L451)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(J451/86400)+25569+(-5/24)</f>
        <v>41534.359780092593</v>
      </c>
      <c r="T451" s="9">
        <f t="shared" ref="T451:T514" si="47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5">
        <f t="shared" ref="P515:P578" si="49">IF(E515=0,0,E515/L515)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(J515/86400)+25569+(-5/24)</f>
        <v>42552.445659722223</v>
      </c>
      <c r="T515" s="9">
        <f t="shared" ref="T515:T578" si="53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5">
        <f t="shared" ref="P579:P642" si="55">IF(E579=0,0,E579/L579)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(J579/86400)+25569+(-5/24)</f>
        <v>42450.380810185183</v>
      </c>
      <c r="T579" s="9">
        <f t="shared" ref="T579:T642" si="5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5">
        <f t="shared" ref="P643:P706" si="61">IF(E643=0,0,E643/L643)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(J643/86400)+25569+(-5/24)</f>
        <v>42199.361666666664</v>
      </c>
      <c r="T643" s="9">
        <f t="shared" ref="T643:T706" si="65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5">
        <f t="shared" ref="P707:P770" si="67">IF(E707=0,0,E707/L707)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(J707/86400)+25569+(-5/24)</f>
        <v>42726.283310185179</v>
      </c>
      <c r="T707" s="9">
        <f t="shared" ref="T707:T770" si="71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5">
        <f t="shared" ref="P771:P834" si="73">IF(E771=0,0,E771/L771)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(J771/86400)+25569+(-5/24)</f>
        <v>41604.788124999999</v>
      </c>
      <c r="T771" s="9">
        <f t="shared" ref="T771:T834" si="77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41289.791307870364</v>
      </c>
      <c r="T772" s="9">
        <f t="shared" si="77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5">
        <f t="shared" ref="P835:P898" si="79">IF(E835=0,0,E835/L835)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(J835/86400)+25569+(-5/24)</f>
        <v>41718.669849537036</v>
      </c>
      <c r="T835" s="9">
        <f t="shared" ref="T835:T898" si="83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5">
        <f t="shared" ref="P899:P962" si="85">IF(E899=0,0,E899/L899)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(J899/86400)+25569+(-5/24)</f>
        <v>41211.480416666665</v>
      </c>
      <c r="T899" s="9">
        <f t="shared" ref="T899:T962" si="8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5">
        <f t="shared" ref="P963:P1026" si="91">IF(E963=0,0,E963/L963)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(J963/86400)+25569+(-5/24)</f>
        <v>42740.485358796293</v>
      </c>
      <c r="T963" s="9">
        <f t="shared" ref="T963:T1026" si="95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5">
        <f t="shared" ref="P1027:P1090" si="97">IF(E1027=0,0,E1027/L1027)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(J1027/86400)+25569+(-5/24)</f>
        <v>42049.625428240739</v>
      </c>
      <c r="T1027" s="9">
        <f t="shared" ref="T1027:T1090" si="101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5">
        <f t="shared" ref="P1091:P1154" si="103">IF(E1091=0,0,E1091/L1091)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(J1091/86400)+25569+(-5/24)</f>
        <v>42150.981192129628</v>
      </c>
      <c r="T1091" s="9">
        <f t="shared" ref="T1091:T1154" si="107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5">
        <f t="shared" ref="P1155:P1218" si="109">IF(E1155=0,0,E1155/L1155)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(J1155/86400)+25569+(-5/24)</f>
        <v>42143.505844907406</v>
      </c>
      <c r="T1155" s="9">
        <f t="shared" ref="T1155:T1218" si="113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5">
        <f t="shared" ref="P1219:P1282" si="115">IF(E1219=0,0,E1219/L1219)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(J1219/86400)+25569+(-5/24)</f>
        <v>42535.6011574074</v>
      </c>
      <c r="T1219" s="9">
        <f t="shared" ref="T1219:T1282" si="11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5">
        <f t="shared" ref="P1283:P1346" si="121">IF(E1283=0,0,E1283/L1283)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(J1283/86400)+25569+(-5/24)</f>
        <v>41463.535138888888</v>
      </c>
      <c r="T1283" s="9">
        <f t="shared" ref="T1283:T1346" si="125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41586.266840277771</v>
      </c>
      <c r="T1284" s="9">
        <f t="shared" si="125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5">
        <f t="shared" ref="P1347:P1410" si="127">IF(E1347=0,0,E1347/L1347)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(J1347/86400)+25569+(-5/24)</f>
        <v>41799.606006944443</v>
      </c>
      <c r="T1347" s="9">
        <f t="shared" ref="T1347:T1410" si="131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5">
        <f t="shared" ref="P1411:P1474" si="133">IF(E1411=0,0,E1411/L1411)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(J1411/86400)+25569+(-5/24)</f>
        <v>41944.925173611111</v>
      </c>
      <c r="T1411" s="9">
        <f t="shared" ref="T1411:T1474" si="137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5">
        <f t="shared" ref="P1475:P1538" si="139">IF(E1475=0,0,E1475/L1475)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(J1475/86400)+25569+(-5/24)</f>
        <v>40939.771284722221</v>
      </c>
      <c r="T1475" s="9">
        <f t="shared" ref="T1475:T1538" si="143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41500.519583333335</v>
      </c>
      <c r="T1476" s="9">
        <f t="shared" si="143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5">
        <f t="shared" ref="P1539:P1602" si="145">IF(E1539=0,0,E1539/L1539)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(J1539/86400)+25569+(-5/24)</f>
        <v>42552.106793981475</v>
      </c>
      <c r="T1539" s="9">
        <f t="shared" ref="T1539:T1602" si="14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5">
        <f t="shared" ref="P1603:P1666" si="151">IF(E1603=0,0,E1603/L1603)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(J1603/86400)+25569+(-5/24)</f>
        <v>40637.884641203702</v>
      </c>
      <c r="T1603" s="9">
        <f t="shared" ref="T1603:T1666" si="155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5">
        <f t="shared" ref="P1667:P1730" si="157">IF(E1667=0,0,E1667/L1667)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(J1667/86400)+25569+(-5/24)</f>
        <v>40564.441122685181</v>
      </c>
      <c r="T1667" s="9">
        <f t="shared" ref="T1667:T1730" si="161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5">
        <f t="shared" ref="P1731:P1794" si="163">IF(E1731=0,0,E1731/L1731)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(J1731/86400)+25569+(-5/24)</f>
        <v>42470.843819444439</v>
      </c>
      <c r="T1731" s="9">
        <f t="shared" ref="T1731:T1794" si="167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42271.879432870366</v>
      </c>
      <c r="T1732" s="9">
        <f t="shared" si="167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5">
        <f t="shared" ref="P1795:P1858" si="169">IF(E1795=0,0,E1795/L1795)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(J1795/86400)+25569+(-5/24)</f>
        <v>41940.683333333327</v>
      </c>
      <c r="T1795" s="9">
        <f t="shared" ref="T1795:T1858" si="173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5">
        <f t="shared" ref="P1859:P1922" si="175">IF(E1859=0,0,E1859/L1859)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(J1859/86400)+25569+(-5/24)</f>
        <v>41864.560335648144</v>
      </c>
      <c r="T1859" s="9">
        <f t="shared" ref="T1859:T1922" si="17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5">
        <f t="shared" ref="P1923:P1986" si="181">IF(E1923=0,0,E1923/L1923)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(J1923/86400)+25569+(-5/24)</f>
        <v>41074.013229166667</v>
      </c>
      <c r="T1923" s="9">
        <f t="shared" ref="T1923:T1986" si="185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5">
        <f t="shared" ref="P1987:P2050" si="187">IF(E1987=0,0,E1987/L1987)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(J1987/86400)+25569+(-5/24)</f>
        <v>42555.490405092591</v>
      </c>
      <c r="T1987" s="9">
        <f t="shared" ref="T1987:T2050" si="191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42413.225497685184</v>
      </c>
      <c r="T1988" s="9">
        <f t="shared" si="191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5">
        <f t="shared" ref="P2051:P2114" si="193">IF(E2051=0,0,E2051/L2051)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(J2051/86400)+25569+(-5/24)</f>
        <v>41575.319016203699</v>
      </c>
      <c r="T2051" s="9">
        <f t="shared" ref="T2051:T2114" si="197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5">
        <f t="shared" ref="P2115:P2178" si="199">IF(E2115=0,0,E2115/L2115)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(J2115/86400)+25569+(-5/24)</f>
        <v>41870.657129629624</v>
      </c>
      <c r="T2115" s="9">
        <f t="shared" ref="T2115:T2178" si="203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5">
        <f t="shared" ref="P2179:P2242" si="205">IF(E2179=0,0,E2179/L2179)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(J2179/86400)+25569+(-5/24)</f>
        <v>42502.042442129627</v>
      </c>
      <c r="T2179" s="9">
        <f t="shared" ref="T2179:T2242" si="20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5">
        <f t="shared" ref="P2243:P2306" si="211">IF(E2243=0,0,E2243/L2243)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(J2243/86400)+25569+(-5/24)</f>
        <v>42766.619212962956</v>
      </c>
      <c r="T2243" s="9">
        <f t="shared" ref="T2243:T2306" si="215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5">
        <f t="shared" ref="P2307:P2370" si="217">IF(E2307=0,0,E2307/L2307)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(J2307/86400)+25569+(-5/24)</f>
        <v>41834.486944444441</v>
      </c>
      <c r="T2307" s="9">
        <f t="shared" ref="T2307:T2370" si="221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5">
        <f t="shared" ref="P2371:P2434" si="223">IF(E2371=0,0,E2371/L2371)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(J2371/86400)+25569+(-5/24)</f>
        <v>42380.60429398148</v>
      </c>
      <c r="T2371" s="9">
        <f t="shared" ref="T2371:T2434" si="227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5">
        <f t="shared" ref="P2435:P2498" si="229">IF(E2435=0,0,E2435/L2435)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(J2435/86400)+25569+(-5/24)</f>
        <v>42397.691469907404</v>
      </c>
      <c r="T2435" s="9">
        <f t="shared" ref="T2435:T2498" si="233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42179.977708333332</v>
      </c>
      <c r="T2436" s="9">
        <f t="shared" si="233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5">
        <f t="shared" ref="P2499:P2562" si="235">IF(E2499=0,0,E2499/L2499)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(J2499/86400)+25569+(-5/24)</f>
        <v>40730.670578703699</v>
      </c>
      <c r="T2499" s="9">
        <f t="shared" ref="T2499:T2562" si="23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5">
        <f t="shared" ref="P2563:P2626" si="241">IF(E2563=0,0,E2563/L2563)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(J2563/86400)+25569+(-5/24)</f>
        <v>42260.320474537039</v>
      </c>
      <c r="T2563" s="9">
        <f t="shared" ref="T2563:T2626" si="245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5">
        <f t="shared" ref="P2627:P2690" si="247">IF(E2627=0,0,E2627/L2627)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(J2627/86400)+25569+(-5/24)</f>
        <v>42658.601944444446</v>
      </c>
      <c r="T2627" s="9">
        <f t="shared" ref="T2627:T2690" si="251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5">
        <f t="shared" ref="P2691:P2754" si="253">IF(E2691=0,0,E2691/L2691)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(J2691/86400)+25569+(-5/24)</f>
        <v>42551.75335648148</v>
      </c>
      <c r="T2691" s="9">
        <f t="shared" ref="T2691:T2754" si="257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5">
        <f t="shared" ref="P2755:P2818" si="259">IF(E2755=0,0,E2755/L2755)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(J2755/86400)+25569+(-5/24)</f>
        <v>41117.692395833328</v>
      </c>
      <c r="T2755" s="9">
        <f t="shared" ref="T2755:T2818" si="263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41863.427673611106</v>
      </c>
      <c r="T2756" s="9">
        <f t="shared" si="263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5">
        <f t="shared" ref="P2819:P2882" si="265">IF(E2819=0,0,E2819/L2819)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(J2819/86400)+25569+(-5/24)</f>
        <v>42023.42664351852</v>
      </c>
      <c r="T2819" s="9">
        <f t="shared" ref="T2819:T2882" si="26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5">
        <f t="shared" ref="P2883:P2946" si="271">IF(E2883=0,0,E2883/L2883)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(J2883/86400)+25569+(-5/24)</f>
        <v>41916.389305555553</v>
      </c>
      <c r="T2883" s="9">
        <f t="shared" ref="T2883:T2946" si="275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5">
        <f t="shared" ref="P2947:P3010" si="277">IF(E2947=0,0,E2947/L2947)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(J2947/86400)+25569+(-5/24)</f>
        <v>42117.931250000001</v>
      </c>
      <c r="T2947" s="9">
        <f t="shared" ref="T2947:T3010" si="281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5">
        <f t="shared" ref="P3011:P3074" si="283">IF(E3011=0,0,E3011/L3011)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(J3011/86400)+25569+(-5/24)</f>
        <v>41939.361574074072</v>
      </c>
      <c r="T3011" s="9">
        <f t="shared" ref="T3011:T3074" si="287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5">
        <f t="shared" ref="P3075:P3138" si="289">IF(E3075=0,0,E3075/L3075)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(J3075/86400)+25569+(-5/24)</f>
        <v>42111.475694444445</v>
      </c>
      <c r="T3075" s="9">
        <f t="shared" ref="T3075:T3138" si="293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42409.362951388888</v>
      </c>
      <c r="T3076" s="9">
        <f t="shared" si="293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5">
        <f t="shared" ref="P3139:P3202" si="295">IF(E3139=0,0,E3139/L3139)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(J3139/86400)+25569+(-5/24)</f>
        <v>42807.676724537036</v>
      </c>
      <c r="T3139" s="9">
        <f t="shared" ref="T3139:T3202" si="2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5">
        <f t="shared" ref="P3203:P3266" si="301">IF(E3203=0,0,E3203/L3203)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(J3203/86400)+25569+(-5/24)</f>
        <v>41861.558761574073</v>
      </c>
      <c r="T3203" s="9">
        <f t="shared" ref="T3203:T3266" si="305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5">
        <f t="shared" ref="P3267:P3330" si="307">IF(E3267=0,0,E3267/L3267)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(J3267/86400)+25569+(-5/24)</f>
        <v>42311.503645833327</v>
      </c>
      <c r="T3267" s="9">
        <f t="shared" ref="T3267:T3330" si="311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42136.327800925923</v>
      </c>
      <c r="T3268" s="9">
        <f t="shared" si="311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5">
        <f t="shared" ref="P3331:P3394" si="313">IF(E3331=0,0,E3331/L3331)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(J3331/86400)+25569+(-5/24)</f>
        <v>41837.114675925921</v>
      </c>
      <c r="T3331" s="9">
        <f t="shared" ref="T3331:T3394" si="317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5">
        <f t="shared" ref="P3395:P3458" si="319">IF(E3395=0,0,E3395/L3395)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(J3395/86400)+25569+(-5/24)</f>
        <v>41923.713310185187</v>
      </c>
      <c r="T3395" s="9">
        <f t="shared" ref="T3395:T3458" si="323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5">
        <f t="shared" ref="P3459:P3522" si="325">IF(E3459=0,0,E3459/L3459)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(J3459/86400)+25569+(-5/24)</f>
        <v>42016.498344907406</v>
      </c>
      <c r="T3459" s="9">
        <f t="shared" ref="T3459:T3522" si="32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5">
        <f t="shared" ref="P3523:P3586" si="331">IF(E3523=0,0,E3523/L3523)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(J3523/86400)+25569+(-5/24)</f>
        <v>41881.153009259258</v>
      </c>
      <c r="T3523" s="9">
        <f t="shared" ref="T3523:T3586" si="335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5">
        <f t="shared" ref="P3587:P3650" si="337">IF(E3587=0,0,E3587/L3587)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(J3587/86400)+25569+(-5/24)</f>
        <v>41964.507986111108</v>
      </c>
      <c r="T3587" s="9">
        <f t="shared" ref="T3587:T3650" si="341">(I3587/86400)+25569+(-5/24)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5">
        <f t="shared" ref="P3651:P3714" si="343">IF(E3651=0,0,E3651/L3651)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(J3651/86400)+25569+(-5/24)</f>
        <v>41780.504560185182</v>
      </c>
      <c r="T3651" s="9">
        <f t="shared" ref="T3651:T3714" si="347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5">
        <f t="shared" ref="P3715:P3778" si="349">IF(E3715=0,0,E3715/L3715)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(J3715/86400)+25569+(-5/24)</f>
        <v>42505.529699074068</v>
      </c>
      <c r="T3715" s="9">
        <f t="shared" ref="T3715:T3778" si="353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42118.347997685181</v>
      </c>
      <c r="T3716" s="9">
        <f t="shared" si="353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5">
        <f t="shared" ref="P3779:P3842" si="355">IF(E3779=0,0,E3779/L3779)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(J3779/86400)+25569+(-5/24)</f>
        <v>41886.903020833335</v>
      </c>
      <c r="T3779" s="9">
        <f t="shared" ref="T3779:T3842" si="35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5">
        <f t="shared" ref="P3843:P3906" si="361">IF(E3843=0,0,E3843/L3843)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(J3843/86400)+25569+(-5/24)</f>
        <v>41780.57739583333</v>
      </c>
      <c r="T3843" s="9">
        <f t="shared" ref="T3843:T3906" si="365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5">
        <f t="shared" ref="P3907:P3970" si="367">IF(E3907=0,0,E3907/L3907)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(J3907/86400)+25569+(-5/24)</f>
        <v>42124.415543981479</v>
      </c>
      <c r="T3907" s="9">
        <f t="shared" ref="T3907:T3970" si="371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5">
        <f t="shared" ref="P3971:P4034" si="373">IF(E3971=0,0,E3971/L3971)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(J3971/86400)+25569+(-5/24)</f>
        <v>42601.646365740737</v>
      </c>
      <c r="T3971" s="9">
        <f t="shared" ref="T3971:T4034" si="377">(I3971/86400)+25569+(-5/24)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42447.655219907407</v>
      </c>
      <c r="T3972" s="9">
        <f t="shared" si="377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5">
        <f t="shared" ref="P4035:P4098" si="379">IF(E4035=0,0,E4035/L4035)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(J4035/86400)+25569+(-5/24)</f>
        <v>42614.06046296296</v>
      </c>
      <c r="T4035" s="9">
        <f t="shared" ref="T4035:T4098" si="383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5">
        <f t="shared" ref="P4099:P4115" si="385">IF(E4099=0,0,E4099/L4099)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(J4099/86400)+25569+(-5/24)</f>
        <v>42344.616168981483</v>
      </c>
      <c r="T4099" s="9">
        <f t="shared" ref="T4099:T4115" si="38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autoFilter ref="A1:T1" xr:uid="{91260C2F-5C28-C24F-8559-DF3712DDFFF2}"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percent" val="0"/>
        <cfvo type="num" val="100"/>
        <cfvo type="num" val="200"/>
        <color rgb="FFAE1D2C"/>
        <color theme="9" tint="-0.249977111117893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A241C-7C7D-EB4F-9618-104550FCB353}">
  <dimension ref="A1:F14"/>
  <sheetViews>
    <sheetView workbookViewId="0">
      <selection activeCell="E9" sqref="E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3.1640625" bestFit="1" customWidth="1"/>
    <col min="9" max="9" width="9.6640625" bestFit="1" customWidth="1"/>
    <col min="10" max="10" width="7.6640625" bestFit="1" customWidth="1"/>
    <col min="11" max="11" width="7.83203125" bestFit="1" customWidth="1"/>
    <col min="12" max="12" width="8.5" bestFit="1" customWidth="1"/>
    <col min="13" max="13" width="9.33203125" bestFit="1" customWidth="1"/>
    <col min="14" max="14" width="9" bestFit="1" customWidth="1"/>
    <col min="15" max="15" width="9.33203125" bestFit="1" customWidth="1"/>
    <col min="16" max="16" width="8.6640625" bestFit="1" customWidth="1"/>
    <col min="17" max="17" width="10.33203125" bestFit="1" customWidth="1"/>
    <col min="18" max="18" width="3.33203125" bestFit="1" customWidth="1"/>
    <col min="19" max="19" width="4.1640625" bestFit="1" customWidth="1"/>
    <col min="20" max="20" width="8.5" bestFit="1" customWidth="1"/>
    <col min="21" max="21" width="7.33203125" bestFit="1" customWidth="1"/>
    <col min="22" max="22" width="4.33203125" bestFit="1" customWidth="1"/>
    <col min="23" max="23" width="7.1640625" bestFit="1" customWidth="1"/>
    <col min="24" max="24" width="4.1640625" bestFit="1" customWidth="1"/>
    <col min="25" max="25" width="10.5" bestFit="1" customWidth="1"/>
    <col min="26" max="26" width="5.5" bestFit="1" customWidth="1"/>
    <col min="27" max="27" width="5.1640625" bestFit="1" customWidth="1"/>
    <col min="28" max="28" width="7.83203125" bestFit="1" customWidth="1"/>
    <col min="29" max="29" width="4.1640625" bestFit="1" customWidth="1"/>
    <col min="30" max="30" width="7.33203125" bestFit="1" customWidth="1"/>
    <col min="31" max="31" width="4.1640625" bestFit="1" customWidth="1"/>
    <col min="32" max="32" width="4.5" bestFit="1" customWidth="1"/>
    <col min="33" max="33" width="7" bestFit="1" customWidth="1"/>
    <col min="34" max="34" width="8.5" bestFit="1" customWidth="1"/>
    <col min="35" max="35" width="3.1640625" bestFit="1" customWidth="1"/>
    <col min="36" max="36" width="8.83203125" bestFit="1" customWidth="1"/>
    <col min="37" max="37" width="3.1640625" bestFit="1" customWidth="1"/>
    <col min="38" max="38" width="6.33203125" bestFit="1" customWidth="1"/>
    <col min="39" max="39" width="10" bestFit="1" customWidth="1"/>
    <col min="40" max="40" width="11.5" bestFit="1" customWidth="1"/>
    <col min="41" max="41" width="14" bestFit="1" customWidth="1"/>
    <col min="42" max="44" width="8.6640625" bestFit="1" customWidth="1"/>
    <col min="45" max="45" width="11.1640625" bestFit="1" customWidth="1"/>
    <col min="46" max="46" width="8" bestFit="1" customWidth="1"/>
    <col min="47" max="47" width="10.5" bestFit="1" customWidth="1"/>
    <col min="48" max="48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8323</v>
      </c>
      <c r="B3" s="6" t="s">
        <v>8311</v>
      </c>
    </row>
    <row r="4" spans="1:6" x14ac:dyDescent="0.2">
      <c r="A4" s="6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8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8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8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8" t="s">
        <v>8315</v>
      </c>
      <c r="B8" s="7">
        <v>24</v>
      </c>
      <c r="C8" s="7"/>
      <c r="D8" s="7"/>
      <c r="E8" s="7"/>
      <c r="F8" s="7">
        <v>24</v>
      </c>
    </row>
    <row r="9" spans="1:6" x14ac:dyDescent="0.2">
      <c r="A9" s="8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8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8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8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8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8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9DF35-4404-C944-A87B-A7462AF9EC36}">
  <dimension ref="A1:F47"/>
  <sheetViews>
    <sheetView topLeftCell="A39" workbookViewId="0">
      <selection activeCell="F38" sqref="F38:F4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8310</v>
      </c>
    </row>
    <row r="2" spans="1:6" x14ac:dyDescent="0.2">
      <c r="A2" s="6" t="s">
        <v>8308</v>
      </c>
      <c r="B2" t="s">
        <v>8310</v>
      </c>
    </row>
    <row r="4" spans="1:6" x14ac:dyDescent="0.2">
      <c r="A4" s="6" t="s">
        <v>8323</v>
      </c>
      <c r="B4" s="6" t="s">
        <v>8311</v>
      </c>
    </row>
    <row r="5" spans="1:6" x14ac:dyDescent="0.2">
      <c r="A5" s="6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8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8" t="s">
        <v>8325</v>
      </c>
      <c r="B7" s="7">
        <v>20</v>
      </c>
      <c r="C7" s="7"/>
      <c r="D7" s="7"/>
      <c r="E7" s="7"/>
      <c r="F7" s="7">
        <v>20</v>
      </c>
    </row>
    <row r="8" spans="1:6" x14ac:dyDescent="0.2">
      <c r="A8" s="8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s="8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8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8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8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8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8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8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8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8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8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8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8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8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8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8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8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8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8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8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8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8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8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8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8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8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8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8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8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">
      <c r="A37" s="8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8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8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8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8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8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8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8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8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8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8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31BE-457A-134E-985D-E6E304CE7C30}">
  <dimension ref="A1:F18"/>
  <sheetViews>
    <sheetView topLeftCell="A7" workbookViewId="0">
      <selection sqref="A1: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8310</v>
      </c>
    </row>
    <row r="2" spans="1:6" x14ac:dyDescent="0.2">
      <c r="A2" s="6" t="s">
        <v>8379</v>
      </c>
      <c r="B2" t="s">
        <v>8310</v>
      </c>
    </row>
    <row r="4" spans="1:6" x14ac:dyDescent="0.2">
      <c r="A4" s="6" t="s">
        <v>8323</v>
      </c>
      <c r="B4" s="6" t="s">
        <v>8311</v>
      </c>
    </row>
    <row r="5" spans="1:6" x14ac:dyDescent="0.2">
      <c r="A5" s="6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0" t="s">
        <v>8373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">
      <c r="A7" s="10" t="s">
        <v>8374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">
      <c r="A8" s="10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">
      <c r="A9" s="10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">
      <c r="A10" s="10" t="s">
        <v>8367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">
      <c r="A11" s="10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10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">
      <c r="A13" s="10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">
      <c r="A14" s="10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">
      <c r="A15" s="10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">
      <c r="A16" s="10" t="s">
        <v>8372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">
      <c r="A17" s="10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">
      <c r="A18" s="10" t="s">
        <v>8321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D2F3E-58D9-B94E-BB96-8A0FD749483C}">
  <dimension ref="A1:H13"/>
  <sheetViews>
    <sheetView tabSelected="1" workbookViewId="0">
      <selection activeCell="I13" sqref="I13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t="s">
        <v>8388</v>
      </c>
      <c r="B2">
        <f>COUNTIFS(Sheet1!$F:$F,"=successful",Sheet1!$D:$D,"&lt;1000")</f>
        <v>322</v>
      </c>
      <c r="C2">
        <f>COUNTIFS(Sheet1!$F:$F,"=failed",Sheet1!$D:$D,"&lt;1000")</f>
        <v>113</v>
      </c>
      <c r="D2">
        <f>COUNTIFS(Sheet1!$F:$F,"=canceled",Sheet1!$D:$D,"&lt;1000")</f>
        <v>18</v>
      </c>
      <c r="E2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</row>
    <row r="3" spans="1:8" x14ac:dyDescent="0.2">
      <c r="A3" t="s">
        <v>8389</v>
      </c>
      <c r="B3">
        <f>COUNTIFS(Sheet1!$F:$F,"=successful",Sheet1!$D:$D,"&gt;=1000",Sheet1!$D:$D,"&lt;5000")</f>
        <v>932</v>
      </c>
      <c r="C3">
        <f>COUNTIFS(Sheet1!$F:$F,"=failed",Sheet1!$D:$D,"&gt;=1000",Sheet1!$D:$D,"&lt;5000")</f>
        <v>420</v>
      </c>
      <c r="D3">
        <f>COUNTIFS(Sheet1!$F:$F,"=canceled",Sheet1!$D:$D,"&gt;=1000",Sheet1!$D:$D,"&lt;5000")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1">
        <f t="shared" si="0"/>
        <v>4.2492917847025496E-2</v>
      </c>
    </row>
    <row r="4" spans="1:8" x14ac:dyDescent="0.2">
      <c r="A4" t="s">
        <v>8390</v>
      </c>
      <c r="B4">
        <f>COUNTIFS(Sheet1!$F:$F,"=successful",Sheet1!$D:$D,"&gt;=5000",Sheet1!$D:$D,"&lt;10000")</f>
        <v>381</v>
      </c>
      <c r="C4">
        <f>COUNTIFS(Sheet1!$F:$F,"=failed",Sheet1!$D:$D,"&gt;=5000",Sheet1!$D:$D,"&lt;10000")</f>
        <v>283</v>
      </c>
      <c r="D4">
        <f>COUNTIFS(Sheet1!$F:$F,"=canceled",Sheet1!$D:$D,"&gt;=5000",Sheet1!$D:$D,"&lt;10000")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 x14ac:dyDescent="0.2">
      <c r="A5" t="s">
        <v>8391</v>
      </c>
      <c r="B5">
        <f>COUNTIFS(Sheet1!$F:$F,"=successful",Sheet1!$D:$D,"&gt;=10000",Sheet1!$D:$D,"&lt;15000")</f>
        <v>168</v>
      </c>
      <c r="C5">
        <f>COUNTIFS(Sheet1!$F:$F,"=failed",Sheet1!$D:$D,"&gt;=10000",Sheet1!$D:$D,"&lt;15000")</f>
        <v>144</v>
      </c>
      <c r="D5">
        <f>COUNTIFS(Sheet1!$F:$F,"=canceled",Sheet1!$D:$D,"&gt;=10000",Sheet1!$D:$D,"&lt;15000")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 x14ac:dyDescent="0.2">
      <c r="A6" t="s">
        <v>8392</v>
      </c>
      <c r="B6">
        <f>COUNTIFS(Sheet1!$F:$F,"=successful",Sheet1!$D:$D,"&gt;=15000",Sheet1!$D:$D,"&lt;20000")</f>
        <v>94</v>
      </c>
      <c r="C6">
        <f>COUNTIFS(Sheet1!$F:$F,"=failed",Sheet1!$D:$D,"&gt;=15000",Sheet1!$D:$D,"&lt;20000")</f>
        <v>90</v>
      </c>
      <c r="D6">
        <f>COUNTIFS(Sheet1!$F:$F,"=canceled",Sheet1!$D:$D,"&gt;=15000",Sheet1!$D:$D,"&lt;20000")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 x14ac:dyDescent="0.2">
      <c r="A7" t="s">
        <v>8393</v>
      </c>
      <c r="B7">
        <f>COUNTIFS(Sheet1!$F:$F,"=successful",Sheet1!$D:$D,"&gt;=20000",Sheet1!$D:$D,"&lt;25000")</f>
        <v>62</v>
      </c>
      <c r="C7">
        <f>COUNTIFS(Sheet1!$F:$F,"=failed",Sheet1!$D:$D,"&gt;=20000",Sheet1!$D:$D,"&lt;25000")</f>
        <v>72</v>
      </c>
      <c r="D7">
        <f>COUNTIFS(Sheet1!$F:$F,"=canceled",Sheet1!$D:$D,"&gt;=20000",Sheet1!$D:$D,"&lt;25000")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 x14ac:dyDescent="0.2">
      <c r="A8" t="s">
        <v>8394</v>
      </c>
      <c r="B8">
        <f>COUNTIFS(Sheet1!$F:$F,"=successful",Sheet1!$D:$D,"&gt;=25000",Sheet1!$D:$D,"&lt;30000")</f>
        <v>55</v>
      </c>
      <c r="C8">
        <f>COUNTIFS(Sheet1!$F:$F,"=failed",Sheet1!$D:$D,"&gt;=25000",Sheet1!$D:$D,"&lt;30000")</f>
        <v>64</v>
      </c>
      <c r="D8">
        <f>COUNTIFS(Sheet1!$F:$F,"=canceled",Sheet1!$D:$D,"&gt;=25000",Sheet1!$D:$D,"&lt;30000")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 x14ac:dyDescent="0.2">
      <c r="A9" t="s">
        <v>8395</v>
      </c>
      <c r="B9">
        <f>COUNTIFS(Sheet1!$F:$F,"=successful",Sheet1!$D:$D,"&gt;=30000",Sheet1!$D:$D,"&lt;35000")</f>
        <v>32</v>
      </c>
      <c r="C9">
        <f>COUNTIFS(Sheet1!$F:$F,"=failed",Sheet1!$D:$D,"&gt;=30000",Sheet1!$D:$D,"&lt;35000")</f>
        <v>37</v>
      </c>
      <c r="D9">
        <f>COUNTIFS(Sheet1!$F:$F,"=canceled",Sheet1!$D:$D,"&gt;=30000",Sheet1!$D:$D,"&lt;35000")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 x14ac:dyDescent="0.2">
      <c r="A10" t="s">
        <v>8396</v>
      </c>
      <c r="B10">
        <f>COUNTIFS(Sheet1!$F:$F,"=successful",Sheet1!$D:$D,"&gt;=35000",Sheet1!$D:$D,"&lt;40000")</f>
        <v>26</v>
      </c>
      <c r="C10">
        <f>COUNTIFS(Sheet1!$F:$F,"=failed",Sheet1!$D:$D,"&gt;=35000",Sheet1!$D:$D,"&lt;40000")</f>
        <v>22</v>
      </c>
      <c r="D10">
        <f>COUNTIFS(Sheet1!$F:$F,"=canceled",Sheet1!$D:$D,"&gt;=35000",Sheet1!$D:$D,"&lt;40000")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 x14ac:dyDescent="0.2">
      <c r="A11" t="s">
        <v>8397</v>
      </c>
      <c r="B11">
        <f>COUNTIFS(Sheet1!$F:$F,"=successful",Sheet1!$D:$D,"&gt;=40000",Sheet1!$D:$D,"&lt;45000")</f>
        <v>21</v>
      </c>
      <c r="C11">
        <f>COUNTIFS(Sheet1!$F:$F,"=failed",Sheet1!$D:$D,"&gt;=40000",Sheet1!$D:$D,"&lt;45000")</f>
        <v>16</v>
      </c>
      <c r="D11">
        <f>COUNTIFS(Sheet1!$F:$F,"=canceled",Sheet1!$D:$D,"&gt;=40000",Sheet1!$D:$D,"&lt;45000")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 x14ac:dyDescent="0.2">
      <c r="A12" t="s">
        <v>8398</v>
      </c>
      <c r="B12">
        <f>COUNTIFS(Sheet1!$F:$F,"=successful",Sheet1!$D:$D,"&gt;=45000",Sheet1!$D:$D,"&lt;50000")</f>
        <v>6</v>
      </c>
      <c r="C12">
        <f>COUNTIFS(Sheet1!$F:$F,"=failed",Sheet1!$D:$D,"&gt;=45000",Sheet1!$D:$D,"&lt;50000")</f>
        <v>11</v>
      </c>
      <c r="D12">
        <f>COUNTIFS(Sheet1!$F:$F,"=canceled",Sheet1!$D:$D,"&gt;=45000",Sheet1!$D:$D,"&lt;50000")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 x14ac:dyDescent="0.2">
      <c r="A13" t="s">
        <v>8399</v>
      </c>
      <c r="B13">
        <f>COUNTIFS(Sheet1!$F:$F,"=successful",Sheet1!$D:$D,"&gt;=50000")</f>
        <v>86</v>
      </c>
      <c r="C13">
        <f>COUNTIFS(Sheet1!$F:$F,"=failed",Sheet1!$D:$D,"&gt;=50000")</f>
        <v>258</v>
      </c>
      <c r="D13">
        <f>COUNTIFS(Sheet1!$F:$F,"=canceled",Sheet1!$D:$D,"&gt;=50000")</f>
        <v>100</v>
      </c>
      <c r="E13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Olga Sakharnykh</cp:lastModifiedBy>
  <dcterms:created xsi:type="dcterms:W3CDTF">2017-04-20T15:17:24Z</dcterms:created>
  <dcterms:modified xsi:type="dcterms:W3CDTF">2018-01-29T04:32:10Z</dcterms:modified>
</cp:coreProperties>
</file>