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Users\Ojas\Documents\RStudio\EDS222\f23-eds222-project\data\"/>
    </mc:Choice>
  </mc:AlternateContent>
  <xr:revisionPtr revIDLastSave="0" documentId="13_ncr:1_{2CB7B558-CA18-4653-A32F-B6DC8DEA0B84}" xr6:coauthVersionLast="47" xr6:coauthVersionMax="47" xr10:uidLastSave="{00000000-0000-0000-0000-000000000000}"/>
  <bookViews>
    <workbookView xWindow="-108" yWindow="-108" windowWidth="30936" windowHeight="16896" activeTab="5" xr2:uid="{C82FB6B0-6C98-411C-B358-D1F57A3E96AB}"/>
  </bookViews>
  <sheets>
    <sheet name="wpf_meta" sheetId="2" r:id="rId1"/>
    <sheet name="wpf_raw" sheetId="1" r:id="rId2"/>
    <sheet name="wpf_clean" sheetId="3" r:id="rId3"/>
    <sheet name="owd_meta" sheetId="5" r:id="rId4"/>
    <sheet name="owd_raw" sheetId="4" r:id="rId5"/>
    <sheet name="owd_wfp_merged" sheetId="6" r:id="rId6"/>
  </sheets>
  <definedNames>
    <definedName name="_xlnm._FilterDatabase" localSheetId="5" hidden="1">owd_wfp_merged!$A$1:$L$86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4" i="6" l="1"/>
  <c r="H53" i="6"/>
  <c r="E3" i="6"/>
  <c r="E4" i="6"/>
  <c r="E5" i="6"/>
  <c r="E7" i="6"/>
  <c r="E8" i="6"/>
  <c r="E9" i="6"/>
  <c r="E10" i="6"/>
  <c r="E11" i="6"/>
  <c r="E12" i="6"/>
  <c r="E15" i="6"/>
  <c r="E14" i="6"/>
  <c r="E13" i="6"/>
  <c r="E16" i="6"/>
  <c r="E18" i="6"/>
  <c r="E17" i="6"/>
  <c r="E19" i="6"/>
  <c r="E20" i="6"/>
  <c r="E21" i="6"/>
  <c r="E22" i="6"/>
  <c r="E23" i="6"/>
  <c r="E24" i="6"/>
  <c r="E25" i="6"/>
  <c r="E26" i="6"/>
  <c r="E28" i="6"/>
  <c r="E30" i="6"/>
  <c r="E31" i="6"/>
  <c r="E29" i="6"/>
  <c r="E32" i="6"/>
  <c r="E34" i="6"/>
  <c r="E33" i="6"/>
  <c r="E37" i="6"/>
  <c r="E36" i="6"/>
  <c r="E38" i="6"/>
  <c r="E41" i="6"/>
  <c r="E43" i="6"/>
  <c r="E42" i="6"/>
  <c r="E44" i="6"/>
  <c r="E45" i="6"/>
  <c r="E46" i="6"/>
  <c r="E48" i="6"/>
  <c r="E49" i="6"/>
  <c r="E50" i="6"/>
  <c r="E47" i="6"/>
  <c r="E51" i="6"/>
  <c r="E55" i="6"/>
  <c r="E57" i="6"/>
  <c r="E59" i="6"/>
  <c r="E58" i="6"/>
  <c r="E60" i="6"/>
  <c r="E61" i="6"/>
  <c r="E62" i="6"/>
  <c r="E63" i="6"/>
  <c r="E64" i="6"/>
  <c r="E66" i="6"/>
  <c r="E67" i="6"/>
  <c r="E68" i="6"/>
  <c r="E69" i="6"/>
  <c r="E71" i="6"/>
  <c r="E74" i="6"/>
  <c r="E75" i="6"/>
  <c r="E76" i="6"/>
  <c r="E77" i="6"/>
  <c r="E79" i="6"/>
  <c r="E80" i="6"/>
  <c r="E82" i="6"/>
  <c r="E84" i="6"/>
  <c r="E85" i="6"/>
  <c r="E2" i="6"/>
  <c r="H61" i="6"/>
  <c r="H60" i="6"/>
  <c r="H58" i="6"/>
  <c r="H42" i="6"/>
  <c r="H44" i="6"/>
  <c r="H31" i="6"/>
  <c r="H30" i="6"/>
  <c r="H38" i="6"/>
  <c r="H24" i="6"/>
  <c r="D3" i="3"/>
  <c r="D4" i="3"/>
  <c r="D5" i="3"/>
  <c r="D6" i="3"/>
  <c r="D7" i="3"/>
  <c r="D8" i="3"/>
  <c r="D9" i="3"/>
  <c r="D10" i="3"/>
  <c r="D11" i="3"/>
  <c r="D12" i="3"/>
  <c r="D13" i="3"/>
  <c r="D14" i="3"/>
  <c r="D15" i="3"/>
  <c r="D16" i="3"/>
  <c r="D17" i="3"/>
  <c r="D18" i="3"/>
  <c r="D19" i="3"/>
  <c r="D20" i="3"/>
  <c r="D21" i="3"/>
  <c r="D22" i="3"/>
  <c r="D23" i="3"/>
  <c r="D24" i="3"/>
  <c r="D25" i="3"/>
  <c r="D27" i="3"/>
  <c r="D28" i="3"/>
  <c r="D29" i="3"/>
  <c r="D30" i="3"/>
  <c r="D31" i="3"/>
  <c r="D32" i="3"/>
  <c r="D33" i="3"/>
  <c r="D34" i="3"/>
  <c r="D35" i="3"/>
  <c r="D36" i="3"/>
  <c r="D37" i="3"/>
  <c r="D38" i="3"/>
  <c r="D39" i="3"/>
  <c r="D40" i="3"/>
  <c r="D41" i="3"/>
  <c r="D42" i="3"/>
  <c r="D43" i="3"/>
  <c r="D44" i="3"/>
  <c r="D47" i="3"/>
  <c r="D48" i="3"/>
  <c r="D49" i="3"/>
  <c r="D52" i="3"/>
  <c r="D54" i="3"/>
  <c r="D55" i="3"/>
  <c r="D56" i="3"/>
  <c r="D59" i="3"/>
  <c r="D60" i="3"/>
  <c r="D64" i="3"/>
  <c r="D65" i="3"/>
  <c r="D66" i="3"/>
  <c r="D67" i="3"/>
  <c r="D68" i="3"/>
  <c r="D69" i="3"/>
  <c r="D70" i="3"/>
  <c r="D2" i="3"/>
  <c r="I65" i="3"/>
  <c r="I67" i="3"/>
  <c r="I66" i="3"/>
  <c r="I55" i="3"/>
  <c r="I52" i="3"/>
  <c r="I50" i="3"/>
  <c r="I29" i="3"/>
  <c r="I16" i="3"/>
  <c r="I2" i="3"/>
</calcChain>
</file>

<file path=xl/sharedStrings.xml><?xml version="1.0" encoding="utf-8"?>
<sst xmlns="http://schemas.openxmlformats.org/spreadsheetml/2006/main" count="1394" uniqueCount="472">
  <si>
    <t>Date</t>
  </si>
  <si>
    <t>Place</t>
  </si>
  <si>
    <t>Cause</t>
  </si>
  <si>
    <t>Deaths</t>
  </si>
  <si>
    <t>Source</t>
  </si>
  <si>
    <t>1870-71</t>
  </si>
  <si>
    <t>Persia</t>
  </si>
  <si>
    <t>Economic crisis, drought</t>
  </si>
  <si>
    <t>500,000-1.5 million</t>
  </si>
  <si>
    <t>Foran 1989, Okasaki 1986</t>
  </si>
  <si>
    <t>1876-1879</t>
  </si>
  <si>
    <t>China (Shanxi, Henan, Shandong, Zhili, and Shaanxi)</t>
  </si>
  <si>
    <t>Drought, lack of state capacity due to rebellion &amp; colonialism</t>
  </si>
  <si>
    <t>9m</t>
  </si>
  <si>
    <t>Edgerton-Tarpley, 2008; Fuller, 2015; Davis, 2002; Li, 2007.</t>
  </si>
  <si>
    <t>1870s</t>
  </si>
  <si>
    <t>India</t>
  </si>
  <si>
    <t>Drought, colonialism</t>
  </si>
  <si>
    <t>6m</t>
  </si>
  <si>
    <t>Davis, 2002</t>
  </si>
  <si>
    <t>1876-79</t>
  </si>
  <si>
    <t>Brazil</t>
  </si>
  <si>
    <t>Drought, economic crisis</t>
  </si>
  <si>
    <t>Cunniff, 1970</t>
  </si>
  <si>
    <t>1885-99</t>
  </si>
  <si>
    <t>Congo</t>
  </si>
  <si>
    <t>Colonialism, forced labor</t>
  </si>
  <si>
    <t>3m</t>
  </si>
  <si>
    <t>Hochschild, 1998; Acherson 1999</t>
  </si>
  <si>
    <t>1888-89</t>
  </si>
  <si>
    <t>India (Ganjam)</t>
  </si>
  <si>
    <t>Dyson, 1989</t>
  </si>
  <si>
    <t>1888-92</t>
  </si>
  <si>
    <t>Ethiopia</t>
  </si>
  <si>
    <t>Drought, war, rinderpest</t>
  </si>
  <si>
    <t>1m</t>
  </si>
  <si>
    <t>Pankhurst, 1968</t>
  </si>
  <si>
    <t>Sudan</t>
  </si>
  <si>
    <t>Drought, war</t>
  </si>
  <si>
    <t>2m</t>
  </si>
  <si>
    <t>de Waal, 1989</t>
  </si>
  <si>
    <t>1891-92</t>
  </si>
  <si>
    <t>Russia</t>
  </si>
  <si>
    <t>Robbins, 1970</t>
  </si>
  <si>
    <t>1896-7</t>
  </si>
  <si>
    <t>5.5m</t>
  </si>
  <si>
    <t>1897-1901</t>
  </si>
  <si>
    <t>China</t>
  </si>
  <si>
    <t>Drought, economic crisis, colonial warfare, internal rebellion</t>
  </si>
  <si>
    <t>Mallory, 1926; Li, 2007; Esherick, 1987; Cohen, 1997.</t>
  </si>
  <si>
    <t>1896-1900</t>
  </si>
  <si>
    <t>Smith, 1946</t>
  </si>
  <si>
    <t>1899-1901</t>
  </si>
  <si>
    <t>1899-1902</t>
  </si>
  <si>
    <t>S Africa[1]</t>
  </si>
  <si>
    <t>Boer War camps</t>
  </si>
  <si>
    <t>Carver, 2000</t>
  </si>
  <si>
    <t>1904-07</t>
  </si>
  <si>
    <t>Namibia[2]</t>
  </si>
  <si>
    <t>Genocide</t>
  </si>
  <si>
    <t>34-110,000</t>
  </si>
  <si>
    <t>Olusoga and Ericsen, 2011</t>
  </si>
  <si>
    <t>1905-7</t>
  </si>
  <si>
    <t>Tanganyika</t>
  </si>
  <si>
    <t>Repression of rebellion</t>
  </si>
  <si>
    <t>Iliffe, 1979</t>
  </si>
  <si>
    <t>1906-7</t>
  </si>
  <si>
    <t>1913-14</t>
  </si>
  <si>
    <t>Sahel</t>
  </si>
  <si>
    <t>Drought, colonial conquest</t>
  </si>
  <si>
    <t>Schove, 1977</t>
  </si>
  <si>
    <t>1914-16</t>
  </si>
  <si>
    <t>East Africa</t>
  </si>
  <si>
    <t>War</t>
  </si>
  <si>
    <t>Paice, 2007</t>
  </si>
  <si>
    <t>1915-18</t>
  </si>
  <si>
    <t>Greater Syria (including Lebanon)</t>
  </si>
  <si>
    <t>War, blockade, locusts</t>
  </si>
  <si>
    <t>Schilcher, 1992 p.229; Antonius 1946, p.241; Fawaz 2015    </t>
  </si>
  <si>
    <t>1915-16</t>
  </si>
  <si>
    <t>Turkey (Armenians)</t>
  </si>
  <si>
    <t>Genocide, forced deportation</t>
  </si>
  <si>
    <t>Morgenthau, 1918; Gilbert 1994; Suny, 2015; Kevorkian 2011</t>
  </si>
  <si>
    <t>1917-18</t>
  </si>
  <si>
    <t>Germany</t>
  </si>
  <si>
    <t>Blockade</t>
  </si>
  <si>
    <t>Vincent, 1985</t>
  </si>
  <si>
    <t>1917-19</t>
  </si>
  <si>
    <t>War, drought</t>
  </si>
  <si>
    <t>Afkhami, 2003</t>
  </si>
  <si>
    <t>Armenia</t>
  </si>
  <si>
    <t>Post-conflict</t>
  </si>
  <si>
    <t>Hovannisian 1971 p. 130</t>
  </si>
  <si>
    <t>1920-21</t>
  </si>
  <si>
    <t>China (Henan, Shaanxi, Shandong, Shanxi,    </t>
  </si>
  <si>
    <t>Zhili (Hebei))</t>
  </si>
  <si>
    <t>Mallory, 1926; Fuller, 2013; Peking United International Famine Relief Committee, 1922; Li, 2007</t>
  </si>
  <si>
    <t>1921-22</t>
  </si>
  <si>
    <t>Civil war</t>
  </si>
  <si>
    <t>1m-10m (5m official)</t>
  </si>
  <si>
    <t>Lowe 2002; Patenaude 2002, pp. 196-8.</t>
  </si>
  <si>
    <t>1928-30</t>
  </si>
  <si>
    <t>China (NW – Gansu, Shaanxi, Shanxi, Henan, Shandong and Zhili (Hebei))</t>
  </si>
  <si>
    <t>Drought, War between Chiang Kai-Shek and warlords</t>
  </si>
  <si>
    <t>5.5m – 10m</t>
  </si>
  <si>
    <t>Li, 2007, p. 304; Fuller, 2015</t>
  </si>
  <si>
    <t>1929-30</t>
  </si>
  <si>
    <t>China (Hunan)</t>
  </si>
  <si>
    <t>Devereux, 2000; Becker, 1996; Ó Gráda, 2009</t>
  </si>
  <si>
    <t>1930-31</t>
  </si>
  <si>
    <t>Libya[3]</t>
  </si>
  <si>
    <t>Concentration camps</t>
  </si>
  <si>
    <t>Baldinetti, 2014</t>
  </si>
  <si>
    <t>1932-34</t>
  </si>
  <si>
    <t>USSR (Ukraine)</t>
  </si>
  <si>
    <t>Collectivization</t>
  </si>
  <si>
    <t>3.3m</t>
  </si>
  <si>
    <t>Snyder, 2012</t>
  </si>
  <si>
    <t>USSR (Russia, Kazakhstan)</t>
  </si>
  <si>
    <t>1.5m</t>
  </si>
  <si>
    <t>1934, 1936-7</t>
  </si>
  <si>
    <t>China (Sichuan)</t>
  </si>
  <si>
    <t>War, economic crisis</t>
  </si>
  <si>
    <t>5m</t>
  </si>
  <si>
    <t>Ó Gráda, 2008; Wright, 2000</t>
  </si>
  <si>
    <t>1941-44</t>
  </si>
  <si>
    <t>Hunger Plan[4]</t>
  </si>
  <si>
    <t>Germany/USSR</t>
  </si>
  <si>
    <t>Starvation of Russian POW’s by the Wehrmacht</t>
  </si>
  <si>
    <t>2.6m</t>
  </si>
  <si>
    <t>Siege of Leningrad</t>
  </si>
  <si>
    <t>Snyder, 2012; Collingham 2012</t>
  </si>
  <si>
    <t>Deaths of Soviet Citizens due to starvation in the USSR, including those killed in the occupation of Kiev and Kharkiv</t>
  </si>
  <si>
    <t>Poland</t>
  </si>
  <si>
    <t>Death of residents of the Warsaw Ghetto from starvation</t>
  </si>
  <si>
    <t>United States Holocaust Memorial Museum.</t>
  </si>
  <si>
    <t>1941-50</t>
  </si>
  <si>
    <t>Death of German POWs in Soviet captivity</t>
  </si>
  <si>
    <t>1.1m</t>
  </si>
  <si>
    <t>World Peace Foundation forthcoming</t>
  </si>
  <si>
    <t>1941-2</t>
  </si>
  <si>
    <t>Greece</t>
  </si>
  <si>
    <t>Mazower, 1993</t>
  </si>
  <si>
    <t>1942-3</t>
  </si>
  <si>
    <t>China (Henan)</t>
  </si>
  <si>
    <t>Muscolino 2015; Garnaut, 2013</t>
  </si>
  <si>
    <t>1941-45</t>
  </si>
  <si>
    <t>East Asia (various locations)</t>
  </si>
  <si>
    <t>Japanese soldiers who died of malnutrition and starvation</t>
  </si>
  <si>
    <t>1.044m</t>
  </si>
  <si>
    <t>Collingham 2012</t>
  </si>
  <si>
    <t>1942-45</t>
  </si>
  <si>
    <t>Indonesia</t>
  </si>
  <si>
    <t>Japanese occupation</t>
  </si>
  <si>
    <t>2.4m</t>
  </si>
  <si>
    <t>Van der Eng, 2008</t>
  </si>
  <si>
    <t>India (Bengal)</t>
  </si>
  <si>
    <t>Govt wartime policy</t>
  </si>
  <si>
    <t>2.1m</t>
  </si>
  <si>
    <t>Dyson &amp; Maharatna, 1991</t>
  </si>
  <si>
    <t>1943-44</t>
  </si>
  <si>
    <t>Rwanda</t>
  </si>
  <si>
    <t>Drought</t>
  </si>
  <si>
    <t>Devereux, 2000</t>
  </si>
  <si>
    <t>1944-45</t>
  </si>
  <si>
    <t>Vietnam</t>
  </si>
  <si>
    <t>Gunn, 2011</t>
  </si>
  <si>
    <t>1945-47</t>
  </si>
  <si>
    <t>Eastern Europe</t>
  </si>
  <si>
    <t>Reprisals against Germans</t>
  </si>
  <si>
    <t>Lowe, 2013</t>
  </si>
  <si>
    <t>USSR (Moldova and other areas)</t>
  </si>
  <si>
    <t>Food shortage and policy</t>
  </si>
  <si>
    <t>600,000-1.5m</t>
  </si>
  <si>
    <t>Ganson, 2009; Ó Gráda 2015, pp. 12-13.</t>
  </si>
  <si>
    <t>Wolde Mariam, 1986</t>
  </si>
  <si>
    <t>1958-62</t>
  </si>
  <si>
    <t>Govt policies</t>
  </si>
  <si>
    <t>18.5-32m</t>
  </si>
  <si>
    <t>Ashton et al. 1984; Peng 1987; Ó Gráda 2015, p. 159;</t>
  </si>
  <si>
    <t>Ethiopia[5]</t>
  </si>
  <si>
    <t>1969-70</t>
  </si>
  <si>
    <t>Nigeria</t>
  </si>
  <si>
    <t>War/blockade</t>
  </si>
  <si>
    <t>Leitenberg, 2006</t>
  </si>
  <si>
    <t>1970-73</t>
  </si>
  <si>
    <t>Sahel[6]</t>
  </si>
  <si>
    <t>0-101,000</t>
  </si>
  <si>
    <t>1972-73</t>
  </si>
  <si>
    <t>India (Maharashtra)[7]</t>
  </si>
  <si>
    <t>Dyson 1991; Devereux, 2000</t>
  </si>
  <si>
    <t>Bangladesh</t>
  </si>
  <si>
    <t>Flood, cyclones, economic crisis</t>
  </si>
  <si>
    <t>Alamgir, 1980</t>
  </si>
  <si>
    <t>1975-78</t>
  </si>
  <si>
    <t>East Timor</t>
  </si>
  <si>
    <t>Conflict</t>
  </si>
  <si>
    <t>Van Klinken, 2012</t>
  </si>
  <si>
    <t>1975-9</t>
  </si>
  <si>
    <t>Cambodia</t>
  </si>
  <si>
    <t>Year Zero</t>
  </si>
  <si>
    <t>1.21m</t>
  </si>
  <si>
    <t>Kiernan, 2008</t>
  </si>
  <si>
    <t>1983-5</t>
  </si>
  <si>
    <t>de Waal, 1997</t>
  </si>
  <si>
    <t>1984-5</t>
  </si>
  <si>
    <t>Sudan (Darfur, Kordofan, Red Sea)</t>
  </si>
  <si>
    <t>Sudan (South)</t>
  </si>
  <si>
    <t>Burr, 1998</t>
  </si>
  <si>
    <t>1992-3</t>
  </si>
  <si>
    <t>Somalia</t>
  </si>
  <si>
    <t>Hansch et al., 1994</t>
  </si>
  <si>
    <t>1991-1999</t>
  </si>
  <si>
    <t>Iraq</t>
  </si>
  <si>
    <t>Sanctions, war and dictatorship</t>
  </si>
  <si>
    <t>166,000-300,000</t>
  </si>
  <si>
    <t>Garfield 1999; Ali and Shah 2000.</t>
  </si>
  <si>
    <t>1995-7</t>
  </si>
  <si>
    <t>North Korea</t>
  </si>
  <si>
    <t>Food shortage and govt policy</t>
  </si>
  <si>
    <t>240,000-600,000</t>
  </si>
  <si>
    <t>Goodkind et al., 2011; Spoorenberg and Schwekendiek 2012</t>
  </si>
  <si>
    <t>1998-2002</t>
  </si>
  <si>
    <t>Democratic Republic of Congo</t>
  </si>
  <si>
    <t>290,500-5.4 million</t>
  </si>
  <si>
    <t>Roberts et al. 2000, 2001, 2003; Coghlan et al. 2006, 2007.</t>
  </si>
  <si>
    <t>1998-9</t>
  </si>
  <si>
    <t>Medley, 2010; Burr. 1998</t>
  </si>
  <si>
    <t>2003-05</t>
  </si>
  <si>
    <t>Sudan (Darfur)</t>
  </si>
  <si>
    <t>Government Accountability Office, 2006</t>
  </si>
  <si>
    <t>2003-06</t>
  </si>
  <si>
    <t>Uganda</t>
  </si>
  <si>
    <t>Mazurana et al. 2014</t>
  </si>
  <si>
    <t>Somalia[8]</t>
  </si>
  <si>
    <t>Checchi and Robinson 2013; Maxwell and Nisar, 2015</t>
  </si>
  <si>
    <t>Source:</t>
  </si>
  <si>
    <t>Wold Peace Foundation / Graduate School of Global Affairs, Tufts University</t>
  </si>
  <si>
    <t>Programme:</t>
  </si>
  <si>
    <t>History and Future of Famine</t>
  </si>
  <si>
    <t>https://sites.tufts.edu/wpf/mass-starvation/</t>
  </si>
  <si>
    <t>Authors:</t>
  </si>
  <si>
    <t xml:space="preserve"> Alex de Waal and Aditya Sarkar</t>
  </si>
  <si>
    <t>Dataset URL:</t>
  </si>
  <si>
    <t>https://sites.tufts.edu/wpf/famine/#Dataset</t>
  </si>
  <si>
    <t>Country</t>
  </si>
  <si>
    <t>Iran</t>
  </si>
  <si>
    <t>South Africa</t>
  </si>
  <si>
    <t>Namibia</t>
  </si>
  <si>
    <t>Tanzania</t>
  </si>
  <si>
    <t>1915-19</t>
  </si>
  <si>
    <t>Syria</t>
  </si>
  <si>
    <t>Lebanon</t>
  </si>
  <si>
    <t>Seems the book mostly talks about German East Africa, and from what I can tell,. Tanzania</t>
  </si>
  <si>
    <t>Manually split into Syria and Lebanon</t>
  </si>
  <si>
    <t>Technically turkey, but since armenians were targetted, I am using Armenia as a proxy</t>
  </si>
  <si>
    <t>China (Henan, Shaanxi, Shandong, Shanxi, Zhili (Hebei))</t>
  </si>
  <si>
    <t>Libya</t>
  </si>
  <si>
    <t>Ukraine</t>
  </si>
  <si>
    <t>1932-35</t>
  </si>
  <si>
    <t>Snyder, 2013</t>
  </si>
  <si>
    <t>Kazakhstan</t>
  </si>
  <si>
    <t>1941-46</t>
  </si>
  <si>
    <t>1941-47</t>
  </si>
  <si>
    <t>1941-48</t>
  </si>
  <si>
    <t>Japan</t>
  </si>
  <si>
    <t>USSR</t>
  </si>
  <si>
    <t>Moldova</t>
  </si>
  <si>
    <t>start_date</t>
  </si>
  <si>
    <t>end_date</t>
  </si>
  <si>
    <t>country</t>
  </si>
  <si>
    <t>deaths</t>
  </si>
  <si>
    <t>source</t>
  </si>
  <si>
    <t>notes</t>
  </si>
  <si>
    <t>End date unclear</t>
  </si>
  <si>
    <t>Assuming Congo Free State based on https://en.wikipedia.org/wiki/Atrocities_in_the_Congo_Free_State#Famine</t>
  </si>
  <si>
    <t>Congo, DR</t>
  </si>
  <si>
    <t>Probably shouldn't include</t>
  </si>
  <si>
    <t>Exclude POWs</t>
  </si>
  <si>
    <t>Unclear whether POWs or what, various locations makes it hard to map and effects won't be obvious</t>
  </si>
  <si>
    <t>length</t>
  </si>
  <si>
    <t>Year</t>
  </si>
  <si>
    <t>Excess Mortality midpoint</t>
  </si>
  <si>
    <t>Excess Mortality lower</t>
  </si>
  <si>
    <t>Excess Mortality upper</t>
  </si>
  <si>
    <t>1846–52</t>
  </si>
  <si>
    <t>Ireland</t>
  </si>
  <si>
    <t>Ó Gráda (2007)</t>
  </si>
  <si>
    <t>1860-1</t>
  </si>
  <si>
    <t>Kumar and Raychaudhuri [Eds.] (1983)</t>
  </si>
  <si>
    <t>1863-67</t>
  </si>
  <si>
    <t>Cape Verde</t>
  </si>
  <si>
    <t>Ó Gráda (2009), p. 22</t>
  </si>
  <si>
    <t>1866-7</t>
  </si>
  <si>
    <t>Finland</t>
  </si>
  <si>
    <t>Ó Gráda (2009) Table 1.1</t>
  </si>
  <si>
    <t>1868-70</t>
  </si>
  <si>
    <t>Imperial Gazetteer of India vol. III (1907),</t>
  </si>
  <si>
    <t>1870–1871</t>
  </si>
  <si>
    <t>Persia (now Iran)</t>
  </si>
  <si>
    <t>Okazaki (1986)</t>
  </si>
  <si>
    <t>1876–79</t>
  </si>
  <si>
    <t>WPF; Davis (2001)</t>
  </si>
  <si>
    <t>Maharatna (1992). See also Ó Gráda (2009) Table 1.1</t>
  </si>
  <si>
    <t>1877–79</t>
  </si>
  <si>
    <t>WPF; Ó Gráda (2009) Table 1.1</t>
  </si>
  <si>
    <t>1878-1880</t>
  </si>
  <si>
    <t>USA (St. Lawreence Island Alaska)</t>
  </si>
  <si>
    <t>Crowell and Oozevaseuk (2006)</t>
  </si>
  <si>
    <t>WPF</t>
  </si>
  <si>
    <t>1888-9</t>
  </si>
  <si>
    <t>1888–1892</t>
  </si>
  <si>
    <t>1891–1892</t>
  </si>
  <si>
    <t>Kumar and Raychaudhuri [Eds.] (1983); Maharatna (1992)</t>
  </si>
  <si>
    <t>WPF; Maharatna (1992)</t>
  </si>
  <si>
    <t>S Africa</t>
  </si>
  <si>
    <t>1900-03</t>
  </si>
  <si>
    <t>EM-DAT; Ó Gráda (2009), p. 22</t>
  </si>
  <si>
    <t>1903-06</t>
  </si>
  <si>
    <t>Nigeria (Hausaland)</t>
  </si>
  <si>
    <t>Devereux (2000)</t>
  </si>
  <si>
    <t>1906-07</t>
  </si>
  <si>
    <t>Tanzania (south)</t>
  </si>
  <si>
    <t>Devereux (2000); WPF</t>
  </si>
  <si>
    <t>1907-08</t>
  </si>
  <si>
    <t>Maharatna (1992)</t>
  </si>
  <si>
    <t>Niger</t>
  </si>
  <si>
    <t>EM-DAT</t>
  </si>
  <si>
    <t>West Africa (Sahel)</t>
  </si>
  <si>
    <t>WPF; see also Devereux (2000).</t>
  </si>
  <si>
    <t>1920-22</t>
  </si>
  <si>
    <t>China (Gansu, Shaanxi)</t>
  </si>
  <si>
    <t>Devereux (2000); Ó Gráda (2009) Table 1.1</t>
  </si>
  <si>
    <t>China (northwest)</t>
  </si>
  <si>
    <t>Devereux (2000); Ó Gráda (2008)</t>
  </si>
  <si>
    <t>WPF; Ó Gráda (2008)</t>
  </si>
  <si>
    <t>1940-43</t>
  </si>
  <si>
    <t>Europe/USSR (collection of WWII-related events)</t>
  </si>
  <si>
    <t>East/Southeast Asia (collection of WWII-related events)</t>
  </si>
  <si>
    <t>Devereux (2000); WPF. See also Ó Gráda (2008)</t>
  </si>
  <si>
    <t>Netherlands</t>
  </si>
  <si>
    <t>1946-48</t>
  </si>
  <si>
    <t>1946-47</t>
  </si>
  <si>
    <t>USSR (Ukraine and Belorussia)</t>
  </si>
  <si>
    <t>1957-58</t>
  </si>
  <si>
    <t>Ethiopia (Tigray)</t>
  </si>
  <si>
    <t>1959-61</t>
  </si>
  <si>
    <t>Devereux (2000); Ó Gráda (2009) Table 1.1; WPF</t>
  </si>
  <si>
    <t>Ethiopia (Wallo)</t>
  </si>
  <si>
    <t>1962-68</t>
  </si>
  <si>
    <t>-</t>
  </si>
  <si>
    <t>van der Eng (2012)</t>
  </si>
  <si>
    <t>1968-70</t>
  </si>
  <si>
    <t>Nigeria (Biafra)</t>
  </si>
  <si>
    <t>Devereux (2000); WPF; see Ó Gráda (2009) p.98</t>
  </si>
  <si>
    <t>1969-74</t>
  </si>
  <si>
    <t>India (Maharashtra)</t>
  </si>
  <si>
    <t>1972-75</t>
  </si>
  <si>
    <t>Ethiopia (Wallo &amp; Tigray)</t>
  </si>
  <si>
    <t>1974-75</t>
  </si>
  <si>
    <t>Devereux (2000); Ó Gráda (2009) p. 98</t>
  </si>
  <si>
    <t>Chad</t>
  </si>
  <si>
    <t>EM-DAT; see also Iliffe (1987) p.253</t>
  </si>
  <si>
    <t>1980-81</t>
  </si>
  <si>
    <t>1982-85</t>
  </si>
  <si>
    <t>Mozambique</t>
  </si>
  <si>
    <t>1983-85</t>
  </si>
  <si>
    <t>Devereux (2000); see WPF and Ó Gráda (2009) p.98</t>
  </si>
  <si>
    <t>1984-85</t>
  </si>
  <si>
    <t>Sudan (Darfur, Kordofan)</t>
  </si>
  <si>
    <t>Sudan (south)</t>
  </si>
  <si>
    <t>1991-93</t>
  </si>
  <si>
    <t>Devereux (2000), WPF</t>
  </si>
  <si>
    <t>1995-99</t>
  </si>
  <si>
    <t>WPF; see Devereux (2000) and Ó Gráda (2009) p.94</t>
  </si>
  <si>
    <t>Sudan (Baht el Ghazal)</t>
  </si>
  <si>
    <t>1998-2007</t>
  </si>
  <si>
    <t>Coglan et al (2007); 2009/10 Human Security Report</t>
  </si>
  <si>
    <t>Malawi</t>
  </si>
  <si>
    <t>Devereux (2002)</t>
  </si>
  <si>
    <t>start_year</t>
  </si>
  <si>
    <t>end_year</t>
  </si>
  <si>
    <t>ex_mort_mid</t>
  </si>
  <si>
    <t>ex_mort_lower</t>
  </si>
  <si>
    <t>ex_mort_upper</t>
  </si>
  <si>
    <t>Discontinuous range, assuming continuous for simplicity</t>
  </si>
  <si>
    <t>modern_country</t>
  </si>
  <si>
    <t>Assuming max modern day impact would be on Armenia</t>
  </si>
  <si>
    <t>OWD incorrectly interpreted the WFP lower end as 34 instead of 34,000. This also gave an incorrect midpoint.</t>
  </si>
  <si>
    <t>Population of Lebanon was 773,000 people in 1915 as per wolfram alpha https://www.wolframalpha.com/input?i=population+of+lebanon+in+1915</t>
  </si>
  <si>
    <t>Population of Syria was 2,030,000 people in 1915 as per wolfram alpha https://www.wolframalpha.com/input?i=population+of+syria+in+1915</t>
  </si>
  <si>
    <t>Manual estimate based on WPF data and population proportion as of 1915</t>
  </si>
  <si>
    <t>WPF sites a book which seemingly mostly talks about German East Africa, and from what I can tell, specifically Tanzania. WPF also claims a date that is a couple years earlier.</t>
  </si>
  <si>
    <t>Merged both sources, assuming USSR just maps to Russia in this case although likely not the case</t>
  </si>
  <si>
    <t>Ukriane</t>
  </si>
  <si>
    <t>wolfram alpha, 1932 interpolated russian population (current boundaries) was 92,000,000</t>
  </si>
  <si>
    <t>wolfram alpha, 1932 interpolated kazakh population (current boundaries) was 1,500,000</t>
  </si>
  <si>
    <t>Manual estimate based on WPF data and population proportion as of 1932</t>
  </si>
  <si>
    <t>WPF, manual estimate</t>
  </si>
  <si>
    <t>Death of residents of the Warsaw Ghetto from starvation -- may not impact general polish population</t>
  </si>
  <si>
    <t>Belarus</t>
  </si>
  <si>
    <t>Devereux (2000); WPF; manual estimate</t>
  </si>
  <si>
    <t>USSR (Ukraine, Belorussia, Moldova)</t>
  </si>
  <si>
    <t>Ukraine 36 million pop estimate via wolfram alpha</t>
  </si>
  <si>
    <t>Belarus  7.56 million pop estimate via wolfram alpha</t>
  </si>
  <si>
    <t>Moldova 2.29 million pop estimate via wolfram alpha</t>
  </si>
  <si>
    <t>famine_length</t>
  </si>
  <si>
    <t>Our World in Data</t>
  </si>
  <si>
    <t>URL:</t>
  </si>
  <si>
    <t>https://ourworldindata.org/famines</t>
  </si>
  <si>
    <t>Joe Hasell and Max Roser</t>
  </si>
  <si>
    <t>Date:</t>
  </si>
  <si>
    <t>The OWD dataset largely uses WPF's data, but adds more famines and some more sources. However, there was still some reconciliation required. WPF details starvation deaths in WW2 which needed to be disagreggated per country, which was complex. POW deaths haven't been included as they are hard to geographically map and may not affect their home populations.</t>
  </si>
  <si>
    <t>Note1:</t>
  </si>
  <si>
    <t>Note2:</t>
  </si>
  <si>
    <t>Famines of length 0.5 aren't necessarily 6 months long, just reported as starting and ending in the same year. Treat as a proxy and not a literal.</t>
  </si>
  <si>
    <t>0.5 is just a placeholder for &lt;1 year, true length unknown</t>
  </si>
  <si>
    <t>owd_year</t>
  </si>
  <si>
    <t>owd_country</t>
  </si>
  <si>
    <t>wpf_date</t>
  </si>
  <si>
    <t>wpf_place</t>
  </si>
  <si>
    <t>wpf_cause</t>
  </si>
  <si>
    <t>wpf_deaths</t>
  </si>
  <si>
    <t>wpf_source</t>
  </si>
  <si>
    <t>wb_ccode</t>
  </si>
  <si>
    <t>ARM</t>
  </si>
  <si>
    <t>BRA</t>
  </si>
  <si>
    <t>BGD</t>
  </si>
  <si>
    <t>BLR</t>
  </si>
  <si>
    <t>KHM</t>
  </si>
  <si>
    <t>CPV</t>
  </si>
  <si>
    <t>TCD</t>
  </si>
  <si>
    <t>CHN</t>
  </si>
  <si>
    <t>COD</t>
  </si>
  <si>
    <t>TZA</t>
  </si>
  <si>
    <t>ETH</t>
  </si>
  <si>
    <t>FIN</t>
  </si>
  <si>
    <t>IND</t>
  </si>
  <si>
    <t>DEU</t>
  </si>
  <si>
    <t>GRC</t>
  </si>
  <si>
    <t>IDN</t>
  </si>
  <si>
    <t>IRN</t>
  </si>
  <si>
    <t>IRL</t>
  </si>
  <si>
    <t>KAZ</t>
  </si>
  <si>
    <t>LBN</t>
  </si>
  <si>
    <t>LBY</t>
  </si>
  <si>
    <t>MWI</t>
  </si>
  <si>
    <t>MDA</t>
  </si>
  <si>
    <t>MOZ</t>
  </si>
  <si>
    <t>NAM</t>
  </si>
  <si>
    <t>NLD</t>
  </si>
  <si>
    <t>NER</t>
  </si>
  <si>
    <t>NGA</t>
  </si>
  <si>
    <t>PRK</t>
  </si>
  <si>
    <t>Korea, DPR</t>
  </si>
  <si>
    <t>POL</t>
  </si>
  <si>
    <t>RUS</t>
  </si>
  <si>
    <t>RWA</t>
  </si>
  <si>
    <t>SOM</t>
  </si>
  <si>
    <t>ZAF</t>
  </si>
  <si>
    <t>SDN</t>
  </si>
  <si>
    <t>SYR</t>
  </si>
  <si>
    <t>UGA</t>
  </si>
  <si>
    <t>UKR</t>
  </si>
  <si>
    <t>VNM</t>
  </si>
  <si>
    <t>AFW</t>
  </si>
  <si>
    <t>Note3:</t>
  </si>
  <si>
    <t>Alaska was left out of the merged set since the famine had a relatively small number of deaths and this project is comparing national level data anyway.</t>
  </si>
  <si>
    <t>Note4:</t>
  </si>
  <si>
    <t>wb_ccode is the World Bank 3 letter country code used in their Health Nutrition and Population Statistics dataset. It was added as a primary key to match between datasets.</t>
  </si>
  <si>
    <t>0.5 is just a placeholder for &lt;1 year, true length unknown. Divided the death toll by half to map to West Bengal.</t>
  </si>
  <si>
    <t>0.5 is just a placeholder for &lt;1 year, true length unknown. Divided the death toll by half to map to 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</si>
</sst>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6" x14ac:knownFonts="1">
    <font>
      <sz val="11"/>
      <color theme="1"/>
      <name val="Calibri"/>
      <family val="2"/>
      <scheme val="minor"/>
    </font>
    <font>
      <b/>
      <i/>
      <sz val="11"/>
      <color theme="1"/>
      <name val="Calibri"/>
      <family val="2"/>
      <scheme val="minor"/>
    </font>
    <font>
      <u/>
      <sz val="11"/>
      <color theme="10"/>
      <name val="Calibri"/>
      <family val="2"/>
      <scheme val="minor"/>
    </font>
    <font>
      <sz val="8"/>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s>
  <cellStyleXfs count="3">
    <xf numFmtId="0" fontId="0" fillId="0" borderId="0"/>
    <xf numFmtId="0" fontId="2" fillId="0" borderId="0" applyNumberFormat="0" applyFill="0" applyBorder="0" applyAlignment="0" applyProtection="0"/>
    <xf numFmtId="43" fontId="4" fillId="0" borderId="0" applyFont="0" applyFill="0" applyBorder="0" applyAlignment="0" applyProtection="0"/>
  </cellStyleXfs>
  <cellXfs count="41">
    <xf numFmtId="0" fontId="0" fillId="0" borderId="0" xfId="0"/>
    <xf numFmtId="0" fontId="0" fillId="0" borderId="1" xfId="0" applyBorder="1" applyAlignment="1">
      <alignment vertical="top" wrapText="1"/>
    </xf>
    <xf numFmtId="0" fontId="1" fillId="0" borderId="1" xfId="0" applyFont="1" applyBorder="1" applyAlignment="1">
      <alignment vertical="top" wrapText="1"/>
    </xf>
    <xf numFmtId="3" fontId="0" fillId="0" borderId="1" xfId="0" applyNumberForma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center" wrapText="1"/>
    </xf>
    <xf numFmtId="3" fontId="0" fillId="0" borderId="2" xfId="0" applyNumberFormat="1" applyBorder="1" applyAlignment="1">
      <alignment vertical="top" wrapText="1"/>
    </xf>
    <xf numFmtId="0" fontId="2" fillId="0" borderId="0" xfId="1"/>
    <xf numFmtId="0" fontId="0" fillId="0" borderId="5" xfId="0" applyBorder="1" applyAlignment="1">
      <alignment vertical="top" wrapText="1"/>
    </xf>
    <xf numFmtId="0" fontId="0" fillId="2" borderId="1" xfId="0" applyFill="1" applyBorder="1" applyAlignment="1">
      <alignment vertical="top" wrapText="1"/>
    </xf>
    <xf numFmtId="3" fontId="0" fillId="2" borderId="1" xfId="0" applyNumberFormat="1" applyFill="1" applyBorder="1" applyAlignment="1">
      <alignment vertical="top" wrapText="1"/>
    </xf>
    <xf numFmtId="164" fontId="0" fillId="0" borderId="1" xfId="2" applyNumberFormat="1" applyFont="1" applyBorder="1" applyAlignment="1">
      <alignment vertical="top" wrapText="1"/>
    </xf>
    <xf numFmtId="164" fontId="0" fillId="0" borderId="2" xfId="2" applyNumberFormat="1" applyFont="1" applyBorder="1" applyAlignment="1">
      <alignment vertical="top" wrapText="1"/>
    </xf>
    <xf numFmtId="0" fontId="0" fillId="0" borderId="0" xfId="0" applyAlignment="1">
      <alignment wrapText="1"/>
    </xf>
    <xf numFmtId="0" fontId="0" fillId="0" borderId="9" xfId="0" applyBorder="1" applyAlignment="1">
      <alignment vertical="top" wrapText="1"/>
    </xf>
    <xf numFmtId="0" fontId="0" fillId="2" borderId="5" xfId="0" applyFill="1" applyBorder="1" applyAlignment="1">
      <alignment vertical="top" wrapText="1"/>
    </xf>
    <xf numFmtId="0" fontId="0" fillId="0" borderId="8" xfId="0" applyBorder="1" applyAlignment="1">
      <alignment vertical="top" wrapText="1"/>
    </xf>
    <xf numFmtId="0" fontId="0" fillId="0" borderId="8" xfId="0" applyBorder="1" applyAlignment="1">
      <alignment wrapText="1"/>
    </xf>
    <xf numFmtId="0" fontId="1" fillId="0" borderId="5" xfId="0" applyFont="1" applyBorder="1" applyAlignment="1">
      <alignment vertical="top" wrapText="1"/>
    </xf>
    <xf numFmtId="0" fontId="1" fillId="0" borderId="8" xfId="0" applyFont="1" applyBorder="1" applyAlignment="1">
      <alignment vertical="top" wrapText="1"/>
    </xf>
    <xf numFmtId="0" fontId="5" fillId="0" borderId="0" xfId="0" applyFont="1" applyAlignment="1">
      <alignment horizontal="center" vertical="center" wrapText="1"/>
    </xf>
    <xf numFmtId="0" fontId="0" fillId="0" borderId="0" xfId="0" applyAlignment="1">
      <alignment vertical="center" wrapText="1"/>
    </xf>
    <xf numFmtId="3" fontId="0" fillId="0" borderId="0" xfId="0" applyNumberFormat="1" applyAlignment="1">
      <alignment vertical="center" wrapText="1"/>
    </xf>
    <xf numFmtId="0" fontId="0" fillId="0" borderId="0" xfId="0" applyAlignment="1">
      <alignment horizontal="left"/>
    </xf>
    <xf numFmtId="0" fontId="5" fillId="0" borderId="8" xfId="0" applyFont="1" applyBorder="1" applyAlignment="1">
      <alignment horizontal="center" vertical="center" wrapText="1"/>
    </xf>
    <xf numFmtId="0" fontId="0" fillId="0" borderId="8" xfId="0" applyBorder="1" applyAlignment="1">
      <alignment vertical="center" wrapText="1"/>
    </xf>
    <xf numFmtId="3" fontId="0" fillId="0" borderId="8" xfId="0" applyNumberFormat="1" applyBorder="1" applyAlignment="1">
      <alignment vertical="center" wrapText="1"/>
    </xf>
    <xf numFmtId="0" fontId="0" fillId="2" borderId="8" xfId="0" applyFill="1" applyBorder="1" applyAlignment="1">
      <alignment vertical="center" wrapText="1"/>
    </xf>
    <xf numFmtId="164" fontId="0" fillId="0" borderId="8" xfId="2" applyNumberFormat="1" applyFont="1" applyBorder="1" applyAlignment="1">
      <alignment vertical="top" wrapText="1"/>
    </xf>
    <xf numFmtId="3" fontId="0" fillId="0" borderId="8" xfId="0" applyNumberFormat="1"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3" fontId="0" fillId="0" borderId="2" xfId="0" applyNumberFormat="1" applyBorder="1" applyAlignment="1">
      <alignment vertical="top" wrapText="1"/>
    </xf>
    <xf numFmtId="3" fontId="0" fillId="0" borderId="3" xfId="0" applyNumberFormat="1" applyBorder="1" applyAlignment="1">
      <alignment vertical="top" wrapText="1"/>
    </xf>
    <xf numFmtId="3" fontId="0" fillId="0" borderId="4" xfId="0" applyNumberFormat="1" applyBorder="1" applyAlignment="1">
      <alignment vertical="top" wrapText="1"/>
    </xf>
    <xf numFmtId="3" fontId="0" fillId="3" borderId="8" xfId="0" applyNumberFormat="1" applyFill="1" applyBorder="1" applyAlignment="1">
      <alignment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ites.tufts.edu/wpf/famine/" TargetMode="External"/><Relationship Id="rId1" Type="http://schemas.openxmlformats.org/officeDocument/2006/relationships/hyperlink" Target="https://sites.tufts.edu/wpf/mass-starv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ourworldindata.org/fam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3853-8594-4336-AA5C-07CBC3D7FAD8}">
  <dimension ref="A1:E4"/>
  <sheetViews>
    <sheetView workbookViewId="0">
      <selection activeCell="A5" sqref="A5"/>
    </sheetView>
  </sheetViews>
  <sheetFormatPr defaultRowHeight="14.4" x14ac:dyDescent="0.3"/>
  <cols>
    <col min="1" max="1" width="14.77734375" customWidth="1"/>
  </cols>
  <sheetData>
    <row r="1" spans="1:5" x14ac:dyDescent="0.3">
      <c r="A1" t="s">
        <v>236</v>
      </c>
      <c r="B1" t="s">
        <v>237</v>
      </c>
    </row>
    <row r="2" spans="1:5" x14ac:dyDescent="0.3">
      <c r="A2" t="s">
        <v>238</v>
      </c>
      <c r="B2" t="s">
        <v>239</v>
      </c>
      <c r="E2" s="8" t="s">
        <v>240</v>
      </c>
    </row>
    <row r="3" spans="1:5" x14ac:dyDescent="0.3">
      <c r="A3" t="s">
        <v>241</v>
      </c>
      <c r="B3" t="s">
        <v>242</v>
      </c>
    </row>
    <row r="4" spans="1:5" x14ac:dyDescent="0.3">
      <c r="A4" t="s">
        <v>243</v>
      </c>
      <c r="B4" s="8" t="s">
        <v>244</v>
      </c>
    </row>
  </sheetData>
  <hyperlinks>
    <hyperlink ref="E2" r:id="rId1" xr:uid="{D749DCB9-EC11-443A-9334-CA78624636C8}"/>
    <hyperlink ref="B4" r:id="rId2" location="Dataset" xr:uid="{FB159839-6B4B-4B59-AE32-F59FB242B8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E2215-4D66-4352-9B7F-CAE3E2B72630}">
  <dimension ref="A1:E73"/>
  <sheetViews>
    <sheetView topLeftCell="A67" workbookViewId="0">
      <selection activeCell="C72" sqref="C72"/>
    </sheetView>
  </sheetViews>
  <sheetFormatPr defaultRowHeight="14.4" x14ac:dyDescent="0.3"/>
  <sheetData>
    <row r="1" spans="1:5" x14ac:dyDescent="0.3">
      <c r="A1" s="2" t="s">
        <v>0</v>
      </c>
      <c r="B1" s="2" t="s">
        <v>1</v>
      </c>
      <c r="C1" s="2" t="s">
        <v>2</v>
      </c>
      <c r="D1" s="2" t="s">
        <v>3</v>
      </c>
      <c r="E1" s="2" t="s">
        <v>4</v>
      </c>
    </row>
    <row r="2" spans="1:5" ht="57.6" x14ac:dyDescent="0.3">
      <c r="A2" s="1" t="s">
        <v>5</v>
      </c>
      <c r="B2" s="1" t="s">
        <v>6</v>
      </c>
      <c r="C2" s="1" t="s">
        <v>7</v>
      </c>
      <c r="D2" s="1" t="s">
        <v>8</v>
      </c>
      <c r="E2" s="1" t="s">
        <v>9</v>
      </c>
    </row>
    <row r="3" spans="1:5" ht="129.6" x14ac:dyDescent="0.3">
      <c r="A3" s="1" t="s">
        <v>10</v>
      </c>
      <c r="B3" s="1" t="s">
        <v>11</v>
      </c>
      <c r="C3" s="1" t="s">
        <v>12</v>
      </c>
      <c r="D3" s="1" t="s">
        <v>13</v>
      </c>
      <c r="E3" s="1" t="s">
        <v>14</v>
      </c>
    </row>
    <row r="4" spans="1:5" ht="43.2" x14ac:dyDescent="0.3">
      <c r="A4" s="1" t="s">
        <v>15</v>
      </c>
      <c r="B4" s="1" t="s">
        <v>16</v>
      </c>
      <c r="C4" s="1" t="s">
        <v>17</v>
      </c>
      <c r="D4" s="1" t="s">
        <v>18</v>
      </c>
      <c r="E4" s="1" t="s">
        <v>19</v>
      </c>
    </row>
    <row r="5" spans="1:5" ht="43.2" x14ac:dyDescent="0.3">
      <c r="A5" s="1" t="s">
        <v>20</v>
      </c>
      <c r="B5" s="1" t="s">
        <v>21</v>
      </c>
      <c r="C5" s="1" t="s">
        <v>22</v>
      </c>
      <c r="D5" s="3">
        <v>500000</v>
      </c>
      <c r="E5" s="1" t="s">
        <v>23</v>
      </c>
    </row>
    <row r="6" spans="1:5" ht="57.6" x14ac:dyDescent="0.3">
      <c r="A6" s="1" t="s">
        <v>24</v>
      </c>
      <c r="B6" s="1" t="s">
        <v>25</v>
      </c>
      <c r="C6" s="1" t="s">
        <v>26</v>
      </c>
      <c r="D6" s="1" t="s">
        <v>27</v>
      </c>
      <c r="E6" s="1" t="s">
        <v>28</v>
      </c>
    </row>
    <row r="7" spans="1:5" ht="43.2" x14ac:dyDescent="0.3">
      <c r="A7" s="1" t="s">
        <v>29</v>
      </c>
      <c r="B7" s="1" t="s">
        <v>30</v>
      </c>
      <c r="C7" s="1" t="s">
        <v>17</v>
      </c>
      <c r="D7" s="3">
        <v>150000</v>
      </c>
      <c r="E7" s="1" t="s">
        <v>31</v>
      </c>
    </row>
    <row r="8" spans="1:5" ht="57.6" x14ac:dyDescent="0.3">
      <c r="A8" s="1" t="s">
        <v>32</v>
      </c>
      <c r="B8" s="1" t="s">
        <v>33</v>
      </c>
      <c r="C8" s="1" t="s">
        <v>34</v>
      </c>
      <c r="D8" s="1" t="s">
        <v>35</v>
      </c>
      <c r="E8" s="1" t="s">
        <v>36</v>
      </c>
    </row>
    <row r="9" spans="1:5" ht="28.8" x14ac:dyDescent="0.3">
      <c r="A9" s="1" t="s">
        <v>32</v>
      </c>
      <c r="B9" s="1" t="s">
        <v>37</v>
      </c>
      <c r="C9" s="1" t="s">
        <v>38</v>
      </c>
      <c r="D9" s="1" t="s">
        <v>39</v>
      </c>
      <c r="E9" s="1" t="s">
        <v>40</v>
      </c>
    </row>
    <row r="10" spans="1:5" ht="43.2" x14ac:dyDescent="0.3">
      <c r="A10" s="1" t="s">
        <v>41</v>
      </c>
      <c r="B10" s="1" t="s">
        <v>42</v>
      </c>
      <c r="C10" s="1" t="s">
        <v>22</v>
      </c>
      <c r="D10" s="3">
        <v>275000</v>
      </c>
      <c r="E10" s="1" t="s">
        <v>43</v>
      </c>
    </row>
    <row r="11" spans="1:5" ht="43.2" x14ac:dyDescent="0.3">
      <c r="A11" s="1" t="s">
        <v>44</v>
      </c>
      <c r="B11" s="1" t="s">
        <v>16</v>
      </c>
      <c r="C11" s="1" t="s">
        <v>17</v>
      </c>
      <c r="D11" s="1" t="s">
        <v>45</v>
      </c>
      <c r="E11" s="1" t="s">
        <v>31</v>
      </c>
    </row>
    <row r="12" spans="1:5" ht="100.8" x14ac:dyDescent="0.3">
      <c r="A12" s="1" t="s">
        <v>46</v>
      </c>
      <c r="B12" s="1" t="s">
        <v>47</v>
      </c>
      <c r="C12" s="1" t="s">
        <v>48</v>
      </c>
      <c r="D12" s="1" t="s">
        <v>35</v>
      </c>
      <c r="E12" s="1" t="s">
        <v>49</v>
      </c>
    </row>
    <row r="13" spans="1:5" ht="43.2" x14ac:dyDescent="0.3">
      <c r="A13" s="1" t="s">
        <v>50</v>
      </c>
      <c r="B13" s="1" t="s">
        <v>21</v>
      </c>
      <c r="C13" s="1" t="s">
        <v>22</v>
      </c>
      <c r="D13" s="1" t="s">
        <v>35</v>
      </c>
      <c r="E13" s="1" t="s">
        <v>51</v>
      </c>
    </row>
    <row r="14" spans="1:5" ht="43.2" x14ac:dyDescent="0.3">
      <c r="A14" s="1" t="s">
        <v>52</v>
      </c>
      <c r="B14" s="1" t="s">
        <v>16</v>
      </c>
      <c r="C14" s="1" t="s">
        <v>17</v>
      </c>
      <c r="D14" s="1" t="s">
        <v>35</v>
      </c>
      <c r="E14" s="1" t="s">
        <v>31</v>
      </c>
    </row>
    <row r="15" spans="1:5" ht="28.8" x14ac:dyDescent="0.3">
      <c r="A15" s="1" t="s">
        <v>53</v>
      </c>
      <c r="B15" s="1" t="s">
        <v>54</v>
      </c>
      <c r="C15" s="1" t="s">
        <v>55</v>
      </c>
      <c r="D15" s="3">
        <v>42000</v>
      </c>
      <c r="E15" s="1" t="s">
        <v>56</v>
      </c>
    </row>
    <row r="16" spans="1:5" ht="57.6" x14ac:dyDescent="0.3">
      <c r="A16" s="1" t="s">
        <v>57</v>
      </c>
      <c r="B16" s="1" t="s">
        <v>58</v>
      </c>
      <c r="C16" s="1" t="s">
        <v>59</v>
      </c>
      <c r="D16" s="1" t="s">
        <v>60</v>
      </c>
      <c r="E16" s="1" t="s">
        <v>61</v>
      </c>
    </row>
    <row r="17" spans="1:5" ht="43.2" x14ac:dyDescent="0.3">
      <c r="A17" s="1" t="s">
        <v>62</v>
      </c>
      <c r="B17" s="1" t="s">
        <v>63</v>
      </c>
      <c r="C17" s="1" t="s">
        <v>64</v>
      </c>
      <c r="D17" s="3">
        <v>200000</v>
      </c>
      <c r="E17" s="1" t="s">
        <v>65</v>
      </c>
    </row>
    <row r="18" spans="1:5" ht="43.2" x14ac:dyDescent="0.3">
      <c r="A18" s="1" t="s">
        <v>66</v>
      </c>
      <c r="B18" s="1" t="s">
        <v>16</v>
      </c>
      <c r="C18" s="1" t="s">
        <v>17</v>
      </c>
      <c r="D18" s="3">
        <v>250000</v>
      </c>
      <c r="E18" s="1" t="s">
        <v>31</v>
      </c>
    </row>
    <row r="19" spans="1:5" ht="43.2" x14ac:dyDescent="0.3">
      <c r="A19" s="1" t="s">
        <v>67</v>
      </c>
      <c r="B19" s="1" t="s">
        <v>68</v>
      </c>
      <c r="C19" s="1" t="s">
        <v>69</v>
      </c>
      <c r="D19" s="3">
        <v>125000</v>
      </c>
      <c r="E19" s="1" t="s">
        <v>70</v>
      </c>
    </row>
    <row r="20" spans="1:5" ht="28.8" x14ac:dyDescent="0.3">
      <c r="A20" s="1" t="s">
        <v>71</v>
      </c>
      <c r="B20" s="1" t="s">
        <v>72</v>
      </c>
      <c r="C20" s="1" t="s">
        <v>73</v>
      </c>
      <c r="D20" s="3">
        <v>300000</v>
      </c>
      <c r="E20" s="1" t="s">
        <v>74</v>
      </c>
    </row>
    <row r="21" spans="1:5" ht="76.5" customHeight="1" x14ac:dyDescent="0.3">
      <c r="A21" s="34" t="s">
        <v>75</v>
      </c>
      <c r="B21" s="34" t="s">
        <v>76</v>
      </c>
      <c r="C21" s="34" t="s">
        <v>77</v>
      </c>
      <c r="D21" s="37">
        <v>350000</v>
      </c>
      <c r="E21" s="34" t="s">
        <v>78</v>
      </c>
    </row>
    <row r="22" spans="1:5" x14ac:dyDescent="0.3">
      <c r="A22" s="35"/>
      <c r="B22" s="35"/>
      <c r="C22" s="35"/>
      <c r="D22" s="38"/>
      <c r="E22" s="35"/>
    </row>
    <row r="23" spans="1:5" x14ac:dyDescent="0.3">
      <c r="A23" s="36"/>
      <c r="B23" s="36"/>
      <c r="C23" s="36"/>
      <c r="D23" s="39"/>
      <c r="E23" s="36"/>
    </row>
    <row r="24" spans="1:5" ht="129.6" x14ac:dyDescent="0.3">
      <c r="A24" s="1" t="s">
        <v>79</v>
      </c>
      <c r="B24" s="1" t="s">
        <v>80</v>
      </c>
      <c r="C24" s="1" t="s">
        <v>81</v>
      </c>
      <c r="D24" s="3">
        <v>400000</v>
      </c>
      <c r="E24" s="1" t="s">
        <v>82</v>
      </c>
    </row>
    <row r="25" spans="1:5" ht="28.8" x14ac:dyDescent="0.3">
      <c r="A25" s="1" t="s">
        <v>83</v>
      </c>
      <c r="B25" s="1" t="s">
        <v>84</v>
      </c>
      <c r="C25" s="1" t="s">
        <v>85</v>
      </c>
      <c r="D25" s="3">
        <v>763000</v>
      </c>
      <c r="E25" s="1" t="s">
        <v>86</v>
      </c>
    </row>
    <row r="26" spans="1:5" ht="28.8" x14ac:dyDescent="0.3">
      <c r="A26" s="1" t="s">
        <v>87</v>
      </c>
      <c r="B26" s="1" t="s">
        <v>6</v>
      </c>
      <c r="C26" s="1" t="s">
        <v>88</v>
      </c>
      <c r="D26" s="3">
        <v>455200</v>
      </c>
      <c r="E26" s="1" t="s">
        <v>89</v>
      </c>
    </row>
    <row r="27" spans="1:5" ht="43.2" x14ac:dyDescent="0.3">
      <c r="A27" s="1">
        <v>1919</v>
      </c>
      <c r="B27" s="1" t="s">
        <v>90</v>
      </c>
      <c r="C27" s="1" t="s">
        <v>91</v>
      </c>
      <c r="D27" s="3">
        <v>200000</v>
      </c>
      <c r="E27" s="1" t="s">
        <v>92</v>
      </c>
    </row>
    <row r="28" spans="1:5" ht="134.55000000000001" customHeight="1" x14ac:dyDescent="0.3">
      <c r="A28" s="34" t="s">
        <v>93</v>
      </c>
      <c r="B28" s="4" t="s">
        <v>94</v>
      </c>
      <c r="C28" s="34" t="s">
        <v>22</v>
      </c>
      <c r="D28" s="37">
        <v>500000</v>
      </c>
      <c r="E28" s="34" t="s">
        <v>96</v>
      </c>
    </row>
    <row r="29" spans="1:5" x14ac:dyDescent="0.3">
      <c r="A29" s="35"/>
      <c r="B29" s="5"/>
      <c r="C29" s="35"/>
      <c r="D29" s="38"/>
      <c r="E29" s="35"/>
    </row>
    <row r="30" spans="1:5" ht="28.8" x14ac:dyDescent="0.3">
      <c r="A30" s="36"/>
      <c r="B30" s="6" t="s">
        <v>95</v>
      </c>
      <c r="C30" s="36"/>
      <c r="D30" s="39"/>
      <c r="E30" s="36"/>
    </row>
    <row r="31" spans="1:5" ht="86.4" x14ac:dyDescent="0.3">
      <c r="A31" s="1" t="s">
        <v>97</v>
      </c>
      <c r="B31" s="1" t="s">
        <v>42</v>
      </c>
      <c r="C31" s="1" t="s">
        <v>98</v>
      </c>
      <c r="D31" s="1" t="s">
        <v>99</v>
      </c>
      <c r="E31" s="1" t="s">
        <v>100</v>
      </c>
    </row>
    <row r="32" spans="1:5" ht="129.6" x14ac:dyDescent="0.3">
      <c r="A32" s="1" t="s">
        <v>101</v>
      </c>
      <c r="B32" s="1" t="s">
        <v>102</v>
      </c>
      <c r="C32" s="1" t="s">
        <v>103</v>
      </c>
      <c r="D32" s="1" t="s">
        <v>104</v>
      </c>
      <c r="E32" s="1" t="s">
        <v>105</v>
      </c>
    </row>
    <row r="33" spans="1:5" ht="86.4" x14ac:dyDescent="0.3">
      <c r="A33" s="1" t="s">
        <v>106</v>
      </c>
      <c r="B33" s="1" t="s">
        <v>107</v>
      </c>
      <c r="C33" s="1" t="s">
        <v>38</v>
      </c>
      <c r="D33" s="1" t="s">
        <v>39</v>
      </c>
      <c r="E33" s="1" t="s">
        <v>108</v>
      </c>
    </row>
    <row r="34" spans="1:5" ht="43.2" x14ac:dyDescent="0.3">
      <c r="A34" s="1" t="s">
        <v>109</v>
      </c>
      <c r="B34" s="1" t="s">
        <v>110</v>
      </c>
      <c r="C34" s="1" t="s">
        <v>111</v>
      </c>
      <c r="D34" s="3">
        <v>50000</v>
      </c>
      <c r="E34" s="1" t="s">
        <v>112</v>
      </c>
    </row>
    <row r="35" spans="1:5" ht="28.8" x14ac:dyDescent="0.3">
      <c r="A35" s="1" t="s">
        <v>113</v>
      </c>
      <c r="B35" s="1" t="s">
        <v>114</v>
      </c>
      <c r="C35" s="1" t="s">
        <v>115</v>
      </c>
      <c r="D35" s="1" t="s">
        <v>116</v>
      </c>
      <c r="E35" s="1" t="s">
        <v>117</v>
      </c>
    </row>
    <row r="36" spans="1:5" ht="57.6" x14ac:dyDescent="0.3">
      <c r="A36" s="1" t="s">
        <v>113</v>
      </c>
      <c r="B36" s="1" t="s">
        <v>118</v>
      </c>
      <c r="C36" s="1" t="s">
        <v>115</v>
      </c>
      <c r="D36" s="1" t="s">
        <v>119</v>
      </c>
      <c r="E36" s="1" t="s">
        <v>117</v>
      </c>
    </row>
    <row r="37" spans="1:5" ht="57.6" x14ac:dyDescent="0.3">
      <c r="A37" s="1" t="s">
        <v>120</v>
      </c>
      <c r="B37" s="1" t="s">
        <v>121</v>
      </c>
      <c r="C37" s="1" t="s">
        <v>122</v>
      </c>
      <c r="D37" s="1" t="s">
        <v>123</v>
      </c>
      <c r="E37" s="1" t="s">
        <v>124</v>
      </c>
    </row>
    <row r="38" spans="1:5" ht="14.55" customHeight="1" x14ac:dyDescent="0.3">
      <c r="A38" s="1" t="s">
        <v>125</v>
      </c>
      <c r="B38" s="31" t="s">
        <v>126</v>
      </c>
      <c r="C38" s="32"/>
      <c r="D38" s="32"/>
      <c r="E38" s="33"/>
    </row>
    <row r="39" spans="1:5" ht="100.8" x14ac:dyDescent="0.3">
      <c r="A39" s="1"/>
      <c r="B39" s="1" t="s">
        <v>127</v>
      </c>
      <c r="C39" s="1" t="s">
        <v>128</v>
      </c>
      <c r="D39" s="1" t="s">
        <v>129</v>
      </c>
      <c r="E39" s="1" t="s">
        <v>117</v>
      </c>
    </row>
    <row r="40" spans="1:5" ht="57.6" x14ac:dyDescent="0.3">
      <c r="A40" s="1"/>
      <c r="B40" s="1" t="s">
        <v>127</v>
      </c>
      <c r="C40" s="1" t="s">
        <v>130</v>
      </c>
      <c r="D40" s="1" t="s">
        <v>35</v>
      </c>
      <c r="E40" s="1" t="s">
        <v>131</v>
      </c>
    </row>
    <row r="41" spans="1:5" ht="216" x14ac:dyDescent="0.3">
      <c r="A41" s="1"/>
      <c r="B41" s="1" t="s">
        <v>127</v>
      </c>
      <c r="C41" s="1" t="s">
        <v>132</v>
      </c>
      <c r="D41" s="1" t="s">
        <v>35</v>
      </c>
      <c r="E41" s="1" t="s">
        <v>117</v>
      </c>
    </row>
    <row r="42" spans="1:5" ht="115.2" x14ac:dyDescent="0.3">
      <c r="A42" s="1"/>
      <c r="B42" s="1" t="s">
        <v>133</v>
      </c>
      <c r="C42" s="1" t="s">
        <v>134</v>
      </c>
      <c r="D42" s="3">
        <v>83000</v>
      </c>
      <c r="E42" s="1" t="s">
        <v>135</v>
      </c>
    </row>
    <row r="43" spans="1:5" ht="86.4" x14ac:dyDescent="0.3">
      <c r="A43" s="1" t="s">
        <v>136</v>
      </c>
      <c r="B43" s="1" t="s">
        <v>127</v>
      </c>
      <c r="C43" s="1" t="s">
        <v>137</v>
      </c>
      <c r="D43" s="1" t="s">
        <v>138</v>
      </c>
      <c r="E43" s="1" t="s">
        <v>139</v>
      </c>
    </row>
    <row r="44" spans="1:5" ht="28.8" x14ac:dyDescent="0.3">
      <c r="A44" s="1" t="s">
        <v>140</v>
      </c>
      <c r="B44" s="1" t="s">
        <v>141</v>
      </c>
      <c r="C44" s="1" t="s">
        <v>85</v>
      </c>
      <c r="D44" s="3">
        <v>300000</v>
      </c>
      <c r="E44" s="1" t="s">
        <v>142</v>
      </c>
    </row>
    <row r="45" spans="1:5" ht="57.6" x14ac:dyDescent="0.3">
      <c r="A45" s="1" t="s">
        <v>143</v>
      </c>
      <c r="B45" s="1" t="s">
        <v>144</v>
      </c>
      <c r="C45" s="1" t="s">
        <v>73</v>
      </c>
      <c r="D45" s="1" t="s">
        <v>119</v>
      </c>
      <c r="E45" s="1" t="s">
        <v>145</v>
      </c>
    </row>
    <row r="46" spans="1:5" ht="115.2" x14ac:dyDescent="0.3">
      <c r="A46" s="1" t="s">
        <v>146</v>
      </c>
      <c r="B46" s="1" t="s">
        <v>147</v>
      </c>
      <c r="C46" s="1" t="s">
        <v>148</v>
      </c>
      <c r="D46" s="1" t="s">
        <v>149</v>
      </c>
      <c r="E46" s="1" t="s">
        <v>150</v>
      </c>
    </row>
    <row r="47" spans="1:5" ht="43.2" x14ac:dyDescent="0.3">
      <c r="A47" s="1" t="s">
        <v>151</v>
      </c>
      <c r="B47" s="1" t="s">
        <v>152</v>
      </c>
      <c r="C47" s="1" t="s">
        <v>153</v>
      </c>
      <c r="D47" s="1" t="s">
        <v>154</v>
      </c>
      <c r="E47" s="1" t="s">
        <v>155</v>
      </c>
    </row>
    <row r="48" spans="1:5" ht="43.2" x14ac:dyDescent="0.3">
      <c r="A48" s="1">
        <v>1943</v>
      </c>
      <c r="B48" s="1" t="s">
        <v>156</v>
      </c>
      <c r="C48" s="1" t="s">
        <v>157</v>
      </c>
      <c r="D48" s="1" t="s">
        <v>158</v>
      </c>
      <c r="E48" s="1" t="s">
        <v>159</v>
      </c>
    </row>
    <row r="49" spans="1:5" ht="28.8" x14ac:dyDescent="0.3">
      <c r="A49" s="1" t="s">
        <v>160</v>
      </c>
      <c r="B49" s="1" t="s">
        <v>161</v>
      </c>
      <c r="C49" s="1" t="s">
        <v>162</v>
      </c>
      <c r="D49" s="3">
        <v>300000</v>
      </c>
      <c r="E49" s="1" t="s">
        <v>163</v>
      </c>
    </row>
    <row r="50" spans="1:5" ht="43.2" x14ac:dyDescent="0.3">
      <c r="A50" s="1" t="s">
        <v>164</v>
      </c>
      <c r="B50" s="1" t="s">
        <v>165</v>
      </c>
      <c r="C50" s="1" t="s">
        <v>153</v>
      </c>
      <c r="D50" s="1" t="s">
        <v>39</v>
      </c>
      <c r="E50" s="1" t="s">
        <v>166</v>
      </c>
    </row>
    <row r="51" spans="1:5" ht="43.2" x14ac:dyDescent="0.3">
      <c r="A51" s="1" t="s">
        <v>167</v>
      </c>
      <c r="B51" s="1" t="s">
        <v>168</v>
      </c>
      <c r="C51" s="1" t="s">
        <v>169</v>
      </c>
      <c r="D51" s="3">
        <v>250000</v>
      </c>
      <c r="E51" s="1" t="s">
        <v>170</v>
      </c>
    </row>
    <row r="52" spans="1:5" ht="72" x14ac:dyDescent="0.3">
      <c r="A52" s="1">
        <v>1947</v>
      </c>
      <c r="B52" s="1" t="s">
        <v>171</v>
      </c>
      <c r="C52" s="1" t="s">
        <v>172</v>
      </c>
      <c r="D52" s="1" t="s">
        <v>173</v>
      </c>
      <c r="E52" s="1" t="s">
        <v>174</v>
      </c>
    </row>
    <row r="53" spans="1:5" ht="43.2" x14ac:dyDescent="0.3">
      <c r="A53" s="1">
        <v>1958</v>
      </c>
      <c r="B53" s="1" t="s">
        <v>33</v>
      </c>
      <c r="C53" s="1" t="s">
        <v>162</v>
      </c>
      <c r="D53" s="3">
        <v>100000</v>
      </c>
      <c r="E53" s="1" t="s">
        <v>175</v>
      </c>
    </row>
    <row r="54" spans="1:5" ht="100.8" x14ac:dyDescent="0.3">
      <c r="A54" s="1" t="s">
        <v>176</v>
      </c>
      <c r="B54" s="1" t="s">
        <v>47</v>
      </c>
      <c r="C54" s="1" t="s">
        <v>177</v>
      </c>
      <c r="D54" s="1" t="s">
        <v>178</v>
      </c>
      <c r="E54" s="1" t="s">
        <v>179</v>
      </c>
    </row>
    <row r="55" spans="1:5" ht="43.2" x14ac:dyDescent="0.3">
      <c r="A55" s="1">
        <v>1966</v>
      </c>
      <c r="B55" s="1" t="s">
        <v>180</v>
      </c>
      <c r="C55" s="1" t="s">
        <v>162</v>
      </c>
      <c r="D55" s="3">
        <v>50000</v>
      </c>
      <c r="E55" s="1" t="s">
        <v>175</v>
      </c>
    </row>
    <row r="56" spans="1:5" ht="28.8" x14ac:dyDescent="0.3">
      <c r="A56" s="1" t="s">
        <v>181</v>
      </c>
      <c r="B56" s="1" t="s">
        <v>182</v>
      </c>
      <c r="C56" s="1" t="s">
        <v>183</v>
      </c>
      <c r="D56" s="3">
        <v>500000</v>
      </c>
      <c r="E56" s="1" t="s">
        <v>184</v>
      </c>
    </row>
    <row r="57" spans="1:5" ht="28.8" x14ac:dyDescent="0.3">
      <c r="A57" s="1" t="s">
        <v>185</v>
      </c>
      <c r="B57" s="1" t="s">
        <v>186</v>
      </c>
      <c r="C57" s="1" t="s">
        <v>162</v>
      </c>
      <c r="D57" s="1" t="s">
        <v>187</v>
      </c>
      <c r="E57" s="1" t="s">
        <v>40</v>
      </c>
    </row>
    <row r="58" spans="1:5" ht="57.6" x14ac:dyDescent="0.3">
      <c r="A58" s="1" t="s">
        <v>188</v>
      </c>
      <c r="B58" s="1" t="s">
        <v>189</v>
      </c>
      <c r="C58" s="1" t="s">
        <v>162</v>
      </c>
      <c r="D58" s="3">
        <v>130000</v>
      </c>
      <c r="E58" s="1" t="s">
        <v>190</v>
      </c>
    </row>
    <row r="59" spans="1:5" ht="43.2" x14ac:dyDescent="0.3">
      <c r="A59" s="1">
        <v>1973</v>
      </c>
      <c r="B59" s="1" t="s">
        <v>33</v>
      </c>
      <c r="C59" s="1" t="s">
        <v>162</v>
      </c>
      <c r="D59" s="3">
        <v>200000</v>
      </c>
      <c r="E59" s="1" t="s">
        <v>175</v>
      </c>
    </row>
    <row r="60" spans="1:5" ht="57.6" x14ac:dyDescent="0.3">
      <c r="A60" s="1">
        <v>1974</v>
      </c>
      <c r="B60" s="1" t="s">
        <v>191</v>
      </c>
      <c r="C60" s="1" t="s">
        <v>192</v>
      </c>
      <c r="D60" s="1" t="s">
        <v>119</v>
      </c>
      <c r="E60" s="1" t="s">
        <v>193</v>
      </c>
    </row>
    <row r="61" spans="1:5" ht="43.2" x14ac:dyDescent="0.3">
      <c r="A61" s="1" t="s">
        <v>194</v>
      </c>
      <c r="B61" s="1" t="s">
        <v>195</v>
      </c>
      <c r="C61" s="1" t="s">
        <v>196</v>
      </c>
      <c r="D61" s="3">
        <v>104000</v>
      </c>
      <c r="E61" s="1" t="s">
        <v>197</v>
      </c>
    </row>
    <row r="62" spans="1:5" ht="28.8" x14ac:dyDescent="0.3">
      <c r="A62" s="1" t="s">
        <v>198</v>
      </c>
      <c r="B62" s="1" t="s">
        <v>199</v>
      </c>
      <c r="C62" s="1" t="s">
        <v>200</v>
      </c>
      <c r="D62" s="1" t="s">
        <v>201</v>
      </c>
      <c r="E62" s="1" t="s">
        <v>202</v>
      </c>
    </row>
    <row r="63" spans="1:5" ht="28.8" x14ac:dyDescent="0.3">
      <c r="A63" s="1" t="s">
        <v>203</v>
      </c>
      <c r="B63" s="1" t="s">
        <v>33</v>
      </c>
      <c r="C63" s="1" t="s">
        <v>88</v>
      </c>
      <c r="D63" s="3">
        <v>600000</v>
      </c>
      <c r="E63" s="1" t="s">
        <v>204</v>
      </c>
    </row>
    <row r="64" spans="1:5" ht="57.6" x14ac:dyDescent="0.3">
      <c r="A64" s="1" t="s">
        <v>205</v>
      </c>
      <c r="B64" s="1" t="s">
        <v>206</v>
      </c>
      <c r="C64" s="1" t="s">
        <v>22</v>
      </c>
      <c r="D64" s="3">
        <v>240000</v>
      </c>
      <c r="E64" s="1" t="s">
        <v>40</v>
      </c>
    </row>
    <row r="65" spans="1:5" ht="28.8" x14ac:dyDescent="0.3">
      <c r="A65" s="1">
        <v>1988</v>
      </c>
      <c r="B65" s="1" t="s">
        <v>207</v>
      </c>
      <c r="C65" s="1" t="s">
        <v>73</v>
      </c>
      <c r="D65" s="3">
        <v>100000</v>
      </c>
      <c r="E65" s="1" t="s">
        <v>208</v>
      </c>
    </row>
    <row r="66" spans="1:5" ht="43.2" x14ac:dyDescent="0.3">
      <c r="A66" s="1" t="s">
        <v>209</v>
      </c>
      <c r="B66" s="1" t="s">
        <v>210</v>
      </c>
      <c r="C66" s="1" t="s">
        <v>73</v>
      </c>
      <c r="D66" s="3">
        <v>220000</v>
      </c>
      <c r="E66" s="1" t="s">
        <v>211</v>
      </c>
    </row>
    <row r="67" spans="1:5" ht="57.6" x14ac:dyDescent="0.3">
      <c r="A67" s="1" t="s">
        <v>212</v>
      </c>
      <c r="B67" s="1" t="s">
        <v>213</v>
      </c>
      <c r="C67" s="1" t="s">
        <v>214</v>
      </c>
      <c r="D67" s="1" t="s">
        <v>215</v>
      </c>
      <c r="E67" s="1" t="s">
        <v>216</v>
      </c>
    </row>
    <row r="68" spans="1:5" ht="115.2" x14ac:dyDescent="0.3">
      <c r="A68" s="1" t="s">
        <v>217</v>
      </c>
      <c r="B68" s="1" t="s">
        <v>218</v>
      </c>
      <c r="C68" s="1" t="s">
        <v>219</v>
      </c>
      <c r="D68" s="1" t="s">
        <v>220</v>
      </c>
      <c r="E68" s="1" t="s">
        <v>221</v>
      </c>
    </row>
    <row r="69" spans="1:5" ht="129.6" x14ac:dyDescent="0.3">
      <c r="A69" s="1" t="s">
        <v>222</v>
      </c>
      <c r="B69" s="1" t="s">
        <v>223</v>
      </c>
      <c r="C69" s="1" t="s">
        <v>73</v>
      </c>
      <c r="D69" s="1" t="s">
        <v>224</v>
      </c>
      <c r="E69" s="1" t="s">
        <v>225</v>
      </c>
    </row>
    <row r="70" spans="1:5" ht="57.6" x14ac:dyDescent="0.3">
      <c r="A70" s="1" t="s">
        <v>226</v>
      </c>
      <c r="B70" s="1" t="s">
        <v>207</v>
      </c>
      <c r="C70" s="1" t="s">
        <v>73</v>
      </c>
      <c r="D70" s="3">
        <v>100000</v>
      </c>
      <c r="E70" s="1" t="s">
        <v>227</v>
      </c>
    </row>
    <row r="71" spans="1:5" ht="86.4" x14ac:dyDescent="0.3">
      <c r="A71" s="1" t="s">
        <v>228</v>
      </c>
      <c r="B71" s="1" t="s">
        <v>229</v>
      </c>
      <c r="C71" s="1" t="s">
        <v>73</v>
      </c>
      <c r="D71" s="3">
        <v>200000</v>
      </c>
      <c r="E71" s="1" t="s">
        <v>230</v>
      </c>
    </row>
    <row r="72" spans="1:5" ht="43.2" x14ac:dyDescent="0.3">
      <c r="A72" s="1" t="s">
        <v>231</v>
      </c>
      <c r="B72" s="1" t="s">
        <v>232</v>
      </c>
      <c r="C72" s="1" t="s">
        <v>73</v>
      </c>
      <c r="D72" s="3">
        <v>100000</v>
      </c>
      <c r="E72" s="1" t="s">
        <v>233</v>
      </c>
    </row>
    <row r="73" spans="1:5" ht="115.2" x14ac:dyDescent="0.3">
      <c r="A73" s="1">
        <v>2011</v>
      </c>
      <c r="B73" s="1" t="s">
        <v>234</v>
      </c>
      <c r="C73" s="1" t="s">
        <v>38</v>
      </c>
      <c r="D73" s="3">
        <v>164000</v>
      </c>
      <c r="E73" s="1" t="s">
        <v>235</v>
      </c>
    </row>
  </sheetData>
  <mergeCells count="10">
    <mergeCell ref="B38:E38"/>
    <mergeCell ref="A21:A23"/>
    <mergeCell ref="B21:B23"/>
    <mergeCell ref="C21:C23"/>
    <mergeCell ref="D21:D23"/>
    <mergeCell ref="E21:E23"/>
    <mergeCell ref="A28:A30"/>
    <mergeCell ref="C28:C30"/>
    <mergeCell ref="D28:D30"/>
    <mergeCell ref="E28:E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2E3B-EDBA-4AEE-A191-07C2F83E270D}">
  <dimension ref="A1:K71"/>
  <sheetViews>
    <sheetView topLeftCell="A39" workbookViewId="0">
      <selection activeCell="H46" sqref="H46"/>
    </sheetView>
  </sheetViews>
  <sheetFormatPr defaultRowHeight="14.4" x14ac:dyDescent="0.3"/>
  <cols>
    <col min="1" max="4" width="10.44140625" customWidth="1"/>
    <col min="5" max="5" width="10.77734375" customWidth="1"/>
    <col min="6" max="6" width="10" customWidth="1"/>
    <col min="7" max="7" width="15.21875" customWidth="1"/>
    <col min="8" max="8" width="12.77734375" customWidth="1"/>
    <col min="9" max="9" width="13.33203125" customWidth="1"/>
    <col min="10" max="10" width="19.77734375" customWidth="1"/>
    <col min="11" max="11" width="40.5546875" customWidth="1"/>
  </cols>
  <sheetData>
    <row r="1" spans="1:11" x14ac:dyDescent="0.3">
      <c r="A1" s="2" t="s">
        <v>419</v>
      </c>
      <c r="B1" s="2" t="s">
        <v>268</v>
      </c>
      <c r="C1" s="2" t="s">
        <v>269</v>
      </c>
      <c r="D1" s="2" t="s">
        <v>280</v>
      </c>
      <c r="E1" s="2" t="s">
        <v>420</v>
      </c>
      <c r="F1" s="2" t="s">
        <v>270</v>
      </c>
      <c r="G1" s="2" t="s">
        <v>421</v>
      </c>
      <c r="H1" s="2" t="s">
        <v>422</v>
      </c>
      <c r="I1" s="2" t="s">
        <v>271</v>
      </c>
      <c r="J1" s="19" t="s">
        <v>423</v>
      </c>
      <c r="K1" s="20" t="s">
        <v>273</v>
      </c>
    </row>
    <row r="2" spans="1:11" ht="28.8" x14ac:dyDescent="0.3">
      <c r="A2" s="1" t="s">
        <v>5</v>
      </c>
      <c r="B2" s="1">
        <v>1870</v>
      </c>
      <c r="C2" s="1">
        <v>1871</v>
      </c>
      <c r="D2" s="1">
        <f>C2-B2</f>
        <v>1</v>
      </c>
      <c r="E2" s="1" t="s">
        <v>6</v>
      </c>
      <c r="F2" s="1" t="s">
        <v>246</v>
      </c>
      <c r="G2" s="1" t="s">
        <v>7</v>
      </c>
      <c r="H2" s="1" t="s">
        <v>8</v>
      </c>
      <c r="I2" s="12">
        <f>(500000+1500000)/2</f>
        <v>1000000</v>
      </c>
      <c r="J2" s="9" t="s">
        <v>9</v>
      </c>
      <c r="K2" s="18"/>
    </row>
    <row r="3" spans="1:11" ht="86.4" x14ac:dyDescent="0.3">
      <c r="A3" s="1" t="s">
        <v>10</v>
      </c>
      <c r="B3" s="1">
        <v>1876</v>
      </c>
      <c r="C3" s="1">
        <v>1879</v>
      </c>
      <c r="D3" s="1">
        <f t="shared" ref="D3:D66" si="0">C3-B3</f>
        <v>3</v>
      </c>
      <c r="E3" s="1" t="s">
        <v>11</v>
      </c>
      <c r="F3" s="1" t="s">
        <v>47</v>
      </c>
      <c r="G3" s="1" t="s">
        <v>12</v>
      </c>
      <c r="H3" s="1" t="s">
        <v>13</v>
      </c>
      <c r="I3" s="12">
        <v>9000000</v>
      </c>
      <c r="J3" s="9" t="s">
        <v>14</v>
      </c>
      <c r="K3" s="18"/>
    </row>
    <row r="4" spans="1:11" ht="28.8" x14ac:dyDescent="0.3">
      <c r="A4" s="1" t="s">
        <v>15</v>
      </c>
      <c r="B4" s="1">
        <v>1870</v>
      </c>
      <c r="C4" s="10">
        <v>1879</v>
      </c>
      <c r="D4" s="1">
        <f t="shared" si="0"/>
        <v>9</v>
      </c>
      <c r="E4" s="1" t="s">
        <v>16</v>
      </c>
      <c r="F4" s="1" t="s">
        <v>16</v>
      </c>
      <c r="G4" s="1" t="s">
        <v>17</v>
      </c>
      <c r="H4" s="1" t="s">
        <v>18</v>
      </c>
      <c r="I4" s="12">
        <v>6000000</v>
      </c>
      <c r="J4" s="9" t="s">
        <v>19</v>
      </c>
      <c r="K4" s="18" t="s">
        <v>274</v>
      </c>
    </row>
    <row r="5" spans="1:11" ht="28.8" x14ac:dyDescent="0.3">
      <c r="A5" s="1" t="s">
        <v>20</v>
      </c>
      <c r="B5" s="1">
        <v>1876</v>
      </c>
      <c r="C5" s="1">
        <v>1879</v>
      </c>
      <c r="D5" s="1">
        <f t="shared" si="0"/>
        <v>3</v>
      </c>
      <c r="E5" s="1" t="s">
        <v>21</v>
      </c>
      <c r="F5" s="1" t="s">
        <v>21</v>
      </c>
      <c r="G5" s="1" t="s">
        <v>22</v>
      </c>
      <c r="H5" s="3">
        <v>500000</v>
      </c>
      <c r="I5" s="12">
        <v>500000</v>
      </c>
      <c r="J5" s="9" t="s">
        <v>23</v>
      </c>
      <c r="K5" s="18"/>
    </row>
    <row r="6" spans="1:11" ht="43.2" x14ac:dyDescent="0.3">
      <c r="A6" s="1" t="s">
        <v>24</v>
      </c>
      <c r="B6" s="1">
        <v>1885</v>
      </c>
      <c r="C6" s="1">
        <v>1899</v>
      </c>
      <c r="D6" s="1">
        <f t="shared" si="0"/>
        <v>14</v>
      </c>
      <c r="E6" s="1" t="s">
        <v>25</v>
      </c>
      <c r="F6" s="1" t="s">
        <v>276</v>
      </c>
      <c r="G6" s="1" t="s">
        <v>26</v>
      </c>
      <c r="H6" s="1" t="s">
        <v>27</v>
      </c>
      <c r="I6" s="12">
        <v>3000000</v>
      </c>
      <c r="J6" s="9" t="s">
        <v>28</v>
      </c>
      <c r="K6" s="18" t="s">
        <v>275</v>
      </c>
    </row>
    <row r="7" spans="1:11" ht="28.8" x14ac:dyDescent="0.3">
      <c r="A7" s="1" t="s">
        <v>29</v>
      </c>
      <c r="B7" s="1">
        <v>1888</v>
      </c>
      <c r="C7" s="1">
        <v>1889</v>
      </c>
      <c r="D7" s="1">
        <f t="shared" si="0"/>
        <v>1</v>
      </c>
      <c r="E7" s="1" t="s">
        <v>30</v>
      </c>
      <c r="F7" s="1" t="s">
        <v>16</v>
      </c>
      <c r="G7" s="1" t="s">
        <v>17</v>
      </c>
      <c r="H7" s="3">
        <v>150000</v>
      </c>
      <c r="I7" s="12">
        <v>150000</v>
      </c>
      <c r="J7" s="9" t="s">
        <v>31</v>
      </c>
      <c r="K7" s="18"/>
    </row>
    <row r="8" spans="1:11" ht="28.8" x14ac:dyDescent="0.3">
      <c r="A8" s="1" t="s">
        <v>32</v>
      </c>
      <c r="B8" s="1">
        <v>1888</v>
      </c>
      <c r="C8" s="1">
        <v>1892</v>
      </c>
      <c r="D8" s="1">
        <f t="shared" si="0"/>
        <v>4</v>
      </c>
      <c r="E8" s="1" t="s">
        <v>33</v>
      </c>
      <c r="F8" s="1" t="s">
        <v>33</v>
      </c>
      <c r="G8" s="1" t="s">
        <v>34</v>
      </c>
      <c r="H8" s="1" t="s">
        <v>35</v>
      </c>
      <c r="I8" s="12">
        <v>1000000</v>
      </c>
      <c r="J8" s="9" t="s">
        <v>36</v>
      </c>
      <c r="K8" s="18"/>
    </row>
    <row r="9" spans="1:11" x14ac:dyDescent="0.3">
      <c r="A9" s="1" t="s">
        <v>32</v>
      </c>
      <c r="B9" s="1">
        <v>1888</v>
      </c>
      <c r="C9" s="1">
        <v>1892</v>
      </c>
      <c r="D9" s="1">
        <f t="shared" si="0"/>
        <v>4</v>
      </c>
      <c r="E9" s="1" t="s">
        <v>37</v>
      </c>
      <c r="F9" s="1" t="s">
        <v>37</v>
      </c>
      <c r="G9" s="1" t="s">
        <v>38</v>
      </c>
      <c r="H9" s="1" t="s">
        <v>39</v>
      </c>
      <c r="I9" s="12">
        <v>2000000</v>
      </c>
      <c r="J9" s="9" t="s">
        <v>40</v>
      </c>
      <c r="K9" s="18"/>
    </row>
    <row r="10" spans="1:11" ht="28.8" x14ac:dyDescent="0.3">
      <c r="A10" s="1" t="s">
        <v>41</v>
      </c>
      <c r="B10" s="1">
        <v>1891</v>
      </c>
      <c r="C10" s="1">
        <v>1892</v>
      </c>
      <c r="D10" s="1">
        <f t="shared" si="0"/>
        <v>1</v>
      </c>
      <c r="E10" s="1" t="s">
        <v>42</v>
      </c>
      <c r="F10" s="1" t="s">
        <v>42</v>
      </c>
      <c r="G10" s="1" t="s">
        <v>22</v>
      </c>
      <c r="H10" s="3">
        <v>275000</v>
      </c>
      <c r="I10" s="12">
        <v>275000</v>
      </c>
      <c r="J10" s="9" t="s">
        <v>43</v>
      </c>
      <c r="K10" s="18"/>
    </row>
    <row r="11" spans="1:11" ht="28.8" x14ac:dyDescent="0.3">
      <c r="A11" s="1" t="s">
        <v>44</v>
      </c>
      <c r="B11" s="1">
        <v>1896</v>
      </c>
      <c r="C11" s="1">
        <v>1897</v>
      </c>
      <c r="D11" s="1">
        <f t="shared" si="0"/>
        <v>1</v>
      </c>
      <c r="E11" s="1" t="s">
        <v>16</v>
      </c>
      <c r="F11" s="1" t="s">
        <v>16</v>
      </c>
      <c r="G11" s="1" t="s">
        <v>17</v>
      </c>
      <c r="H11" s="1" t="s">
        <v>45</v>
      </c>
      <c r="I11" s="12">
        <v>5500000</v>
      </c>
      <c r="J11" s="9" t="s">
        <v>31</v>
      </c>
      <c r="K11" s="18"/>
    </row>
    <row r="12" spans="1:11" ht="57.6" x14ac:dyDescent="0.3">
      <c r="A12" s="1" t="s">
        <v>46</v>
      </c>
      <c r="B12" s="1">
        <v>1897</v>
      </c>
      <c r="C12" s="1">
        <v>1901</v>
      </c>
      <c r="D12" s="1">
        <f t="shared" si="0"/>
        <v>4</v>
      </c>
      <c r="E12" s="1" t="s">
        <v>47</v>
      </c>
      <c r="F12" s="1" t="s">
        <v>47</v>
      </c>
      <c r="G12" s="1" t="s">
        <v>48</v>
      </c>
      <c r="H12" s="1" t="s">
        <v>35</v>
      </c>
      <c r="I12" s="12">
        <v>1000000</v>
      </c>
      <c r="J12" s="9" t="s">
        <v>49</v>
      </c>
      <c r="K12" s="18"/>
    </row>
    <row r="13" spans="1:11" ht="28.8" x14ac:dyDescent="0.3">
      <c r="A13" s="1" t="s">
        <v>50</v>
      </c>
      <c r="B13" s="1">
        <v>1896</v>
      </c>
      <c r="C13" s="1">
        <v>1900</v>
      </c>
      <c r="D13" s="1">
        <f t="shared" si="0"/>
        <v>4</v>
      </c>
      <c r="E13" s="1" t="s">
        <v>21</v>
      </c>
      <c r="F13" s="1" t="s">
        <v>21</v>
      </c>
      <c r="G13" s="1" t="s">
        <v>22</v>
      </c>
      <c r="H13" s="1" t="s">
        <v>35</v>
      </c>
      <c r="I13" s="12">
        <v>1000000</v>
      </c>
      <c r="J13" s="9" t="s">
        <v>51</v>
      </c>
      <c r="K13" s="18"/>
    </row>
    <row r="14" spans="1:11" ht="28.8" x14ac:dyDescent="0.3">
      <c r="A14" s="1" t="s">
        <v>52</v>
      </c>
      <c r="B14" s="1">
        <v>1899</v>
      </c>
      <c r="C14" s="1">
        <v>1901</v>
      </c>
      <c r="D14" s="1">
        <f t="shared" si="0"/>
        <v>2</v>
      </c>
      <c r="E14" s="1" t="s">
        <v>16</v>
      </c>
      <c r="F14" s="1" t="s">
        <v>16</v>
      </c>
      <c r="G14" s="1" t="s">
        <v>17</v>
      </c>
      <c r="H14" s="1" t="s">
        <v>35</v>
      </c>
      <c r="I14" s="12">
        <v>1000000</v>
      </c>
      <c r="J14" s="9" t="s">
        <v>31</v>
      </c>
      <c r="K14" s="18"/>
    </row>
    <row r="15" spans="1:11" ht="28.8" x14ac:dyDescent="0.3">
      <c r="A15" s="1" t="s">
        <v>53</v>
      </c>
      <c r="B15" s="1">
        <v>1899</v>
      </c>
      <c r="C15" s="1">
        <v>1902</v>
      </c>
      <c r="D15" s="1">
        <f t="shared" si="0"/>
        <v>3</v>
      </c>
      <c r="E15" s="1" t="s">
        <v>54</v>
      </c>
      <c r="F15" s="1" t="s">
        <v>247</v>
      </c>
      <c r="G15" s="1" t="s">
        <v>55</v>
      </c>
      <c r="H15" s="3">
        <v>42000</v>
      </c>
      <c r="I15" s="12">
        <v>42000</v>
      </c>
      <c r="J15" s="9" t="s">
        <v>56</v>
      </c>
      <c r="K15" s="18"/>
    </row>
    <row r="16" spans="1:11" ht="28.8" x14ac:dyDescent="0.3">
      <c r="A16" s="1" t="s">
        <v>57</v>
      </c>
      <c r="B16" s="1">
        <v>1904</v>
      </c>
      <c r="C16" s="1">
        <v>1907</v>
      </c>
      <c r="D16" s="1">
        <f t="shared" si="0"/>
        <v>3</v>
      </c>
      <c r="E16" s="1" t="s">
        <v>58</v>
      </c>
      <c r="F16" s="1" t="s">
        <v>248</v>
      </c>
      <c r="G16" s="1" t="s">
        <v>59</v>
      </c>
      <c r="H16" s="1" t="s">
        <v>60</v>
      </c>
      <c r="I16" s="12">
        <f>(34000+110000)/2</f>
        <v>72000</v>
      </c>
      <c r="J16" s="9" t="s">
        <v>61</v>
      </c>
      <c r="K16" s="18"/>
    </row>
    <row r="17" spans="1:11" ht="28.8" x14ac:dyDescent="0.3">
      <c r="A17" s="1" t="s">
        <v>62</v>
      </c>
      <c r="B17" s="1">
        <v>1905</v>
      </c>
      <c r="C17" s="1">
        <v>1907</v>
      </c>
      <c r="D17" s="1">
        <f t="shared" si="0"/>
        <v>2</v>
      </c>
      <c r="E17" s="1" t="s">
        <v>63</v>
      </c>
      <c r="F17" s="1" t="s">
        <v>249</v>
      </c>
      <c r="G17" s="1" t="s">
        <v>64</v>
      </c>
      <c r="H17" s="3">
        <v>200000</v>
      </c>
      <c r="I17" s="12">
        <v>200000</v>
      </c>
      <c r="J17" s="9" t="s">
        <v>65</v>
      </c>
      <c r="K17" s="18"/>
    </row>
    <row r="18" spans="1:11" ht="28.8" x14ac:dyDescent="0.3">
      <c r="A18" s="1" t="s">
        <v>66</v>
      </c>
      <c r="B18" s="1">
        <v>1906</v>
      </c>
      <c r="C18" s="1">
        <v>1907</v>
      </c>
      <c r="D18" s="1">
        <f t="shared" si="0"/>
        <v>1</v>
      </c>
      <c r="E18" s="1" t="s">
        <v>16</v>
      </c>
      <c r="F18" s="1" t="s">
        <v>16</v>
      </c>
      <c r="G18" s="1" t="s">
        <v>17</v>
      </c>
      <c r="H18" s="3">
        <v>250000</v>
      </c>
      <c r="I18" s="12">
        <v>250000</v>
      </c>
      <c r="J18" s="9" t="s">
        <v>31</v>
      </c>
      <c r="K18" s="18"/>
    </row>
    <row r="19" spans="1:11" ht="28.8" x14ac:dyDescent="0.3">
      <c r="A19" s="1" t="s">
        <v>67</v>
      </c>
      <c r="B19" s="1">
        <v>1913</v>
      </c>
      <c r="C19" s="1">
        <v>1914</v>
      </c>
      <c r="D19" s="1">
        <f t="shared" si="0"/>
        <v>1</v>
      </c>
      <c r="E19" s="1" t="s">
        <v>68</v>
      </c>
      <c r="F19" s="1" t="s">
        <v>68</v>
      </c>
      <c r="G19" s="1" t="s">
        <v>69</v>
      </c>
      <c r="H19" s="3">
        <v>125000</v>
      </c>
      <c r="I19" s="12">
        <v>125000</v>
      </c>
      <c r="J19" s="9" t="s">
        <v>70</v>
      </c>
      <c r="K19" s="18"/>
    </row>
    <row r="20" spans="1:11" ht="28.8" x14ac:dyDescent="0.3">
      <c r="A20" s="1" t="s">
        <v>71</v>
      </c>
      <c r="B20" s="1">
        <v>1914</v>
      </c>
      <c r="C20" s="1">
        <v>1916</v>
      </c>
      <c r="D20" s="1">
        <f t="shared" si="0"/>
        <v>2</v>
      </c>
      <c r="E20" s="1" t="s">
        <v>72</v>
      </c>
      <c r="F20" s="1" t="s">
        <v>249</v>
      </c>
      <c r="G20" s="1" t="s">
        <v>73</v>
      </c>
      <c r="H20" s="3">
        <v>300000</v>
      </c>
      <c r="I20" s="12">
        <v>300000</v>
      </c>
      <c r="J20" s="9" t="s">
        <v>74</v>
      </c>
      <c r="K20" s="17" t="s">
        <v>253</v>
      </c>
    </row>
    <row r="21" spans="1:11" ht="57.6" x14ac:dyDescent="0.3">
      <c r="A21" s="4" t="s">
        <v>75</v>
      </c>
      <c r="B21" s="4">
        <v>1915</v>
      </c>
      <c r="C21" s="4">
        <v>1918</v>
      </c>
      <c r="D21" s="1">
        <f t="shared" si="0"/>
        <v>3</v>
      </c>
      <c r="E21" s="4" t="s">
        <v>76</v>
      </c>
      <c r="F21" s="4" t="s">
        <v>251</v>
      </c>
      <c r="G21" s="4" t="s">
        <v>77</v>
      </c>
      <c r="H21" s="7">
        <v>350000</v>
      </c>
      <c r="I21" s="13">
        <v>350000</v>
      </c>
      <c r="J21" s="15" t="s">
        <v>78</v>
      </c>
      <c r="K21" s="17" t="s">
        <v>254</v>
      </c>
    </row>
    <row r="22" spans="1:11" ht="57.6" x14ac:dyDescent="0.3">
      <c r="A22" s="4" t="s">
        <v>250</v>
      </c>
      <c r="B22" s="4">
        <v>1915</v>
      </c>
      <c r="C22" s="4">
        <v>1919</v>
      </c>
      <c r="D22" s="1">
        <f t="shared" si="0"/>
        <v>4</v>
      </c>
      <c r="E22" s="4" t="s">
        <v>76</v>
      </c>
      <c r="F22" s="4" t="s">
        <v>252</v>
      </c>
      <c r="G22" s="4" t="s">
        <v>77</v>
      </c>
      <c r="H22" s="7">
        <v>350001</v>
      </c>
      <c r="I22" s="13">
        <v>350000</v>
      </c>
      <c r="J22" s="15" t="s">
        <v>78</v>
      </c>
      <c r="K22" s="17" t="s">
        <v>254</v>
      </c>
    </row>
    <row r="23" spans="1:11" ht="43.2" x14ac:dyDescent="0.3">
      <c r="A23" s="1" t="s">
        <v>79</v>
      </c>
      <c r="B23" s="1">
        <v>1915</v>
      </c>
      <c r="C23" s="1">
        <v>1916</v>
      </c>
      <c r="D23" s="1">
        <f t="shared" si="0"/>
        <v>1</v>
      </c>
      <c r="E23" s="1" t="s">
        <v>80</v>
      </c>
      <c r="F23" s="1" t="s">
        <v>90</v>
      </c>
      <c r="G23" s="1" t="s">
        <v>81</v>
      </c>
      <c r="H23" s="3">
        <v>400000</v>
      </c>
      <c r="I23" s="12">
        <v>400000</v>
      </c>
      <c r="J23" s="9" t="s">
        <v>82</v>
      </c>
      <c r="K23" s="17" t="s">
        <v>255</v>
      </c>
    </row>
    <row r="24" spans="1:11" x14ac:dyDescent="0.3">
      <c r="A24" s="1" t="s">
        <v>83</v>
      </c>
      <c r="B24" s="1">
        <v>1917</v>
      </c>
      <c r="C24" s="1">
        <v>1918</v>
      </c>
      <c r="D24" s="1">
        <f t="shared" si="0"/>
        <v>1</v>
      </c>
      <c r="E24" s="1" t="s">
        <v>84</v>
      </c>
      <c r="F24" s="1" t="s">
        <v>84</v>
      </c>
      <c r="G24" s="1" t="s">
        <v>85</v>
      </c>
      <c r="H24" s="3">
        <v>763000</v>
      </c>
      <c r="I24" s="12">
        <v>763000</v>
      </c>
      <c r="J24" s="9" t="s">
        <v>86</v>
      </c>
      <c r="K24" s="18"/>
    </row>
    <row r="25" spans="1:11" x14ac:dyDescent="0.3">
      <c r="A25" s="1" t="s">
        <v>87</v>
      </c>
      <c r="B25" s="1">
        <v>1917</v>
      </c>
      <c r="C25" s="1">
        <v>1919</v>
      </c>
      <c r="D25" s="1">
        <f t="shared" si="0"/>
        <v>2</v>
      </c>
      <c r="E25" s="1" t="s">
        <v>6</v>
      </c>
      <c r="F25" s="1" t="s">
        <v>246</v>
      </c>
      <c r="G25" s="1" t="s">
        <v>88</v>
      </c>
      <c r="H25" s="3">
        <v>455200</v>
      </c>
      <c r="I25" s="12">
        <v>455200</v>
      </c>
      <c r="J25" s="9" t="s">
        <v>89</v>
      </c>
      <c r="K25" s="18"/>
    </row>
    <row r="26" spans="1:11" ht="28.8" x14ac:dyDescent="0.3">
      <c r="A26" s="1">
        <v>1919</v>
      </c>
      <c r="B26" s="1">
        <v>1919</v>
      </c>
      <c r="C26" s="1">
        <v>1919</v>
      </c>
      <c r="D26" s="1">
        <v>0.6</v>
      </c>
      <c r="E26" s="1" t="s">
        <v>90</v>
      </c>
      <c r="F26" s="1" t="s">
        <v>90</v>
      </c>
      <c r="G26" s="1" t="s">
        <v>91</v>
      </c>
      <c r="H26" s="3">
        <v>200000</v>
      </c>
      <c r="I26" s="12">
        <v>200000</v>
      </c>
      <c r="J26" s="9" t="s">
        <v>92</v>
      </c>
      <c r="K26" s="18"/>
    </row>
    <row r="27" spans="1:11" ht="86.4" x14ac:dyDescent="0.3">
      <c r="A27" s="4" t="s">
        <v>93</v>
      </c>
      <c r="B27" s="4">
        <v>1920</v>
      </c>
      <c r="C27" s="4">
        <v>1921</v>
      </c>
      <c r="D27" s="1">
        <f t="shared" si="0"/>
        <v>1</v>
      </c>
      <c r="E27" s="4" t="s">
        <v>256</v>
      </c>
      <c r="F27" s="4" t="s">
        <v>47</v>
      </c>
      <c r="G27" s="4" t="s">
        <v>22</v>
      </c>
      <c r="H27" s="7">
        <v>500000</v>
      </c>
      <c r="I27" s="13">
        <v>500000</v>
      </c>
      <c r="J27" s="15" t="s">
        <v>96</v>
      </c>
      <c r="K27" s="18"/>
    </row>
    <row r="28" spans="1:11" ht="28.8" x14ac:dyDescent="0.3">
      <c r="A28" s="1" t="s">
        <v>97</v>
      </c>
      <c r="B28" s="1">
        <v>1921</v>
      </c>
      <c r="C28" s="1">
        <v>1922</v>
      </c>
      <c r="D28" s="1">
        <f t="shared" si="0"/>
        <v>1</v>
      </c>
      <c r="E28" s="1" t="s">
        <v>42</v>
      </c>
      <c r="F28" s="1" t="s">
        <v>42</v>
      </c>
      <c r="G28" s="1" t="s">
        <v>98</v>
      </c>
      <c r="H28" s="1" t="s">
        <v>99</v>
      </c>
      <c r="I28" s="12">
        <v>5000000</v>
      </c>
      <c r="J28" s="9" t="s">
        <v>100</v>
      </c>
      <c r="K28" s="18"/>
    </row>
    <row r="29" spans="1:11" ht="115.2" x14ac:dyDescent="0.3">
      <c r="A29" s="1" t="s">
        <v>101</v>
      </c>
      <c r="B29" s="1">
        <v>1928</v>
      </c>
      <c r="C29" s="1">
        <v>1930</v>
      </c>
      <c r="D29" s="1">
        <f t="shared" si="0"/>
        <v>2</v>
      </c>
      <c r="E29" s="1" t="s">
        <v>102</v>
      </c>
      <c r="F29" s="1" t="s">
        <v>47</v>
      </c>
      <c r="G29" s="1" t="s">
        <v>103</v>
      </c>
      <c r="H29" s="1" t="s">
        <v>104</v>
      </c>
      <c r="I29" s="12">
        <f>(5500000+10000000)/2</f>
        <v>7750000</v>
      </c>
      <c r="J29" s="9" t="s">
        <v>105</v>
      </c>
      <c r="K29" s="18"/>
    </row>
    <row r="30" spans="1:11" ht="43.2" x14ac:dyDescent="0.3">
      <c r="A30" s="1" t="s">
        <v>106</v>
      </c>
      <c r="B30" s="1">
        <v>1929</v>
      </c>
      <c r="C30" s="1">
        <v>1930</v>
      </c>
      <c r="D30" s="1">
        <f t="shared" si="0"/>
        <v>1</v>
      </c>
      <c r="E30" s="1" t="s">
        <v>107</v>
      </c>
      <c r="F30" s="1" t="s">
        <v>47</v>
      </c>
      <c r="G30" s="1" t="s">
        <v>38</v>
      </c>
      <c r="H30" s="1" t="s">
        <v>39</v>
      </c>
      <c r="I30" s="12">
        <v>2000000</v>
      </c>
      <c r="J30" s="9" t="s">
        <v>108</v>
      </c>
      <c r="K30" s="18"/>
    </row>
    <row r="31" spans="1:11" ht="28.8" x14ac:dyDescent="0.3">
      <c r="A31" s="1" t="s">
        <v>109</v>
      </c>
      <c r="B31" s="1">
        <v>1930</v>
      </c>
      <c r="C31" s="1">
        <v>1931</v>
      </c>
      <c r="D31" s="1">
        <f t="shared" si="0"/>
        <v>1</v>
      </c>
      <c r="E31" s="1" t="s">
        <v>110</v>
      </c>
      <c r="F31" s="1" t="s">
        <v>257</v>
      </c>
      <c r="G31" s="1" t="s">
        <v>111</v>
      </c>
      <c r="H31" s="3">
        <v>50000</v>
      </c>
      <c r="I31" s="12">
        <v>50000</v>
      </c>
      <c r="J31" s="9" t="s">
        <v>112</v>
      </c>
      <c r="K31" s="18"/>
    </row>
    <row r="32" spans="1:11" ht="28.8" x14ac:dyDescent="0.3">
      <c r="A32" s="1" t="s">
        <v>113</v>
      </c>
      <c r="B32" s="1">
        <v>1932</v>
      </c>
      <c r="C32" s="1">
        <v>1934</v>
      </c>
      <c r="D32" s="1">
        <f t="shared" si="0"/>
        <v>2</v>
      </c>
      <c r="E32" s="1" t="s">
        <v>114</v>
      </c>
      <c r="F32" s="1" t="s">
        <v>258</v>
      </c>
      <c r="G32" s="1" t="s">
        <v>115</v>
      </c>
      <c r="H32" s="1" t="s">
        <v>116</v>
      </c>
      <c r="I32" s="12">
        <v>3500000</v>
      </c>
      <c r="J32" s="9" t="s">
        <v>117</v>
      </c>
      <c r="K32" s="18"/>
    </row>
    <row r="33" spans="1:11" ht="43.2" x14ac:dyDescent="0.3">
      <c r="A33" s="1" t="s">
        <v>113</v>
      </c>
      <c r="B33" s="1">
        <v>1932</v>
      </c>
      <c r="C33" s="1">
        <v>1934</v>
      </c>
      <c r="D33" s="1">
        <f t="shared" si="0"/>
        <v>2</v>
      </c>
      <c r="E33" s="1" t="s">
        <v>118</v>
      </c>
      <c r="F33" s="1" t="s">
        <v>42</v>
      </c>
      <c r="G33" s="1" t="s">
        <v>115</v>
      </c>
      <c r="H33" s="1" t="s">
        <v>119</v>
      </c>
      <c r="I33" s="12">
        <v>1500000</v>
      </c>
      <c r="J33" s="9" t="s">
        <v>117</v>
      </c>
      <c r="K33" s="18"/>
    </row>
    <row r="34" spans="1:11" ht="43.2" x14ac:dyDescent="0.3">
      <c r="A34" s="1" t="s">
        <v>259</v>
      </c>
      <c r="B34" s="1">
        <v>1932</v>
      </c>
      <c r="C34" s="1">
        <v>1935</v>
      </c>
      <c r="D34" s="1">
        <f t="shared" si="0"/>
        <v>3</v>
      </c>
      <c r="E34" s="1" t="s">
        <v>118</v>
      </c>
      <c r="F34" s="1" t="s">
        <v>261</v>
      </c>
      <c r="G34" s="1" t="s">
        <v>115</v>
      </c>
      <c r="H34" s="1" t="s">
        <v>119</v>
      </c>
      <c r="I34" s="12">
        <v>1500000</v>
      </c>
      <c r="J34" s="9" t="s">
        <v>260</v>
      </c>
      <c r="K34" s="18"/>
    </row>
    <row r="35" spans="1:11" ht="28.8" x14ac:dyDescent="0.3">
      <c r="A35" s="1" t="s">
        <v>120</v>
      </c>
      <c r="B35" s="1">
        <v>1934</v>
      </c>
      <c r="C35" s="1">
        <v>1937</v>
      </c>
      <c r="D35" s="1">
        <f t="shared" si="0"/>
        <v>3</v>
      </c>
      <c r="E35" s="1" t="s">
        <v>121</v>
      </c>
      <c r="F35" s="1" t="s">
        <v>47</v>
      </c>
      <c r="G35" s="1" t="s">
        <v>122</v>
      </c>
      <c r="H35" s="1" t="s">
        <v>123</v>
      </c>
      <c r="I35" s="12">
        <v>5000000</v>
      </c>
      <c r="J35" s="9" t="s">
        <v>124</v>
      </c>
      <c r="K35" s="18"/>
    </row>
    <row r="36" spans="1:11" ht="57.6" x14ac:dyDescent="0.3">
      <c r="A36" s="1" t="s">
        <v>146</v>
      </c>
      <c r="B36" s="1">
        <v>1941</v>
      </c>
      <c r="C36" s="1">
        <v>1945</v>
      </c>
      <c r="D36" s="1">
        <f t="shared" si="0"/>
        <v>4</v>
      </c>
      <c r="E36" s="1" t="s">
        <v>127</v>
      </c>
      <c r="F36" s="1" t="s">
        <v>42</v>
      </c>
      <c r="G36" s="1" t="s">
        <v>128</v>
      </c>
      <c r="H36" s="1" t="s">
        <v>129</v>
      </c>
      <c r="I36" s="12">
        <v>2600000</v>
      </c>
      <c r="J36" s="9" t="s">
        <v>117</v>
      </c>
      <c r="K36" s="18" t="s">
        <v>278</v>
      </c>
    </row>
    <row r="37" spans="1:11" ht="28.8" x14ac:dyDescent="0.3">
      <c r="A37" s="1" t="s">
        <v>262</v>
      </c>
      <c r="B37" s="1">
        <v>1941</v>
      </c>
      <c r="C37" s="1">
        <v>1946</v>
      </c>
      <c r="D37" s="1">
        <f t="shared" si="0"/>
        <v>5</v>
      </c>
      <c r="E37" s="1" t="s">
        <v>127</v>
      </c>
      <c r="F37" s="1" t="s">
        <v>42</v>
      </c>
      <c r="G37" s="1" t="s">
        <v>130</v>
      </c>
      <c r="H37" s="1" t="s">
        <v>35</v>
      </c>
      <c r="I37" s="12">
        <v>1000000</v>
      </c>
      <c r="J37" s="9" t="s">
        <v>131</v>
      </c>
      <c r="K37" s="18"/>
    </row>
    <row r="38" spans="1:11" ht="115.2" x14ac:dyDescent="0.3">
      <c r="A38" s="1" t="s">
        <v>263</v>
      </c>
      <c r="B38" s="1">
        <v>1941</v>
      </c>
      <c r="C38" s="1">
        <v>1947</v>
      </c>
      <c r="D38" s="1">
        <f t="shared" si="0"/>
        <v>6</v>
      </c>
      <c r="E38" s="1" t="s">
        <v>127</v>
      </c>
      <c r="F38" s="1" t="s">
        <v>258</v>
      </c>
      <c r="G38" s="1" t="s">
        <v>132</v>
      </c>
      <c r="H38" s="1" t="s">
        <v>35</v>
      </c>
      <c r="I38" s="12">
        <v>1000000</v>
      </c>
      <c r="J38" s="9" t="s">
        <v>117</v>
      </c>
      <c r="K38" s="18"/>
    </row>
    <row r="39" spans="1:11" ht="57.6" x14ac:dyDescent="0.3">
      <c r="A39" s="1" t="s">
        <v>264</v>
      </c>
      <c r="B39" s="1">
        <v>1941</v>
      </c>
      <c r="C39" s="1">
        <v>1948</v>
      </c>
      <c r="D39" s="1">
        <f t="shared" si="0"/>
        <v>7</v>
      </c>
      <c r="E39" s="1" t="s">
        <v>133</v>
      </c>
      <c r="F39" s="1" t="s">
        <v>133</v>
      </c>
      <c r="G39" s="1" t="s">
        <v>134</v>
      </c>
      <c r="H39" s="3">
        <v>83000</v>
      </c>
      <c r="I39" s="12">
        <v>83000</v>
      </c>
      <c r="J39" s="9" t="s">
        <v>135</v>
      </c>
      <c r="K39" s="18"/>
    </row>
    <row r="40" spans="1:11" ht="43.2" x14ac:dyDescent="0.3">
      <c r="A40" s="1" t="s">
        <v>136</v>
      </c>
      <c r="B40" s="1">
        <v>1941</v>
      </c>
      <c r="C40" s="1">
        <v>1950</v>
      </c>
      <c r="D40" s="1">
        <f t="shared" si="0"/>
        <v>9</v>
      </c>
      <c r="E40" s="1" t="s">
        <v>127</v>
      </c>
      <c r="F40" s="1" t="s">
        <v>84</v>
      </c>
      <c r="G40" s="1" t="s">
        <v>137</v>
      </c>
      <c r="H40" s="1" t="s">
        <v>138</v>
      </c>
      <c r="I40" s="12">
        <v>1100000</v>
      </c>
      <c r="J40" s="9" t="s">
        <v>139</v>
      </c>
      <c r="K40" s="18" t="s">
        <v>278</v>
      </c>
    </row>
    <row r="41" spans="1:11" x14ac:dyDescent="0.3">
      <c r="A41" s="1" t="s">
        <v>140</v>
      </c>
      <c r="B41" s="1">
        <v>1941</v>
      </c>
      <c r="C41" s="1">
        <v>1942</v>
      </c>
      <c r="D41" s="1">
        <f t="shared" si="0"/>
        <v>1</v>
      </c>
      <c r="E41" s="1" t="s">
        <v>141</v>
      </c>
      <c r="F41" s="1" t="s">
        <v>141</v>
      </c>
      <c r="G41" s="1" t="s">
        <v>85</v>
      </c>
      <c r="H41" s="3">
        <v>300000</v>
      </c>
      <c r="I41" s="12">
        <v>300000</v>
      </c>
      <c r="J41" s="9" t="s">
        <v>142</v>
      </c>
      <c r="K41" s="18"/>
    </row>
    <row r="42" spans="1:11" ht="28.8" x14ac:dyDescent="0.3">
      <c r="A42" s="1" t="s">
        <v>143</v>
      </c>
      <c r="B42" s="1">
        <v>1942</v>
      </c>
      <c r="C42" s="1">
        <v>1943</v>
      </c>
      <c r="D42" s="1">
        <f t="shared" si="0"/>
        <v>1</v>
      </c>
      <c r="E42" s="1" t="s">
        <v>144</v>
      </c>
      <c r="F42" s="1" t="s">
        <v>47</v>
      </c>
      <c r="G42" s="1" t="s">
        <v>73</v>
      </c>
      <c r="H42" s="1" t="s">
        <v>119</v>
      </c>
      <c r="I42" s="12">
        <v>1500000</v>
      </c>
      <c r="J42" s="9" t="s">
        <v>145</v>
      </c>
      <c r="K42" s="18"/>
    </row>
    <row r="43" spans="1:11" ht="57.6" x14ac:dyDescent="0.3">
      <c r="A43" s="10" t="s">
        <v>146</v>
      </c>
      <c r="B43" s="10">
        <v>1941</v>
      </c>
      <c r="C43" s="10">
        <v>1945</v>
      </c>
      <c r="D43" s="1">
        <f t="shared" si="0"/>
        <v>4</v>
      </c>
      <c r="E43" s="10" t="s">
        <v>147</v>
      </c>
      <c r="F43" s="10" t="s">
        <v>265</v>
      </c>
      <c r="G43" s="10" t="s">
        <v>148</v>
      </c>
      <c r="H43" s="10" t="s">
        <v>149</v>
      </c>
      <c r="I43" s="12">
        <v>1044000</v>
      </c>
      <c r="J43" s="16" t="s">
        <v>150</v>
      </c>
      <c r="K43" s="18" t="s">
        <v>279</v>
      </c>
    </row>
    <row r="44" spans="1:11" ht="28.8" x14ac:dyDescent="0.3">
      <c r="A44" s="1" t="s">
        <v>151</v>
      </c>
      <c r="B44" s="1">
        <v>1942</v>
      </c>
      <c r="C44" s="1">
        <v>1945</v>
      </c>
      <c r="D44" s="1">
        <f t="shared" si="0"/>
        <v>3</v>
      </c>
      <c r="E44" s="1" t="s">
        <v>152</v>
      </c>
      <c r="F44" s="1" t="s">
        <v>152</v>
      </c>
      <c r="G44" s="1" t="s">
        <v>153</v>
      </c>
      <c r="H44" s="1" t="s">
        <v>154</v>
      </c>
      <c r="I44" s="12">
        <v>2400000</v>
      </c>
      <c r="J44" s="9" t="s">
        <v>155</v>
      </c>
      <c r="K44" s="18"/>
    </row>
    <row r="45" spans="1:11" ht="28.8" x14ac:dyDescent="0.3">
      <c r="A45" s="1">
        <v>1943</v>
      </c>
      <c r="B45" s="1">
        <v>1943</v>
      </c>
      <c r="C45" s="1">
        <v>1943</v>
      </c>
      <c r="D45" s="1">
        <v>0.6</v>
      </c>
      <c r="E45" s="1" t="s">
        <v>156</v>
      </c>
      <c r="F45" s="1" t="s">
        <v>16</v>
      </c>
      <c r="G45" s="1" t="s">
        <v>157</v>
      </c>
      <c r="H45" s="1" t="s">
        <v>158</v>
      </c>
      <c r="I45" s="12">
        <v>2100000</v>
      </c>
      <c r="J45" s="9" t="s">
        <v>159</v>
      </c>
      <c r="K45" s="18"/>
    </row>
    <row r="46" spans="1:11" ht="28.8" x14ac:dyDescent="0.3">
      <c r="A46" s="1">
        <v>1943</v>
      </c>
      <c r="B46" s="1">
        <v>1943</v>
      </c>
      <c r="C46" s="1">
        <v>1943</v>
      </c>
      <c r="D46" s="1">
        <v>0.6</v>
      </c>
      <c r="E46" s="1" t="s">
        <v>156</v>
      </c>
      <c r="F46" s="1" t="s">
        <v>191</v>
      </c>
      <c r="G46" s="1" t="s">
        <v>157</v>
      </c>
      <c r="H46" s="1" t="s">
        <v>158</v>
      </c>
      <c r="I46" s="12">
        <v>2100000</v>
      </c>
      <c r="J46" s="9" t="s">
        <v>159</v>
      </c>
      <c r="K46" s="18"/>
    </row>
    <row r="47" spans="1:11" x14ac:dyDescent="0.3">
      <c r="A47" s="1" t="s">
        <v>160</v>
      </c>
      <c r="B47" s="1">
        <v>1943</v>
      </c>
      <c r="C47" s="1">
        <v>1944</v>
      </c>
      <c r="D47" s="1">
        <f t="shared" si="0"/>
        <v>1</v>
      </c>
      <c r="E47" s="1" t="s">
        <v>161</v>
      </c>
      <c r="F47" s="1" t="s">
        <v>161</v>
      </c>
      <c r="G47" s="1" t="s">
        <v>162</v>
      </c>
      <c r="H47" s="3">
        <v>300000</v>
      </c>
      <c r="I47" s="12">
        <v>300000</v>
      </c>
      <c r="J47" s="9" t="s">
        <v>163</v>
      </c>
      <c r="K47" s="18"/>
    </row>
    <row r="48" spans="1:11" ht="28.8" x14ac:dyDescent="0.3">
      <c r="A48" s="1" t="s">
        <v>164</v>
      </c>
      <c r="B48" s="1">
        <v>1944</v>
      </c>
      <c r="C48" s="1">
        <v>1945</v>
      </c>
      <c r="D48" s="1">
        <f t="shared" si="0"/>
        <v>1</v>
      </c>
      <c r="E48" s="1" t="s">
        <v>165</v>
      </c>
      <c r="F48" s="1" t="s">
        <v>165</v>
      </c>
      <c r="G48" s="1" t="s">
        <v>153</v>
      </c>
      <c r="H48" s="1" t="s">
        <v>39</v>
      </c>
      <c r="I48" s="12">
        <v>2000000</v>
      </c>
      <c r="J48" s="9" t="s">
        <v>166</v>
      </c>
      <c r="K48" s="18"/>
    </row>
    <row r="49" spans="1:11" ht="28.8" x14ac:dyDescent="0.3">
      <c r="A49" s="10" t="s">
        <v>167</v>
      </c>
      <c r="B49" s="10">
        <v>1945</v>
      </c>
      <c r="C49" s="10">
        <v>1947</v>
      </c>
      <c r="D49" s="1">
        <f t="shared" si="0"/>
        <v>2</v>
      </c>
      <c r="E49" s="10" t="s">
        <v>168</v>
      </c>
      <c r="F49" s="10" t="s">
        <v>84</v>
      </c>
      <c r="G49" s="10" t="s">
        <v>169</v>
      </c>
      <c r="H49" s="11">
        <v>250000</v>
      </c>
      <c r="I49" s="12">
        <v>250000</v>
      </c>
      <c r="J49" s="16" t="s">
        <v>170</v>
      </c>
      <c r="K49" s="18" t="s">
        <v>277</v>
      </c>
    </row>
    <row r="50" spans="1:11" ht="57.6" x14ac:dyDescent="0.3">
      <c r="A50" s="1">
        <v>1947</v>
      </c>
      <c r="B50" s="1">
        <v>1947</v>
      </c>
      <c r="C50" s="1">
        <v>1947</v>
      </c>
      <c r="D50" s="1">
        <v>0.6</v>
      </c>
      <c r="E50" s="1" t="s">
        <v>171</v>
      </c>
      <c r="F50" s="1" t="s">
        <v>267</v>
      </c>
      <c r="G50" s="1" t="s">
        <v>172</v>
      </c>
      <c r="H50" s="1" t="s">
        <v>173</v>
      </c>
      <c r="I50" s="12">
        <f>(600000+1500000)/2</f>
        <v>1050000</v>
      </c>
      <c r="J50" s="9" t="s">
        <v>174</v>
      </c>
      <c r="K50" s="18"/>
    </row>
    <row r="51" spans="1:11" x14ac:dyDescent="0.3">
      <c r="A51" s="1">
        <v>1958</v>
      </c>
      <c r="B51" s="1">
        <v>1958</v>
      </c>
      <c r="C51" s="1">
        <v>1958</v>
      </c>
      <c r="D51" s="1">
        <v>0.6</v>
      </c>
      <c r="E51" s="1" t="s">
        <v>33</v>
      </c>
      <c r="F51" s="1" t="s">
        <v>33</v>
      </c>
      <c r="G51" s="1" t="s">
        <v>162</v>
      </c>
      <c r="H51" s="3">
        <v>100000</v>
      </c>
      <c r="I51" s="12">
        <v>100000</v>
      </c>
      <c r="J51" s="9" t="s">
        <v>175</v>
      </c>
      <c r="K51" s="18"/>
    </row>
    <row r="52" spans="1:11" ht="43.2" x14ac:dyDescent="0.3">
      <c r="A52" s="1" t="s">
        <v>176</v>
      </c>
      <c r="B52" s="1">
        <v>1958</v>
      </c>
      <c r="C52" s="1">
        <v>1962</v>
      </c>
      <c r="D52" s="1">
        <f t="shared" si="0"/>
        <v>4</v>
      </c>
      <c r="E52" s="1" t="s">
        <v>47</v>
      </c>
      <c r="F52" s="1" t="s">
        <v>47</v>
      </c>
      <c r="G52" s="1" t="s">
        <v>177</v>
      </c>
      <c r="H52" s="1" t="s">
        <v>178</v>
      </c>
      <c r="I52" s="12">
        <f>(18500000+32000000)/2</f>
        <v>25250000</v>
      </c>
      <c r="J52" s="9" t="s">
        <v>179</v>
      </c>
      <c r="K52" s="18"/>
    </row>
    <row r="53" spans="1:11" x14ac:dyDescent="0.3">
      <c r="A53" s="1">
        <v>1966</v>
      </c>
      <c r="B53" s="1">
        <v>1966</v>
      </c>
      <c r="C53" s="1">
        <v>1966</v>
      </c>
      <c r="D53" s="1">
        <v>0.6</v>
      </c>
      <c r="E53" s="1" t="s">
        <v>180</v>
      </c>
      <c r="F53" s="1" t="s">
        <v>33</v>
      </c>
      <c r="G53" s="1" t="s">
        <v>162</v>
      </c>
      <c r="H53" s="3">
        <v>50000</v>
      </c>
      <c r="I53" s="12">
        <v>50000</v>
      </c>
      <c r="J53" s="9" t="s">
        <v>175</v>
      </c>
      <c r="K53" s="18"/>
    </row>
    <row r="54" spans="1:11" x14ac:dyDescent="0.3">
      <c r="A54" s="1" t="s">
        <v>181</v>
      </c>
      <c r="B54" s="1">
        <v>1969</v>
      </c>
      <c r="C54" s="1">
        <v>1970</v>
      </c>
      <c r="D54" s="1">
        <f t="shared" si="0"/>
        <v>1</v>
      </c>
      <c r="E54" s="1" t="s">
        <v>182</v>
      </c>
      <c r="F54" s="1" t="s">
        <v>182</v>
      </c>
      <c r="G54" s="1" t="s">
        <v>183</v>
      </c>
      <c r="H54" s="3">
        <v>500000</v>
      </c>
      <c r="I54" s="12">
        <v>500000</v>
      </c>
      <c r="J54" s="9" t="s">
        <v>184</v>
      </c>
      <c r="K54" s="18"/>
    </row>
    <row r="55" spans="1:11" x14ac:dyDescent="0.3">
      <c r="A55" s="1" t="s">
        <v>185</v>
      </c>
      <c r="B55" s="1">
        <v>1970</v>
      </c>
      <c r="C55" s="1">
        <v>1973</v>
      </c>
      <c r="D55" s="1">
        <f t="shared" si="0"/>
        <v>3</v>
      </c>
      <c r="E55" s="1" t="s">
        <v>186</v>
      </c>
      <c r="F55" s="1" t="s">
        <v>68</v>
      </c>
      <c r="G55" s="1" t="s">
        <v>162</v>
      </c>
      <c r="H55" s="1" t="s">
        <v>187</v>
      </c>
      <c r="I55" s="12">
        <f>101000/2</f>
        <v>50500</v>
      </c>
      <c r="J55" s="9" t="s">
        <v>40</v>
      </c>
      <c r="K55" s="18"/>
    </row>
    <row r="56" spans="1:11" ht="43.2" x14ac:dyDescent="0.3">
      <c r="A56" s="1" t="s">
        <v>188</v>
      </c>
      <c r="B56" s="1">
        <v>1972</v>
      </c>
      <c r="C56" s="1">
        <v>1973</v>
      </c>
      <c r="D56" s="1">
        <f t="shared" si="0"/>
        <v>1</v>
      </c>
      <c r="E56" s="1" t="s">
        <v>189</v>
      </c>
      <c r="F56" s="1" t="s">
        <v>16</v>
      </c>
      <c r="G56" s="1" t="s">
        <v>162</v>
      </c>
      <c r="H56" s="3">
        <v>130000</v>
      </c>
      <c r="I56" s="12">
        <v>130000</v>
      </c>
      <c r="J56" s="9" t="s">
        <v>190</v>
      </c>
      <c r="K56" s="18"/>
    </row>
    <row r="57" spans="1:11" x14ac:dyDescent="0.3">
      <c r="A57" s="1">
        <v>1973</v>
      </c>
      <c r="B57" s="1">
        <v>1973</v>
      </c>
      <c r="C57" s="1">
        <v>1973</v>
      </c>
      <c r="D57" s="1">
        <v>0.6</v>
      </c>
      <c r="E57" s="1" t="s">
        <v>33</v>
      </c>
      <c r="F57" s="1" t="s">
        <v>33</v>
      </c>
      <c r="G57" s="1" t="s">
        <v>162</v>
      </c>
      <c r="H57" s="3">
        <v>200000</v>
      </c>
      <c r="I57" s="12">
        <v>200000</v>
      </c>
      <c r="J57" s="9" t="s">
        <v>175</v>
      </c>
      <c r="K57" s="18"/>
    </row>
    <row r="58" spans="1:11" ht="28.8" x14ac:dyDescent="0.3">
      <c r="A58" s="1">
        <v>1974</v>
      </c>
      <c r="B58" s="1">
        <v>1974</v>
      </c>
      <c r="C58" s="1">
        <v>1974</v>
      </c>
      <c r="D58" s="1">
        <v>0.6</v>
      </c>
      <c r="E58" s="1" t="s">
        <v>191</v>
      </c>
      <c r="F58" s="1" t="s">
        <v>191</v>
      </c>
      <c r="G58" s="1" t="s">
        <v>192</v>
      </c>
      <c r="H58" s="1" t="s">
        <v>119</v>
      </c>
      <c r="I58" s="12">
        <v>1500000</v>
      </c>
      <c r="J58" s="9" t="s">
        <v>193</v>
      </c>
      <c r="K58" s="18"/>
    </row>
    <row r="59" spans="1:11" x14ac:dyDescent="0.3">
      <c r="A59" s="1" t="s">
        <v>194</v>
      </c>
      <c r="B59" s="1">
        <v>1975</v>
      </c>
      <c r="C59" s="1">
        <v>1978</v>
      </c>
      <c r="D59" s="1">
        <f t="shared" si="0"/>
        <v>3</v>
      </c>
      <c r="E59" s="1" t="s">
        <v>195</v>
      </c>
      <c r="F59" s="1" t="s">
        <v>195</v>
      </c>
      <c r="G59" s="1" t="s">
        <v>196</v>
      </c>
      <c r="H59" s="3">
        <v>104000</v>
      </c>
      <c r="I59" s="12">
        <v>104000</v>
      </c>
      <c r="J59" s="9" t="s">
        <v>197</v>
      </c>
      <c r="K59" s="18"/>
    </row>
    <row r="60" spans="1:11" x14ac:dyDescent="0.3">
      <c r="A60" s="1" t="s">
        <v>198</v>
      </c>
      <c r="B60" s="1">
        <v>1975</v>
      </c>
      <c r="C60" s="1">
        <v>1979</v>
      </c>
      <c r="D60" s="1">
        <f t="shared" si="0"/>
        <v>4</v>
      </c>
      <c r="E60" s="1" t="s">
        <v>199</v>
      </c>
      <c r="F60" s="1" t="s">
        <v>199</v>
      </c>
      <c r="G60" s="1" t="s">
        <v>200</v>
      </c>
      <c r="H60" s="1" t="s">
        <v>201</v>
      </c>
      <c r="I60" s="12">
        <v>1210000</v>
      </c>
      <c r="J60" s="9" t="s">
        <v>202</v>
      </c>
      <c r="K60" s="18"/>
    </row>
    <row r="61" spans="1:11" x14ac:dyDescent="0.3">
      <c r="A61" s="1" t="s">
        <v>203</v>
      </c>
      <c r="B61" s="1">
        <v>1983</v>
      </c>
      <c r="C61" s="1">
        <v>1983</v>
      </c>
      <c r="D61" s="1">
        <v>0.6</v>
      </c>
      <c r="E61" s="1" t="s">
        <v>33</v>
      </c>
      <c r="F61" s="1" t="s">
        <v>33</v>
      </c>
      <c r="G61" s="1" t="s">
        <v>88</v>
      </c>
      <c r="H61" s="3">
        <v>600000</v>
      </c>
      <c r="I61" s="12">
        <v>600000</v>
      </c>
      <c r="J61" s="9" t="s">
        <v>204</v>
      </c>
      <c r="K61" s="18"/>
    </row>
    <row r="62" spans="1:11" ht="57.6" x14ac:dyDescent="0.3">
      <c r="A62" s="1" t="s">
        <v>205</v>
      </c>
      <c r="B62" s="1">
        <v>1984</v>
      </c>
      <c r="C62" s="1">
        <v>1984</v>
      </c>
      <c r="D62" s="1">
        <v>0.6</v>
      </c>
      <c r="E62" s="1" t="s">
        <v>206</v>
      </c>
      <c r="F62" s="1" t="s">
        <v>37</v>
      </c>
      <c r="G62" s="1" t="s">
        <v>22</v>
      </c>
      <c r="H62" s="3">
        <v>240000</v>
      </c>
      <c r="I62" s="12">
        <v>240000</v>
      </c>
      <c r="J62" s="9" t="s">
        <v>40</v>
      </c>
      <c r="K62" s="18"/>
    </row>
    <row r="63" spans="1:11" ht="28.8" x14ac:dyDescent="0.3">
      <c r="A63" s="1">
        <v>1988</v>
      </c>
      <c r="B63" s="1">
        <v>1988</v>
      </c>
      <c r="C63" s="1">
        <v>1988</v>
      </c>
      <c r="D63" s="1">
        <v>0.6</v>
      </c>
      <c r="E63" s="1" t="s">
        <v>207</v>
      </c>
      <c r="F63" s="1" t="s">
        <v>37</v>
      </c>
      <c r="G63" s="1" t="s">
        <v>73</v>
      </c>
      <c r="H63" s="3">
        <v>100000</v>
      </c>
      <c r="I63" s="12">
        <v>100000</v>
      </c>
      <c r="J63" s="9" t="s">
        <v>208</v>
      </c>
      <c r="K63" s="17"/>
    </row>
    <row r="64" spans="1:11" x14ac:dyDescent="0.3">
      <c r="A64" s="1" t="s">
        <v>209</v>
      </c>
      <c r="B64" s="1">
        <v>1992</v>
      </c>
      <c r="C64" s="1">
        <v>1993</v>
      </c>
      <c r="D64" s="1">
        <f t="shared" si="0"/>
        <v>1</v>
      </c>
      <c r="E64" s="1" t="s">
        <v>210</v>
      </c>
      <c r="F64" s="1" t="s">
        <v>210</v>
      </c>
      <c r="G64" s="1" t="s">
        <v>73</v>
      </c>
      <c r="H64" s="3">
        <v>220000</v>
      </c>
      <c r="I64" s="12">
        <v>220000</v>
      </c>
      <c r="J64" s="9" t="s">
        <v>211</v>
      </c>
      <c r="K64" s="18"/>
    </row>
    <row r="65" spans="1:11" ht="28.8" x14ac:dyDescent="0.3">
      <c r="A65" s="1" t="s">
        <v>212</v>
      </c>
      <c r="B65" s="1">
        <v>1991</v>
      </c>
      <c r="C65" s="1">
        <v>1999</v>
      </c>
      <c r="D65" s="1">
        <f t="shared" si="0"/>
        <v>8</v>
      </c>
      <c r="E65" s="1" t="s">
        <v>213</v>
      </c>
      <c r="F65" s="1" t="s">
        <v>213</v>
      </c>
      <c r="G65" s="1" t="s">
        <v>214</v>
      </c>
      <c r="H65" s="1" t="s">
        <v>215</v>
      </c>
      <c r="I65" s="12">
        <f>(166000+300000)/2</f>
        <v>233000</v>
      </c>
      <c r="J65" s="9" t="s">
        <v>216</v>
      </c>
      <c r="K65" s="18"/>
    </row>
    <row r="66" spans="1:11" ht="43.2" x14ac:dyDescent="0.3">
      <c r="A66" s="1" t="s">
        <v>217</v>
      </c>
      <c r="B66" s="1">
        <v>1995</v>
      </c>
      <c r="C66" s="1">
        <v>1997</v>
      </c>
      <c r="D66" s="1">
        <f t="shared" si="0"/>
        <v>2</v>
      </c>
      <c r="E66" s="1" t="s">
        <v>218</v>
      </c>
      <c r="F66" s="1" t="s">
        <v>218</v>
      </c>
      <c r="G66" s="1" t="s">
        <v>219</v>
      </c>
      <c r="H66" s="1" t="s">
        <v>220</v>
      </c>
      <c r="I66" s="12">
        <f>(240000+600000)/2</f>
        <v>420000</v>
      </c>
      <c r="J66" s="9" t="s">
        <v>221</v>
      </c>
      <c r="K66" s="18"/>
    </row>
    <row r="67" spans="1:11" ht="43.2" x14ac:dyDescent="0.3">
      <c r="A67" s="1" t="s">
        <v>222</v>
      </c>
      <c r="B67" s="1">
        <v>1998</v>
      </c>
      <c r="C67" s="1">
        <v>2002</v>
      </c>
      <c r="D67" s="1">
        <f t="shared" ref="D67:D70" si="1">C67-B67</f>
        <v>4</v>
      </c>
      <c r="E67" s="1" t="s">
        <v>223</v>
      </c>
      <c r="F67" s="1" t="s">
        <v>276</v>
      </c>
      <c r="G67" s="1" t="s">
        <v>73</v>
      </c>
      <c r="H67" s="1" t="s">
        <v>224</v>
      </c>
      <c r="I67" s="12">
        <f>(290500+5400000)/2</f>
        <v>2845250</v>
      </c>
      <c r="J67" s="9" t="s">
        <v>225</v>
      </c>
      <c r="K67" s="18"/>
    </row>
    <row r="68" spans="1:11" ht="28.8" x14ac:dyDescent="0.3">
      <c r="A68" s="1" t="s">
        <v>226</v>
      </c>
      <c r="B68" s="1">
        <v>1998</v>
      </c>
      <c r="C68" s="1">
        <v>1999</v>
      </c>
      <c r="D68" s="1">
        <f t="shared" si="1"/>
        <v>1</v>
      </c>
      <c r="E68" s="1" t="s">
        <v>207</v>
      </c>
      <c r="F68" s="1" t="s">
        <v>37</v>
      </c>
      <c r="G68" s="1" t="s">
        <v>73</v>
      </c>
      <c r="H68" s="3">
        <v>100000</v>
      </c>
      <c r="I68" s="12">
        <v>100000</v>
      </c>
      <c r="J68" s="9" t="s">
        <v>227</v>
      </c>
      <c r="K68" s="18"/>
    </row>
    <row r="69" spans="1:11" ht="43.2" x14ac:dyDescent="0.3">
      <c r="A69" s="1" t="s">
        <v>228</v>
      </c>
      <c r="B69" s="1">
        <v>2003</v>
      </c>
      <c r="C69" s="1">
        <v>2005</v>
      </c>
      <c r="D69" s="1">
        <f t="shared" si="1"/>
        <v>2</v>
      </c>
      <c r="E69" s="1" t="s">
        <v>229</v>
      </c>
      <c r="F69" s="1" t="s">
        <v>37</v>
      </c>
      <c r="G69" s="1" t="s">
        <v>73</v>
      </c>
      <c r="H69" s="3">
        <v>200000</v>
      </c>
      <c r="I69" s="12">
        <v>200000</v>
      </c>
      <c r="J69" s="9" t="s">
        <v>230</v>
      </c>
      <c r="K69" s="18"/>
    </row>
    <row r="70" spans="1:11" x14ac:dyDescent="0.3">
      <c r="A70" s="1" t="s">
        <v>231</v>
      </c>
      <c r="B70" s="1">
        <v>2003</v>
      </c>
      <c r="C70" s="1">
        <v>2006</v>
      </c>
      <c r="D70" s="1">
        <f t="shared" si="1"/>
        <v>3</v>
      </c>
      <c r="E70" s="1" t="s">
        <v>232</v>
      </c>
      <c r="F70" s="1" t="s">
        <v>232</v>
      </c>
      <c r="G70" s="1" t="s">
        <v>73</v>
      </c>
      <c r="H70" s="3">
        <v>100000</v>
      </c>
      <c r="I70" s="12">
        <v>100000</v>
      </c>
      <c r="J70" s="9" t="s">
        <v>233</v>
      </c>
      <c r="K70" s="18"/>
    </row>
    <row r="71" spans="1:11" ht="43.2" x14ac:dyDescent="0.3">
      <c r="A71" s="1">
        <v>2011</v>
      </c>
      <c r="B71" s="1">
        <v>2011</v>
      </c>
      <c r="C71" s="1">
        <v>2011</v>
      </c>
      <c r="D71" s="1">
        <v>0.6</v>
      </c>
      <c r="E71" s="1" t="s">
        <v>234</v>
      </c>
      <c r="F71" s="1" t="s">
        <v>210</v>
      </c>
      <c r="G71" s="1" t="s">
        <v>38</v>
      </c>
      <c r="H71" s="3">
        <v>164000</v>
      </c>
      <c r="I71" s="12">
        <v>164000</v>
      </c>
      <c r="J71" s="9" t="s">
        <v>235</v>
      </c>
      <c r="K71" s="18"/>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19C28-C3FE-4381-9311-33526E942F1F}">
  <dimension ref="A1:B8"/>
  <sheetViews>
    <sheetView workbookViewId="0">
      <selection activeCell="B9" sqref="B9"/>
    </sheetView>
  </sheetViews>
  <sheetFormatPr defaultRowHeight="14.4" x14ac:dyDescent="0.3"/>
  <cols>
    <col min="2" max="2" width="73.6640625" customWidth="1"/>
  </cols>
  <sheetData>
    <row r="1" spans="1:2" x14ac:dyDescent="0.3">
      <c r="A1" t="s">
        <v>236</v>
      </c>
      <c r="B1" t="s">
        <v>407</v>
      </c>
    </row>
    <row r="2" spans="1:2" x14ac:dyDescent="0.3">
      <c r="A2" t="s">
        <v>408</v>
      </c>
      <c r="B2" s="8" t="s">
        <v>409</v>
      </c>
    </row>
    <row r="3" spans="1:2" x14ac:dyDescent="0.3">
      <c r="A3" t="s">
        <v>241</v>
      </c>
      <c r="B3" t="s">
        <v>410</v>
      </c>
    </row>
    <row r="4" spans="1:2" x14ac:dyDescent="0.3">
      <c r="A4" t="s">
        <v>411</v>
      </c>
      <c r="B4" s="24">
        <v>2017</v>
      </c>
    </row>
    <row r="5" spans="1:2" ht="72" x14ac:dyDescent="0.3">
      <c r="A5" t="s">
        <v>413</v>
      </c>
      <c r="B5" s="14" t="s">
        <v>412</v>
      </c>
    </row>
    <row r="6" spans="1:2" x14ac:dyDescent="0.3">
      <c r="A6" t="s">
        <v>414</v>
      </c>
      <c r="B6" t="s">
        <v>415</v>
      </c>
    </row>
    <row r="7" spans="1:2" x14ac:dyDescent="0.3">
      <c r="A7" t="s">
        <v>466</v>
      </c>
      <c r="B7" t="s">
        <v>467</v>
      </c>
    </row>
    <row r="8" spans="1:2" x14ac:dyDescent="0.3">
      <c r="A8" t="s">
        <v>468</v>
      </c>
      <c r="B8" t="s">
        <v>469</v>
      </c>
    </row>
  </sheetData>
  <hyperlinks>
    <hyperlink ref="B2" r:id="rId1" xr:uid="{A8A573D4-EBA5-4D0E-A230-0FFD6E033CA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64DA-23AA-4598-A828-8C844D7A4382}">
  <dimension ref="A1:F78"/>
  <sheetViews>
    <sheetView workbookViewId="0"/>
  </sheetViews>
  <sheetFormatPr defaultRowHeight="14.4" x14ac:dyDescent="0.3"/>
  <cols>
    <col min="6" max="6" width="31.21875" customWidth="1"/>
  </cols>
  <sheetData>
    <row r="1" spans="1:6" ht="43.2" x14ac:dyDescent="0.3">
      <c r="A1" s="21" t="s">
        <v>281</v>
      </c>
      <c r="B1" s="21" t="s">
        <v>245</v>
      </c>
      <c r="C1" s="21" t="s">
        <v>282</v>
      </c>
      <c r="D1" s="21" t="s">
        <v>283</v>
      </c>
      <c r="E1" s="21" t="s">
        <v>284</v>
      </c>
      <c r="F1" s="21" t="s">
        <v>4</v>
      </c>
    </row>
    <row r="2" spans="1:6" x14ac:dyDescent="0.3">
      <c r="A2" s="22" t="s">
        <v>285</v>
      </c>
      <c r="B2" s="22" t="s">
        <v>286</v>
      </c>
      <c r="C2" s="23">
        <v>1000000</v>
      </c>
      <c r="D2" s="23">
        <v>1000000</v>
      </c>
      <c r="E2" s="23">
        <v>1000000</v>
      </c>
      <c r="F2" s="22" t="s">
        <v>287</v>
      </c>
    </row>
    <row r="3" spans="1:6" ht="28.8" x14ac:dyDescent="0.3">
      <c r="A3" s="22" t="s">
        <v>288</v>
      </c>
      <c r="B3" s="22" t="s">
        <v>16</v>
      </c>
      <c r="C3" s="23">
        <v>2000000</v>
      </c>
      <c r="D3" s="23">
        <v>2000000</v>
      </c>
      <c r="E3" s="23">
        <v>2000000</v>
      </c>
      <c r="F3" s="22" t="s">
        <v>289</v>
      </c>
    </row>
    <row r="4" spans="1:6" ht="28.8" x14ac:dyDescent="0.3">
      <c r="A4" s="22" t="s">
        <v>290</v>
      </c>
      <c r="B4" s="22" t="s">
        <v>291</v>
      </c>
      <c r="C4" s="23">
        <v>30000</v>
      </c>
      <c r="D4" s="23">
        <v>30000</v>
      </c>
      <c r="E4" s="23">
        <v>30000</v>
      </c>
      <c r="F4" s="22" t="s">
        <v>292</v>
      </c>
    </row>
    <row r="5" spans="1:6" ht="28.8" x14ac:dyDescent="0.3">
      <c r="A5" s="22" t="s">
        <v>293</v>
      </c>
      <c r="B5" s="22" t="s">
        <v>16</v>
      </c>
      <c r="C5" s="23">
        <v>961043</v>
      </c>
      <c r="D5" s="23">
        <v>961043</v>
      </c>
      <c r="E5" s="23">
        <v>961043</v>
      </c>
      <c r="F5" s="22" t="s">
        <v>289</v>
      </c>
    </row>
    <row r="6" spans="1:6" x14ac:dyDescent="0.3">
      <c r="A6" s="22">
        <v>1868</v>
      </c>
      <c r="B6" s="22" t="s">
        <v>294</v>
      </c>
      <c r="C6" s="23">
        <v>100000</v>
      </c>
      <c r="D6" s="23">
        <v>100000</v>
      </c>
      <c r="E6" s="23">
        <v>100000</v>
      </c>
      <c r="F6" s="22" t="s">
        <v>295</v>
      </c>
    </row>
    <row r="7" spans="1:6" ht="28.8" x14ac:dyDescent="0.3">
      <c r="A7" s="22" t="s">
        <v>296</v>
      </c>
      <c r="B7" s="22" t="s">
        <v>16</v>
      </c>
      <c r="C7" s="23">
        <v>1500000</v>
      </c>
      <c r="D7" s="23">
        <v>1500000</v>
      </c>
      <c r="E7" s="23">
        <v>1500000</v>
      </c>
      <c r="F7" s="22" t="s">
        <v>297</v>
      </c>
    </row>
    <row r="8" spans="1:6" ht="43.2" x14ac:dyDescent="0.3">
      <c r="A8" s="22" t="s">
        <v>298</v>
      </c>
      <c r="B8" s="22" t="s">
        <v>299</v>
      </c>
      <c r="C8" s="23">
        <v>1000000</v>
      </c>
      <c r="D8" s="23">
        <v>500000</v>
      </c>
      <c r="E8" s="23">
        <v>1500000</v>
      </c>
      <c r="F8" s="22" t="s">
        <v>300</v>
      </c>
    </row>
    <row r="9" spans="1:6" x14ac:dyDescent="0.3">
      <c r="A9" s="22" t="s">
        <v>301</v>
      </c>
      <c r="B9" s="22" t="s">
        <v>21</v>
      </c>
      <c r="C9" s="23">
        <v>750000</v>
      </c>
      <c r="D9" s="23">
        <v>500000</v>
      </c>
      <c r="E9" s="23">
        <v>1000000</v>
      </c>
      <c r="F9" s="22" t="s">
        <v>302</v>
      </c>
    </row>
    <row r="10" spans="1:6" ht="28.8" x14ac:dyDescent="0.3">
      <c r="A10" s="22" t="s">
        <v>301</v>
      </c>
      <c r="B10" s="22" t="s">
        <v>16</v>
      </c>
      <c r="C10" s="23">
        <v>7176346</v>
      </c>
      <c r="D10" s="23">
        <v>6135000</v>
      </c>
      <c r="E10" s="23">
        <v>8217692</v>
      </c>
      <c r="F10" s="22" t="s">
        <v>303</v>
      </c>
    </row>
    <row r="11" spans="1:6" x14ac:dyDescent="0.3">
      <c r="A11" s="22" t="s">
        <v>304</v>
      </c>
      <c r="B11" s="22" t="s">
        <v>47</v>
      </c>
      <c r="C11" s="23">
        <v>11000000</v>
      </c>
      <c r="D11" s="23">
        <v>9000000</v>
      </c>
      <c r="E11" s="23">
        <v>13000000</v>
      </c>
      <c r="F11" s="22" t="s">
        <v>305</v>
      </c>
    </row>
    <row r="12" spans="1:6" ht="57.6" x14ac:dyDescent="0.3">
      <c r="A12" s="22" t="s">
        <v>306</v>
      </c>
      <c r="B12" s="22" t="s">
        <v>307</v>
      </c>
      <c r="C12" s="23">
        <v>1000</v>
      </c>
      <c r="D12" s="23">
        <v>1000</v>
      </c>
      <c r="E12" s="23">
        <v>1000</v>
      </c>
      <c r="F12" s="22" t="s">
        <v>308</v>
      </c>
    </row>
    <row r="13" spans="1:6" x14ac:dyDescent="0.3">
      <c r="A13" s="22" t="s">
        <v>24</v>
      </c>
      <c r="B13" s="22" t="s">
        <v>25</v>
      </c>
      <c r="C13" s="23">
        <v>3000000</v>
      </c>
      <c r="D13" s="23">
        <v>3000000</v>
      </c>
      <c r="E13" s="23">
        <v>3000000</v>
      </c>
      <c r="F13" s="22" t="s">
        <v>309</v>
      </c>
    </row>
    <row r="14" spans="1:6" x14ac:dyDescent="0.3">
      <c r="A14" s="22" t="s">
        <v>32</v>
      </c>
      <c r="B14" s="22" t="s">
        <v>37</v>
      </c>
      <c r="C14" s="23">
        <v>2000000</v>
      </c>
      <c r="D14" s="23">
        <v>2000000</v>
      </c>
      <c r="E14" s="23">
        <v>2000000</v>
      </c>
      <c r="F14" s="22" t="s">
        <v>309</v>
      </c>
    </row>
    <row r="15" spans="1:6" ht="28.8" x14ac:dyDescent="0.3">
      <c r="A15" s="22" t="s">
        <v>310</v>
      </c>
      <c r="B15" s="22" t="s">
        <v>16</v>
      </c>
      <c r="C15" s="23">
        <v>150000</v>
      </c>
      <c r="D15" s="23">
        <v>150000</v>
      </c>
      <c r="E15" s="23">
        <v>150000</v>
      </c>
      <c r="F15" s="22" t="s">
        <v>289</v>
      </c>
    </row>
    <row r="16" spans="1:6" ht="28.8" x14ac:dyDescent="0.3">
      <c r="A16" s="22" t="s">
        <v>311</v>
      </c>
      <c r="B16" s="22" t="s">
        <v>33</v>
      </c>
      <c r="C16" s="23">
        <v>1000000</v>
      </c>
      <c r="D16" s="23">
        <v>1000000</v>
      </c>
      <c r="E16" s="23">
        <v>1000000</v>
      </c>
      <c r="F16" s="22" t="s">
        <v>309</v>
      </c>
    </row>
    <row r="17" spans="1:6" ht="28.8" x14ac:dyDescent="0.3">
      <c r="A17" s="22" t="s">
        <v>312</v>
      </c>
      <c r="B17" s="22" t="s">
        <v>42</v>
      </c>
      <c r="C17" s="23">
        <v>275000</v>
      </c>
      <c r="D17" s="23">
        <v>275000</v>
      </c>
      <c r="E17" s="23">
        <v>275000</v>
      </c>
      <c r="F17" s="22" t="s">
        <v>309</v>
      </c>
    </row>
    <row r="18" spans="1:6" ht="28.8" x14ac:dyDescent="0.3">
      <c r="A18" s="22" t="s">
        <v>44</v>
      </c>
      <c r="B18" s="22" t="s">
        <v>16</v>
      </c>
      <c r="C18" s="23">
        <v>3887287</v>
      </c>
      <c r="D18" s="23">
        <v>2624574</v>
      </c>
      <c r="E18" s="23">
        <v>5150000</v>
      </c>
      <c r="F18" s="22" t="s">
        <v>313</v>
      </c>
    </row>
    <row r="19" spans="1:6" ht="28.8" x14ac:dyDescent="0.3">
      <c r="A19" s="22" t="s">
        <v>50</v>
      </c>
      <c r="B19" s="22" t="s">
        <v>21</v>
      </c>
      <c r="C19" s="23">
        <v>1000000</v>
      </c>
      <c r="D19" s="23">
        <v>1000000</v>
      </c>
      <c r="E19" s="23">
        <v>1000000</v>
      </c>
      <c r="F19" s="22" t="s">
        <v>309</v>
      </c>
    </row>
    <row r="20" spans="1:6" ht="28.8" x14ac:dyDescent="0.3">
      <c r="A20" s="22" t="s">
        <v>46</v>
      </c>
      <c r="B20" s="22" t="s">
        <v>47</v>
      </c>
      <c r="C20" s="23">
        <v>1000000</v>
      </c>
      <c r="D20" s="23">
        <v>1000000</v>
      </c>
      <c r="E20" s="23">
        <v>1000000</v>
      </c>
      <c r="F20" s="22" t="s">
        <v>309</v>
      </c>
    </row>
    <row r="21" spans="1:6" ht="28.8" x14ac:dyDescent="0.3">
      <c r="A21" s="22" t="s">
        <v>52</v>
      </c>
      <c r="B21" s="22" t="s">
        <v>16</v>
      </c>
      <c r="C21" s="23">
        <v>2699790</v>
      </c>
      <c r="D21" s="23">
        <v>1000000</v>
      </c>
      <c r="E21" s="23">
        <v>4399579</v>
      </c>
      <c r="F21" s="22" t="s">
        <v>314</v>
      </c>
    </row>
    <row r="22" spans="1:6" ht="28.8" x14ac:dyDescent="0.3">
      <c r="A22" s="22" t="s">
        <v>53</v>
      </c>
      <c r="B22" s="22" t="s">
        <v>315</v>
      </c>
      <c r="C22" s="23">
        <v>42000</v>
      </c>
      <c r="D22" s="23">
        <v>42000</v>
      </c>
      <c r="E22" s="23">
        <v>42000</v>
      </c>
      <c r="F22" s="22" t="s">
        <v>309</v>
      </c>
    </row>
    <row r="23" spans="1:6" ht="28.8" x14ac:dyDescent="0.3">
      <c r="A23" s="22" t="s">
        <v>316</v>
      </c>
      <c r="B23" s="22" t="s">
        <v>291</v>
      </c>
      <c r="C23" s="23">
        <v>15500</v>
      </c>
      <c r="D23" s="23">
        <v>11000</v>
      </c>
      <c r="E23" s="23">
        <v>20000</v>
      </c>
      <c r="F23" s="22" t="s">
        <v>317</v>
      </c>
    </row>
    <row r="24" spans="1:6" ht="43.2" x14ac:dyDescent="0.3">
      <c r="A24" s="22" t="s">
        <v>318</v>
      </c>
      <c r="B24" s="22" t="s">
        <v>319</v>
      </c>
      <c r="C24" s="23">
        <v>5000</v>
      </c>
      <c r="D24" s="23">
        <v>5000</v>
      </c>
      <c r="E24" s="23">
        <v>5000</v>
      </c>
      <c r="F24" s="22" t="s">
        <v>320</v>
      </c>
    </row>
    <row r="25" spans="1:6" x14ac:dyDescent="0.3">
      <c r="A25" s="22" t="s">
        <v>57</v>
      </c>
      <c r="B25" s="22" t="s">
        <v>248</v>
      </c>
      <c r="C25" s="23">
        <v>55017</v>
      </c>
      <c r="D25" s="22">
        <v>34</v>
      </c>
      <c r="E25" s="23">
        <v>110000</v>
      </c>
      <c r="F25" s="22" t="s">
        <v>309</v>
      </c>
    </row>
    <row r="26" spans="1:6" ht="28.8" x14ac:dyDescent="0.3">
      <c r="A26" s="22" t="s">
        <v>321</v>
      </c>
      <c r="B26" s="22" t="s">
        <v>322</v>
      </c>
      <c r="C26" s="23">
        <v>118750</v>
      </c>
      <c r="D26" s="23">
        <v>37500</v>
      </c>
      <c r="E26" s="23">
        <v>200000</v>
      </c>
      <c r="F26" s="22" t="s">
        <v>323</v>
      </c>
    </row>
    <row r="27" spans="1:6" x14ac:dyDescent="0.3">
      <c r="A27" s="22" t="s">
        <v>324</v>
      </c>
      <c r="B27" s="22" t="s">
        <v>16</v>
      </c>
      <c r="C27" s="23">
        <v>2683782</v>
      </c>
      <c r="D27" s="23">
        <v>2148788</v>
      </c>
      <c r="E27" s="23">
        <v>3218776</v>
      </c>
      <c r="F27" s="22" t="s">
        <v>325</v>
      </c>
    </row>
    <row r="28" spans="1:6" x14ac:dyDescent="0.3">
      <c r="A28" s="22">
        <v>1910</v>
      </c>
      <c r="B28" s="22" t="s">
        <v>326</v>
      </c>
      <c r="C28" s="23">
        <v>85000</v>
      </c>
      <c r="D28" s="23">
        <v>85000</v>
      </c>
      <c r="E28" s="23">
        <v>85000</v>
      </c>
      <c r="F28" s="22" t="s">
        <v>327</v>
      </c>
    </row>
    <row r="29" spans="1:6" ht="43.2" x14ac:dyDescent="0.3">
      <c r="A29" s="22" t="s">
        <v>67</v>
      </c>
      <c r="B29" s="22" t="s">
        <v>328</v>
      </c>
      <c r="C29" s="23">
        <v>125000</v>
      </c>
      <c r="D29" s="23">
        <v>125000</v>
      </c>
      <c r="E29" s="23">
        <v>125000</v>
      </c>
      <c r="F29" s="22" t="s">
        <v>323</v>
      </c>
    </row>
    <row r="30" spans="1:6" ht="57.6" x14ac:dyDescent="0.3">
      <c r="A30" s="22" t="s">
        <v>75</v>
      </c>
      <c r="B30" s="22" t="s">
        <v>76</v>
      </c>
      <c r="C30" s="23">
        <v>350000</v>
      </c>
      <c r="D30" s="23">
        <v>350000</v>
      </c>
      <c r="E30" s="23">
        <v>350000</v>
      </c>
      <c r="F30" s="22" t="s">
        <v>309</v>
      </c>
    </row>
    <row r="31" spans="1:6" ht="43.2" x14ac:dyDescent="0.3">
      <c r="A31" s="22" t="s">
        <v>79</v>
      </c>
      <c r="B31" s="22" t="s">
        <v>80</v>
      </c>
      <c r="C31" s="23">
        <v>400000</v>
      </c>
      <c r="D31" s="23">
        <v>400000</v>
      </c>
      <c r="E31" s="23">
        <v>400000</v>
      </c>
      <c r="F31" s="22" t="s">
        <v>309</v>
      </c>
    </row>
    <row r="32" spans="1:6" x14ac:dyDescent="0.3">
      <c r="A32" s="22" t="s">
        <v>83</v>
      </c>
      <c r="B32" s="22" t="s">
        <v>84</v>
      </c>
      <c r="C32" s="23">
        <v>763000</v>
      </c>
      <c r="D32" s="23">
        <v>763000</v>
      </c>
      <c r="E32" s="23">
        <v>763000</v>
      </c>
      <c r="F32" s="22" t="s">
        <v>309</v>
      </c>
    </row>
    <row r="33" spans="1:6" ht="43.2" x14ac:dyDescent="0.3">
      <c r="A33" s="22" t="s">
        <v>87</v>
      </c>
      <c r="B33" s="22" t="s">
        <v>299</v>
      </c>
      <c r="C33" s="23">
        <v>455200</v>
      </c>
      <c r="D33" s="23">
        <v>455200</v>
      </c>
      <c r="E33" s="23">
        <v>455200</v>
      </c>
      <c r="F33" s="22" t="s">
        <v>309</v>
      </c>
    </row>
    <row r="34" spans="1:6" ht="28.8" x14ac:dyDescent="0.3">
      <c r="A34" s="22" t="s">
        <v>87</v>
      </c>
      <c r="B34" s="22" t="s">
        <v>72</v>
      </c>
      <c r="C34" s="23">
        <v>300000</v>
      </c>
      <c r="D34" s="23">
        <v>300000</v>
      </c>
      <c r="E34" s="23">
        <v>300000</v>
      </c>
      <c r="F34" s="22" t="s">
        <v>329</v>
      </c>
    </row>
    <row r="35" spans="1:6" x14ac:dyDescent="0.3">
      <c r="A35" s="22">
        <v>1919</v>
      </c>
      <c r="B35" s="22" t="s">
        <v>90</v>
      </c>
      <c r="C35" s="23">
        <v>200000</v>
      </c>
      <c r="D35" s="23">
        <v>200000</v>
      </c>
      <c r="E35" s="23">
        <v>200000</v>
      </c>
      <c r="F35" s="22" t="s">
        <v>309</v>
      </c>
    </row>
    <row r="36" spans="1:6" ht="28.8" x14ac:dyDescent="0.3">
      <c r="A36" s="22" t="s">
        <v>330</v>
      </c>
      <c r="B36" s="22" t="s">
        <v>291</v>
      </c>
      <c r="C36" s="23">
        <v>24500</v>
      </c>
      <c r="D36" s="23">
        <v>24000</v>
      </c>
      <c r="E36" s="23">
        <v>25000</v>
      </c>
      <c r="F36" s="22" t="s">
        <v>317</v>
      </c>
    </row>
    <row r="37" spans="1:6" ht="43.2" x14ac:dyDescent="0.3">
      <c r="A37" s="22" t="s">
        <v>93</v>
      </c>
      <c r="B37" s="22" t="s">
        <v>331</v>
      </c>
      <c r="C37" s="23">
        <v>500000</v>
      </c>
      <c r="D37" s="23">
        <v>500000</v>
      </c>
      <c r="E37" s="23">
        <v>500000</v>
      </c>
      <c r="F37" s="22" t="s">
        <v>320</v>
      </c>
    </row>
    <row r="38" spans="1:6" ht="28.8" x14ac:dyDescent="0.3">
      <c r="A38" s="22" t="s">
        <v>97</v>
      </c>
      <c r="B38" s="22" t="s">
        <v>266</v>
      </c>
      <c r="C38" s="23">
        <v>9000000</v>
      </c>
      <c r="D38" s="23">
        <v>9000000</v>
      </c>
      <c r="E38" s="23">
        <v>9000000</v>
      </c>
      <c r="F38" s="22" t="s">
        <v>332</v>
      </c>
    </row>
    <row r="39" spans="1:6" ht="43.2" x14ac:dyDescent="0.3">
      <c r="A39" s="22">
        <v>1927</v>
      </c>
      <c r="B39" s="22" t="s">
        <v>333</v>
      </c>
      <c r="C39" s="23">
        <v>4500000</v>
      </c>
      <c r="D39" s="23">
        <v>3000000</v>
      </c>
      <c r="E39" s="23">
        <v>6000000</v>
      </c>
      <c r="F39" s="22" t="s">
        <v>332</v>
      </c>
    </row>
    <row r="40" spans="1:6" ht="28.8" x14ac:dyDescent="0.3">
      <c r="A40" s="22">
        <v>1929</v>
      </c>
      <c r="B40" s="22" t="s">
        <v>107</v>
      </c>
      <c r="C40" s="23">
        <v>2000000</v>
      </c>
      <c r="D40" s="23">
        <v>2000000</v>
      </c>
      <c r="E40" s="23">
        <v>2000000</v>
      </c>
      <c r="F40" s="22" t="s">
        <v>334</v>
      </c>
    </row>
    <row r="41" spans="1:6" x14ac:dyDescent="0.3">
      <c r="A41" s="22" t="s">
        <v>109</v>
      </c>
      <c r="B41" s="22" t="s">
        <v>257</v>
      </c>
      <c r="C41" s="23">
        <v>50000</v>
      </c>
      <c r="D41" s="23">
        <v>50000</v>
      </c>
      <c r="E41" s="23">
        <v>50000</v>
      </c>
      <c r="F41" s="22" t="s">
        <v>309</v>
      </c>
    </row>
    <row r="42" spans="1:6" ht="28.8" x14ac:dyDescent="0.3">
      <c r="A42" s="22" t="s">
        <v>113</v>
      </c>
      <c r="B42" s="22" t="s">
        <v>114</v>
      </c>
      <c r="C42" s="23">
        <v>5650000</v>
      </c>
      <c r="D42" s="23">
        <v>3300000</v>
      </c>
      <c r="E42" s="23">
        <v>8000000</v>
      </c>
      <c r="F42" s="22" t="s">
        <v>323</v>
      </c>
    </row>
    <row r="43" spans="1:6" ht="57.6" x14ac:dyDescent="0.3">
      <c r="A43" s="22" t="s">
        <v>113</v>
      </c>
      <c r="B43" s="22" t="s">
        <v>118</v>
      </c>
      <c r="C43" s="23">
        <v>1500000</v>
      </c>
      <c r="D43" s="23">
        <v>1500000</v>
      </c>
      <c r="E43" s="23">
        <v>1500000</v>
      </c>
      <c r="F43" s="22" t="s">
        <v>309</v>
      </c>
    </row>
    <row r="44" spans="1:6" ht="28.8" x14ac:dyDescent="0.3">
      <c r="A44" s="22" t="s">
        <v>120</v>
      </c>
      <c r="B44" s="22" t="s">
        <v>121</v>
      </c>
      <c r="C44" s="23">
        <v>5000000</v>
      </c>
      <c r="D44" s="23">
        <v>5000000</v>
      </c>
      <c r="E44" s="23">
        <v>5000000</v>
      </c>
      <c r="F44" s="22" t="s">
        <v>335</v>
      </c>
    </row>
    <row r="45" spans="1:6" ht="28.8" x14ac:dyDescent="0.3">
      <c r="A45" s="22" t="s">
        <v>336</v>
      </c>
      <c r="B45" s="22" t="s">
        <v>291</v>
      </c>
      <c r="C45" s="23">
        <v>20000</v>
      </c>
      <c r="D45" s="23">
        <v>20000</v>
      </c>
      <c r="E45" s="23">
        <v>20000</v>
      </c>
      <c r="F45" s="22" t="s">
        <v>317</v>
      </c>
    </row>
    <row r="46" spans="1:6" ht="100.8" x14ac:dyDescent="0.3">
      <c r="A46" s="22" t="s">
        <v>136</v>
      </c>
      <c r="B46" s="22" t="s">
        <v>337</v>
      </c>
      <c r="C46" s="23">
        <v>6333000</v>
      </c>
      <c r="D46" s="23">
        <v>6333000</v>
      </c>
      <c r="E46" s="23">
        <v>6333000</v>
      </c>
      <c r="F46" s="22" t="s">
        <v>309</v>
      </c>
    </row>
    <row r="47" spans="1:6" ht="115.2" x14ac:dyDescent="0.3">
      <c r="A47" s="22" t="s">
        <v>146</v>
      </c>
      <c r="B47" s="22" t="s">
        <v>338</v>
      </c>
      <c r="C47" s="23">
        <v>5444000</v>
      </c>
      <c r="D47" s="23">
        <v>5444000</v>
      </c>
      <c r="E47" s="23">
        <v>5444000</v>
      </c>
      <c r="F47" s="22" t="s">
        <v>309</v>
      </c>
    </row>
    <row r="48" spans="1:6" ht="28.8" x14ac:dyDescent="0.3">
      <c r="A48" s="22">
        <v>1943</v>
      </c>
      <c r="B48" s="22" t="s">
        <v>144</v>
      </c>
      <c r="C48" s="23">
        <v>3250000</v>
      </c>
      <c r="D48" s="23">
        <v>1500000</v>
      </c>
      <c r="E48" s="23">
        <v>5000000</v>
      </c>
      <c r="F48" s="22" t="s">
        <v>339</v>
      </c>
    </row>
    <row r="49" spans="1:6" ht="28.8" x14ac:dyDescent="0.3">
      <c r="A49" s="22">
        <v>1943</v>
      </c>
      <c r="B49" s="22" t="s">
        <v>156</v>
      </c>
      <c r="C49" s="23">
        <v>2550000</v>
      </c>
      <c r="D49" s="23">
        <v>2100000</v>
      </c>
      <c r="E49" s="23">
        <v>3000000</v>
      </c>
      <c r="F49" s="22" t="s">
        <v>323</v>
      </c>
    </row>
    <row r="50" spans="1:6" x14ac:dyDescent="0.3">
      <c r="A50" s="22" t="s">
        <v>160</v>
      </c>
      <c r="B50" s="22" t="s">
        <v>161</v>
      </c>
      <c r="C50" s="23">
        <v>300000</v>
      </c>
      <c r="D50" s="23">
        <v>300000</v>
      </c>
      <c r="E50" s="23">
        <v>300000</v>
      </c>
      <c r="F50" s="22" t="s">
        <v>320</v>
      </c>
    </row>
    <row r="51" spans="1:6" ht="28.8" x14ac:dyDescent="0.3">
      <c r="A51" s="22">
        <v>1944</v>
      </c>
      <c r="B51" s="22" t="s">
        <v>340</v>
      </c>
      <c r="C51" s="23">
        <v>10000</v>
      </c>
      <c r="D51" s="23">
        <v>10000</v>
      </c>
      <c r="E51" s="23">
        <v>10000</v>
      </c>
      <c r="F51" s="22" t="s">
        <v>320</v>
      </c>
    </row>
    <row r="52" spans="1:6" ht="28.8" x14ac:dyDescent="0.3">
      <c r="A52" s="22" t="s">
        <v>341</v>
      </c>
      <c r="B52" s="22" t="s">
        <v>291</v>
      </c>
      <c r="C52" s="23">
        <v>30000</v>
      </c>
      <c r="D52" s="23">
        <v>30000</v>
      </c>
      <c r="E52" s="23">
        <v>30000</v>
      </c>
      <c r="F52" s="22" t="s">
        <v>317</v>
      </c>
    </row>
    <row r="53" spans="1:6" ht="72" x14ac:dyDescent="0.3">
      <c r="A53" s="22" t="s">
        <v>342</v>
      </c>
      <c r="B53" s="22" t="s">
        <v>343</v>
      </c>
      <c r="C53" s="23">
        <v>1300000</v>
      </c>
      <c r="D53" s="23">
        <v>600000</v>
      </c>
      <c r="E53" s="23">
        <v>2000000</v>
      </c>
      <c r="F53" s="22" t="s">
        <v>323</v>
      </c>
    </row>
    <row r="54" spans="1:6" ht="28.8" x14ac:dyDescent="0.3">
      <c r="A54" s="22" t="s">
        <v>344</v>
      </c>
      <c r="B54" s="22" t="s">
        <v>345</v>
      </c>
      <c r="C54" s="23">
        <v>248500</v>
      </c>
      <c r="D54" s="23">
        <v>100000</v>
      </c>
      <c r="E54" s="23">
        <v>397000</v>
      </c>
      <c r="F54" s="22" t="s">
        <v>323</v>
      </c>
    </row>
    <row r="55" spans="1:6" ht="28.8" x14ac:dyDescent="0.3">
      <c r="A55" s="22" t="s">
        <v>346</v>
      </c>
      <c r="B55" s="22" t="s">
        <v>47</v>
      </c>
      <c r="C55" s="23">
        <v>24000000</v>
      </c>
      <c r="D55" s="23">
        <v>15000000</v>
      </c>
      <c r="E55" s="23">
        <v>33000000</v>
      </c>
      <c r="F55" s="22" t="s">
        <v>347</v>
      </c>
    </row>
    <row r="56" spans="1:6" ht="28.8" x14ac:dyDescent="0.3">
      <c r="A56" s="22">
        <v>1966</v>
      </c>
      <c r="B56" s="22" t="s">
        <v>348</v>
      </c>
      <c r="C56" s="23">
        <v>52500</v>
      </c>
      <c r="D56" s="23">
        <v>45000</v>
      </c>
      <c r="E56" s="23">
        <v>60000</v>
      </c>
      <c r="F56" s="22" t="s">
        <v>320</v>
      </c>
    </row>
    <row r="57" spans="1:6" x14ac:dyDescent="0.3">
      <c r="A57" s="22" t="s">
        <v>349</v>
      </c>
      <c r="B57" s="22" t="s">
        <v>152</v>
      </c>
      <c r="C57" s="23">
        <v>67700</v>
      </c>
      <c r="D57" s="22" t="s">
        <v>350</v>
      </c>
      <c r="E57" s="23">
        <v>135400</v>
      </c>
      <c r="F57" s="22" t="s">
        <v>351</v>
      </c>
    </row>
    <row r="58" spans="1:6" ht="28.8" x14ac:dyDescent="0.3">
      <c r="A58" s="22" t="s">
        <v>352</v>
      </c>
      <c r="B58" s="22" t="s">
        <v>353</v>
      </c>
      <c r="C58" s="23">
        <v>750000</v>
      </c>
      <c r="D58" s="23">
        <v>500000</v>
      </c>
      <c r="E58" s="23">
        <v>1000000</v>
      </c>
      <c r="F58" s="22" t="s">
        <v>354</v>
      </c>
    </row>
    <row r="59" spans="1:6" ht="43.2" x14ac:dyDescent="0.3">
      <c r="A59" s="22" t="s">
        <v>355</v>
      </c>
      <c r="B59" s="22" t="s">
        <v>328</v>
      </c>
      <c r="C59" s="23">
        <v>50500</v>
      </c>
      <c r="D59" s="22" t="s">
        <v>350</v>
      </c>
      <c r="E59" s="23">
        <v>101000</v>
      </c>
      <c r="F59" s="22" t="s">
        <v>323</v>
      </c>
    </row>
    <row r="60" spans="1:6" ht="43.2" x14ac:dyDescent="0.3">
      <c r="A60" s="22" t="s">
        <v>188</v>
      </c>
      <c r="B60" s="22" t="s">
        <v>356</v>
      </c>
      <c r="C60" s="23">
        <v>130000</v>
      </c>
      <c r="D60" s="23">
        <v>130000</v>
      </c>
      <c r="E60" s="23">
        <v>130000</v>
      </c>
      <c r="F60" s="22" t="s">
        <v>320</v>
      </c>
    </row>
    <row r="61" spans="1:6" ht="43.2" x14ac:dyDescent="0.3">
      <c r="A61" s="22" t="s">
        <v>357</v>
      </c>
      <c r="B61" s="22" t="s">
        <v>358</v>
      </c>
      <c r="C61" s="23">
        <v>350000</v>
      </c>
      <c r="D61" s="23">
        <v>200000</v>
      </c>
      <c r="E61" s="23">
        <v>500000</v>
      </c>
      <c r="F61" s="22" t="s">
        <v>323</v>
      </c>
    </row>
    <row r="62" spans="1:6" x14ac:dyDescent="0.3">
      <c r="A62" s="22" t="s">
        <v>359</v>
      </c>
      <c r="B62" s="22" t="s">
        <v>210</v>
      </c>
      <c r="C62" s="23">
        <v>20000</v>
      </c>
      <c r="D62" s="23">
        <v>20000</v>
      </c>
      <c r="E62" s="23">
        <v>20000</v>
      </c>
      <c r="F62" s="22" t="s">
        <v>320</v>
      </c>
    </row>
    <row r="63" spans="1:6" ht="28.8" x14ac:dyDescent="0.3">
      <c r="A63" s="22">
        <v>1974</v>
      </c>
      <c r="B63" s="22" t="s">
        <v>191</v>
      </c>
      <c r="C63" s="23">
        <v>1000000</v>
      </c>
      <c r="D63" s="23">
        <v>500000</v>
      </c>
      <c r="E63" s="23">
        <v>1500000</v>
      </c>
      <c r="F63" s="22" t="s">
        <v>360</v>
      </c>
    </row>
    <row r="64" spans="1:6" ht="28.8" x14ac:dyDescent="0.3">
      <c r="A64" s="22">
        <v>1979</v>
      </c>
      <c r="B64" s="22" t="s">
        <v>199</v>
      </c>
      <c r="C64" s="23">
        <v>1605000</v>
      </c>
      <c r="D64" s="23">
        <v>1210000</v>
      </c>
      <c r="E64" s="23">
        <v>2000000</v>
      </c>
      <c r="F64" s="22" t="s">
        <v>354</v>
      </c>
    </row>
    <row r="65" spans="1:6" x14ac:dyDescent="0.3">
      <c r="A65" s="22">
        <v>1980</v>
      </c>
      <c r="B65" s="22" t="s">
        <v>361</v>
      </c>
      <c r="C65" s="23">
        <v>3000</v>
      </c>
      <c r="D65" s="23">
        <v>3000</v>
      </c>
      <c r="E65" s="23">
        <v>3000</v>
      </c>
      <c r="F65" s="22" t="s">
        <v>362</v>
      </c>
    </row>
    <row r="66" spans="1:6" x14ac:dyDescent="0.3">
      <c r="A66" s="22" t="s">
        <v>363</v>
      </c>
      <c r="B66" s="22" t="s">
        <v>232</v>
      </c>
      <c r="C66" s="23">
        <v>30000</v>
      </c>
      <c r="D66" s="23">
        <v>30000</v>
      </c>
      <c r="E66" s="23">
        <v>30000</v>
      </c>
      <c r="F66" s="22" t="s">
        <v>320</v>
      </c>
    </row>
    <row r="67" spans="1:6" ht="28.8" x14ac:dyDescent="0.3">
      <c r="A67" s="22" t="s">
        <v>364</v>
      </c>
      <c r="B67" s="22" t="s">
        <v>365</v>
      </c>
      <c r="C67" s="23">
        <v>100000</v>
      </c>
      <c r="D67" s="23">
        <v>100000</v>
      </c>
      <c r="E67" s="23">
        <v>100000</v>
      </c>
      <c r="F67" s="22" t="s">
        <v>320</v>
      </c>
    </row>
    <row r="68" spans="1:6" ht="28.8" x14ac:dyDescent="0.3">
      <c r="A68" s="22" t="s">
        <v>366</v>
      </c>
      <c r="B68" s="22" t="s">
        <v>33</v>
      </c>
      <c r="C68" s="23">
        <v>795000</v>
      </c>
      <c r="D68" s="23">
        <v>590000</v>
      </c>
      <c r="E68" s="23">
        <v>1000000</v>
      </c>
      <c r="F68" s="22" t="s">
        <v>367</v>
      </c>
    </row>
    <row r="69" spans="1:6" ht="57.6" x14ac:dyDescent="0.3">
      <c r="A69" s="22" t="s">
        <v>368</v>
      </c>
      <c r="B69" s="22" t="s">
        <v>369</v>
      </c>
      <c r="C69" s="23">
        <v>245000</v>
      </c>
      <c r="D69" s="23">
        <v>240000</v>
      </c>
      <c r="E69" s="23">
        <v>250000</v>
      </c>
      <c r="F69" s="22" t="s">
        <v>323</v>
      </c>
    </row>
    <row r="70" spans="1:6" ht="28.8" x14ac:dyDescent="0.3">
      <c r="A70" s="22">
        <v>1988</v>
      </c>
      <c r="B70" s="22" t="s">
        <v>370</v>
      </c>
      <c r="C70" s="23">
        <v>175000</v>
      </c>
      <c r="D70" s="23">
        <v>100000</v>
      </c>
      <c r="E70" s="23">
        <v>250000</v>
      </c>
      <c r="F70" s="22" t="s">
        <v>323</v>
      </c>
    </row>
    <row r="71" spans="1:6" x14ac:dyDescent="0.3">
      <c r="A71" s="22" t="s">
        <v>371</v>
      </c>
      <c r="B71" s="22" t="s">
        <v>210</v>
      </c>
      <c r="C71" s="23">
        <v>360000</v>
      </c>
      <c r="D71" s="23">
        <v>220000</v>
      </c>
      <c r="E71" s="23">
        <v>500000</v>
      </c>
      <c r="F71" s="22" t="s">
        <v>372</v>
      </c>
    </row>
    <row r="72" spans="1:6" ht="28.8" x14ac:dyDescent="0.3">
      <c r="A72" s="22" t="s">
        <v>373</v>
      </c>
      <c r="B72" s="22" t="s">
        <v>218</v>
      </c>
      <c r="C72" s="23">
        <v>420000</v>
      </c>
      <c r="D72" s="23">
        <v>240000</v>
      </c>
      <c r="E72" s="23">
        <v>600000</v>
      </c>
      <c r="F72" s="22" t="s">
        <v>374</v>
      </c>
    </row>
    <row r="73" spans="1:6" ht="43.2" x14ac:dyDescent="0.3">
      <c r="A73" s="22">
        <v>1998</v>
      </c>
      <c r="B73" s="22" t="s">
        <v>375</v>
      </c>
      <c r="C73" s="23">
        <v>85000</v>
      </c>
      <c r="D73" s="23">
        <v>70000</v>
      </c>
      <c r="E73" s="23">
        <v>100000</v>
      </c>
      <c r="F73" s="22" t="s">
        <v>323</v>
      </c>
    </row>
    <row r="74" spans="1:6" ht="57.6" x14ac:dyDescent="0.3">
      <c r="A74" s="22" t="s">
        <v>376</v>
      </c>
      <c r="B74" s="22" t="s">
        <v>223</v>
      </c>
      <c r="C74" s="23">
        <v>3131500</v>
      </c>
      <c r="D74" s="23">
        <v>863000</v>
      </c>
      <c r="E74" s="23">
        <v>5400000</v>
      </c>
      <c r="F74" s="22" t="s">
        <v>377</v>
      </c>
    </row>
    <row r="75" spans="1:6" x14ac:dyDescent="0.3">
      <c r="A75" s="22">
        <v>2002</v>
      </c>
      <c r="B75" s="22" t="s">
        <v>378</v>
      </c>
      <c r="C75" s="23">
        <v>1650</v>
      </c>
      <c r="D75" s="22">
        <v>300</v>
      </c>
      <c r="E75" s="23">
        <v>3000</v>
      </c>
      <c r="F75" s="22" t="s">
        <v>379</v>
      </c>
    </row>
    <row r="76" spans="1:6" ht="28.8" x14ac:dyDescent="0.3">
      <c r="A76" s="22" t="s">
        <v>228</v>
      </c>
      <c r="B76" s="22" t="s">
        <v>229</v>
      </c>
      <c r="C76" s="23">
        <v>200000</v>
      </c>
      <c r="D76" s="23">
        <v>200000</v>
      </c>
      <c r="E76" s="23">
        <v>200000</v>
      </c>
      <c r="F76" s="22" t="s">
        <v>309</v>
      </c>
    </row>
    <row r="77" spans="1:6" x14ac:dyDescent="0.3">
      <c r="A77" s="22" t="s">
        <v>231</v>
      </c>
      <c r="B77" s="22" t="s">
        <v>232</v>
      </c>
      <c r="C77" s="23">
        <v>100000</v>
      </c>
      <c r="D77" s="23">
        <v>100000</v>
      </c>
      <c r="E77" s="23">
        <v>100000</v>
      </c>
      <c r="F77" s="22" t="s">
        <v>309</v>
      </c>
    </row>
    <row r="78" spans="1:6" x14ac:dyDescent="0.3">
      <c r="A78" s="22">
        <v>2011</v>
      </c>
      <c r="B78" s="22" t="s">
        <v>210</v>
      </c>
      <c r="C78" s="23">
        <v>255000</v>
      </c>
      <c r="D78" s="23">
        <v>255000</v>
      </c>
      <c r="E78" s="23">
        <v>255000</v>
      </c>
      <c r="F78" s="22"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DBF93-6339-4B37-BC39-B1044D954269}">
  <sheetPr>
    <tabColor theme="9" tint="0.79998168889431442"/>
  </sheetPr>
  <dimension ref="A1:L86"/>
  <sheetViews>
    <sheetView tabSelected="1" topLeftCell="A44" zoomScale="130" zoomScaleNormal="130" workbookViewId="0">
      <selection activeCell="I53" sqref="I53"/>
    </sheetView>
  </sheetViews>
  <sheetFormatPr defaultRowHeight="14.4" x14ac:dyDescent="0.3"/>
  <cols>
    <col min="1" max="1" width="10.21875" customWidth="1"/>
    <col min="2" max="2" width="12.109375" customWidth="1"/>
    <col min="3" max="3" width="9.77734375" customWidth="1"/>
    <col min="5" max="5" width="13.6640625" customWidth="1"/>
    <col min="6" max="6" width="13.21875" customWidth="1"/>
    <col min="7" max="7" width="15.44140625" customWidth="1"/>
    <col min="8" max="8" width="14.21875" customWidth="1"/>
    <col min="9" max="9" width="9.77734375" customWidth="1"/>
    <col min="10" max="10" width="10.21875" customWidth="1"/>
    <col min="11" max="11" width="13.44140625" customWidth="1"/>
    <col min="12" max="12" width="33.33203125" customWidth="1"/>
  </cols>
  <sheetData>
    <row r="1" spans="1:12" ht="28.8" x14ac:dyDescent="0.3">
      <c r="A1" s="25" t="s">
        <v>424</v>
      </c>
      <c r="B1" s="25" t="s">
        <v>417</v>
      </c>
      <c r="C1" s="25" t="s">
        <v>380</v>
      </c>
      <c r="D1" s="25" t="s">
        <v>381</v>
      </c>
      <c r="E1" s="25" t="s">
        <v>406</v>
      </c>
      <c r="F1" s="25" t="s">
        <v>418</v>
      </c>
      <c r="G1" s="25" t="s">
        <v>386</v>
      </c>
      <c r="H1" s="25" t="s">
        <v>382</v>
      </c>
      <c r="I1" s="25" t="s">
        <v>383</v>
      </c>
      <c r="J1" s="25" t="s">
        <v>384</v>
      </c>
      <c r="K1" s="25" t="s">
        <v>272</v>
      </c>
      <c r="L1" s="25" t="s">
        <v>273</v>
      </c>
    </row>
    <row r="2" spans="1:12" x14ac:dyDescent="0.3">
      <c r="A2" s="27" t="s">
        <v>442</v>
      </c>
      <c r="B2" s="26" t="s">
        <v>285</v>
      </c>
      <c r="C2" s="26">
        <v>1846</v>
      </c>
      <c r="D2" s="26">
        <v>1852</v>
      </c>
      <c r="E2" s="26">
        <f>D2-C2</f>
        <v>6</v>
      </c>
      <c r="F2" s="26" t="s">
        <v>286</v>
      </c>
      <c r="G2" s="26" t="s">
        <v>286</v>
      </c>
      <c r="H2" s="27">
        <v>1000000</v>
      </c>
      <c r="I2" s="27">
        <v>1000000</v>
      </c>
      <c r="J2" s="27">
        <v>1000000</v>
      </c>
      <c r="K2" s="26" t="s">
        <v>287</v>
      </c>
      <c r="L2" s="18"/>
    </row>
    <row r="3" spans="1:12" ht="43.2" x14ac:dyDescent="0.3">
      <c r="A3" s="27" t="s">
        <v>437</v>
      </c>
      <c r="B3" s="26" t="s">
        <v>288</v>
      </c>
      <c r="C3" s="26">
        <v>1860</v>
      </c>
      <c r="D3" s="26">
        <v>1861</v>
      </c>
      <c r="E3" s="26">
        <f>D3-C3</f>
        <v>1</v>
      </c>
      <c r="F3" s="26" t="s">
        <v>16</v>
      </c>
      <c r="G3" s="26" t="s">
        <v>16</v>
      </c>
      <c r="H3" s="27">
        <v>2000000</v>
      </c>
      <c r="I3" s="27">
        <v>2000000</v>
      </c>
      <c r="J3" s="27">
        <v>2000000</v>
      </c>
      <c r="K3" s="26" t="s">
        <v>289</v>
      </c>
      <c r="L3" s="18"/>
    </row>
    <row r="4" spans="1:12" ht="28.8" x14ac:dyDescent="0.3">
      <c r="A4" s="27" t="s">
        <v>430</v>
      </c>
      <c r="B4" s="26" t="s">
        <v>290</v>
      </c>
      <c r="C4" s="26">
        <v>1863</v>
      </c>
      <c r="D4" s="26">
        <v>1867</v>
      </c>
      <c r="E4" s="26">
        <f>D4-C4</f>
        <v>4</v>
      </c>
      <c r="F4" s="26" t="s">
        <v>291</v>
      </c>
      <c r="G4" s="26" t="s">
        <v>291</v>
      </c>
      <c r="H4" s="27">
        <v>30000</v>
      </c>
      <c r="I4" s="27">
        <v>30000</v>
      </c>
      <c r="J4" s="27">
        <v>30000</v>
      </c>
      <c r="K4" s="26" t="s">
        <v>292</v>
      </c>
      <c r="L4" s="18"/>
    </row>
    <row r="5" spans="1:12" ht="43.2" x14ac:dyDescent="0.3">
      <c r="A5" s="27" t="s">
        <v>437</v>
      </c>
      <c r="B5" s="26" t="s">
        <v>293</v>
      </c>
      <c r="C5" s="26">
        <v>1866</v>
      </c>
      <c r="D5" s="26">
        <v>1867</v>
      </c>
      <c r="E5" s="26">
        <f>D5-C5</f>
        <v>1</v>
      </c>
      <c r="F5" s="26" t="s">
        <v>16</v>
      </c>
      <c r="G5" s="26" t="s">
        <v>16</v>
      </c>
      <c r="H5" s="27">
        <v>961043</v>
      </c>
      <c r="I5" s="27">
        <v>961043</v>
      </c>
      <c r="J5" s="27">
        <v>961043</v>
      </c>
      <c r="K5" s="26" t="s">
        <v>289</v>
      </c>
      <c r="L5" s="18"/>
    </row>
    <row r="6" spans="1:12" ht="28.8" x14ac:dyDescent="0.3">
      <c r="A6" s="27" t="s">
        <v>436</v>
      </c>
      <c r="B6" s="26">
        <v>1868</v>
      </c>
      <c r="C6" s="26">
        <v>1868</v>
      </c>
      <c r="D6" s="26">
        <v>1868</v>
      </c>
      <c r="E6" s="26">
        <v>0.5</v>
      </c>
      <c r="F6" s="26" t="s">
        <v>294</v>
      </c>
      <c r="G6" s="26" t="s">
        <v>294</v>
      </c>
      <c r="H6" s="27">
        <v>100000</v>
      </c>
      <c r="I6" s="27">
        <v>100000</v>
      </c>
      <c r="J6" s="27">
        <v>100000</v>
      </c>
      <c r="K6" s="26" t="s">
        <v>295</v>
      </c>
      <c r="L6" s="18" t="s">
        <v>416</v>
      </c>
    </row>
    <row r="7" spans="1:12" ht="57.6" x14ac:dyDescent="0.3">
      <c r="A7" s="27" t="s">
        <v>437</v>
      </c>
      <c r="B7" s="26" t="s">
        <v>296</v>
      </c>
      <c r="C7" s="26">
        <v>1868</v>
      </c>
      <c r="D7" s="26">
        <v>1870</v>
      </c>
      <c r="E7" s="26">
        <f>D7-C7</f>
        <v>2</v>
      </c>
      <c r="F7" s="26" t="s">
        <v>16</v>
      </c>
      <c r="G7" s="26" t="s">
        <v>16</v>
      </c>
      <c r="H7" s="27">
        <v>1500000</v>
      </c>
      <c r="I7" s="27">
        <v>1500000</v>
      </c>
      <c r="J7" s="27">
        <v>1500000</v>
      </c>
      <c r="K7" s="26" t="s">
        <v>297</v>
      </c>
      <c r="L7" s="18"/>
    </row>
    <row r="8" spans="1:12" ht="28.8" x14ac:dyDescent="0.3">
      <c r="A8" s="27" t="s">
        <v>441</v>
      </c>
      <c r="B8" s="26" t="s">
        <v>298</v>
      </c>
      <c r="C8" s="26">
        <v>1870</v>
      </c>
      <c r="D8" s="26">
        <v>1871</v>
      </c>
      <c r="E8" s="26">
        <f>D8-C8</f>
        <v>1</v>
      </c>
      <c r="F8" s="26" t="s">
        <v>299</v>
      </c>
      <c r="G8" s="26" t="s">
        <v>246</v>
      </c>
      <c r="H8" s="27">
        <v>1000000</v>
      </c>
      <c r="I8" s="27">
        <v>500000</v>
      </c>
      <c r="J8" s="27">
        <v>1500000</v>
      </c>
      <c r="K8" s="26" t="s">
        <v>300</v>
      </c>
      <c r="L8" s="18"/>
    </row>
    <row r="9" spans="1:12" ht="28.8" x14ac:dyDescent="0.3">
      <c r="A9" s="27" t="s">
        <v>426</v>
      </c>
      <c r="B9" s="26" t="s">
        <v>301</v>
      </c>
      <c r="C9" s="26">
        <v>1876</v>
      </c>
      <c r="D9" s="26">
        <v>1879</v>
      </c>
      <c r="E9" s="26">
        <f>D9-C9</f>
        <v>3</v>
      </c>
      <c r="F9" s="26" t="s">
        <v>21</v>
      </c>
      <c r="G9" s="26" t="s">
        <v>21</v>
      </c>
      <c r="H9" s="27">
        <v>750000</v>
      </c>
      <c r="I9" s="27">
        <v>500000</v>
      </c>
      <c r="J9" s="27">
        <v>1000000</v>
      </c>
      <c r="K9" s="26" t="s">
        <v>302</v>
      </c>
      <c r="L9" s="18"/>
    </row>
    <row r="10" spans="1:12" ht="72" x14ac:dyDescent="0.3">
      <c r="A10" s="27" t="s">
        <v>437</v>
      </c>
      <c r="B10" s="26" t="s">
        <v>301</v>
      </c>
      <c r="C10" s="26">
        <v>1876</v>
      </c>
      <c r="D10" s="26">
        <v>1879</v>
      </c>
      <c r="E10" s="26">
        <f>D10-C10</f>
        <v>3</v>
      </c>
      <c r="F10" s="26" t="s">
        <v>16</v>
      </c>
      <c r="G10" s="26" t="s">
        <v>16</v>
      </c>
      <c r="H10" s="27">
        <v>7176346</v>
      </c>
      <c r="I10" s="27">
        <v>6135000</v>
      </c>
      <c r="J10" s="27">
        <v>8217692</v>
      </c>
      <c r="K10" s="26" t="s">
        <v>303</v>
      </c>
      <c r="L10" s="18"/>
    </row>
    <row r="11" spans="1:12" ht="43.2" x14ac:dyDescent="0.3">
      <c r="A11" s="27" t="s">
        <v>432</v>
      </c>
      <c r="B11" s="26" t="s">
        <v>304</v>
      </c>
      <c r="C11" s="26">
        <v>1877</v>
      </c>
      <c r="D11" s="26">
        <v>1879</v>
      </c>
      <c r="E11" s="26">
        <f>D11-C11</f>
        <v>2</v>
      </c>
      <c r="F11" s="26" t="s">
        <v>47</v>
      </c>
      <c r="G11" s="26" t="s">
        <v>47</v>
      </c>
      <c r="H11" s="27">
        <v>11000000</v>
      </c>
      <c r="I11" s="27">
        <v>9000000</v>
      </c>
      <c r="J11" s="27">
        <v>13000000</v>
      </c>
      <c r="K11" s="26" t="s">
        <v>305</v>
      </c>
      <c r="L11" s="18"/>
    </row>
    <row r="12" spans="1:12" ht="43.2" x14ac:dyDescent="0.3">
      <c r="A12" s="27" t="s">
        <v>433</v>
      </c>
      <c r="B12" s="26" t="s">
        <v>24</v>
      </c>
      <c r="C12" s="26">
        <v>1885</v>
      </c>
      <c r="D12" s="26">
        <v>1899</v>
      </c>
      <c r="E12" s="26">
        <f>D12-C12</f>
        <v>14</v>
      </c>
      <c r="F12" s="26" t="s">
        <v>25</v>
      </c>
      <c r="G12" s="26" t="s">
        <v>276</v>
      </c>
      <c r="H12" s="27">
        <v>3000000</v>
      </c>
      <c r="I12" s="27">
        <v>3000000</v>
      </c>
      <c r="J12" s="27">
        <v>3000000</v>
      </c>
      <c r="K12" s="26" t="s">
        <v>309</v>
      </c>
      <c r="L12" s="18" t="s">
        <v>275</v>
      </c>
    </row>
    <row r="13" spans="1:12" x14ac:dyDescent="0.3">
      <c r="A13" s="27" t="s">
        <v>435</v>
      </c>
      <c r="B13" s="26" t="s">
        <v>311</v>
      </c>
      <c r="C13" s="26">
        <v>1888</v>
      </c>
      <c r="D13" s="26">
        <v>1892</v>
      </c>
      <c r="E13" s="26">
        <f>D13-C13</f>
        <v>4</v>
      </c>
      <c r="F13" s="26" t="s">
        <v>33</v>
      </c>
      <c r="G13" s="26" t="s">
        <v>33</v>
      </c>
      <c r="H13" s="27">
        <v>1000000</v>
      </c>
      <c r="I13" s="27">
        <v>1000000</v>
      </c>
      <c r="J13" s="27">
        <v>1000000</v>
      </c>
      <c r="K13" s="26" t="s">
        <v>309</v>
      </c>
      <c r="L13" s="18"/>
    </row>
    <row r="14" spans="1:12" ht="43.2" x14ac:dyDescent="0.3">
      <c r="A14" s="27" t="s">
        <v>437</v>
      </c>
      <c r="B14" s="26" t="s">
        <v>310</v>
      </c>
      <c r="C14" s="26">
        <v>1888</v>
      </c>
      <c r="D14" s="26">
        <v>1889</v>
      </c>
      <c r="E14" s="26">
        <f>D14-C14</f>
        <v>1</v>
      </c>
      <c r="F14" s="26" t="s">
        <v>16</v>
      </c>
      <c r="G14" s="26" t="s">
        <v>16</v>
      </c>
      <c r="H14" s="27">
        <v>150000</v>
      </c>
      <c r="I14" s="27">
        <v>150000</v>
      </c>
      <c r="J14" s="27">
        <v>150000</v>
      </c>
      <c r="K14" s="26" t="s">
        <v>289</v>
      </c>
      <c r="L14" s="18"/>
    </row>
    <row r="15" spans="1:12" x14ac:dyDescent="0.3">
      <c r="A15" s="27" t="s">
        <v>460</v>
      </c>
      <c r="B15" s="26" t="s">
        <v>32</v>
      </c>
      <c r="C15" s="26">
        <v>1888</v>
      </c>
      <c r="D15" s="26">
        <v>1892</v>
      </c>
      <c r="E15" s="26">
        <f>D15-C15</f>
        <v>4</v>
      </c>
      <c r="F15" s="26" t="s">
        <v>37</v>
      </c>
      <c r="G15" s="26" t="s">
        <v>37</v>
      </c>
      <c r="H15" s="27">
        <v>2000000</v>
      </c>
      <c r="I15" s="27">
        <v>2000000</v>
      </c>
      <c r="J15" s="27">
        <v>2000000</v>
      </c>
      <c r="K15" s="26" t="s">
        <v>309</v>
      </c>
      <c r="L15" s="18"/>
    </row>
    <row r="16" spans="1:12" x14ac:dyDescent="0.3">
      <c r="A16" s="27" t="s">
        <v>456</v>
      </c>
      <c r="B16" s="26" t="s">
        <v>312</v>
      </c>
      <c r="C16" s="26">
        <v>1891</v>
      </c>
      <c r="D16" s="26">
        <v>1892</v>
      </c>
      <c r="E16" s="26">
        <f>D16-C16</f>
        <v>1</v>
      </c>
      <c r="F16" s="26" t="s">
        <v>42</v>
      </c>
      <c r="G16" s="26" t="s">
        <v>42</v>
      </c>
      <c r="H16" s="27">
        <v>275000</v>
      </c>
      <c r="I16" s="27">
        <v>275000</v>
      </c>
      <c r="J16" s="27">
        <v>275000</v>
      </c>
      <c r="K16" s="26" t="s">
        <v>309</v>
      </c>
      <c r="L16" s="18"/>
    </row>
    <row r="17" spans="1:12" x14ac:dyDescent="0.3">
      <c r="A17" s="27" t="s">
        <v>426</v>
      </c>
      <c r="B17" s="26" t="s">
        <v>50</v>
      </c>
      <c r="C17" s="26">
        <v>1896</v>
      </c>
      <c r="D17" s="26">
        <v>1900</v>
      </c>
      <c r="E17" s="26">
        <f>D17-C17</f>
        <v>4</v>
      </c>
      <c r="F17" s="26" t="s">
        <v>21</v>
      </c>
      <c r="G17" s="26" t="s">
        <v>21</v>
      </c>
      <c r="H17" s="27">
        <v>1000000</v>
      </c>
      <c r="I17" s="27">
        <v>1000000</v>
      </c>
      <c r="J17" s="27">
        <v>1000000</v>
      </c>
      <c r="K17" s="26" t="s">
        <v>309</v>
      </c>
      <c r="L17" s="18"/>
    </row>
    <row r="18" spans="1:12" ht="72" x14ac:dyDescent="0.3">
      <c r="A18" s="27" t="s">
        <v>437</v>
      </c>
      <c r="B18" s="26" t="s">
        <v>44</v>
      </c>
      <c r="C18" s="26">
        <v>1896</v>
      </c>
      <c r="D18" s="26">
        <v>1897</v>
      </c>
      <c r="E18" s="26">
        <f>D18-C18</f>
        <v>1</v>
      </c>
      <c r="F18" s="26" t="s">
        <v>16</v>
      </c>
      <c r="G18" s="26" t="s">
        <v>16</v>
      </c>
      <c r="H18" s="27">
        <v>3887287</v>
      </c>
      <c r="I18" s="27">
        <v>2624574</v>
      </c>
      <c r="J18" s="27">
        <v>5150000</v>
      </c>
      <c r="K18" s="26" t="s">
        <v>313</v>
      </c>
      <c r="L18" s="18"/>
    </row>
    <row r="19" spans="1:12" x14ac:dyDescent="0.3">
      <c r="A19" s="27" t="s">
        <v>432</v>
      </c>
      <c r="B19" s="26" t="s">
        <v>46</v>
      </c>
      <c r="C19" s="26">
        <v>1897</v>
      </c>
      <c r="D19" s="26">
        <v>1901</v>
      </c>
      <c r="E19" s="26">
        <f>D19-C19</f>
        <v>4</v>
      </c>
      <c r="F19" s="26" t="s">
        <v>47</v>
      </c>
      <c r="G19" s="26" t="s">
        <v>47</v>
      </c>
      <c r="H19" s="27">
        <v>1000000</v>
      </c>
      <c r="I19" s="27">
        <v>1000000</v>
      </c>
      <c r="J19" s="27">
        <v>1000000</v>
      </c>
      <c r="K19" s="26" t="s">
        <v>309</v>
      </c>
      <c r="L19" s="18"/>
    </row>
    <row r="20" spans="1:12" ht="43.2" x14ac:dyDescent="0.3">
      <c r="A20" s="27" t="s">
        <v>437</v>
      </c>
      <c r="B20" s="26" t="s">
        <v>52</v>
      </c>
      <c r="C20" s="26">
        <v>1899</v>
      </c>
      <c r="D20" s="26">
        <v>1901</v>
      </c>
      <c r="E20" s="26">
        <f>D20-C20</f>
        <v>2</v>
      </c>
      <c r="F20" s="26" t="s">
        <v>16</v>
      </c>
      <c r="G20" s="26" t="s">
        <v>16</v>
      </c>
      <c r="H20" s="27">
        <v>2699790</v>
      </c>
      <c r="I20" s="27">
        <v>1000000</v>
      </c>
      <c r="J20" s="27">
        <v>4399579</v>
      </c>
      <c r="K20" s="26" t="s">
        <v>314</v>
      </c>
      <c r="L20" s="18"/>
    </row>
    <row r="21" spans="1:12" x14ac:dyDescent="0.3">
      <c r="A21" s="27" t="s">
        <v>459</v>
      </c>
      <c r="B21" s="26" t="s">
        <v>53</v>
      </c>
      <c r="C21" s="26">
        <v>1899</v>
      </c>
      <c r="D21" s="26">
        <v>1902</v>
      </c>
      <c r="E21" s="26">
        <f>D21-C21</f>
        <v>3</v>
      </c>
      <c r="F21" s="26" t="s">
        <v>315</v>
      </c>
      <c r="G21" s="26" t="s">
        <v>247</v>
      </c>
      <c r="H21" s="27">
        <v>42000</v>
      </c>
      <c r="I21" s="27">
        <v>42000</v>
      </c>
      <c r="J21" s="27">
        <v>42000</v>
      </c>
      <c r="K21" s="26" t="s">
        <v>309</v>
      </c>
      <c r="L21" s="18"/>
    </row>
    <row r="22" spans="1:12" ht="43.2" x14ac:dyDescent="0.3">
      <c r="A22" s="27" t="s">
        <v>430</v>
      </c>
      <c r="B22" s="26" t="s">
        <v>316</v>
      </c>
      <c r="C22" s="26">
        <v>1900</v>
      </c>
      <c r="D22" s="26">
        <v>1903</v>
      </c>
      <c r="E22" s="26">
        <f>D22-C22</f>
        <v>3</v>
      </c>
      <c r="F22" s="26" t="s">
        <v>291</v>
      </c>
      <c r="G22" s="26" t="s">
        <v>291</v>
      </c>
      <c r="H22" s="27">
        <v>15500</v>
      </c>
      <c r="I22" s="27">
        <v>11000</v>
      </c>
      <c r="J22" s="27">
        <v>20000</v>
      </c>
      <c r="K22" s="26" t="s">
        <v>317</v>
      </c>
      <c r="L22" s="18"/>
    </row>
    <row r="23" spans="1:12" ht="28.8" x14ac:dyDescent="0.3">
      <c r="A23" s="27" t="s">
        <v>452</v>
      </c>
      <c r="B23" s="26" t="s">
        <v>318</v>
      </c>
      <c r="C23" s="26">
        <v>1903</v>
      </c>
      <c r="D23" s="26">
        <v>1906</v>
      </c>
      <c r="E23" s="26">
        <f>D23-C23</f>
        <v>3</v>
      </c>
      <c r="F23" s="26" t="s">
        <v>319</v>
      </c>
      <c r="G23" s="26" t="s">
        <v>182</v>
      </c>
      <c r="H23" s="27">
        <v>5000</v>
      </c>
      <c r="I23" s="27">
        <v>5000</v>
      </c>
      <c r="J23" s="27">
        <v>5000</v>
      </c>
      <c r="K23" s="26" t="s">
        <v>320</v>
      </c>
      <c r="L23" s="18"/>
    </row>
    <row r="24" spans="1:12" ht="43.2" x14ac:dyDescent="0.3">
      <c r="A24" s="27" t="s">
        <v>449</v>
      </c>
      <c r="B24" s="26" t="s">
        <v>57</v>
      </c>
      <c r="C24" s="26">
        <v>1904</v>
      </c>
      <c r="D24" s="26">
        <v>1907</v>
      </c>
      <c r="E24" s="26">
        <f>D24-C24</f>
        <v>3</v>
      </c>
      <c r="F24" s="26" t="s">
        <v>248</v>
      </c>
      <c r="G24" s="26" t="s">
        <v>248</v>
      </c>
      <c r="H24" s="27">
        <f>(I24+J24)/2</f>
        <v>72000</v>
      </c>
      <c r="I24" s="26">
        <v>34000</v>
      </c>
      <c r="J24" s="27">
        <v>110000</v>
      </c>
      <c r="K24" s="26" t="s">
        <v>309</v>
      </c>
      <c r="L24" s="18" t="s">
        <v>388</v>
      </c>
    </row>
    <row r="25" spans="1:12" ht="28.8" x14ac:dyDescent="0.3">
      <c r="A25" s="27" t="s">
        <v>434</v>
      </c>
      <c r="B25" s="26" t="s">
        <v>321</v>
      </c>
      <c r="C25" s="26">
        <v>1906</v>
      </c>
      <c r="D25" s="26">
        <v>1907</v>
      </c>
      <c r="E25" s="26">
        <f>D25-C25</f>
        <v>1</v>
      </c>
      <c r="F25" s="26" t="s">
        <v>322</v>
      </c>
      <c r="G25" s="26" t="s">
        <v>249</v>
      </c>
      <c r="H25" s="27">
        <v>118750</v>
      </c>
      <c r="I25" s="27">
        <v>37500</v>
      </c>
      <c r="J25" s="27">
        <v>200000</v>
      </c>
      <c r="K25" s="26" t="s">
        <v>323</v>
      </c>
      <c r="L25" s="18"/>
    </row>
    <row r="26" spans="1:12" ht="28.8" x14ac:dyDescent="0.3">
      <c r="A26" s="27" t="s">
        <v>437</v>
      </c>
      <c r="B26" s="26" t="s">
        <v>324</v>
      </c>
      <c r="C26" s="26">
        <v>1907</v>
      </c>
      <c r="D26" s="26">
        <v>1908</v>
      </c>
      <c r="E26" s="26">
        <f>D26-C26</f>
        <v>1</v>
      </c>
      <c r="F26" s="26" t="s">
        <v>16</v>
      </c>
      <c r="G26" s="26" t="s">
        <v>16</v>
      </c>
      <c r="H26" s="27">
        <v>2683782</v>
      </c>
      <c r="I26" s="27">
        <v>2148788</v>
      </c>
      <c r="J26" s="27">
        <v>3218776</v>
      </c>
      <c r="K26" s="26" t="s">
        <v>325</v>
      </c>
      <c r="L26" s="18"/>
    </row>
    <row r="27" spans="1:12" ht="28.8" x14ac:dyDescent="0.3">
      <c r="A27" s="27" t="s">
        <v>451</v>
      </c>
      <c r="B27" s="26">
        <v>1910</v>
      </c>
      <c r="C27" s="26">
        <v>1910</v>
      </c>
      <c r="D27" s="26">
        <v>1910</v>
      </c>
      <c r="E27" s="26">
        <v>0.5</v>
      </c>
      <c r="F27" s="26" t="s">
        <v>326</v>
      </c>
      <c r="G27" s="26" t="s">
        <v>326</v>
      </c>
      <c r="H27" s="27">
        <v>85000</v>
      </c>
      <c r="I27" s="27">
        <v>85000</v>
      </c>
      <c r="J27" s="27">
        <v>85000</v>
      </c>
      <c r="K27" s="26" t="s">
        <v>327</v>
      </c>
      <c r="L27" s="18" t="s">
        <v>416</v>
      </c>
    </row>
    <row r="28" spans="1:12" ht="28.8" x14ac:dyDescent="0.3">
      <c r="A28" s="27" t="s">
        <v>465</v>
      </c>
      <c r="B28" s="26" t="s">
        <v>67</v>
      </c>
      <c r="C28" s="26">
        <v>1913</v>
      </c>
      <c r="D28" s="26">
        <v>1914</v>
      </c>
      <c r="E28" s="26">
        <f>D28-C28</f>
        <v>1</v>
      </c>
      <c r="F28" s="26" t="s">
        <v>328</v>
      </c>
      <c r="G28" s="26" t="s">
        <v>328</v>
      </c>
      <c r="H28" s="27">
        <v>125000</v>
      </c>
      <c r="I28" s="27">
        <v>125000</v>
      </c>
      <c r="J28" s="27">
        <v>125000</v>
      </c>
      <c r="K28" s="26" t="s">
        <v>323</v>
      </c>
      <c r="L28" s="18"/>
    </row>
    <row r="29" spans="1:12" ht="28.8" x14ac:dyDescent="0.3">
      <c r="A29" s="27" t="s">
        <v>425</v>
      </c>
      <c r="B29" s="26" t="s">
        <v>79</v>
      </c>
      <c r="C29" s="26">
        <v>1915</v>
      </c>
      <c r="D29" s="26">
        <v>1916</v>
      </c>
      <c r="E29" s="26">
        <f>D29-C29</f>
        <v>1</v>
      </c>
      <c r="F29" s="26" t="s">
        <v>80</v>
      </c>
      <c r="G29" s="26" t="s">
        <v>90</v>
      </c>
      <c r="H29" s="27">
        <v>400000</v>
      </c>
      <c r="I29" s="27">
        <v>400000</v>
      </c>
      <c r="J29" s="27">
        <v>400000</v>
      </c>
      <c r="K29" s="26" t="s">
        <v>309</v>
      </c>
      <c r="L29" s="18" t="s">
        <v>387</v>
      </c>
    </row>
    <row r="30" spans="1:12" ht="57.6" x14ac:dyDescent="0.3">
      <c r="A30" s="27" t="s">
        <v>461</v>
      </c>
      <c r="B30" s="26" t="s">
        <v>75</v>
      </c>
      <c r="C30" s="26">
        <v>1915</v>
      </c>
      <c r="D30" s="26">
        <v>1918</v>
      </c>
      <c r="E30" s="26">
        <f>D30-C30</f>
        <v>3</v>
      </c>
      <c r="F30" s="26" t="s">
        <v>76</v>
      </c>
      <c r="G30" s="26" t="s">
        <v>251</v>
      </c>
      <c r="H30" s="27">
        <f>AVERAGE(I30,J30)*(2.03/(2.03+0.773))</f>
        <v>253478.41598287548</v>
      </c>
      <c r="I30" s="27">
        <v>350000</v>
      </c>
      <c r="J30" s="27">
        <v>350000</v>
      </c>
      <c r="K30" s="26" t="s">
        <v>398</v>
      </c>
      <c r="L30" s="18" t="s">
        <v>390</v>
      </c>
    </row>
    <row r="31" spans="1:12" ht="86.4" x14ac:dyDescent="0.3">
      <c r="A31" s="27" t="s">
        <v>444</v>
      </c>
      <c r="B31" s="26" t="s">
        <v>250</v>
      </c>
      <c r="C31" s="26">
        <v>1915</v>
      </c>
      <c r="D31" s="26">
        <v>1918</v>
      </c>
      <c r="E31" s="26">
        <f>D31-C31</f>
        <v>3</v>
      </c>
      <c r="F31" s="26" t="s">
        <v>76</v>
      </c>
      <c r="G31" s="26" t="s">
        <v>252</v>
      </c>
      <c r="H31" s="27">
        <f>AVERAGE(I30,J30)*(0.773/(2.03+0.773))</f>
        <v>96521.584017124522</v>
      </c>
      <c r="I31" s="27"/>
      <c r="J31" s="27"/>
      <c r="K31" s="26" t="s">
        <v>391</v>
      </c>
      <c r="L31" s="18" t="s">
        <v>389</v>
      </c>
    </row>
    <row r="32" spans="1:12" x14ac:dyDescent="0.3">
      <c r="A32" s="27" t="s">
        <v>438</v>
      </c>
      <c r="B32" s="26" t="s">
        <v>83</v>
      </c>
      <c r="C32" s="26">
        <v>1917</v>
      </c>
      <c r="D32" s="26">
        <v>1918</v>
      </c>
      <c r="E32" s="26">
        <f>D32-C32</f>
        <v>1</v>
      </c>
      <c r="F32" s="26" t="s">
        <v>84</v>
      </c>
      <c r="G32" s="26" t="s">
        <v>84</v>
      </c>
      <c r="H32" s="27">
        <v>763000</v>
      </c>
      <c r="I32" s="27">
        <v>763000</v>
      </c>
      <c r="J32" s="27">
        <v>763000</v>
      </c>
      <c r="K32" s="26" t="s">
        <v>309</v>
      </c>
      <c r="L32" s="18"/>
    </row>
    <row r="33" spans="1:12" ht="72" x14ac:dyDescent="0.3">
      <c r="A33" s="27" t="s">
        <v>434</v>
      </c>
      <c r="B33" s="26" t="s">
        <v>87</v>
      </c>
      <c r="C33" s="26">
        <v>1917</v>
      </c>
      <c r="D33" s="26">
        <v>1919</v>
      </c>
      <c r="E33" s="26">
        <f>D33-C33</f>
        <v>2</v>
      </c>
      <c r="F33" s="26" t="s">
        <v>72</v>
      </c>
      <c r="G33" s="26" t="s">
        <v>249</v>
      </c>
      <c r="H33" s="27">
        <v>300000</v>
      </c>
      <c r="I33" s="27">
        <v>300000</v>
      </c>
      <c r="J33" s="27">
        <v>300000</v>
      </c>
      <c r="K33" s="26" t="s">
        <v>329</v>
      </c>
      <c r="L33" s="17" t="s">
        <v>392</v>
      </c>
    </row>
    <row r="34" spans="1:12" ht="28.8" x14ac:dyDescent="0.3">
      <c r="A34" s="27" t="s">
        <v>441</v>
      </c>
      <c r="B34" s="26" t="s">
        <v>87</v>
      </c>
      <c r="C34" s="26">
        <v>1917</v>
      </c>
      <c r="D34" s="26">
        <v>1919</v>
      </c>
      <c r="E34" s="26">
        <f>D34-C34</f>
        <v>2</v>
      </c>
      <c r="F34" s="26" t="s">
        <v>299</v>
      </c>
      <c r="G34" s="26" t="s">
        <v>246</v>
      </c>
      <c r="H34" s="27">
        <v>455200</v>
      </c>
      <c r="I34" s="27">
        <v>455200</v>
      </c>
      <c r="J34" s="27">
        <v>455200</v>
      </c>
      <c r="K34" s="26" t="s">
        <v>309</v>
      </c>
      <c r="L34" s="18"/>
    </row>
    <row r="35" spans="1:12" ht="28.8" x14ac:dyDescent="0.3">
      <c r="A35" s="27" t="s">
        <v>425</v>
      </c>
      <c r="B35" s="26">
        <v>1919</v>
      </c>
      <c r="C35" s="26">
        <v>1919</v>
      </c>
      <c r="D35" s="26">
        <v>1919</v>
      </c>
      <c r="E35" s="26">
        <v>0.5</v>
      </c>
      <c r="F35" s="26" t="s">
        <v>90</v>
      </c>
      <c r="G35" s="26" t="s">
        <v>90</v>
      </c>
      <c r="H35" s="27">
        <v>200000</v>
      </c>
      <c r="I35" s="27">
        <v>200000</v>
      </c>
      <c r="J35" s="27">
        <v>200000</v>
      </c>
      <c r="K35" s="26" t="s">
        <v>309</v>
      </c>
      <c r="L35" s="18" t="s">
        <v>416</v>
      </c>
    </row>
    <row r="36" spans="1:12" ht="28.8" x14ac:dyDescent="0.3">
      <c r="A36" s="27" t="s">
        <v>432</v>
      </c>
      <c r="B36" s="26" t="s">
        <v>93</v>
      </c>
      <c r="C36" s="26">
        <v>1920</v>
      </c>
      <c r="D36" s="26">
        <v>1921</v>
      </c>
      <c r="E36" s="26">
        <f>D36-C36</f>
        <v>1</v>
      </c>
      <c r="F36" s="26" t="s">
        <v>331</v>
      </c>
      <c r="G36" s="26" t="s">
        <v>47</v>
      </c>
      <c r="H36" s="27">
        <v>500000</v>
      </c>
      <c r="I36" s="27">
        <v>500000</v>
      </c>
      <c r="J36" s="27">
        <v>500000</v>
      </c>
      <c r="K36" s="26" t="s">
        <v>320</v>
      </c>
      <c r="L36" s="18"/>
    </row>
    <row r="37" spans="1:12" ht="43.2" x14ac:dyDescent="0.3">
      <c r="A37" s="27" t="s">
        <v>430</v>
      </c>
      <c r="B37" s="26" t="s">
        <v>330</v>
      </c>
      <c r="C37" s="26">
        <v>1920</v>
      </c>
      <c r="D37" s="26">
        <v>1922</v>
      </c>
      <c r="E37" s="26">
        <f>D37-C37</f>
        <v>2</v>
      </c>
      <c r="F37" s="26" t="s">
        <v>291</v>
      </c>
      <c r="G37" s="26" t="s">
        <v>291</v>
      </c>
      <c r="H37" s="27">
        <v>24500</v>
      </c>
      <c r="I37" s="27">
        <v>24000</v>
      </c>
      <c r="J37" s="27">
        <v>25000</v>
      </c>
      <c r="K37" s="26" t="s">
        <v>317</v>
      </c>
      <c r="L37" s="18"/>
    </row>
    <row r="38" spans="1:12" ht="57.6" x14ac:dyDescent="0.3">
      <c r="A38" s="27" t="s">
        <v>456</v>
      </c>
      <c r="B38" s="26" t="s">
        <v>97</v>
      </c>
      <c r="C38" s="26">
        <v>1921</v>
      </c>
      <c r="D38" s="26">
        <v>1922</v>
      </c>
      <c r="E38" s="26">
        <f>D38-C38</f>
        <v>1</v>
      </c>
      <c r="F38" s="26" t="s">
        <v>266</v>
      </c>
      <c r="G38" s="28" t="s">
        <v>42</v>
      </c>
      <c r="H38" s="27">
        <f>(I38+J38)/2</f>
        <v>7000000</v>
      </c>
      <c r="I38" s="27">
        <v>5000000</v>
      </c>
      <c r="J38" s="27">
        <v>9000000</v>
      </c>
      <c r="K38" s="26" t="s">
        <v>347</v>
      </c>
      <c r="L38" s="18" t="s">
        <v>393</v>
      </c>
    </row>
    <row r="39" spans="1:12" ht="57.6" x14ac:dyDescent="0.3">
      <c r="A39" s="27" t="s">
        <v>432</v>
      </c>
      <c r="B39" s="26">
        <v>1927</v>
      </c>
      <c r="C39" s="26">
        <v>1927</v>
      </c>
      <c r="D39" s="26">
        <v>1927</v>
      </c>
      <c r="E39" s="26">
        <v>0.5</v>
      </c>
      <c r="F39" s="26" t="s">
        <v>333</v>
      </c>
      <c r="G39" s="26" t="s">
        <v>47</v>
      </c>
      <c r="H39" s="27">
        <v>4500000</v>
      </c>
      <c r="I39" s="27">
        <v>3000000</v>
      </c>
      <c r="J39" s="27">
        <v>6000000</v>
      </c>
      <c r="K39" s="26" t="s">
        <v>332</v>
      </c>
      <c r="L39" s="18" t="s">
        <v>416</v>
      </c>
    </row>
    <row r="40" spans="1:12" ht="43.2" x14ac:dyDescent="0.3">
      <c r="A40" s="27" t="s">
        <v>432</v>
      </c>
      <c r="B40" s="26">
        <v>1929</v>
      </c>
      <c r="C40" s="26">
        <v>1929</v>
      </c>
      <c r="D40" s="26">
        <v>1929</v>
      </c>
      <c r="E40" s="26">
        <v>0.5</v>
      </c>
      <c r="F40" s="26" t="s">
        <v>107</v>
      </c>
      <c r="G40" s="26" t="s">
        <v>47</v>
      </c>
      <c r="H40" s="27">
        <v>2000000</v>
      </c>
      <c r="I40" s="27">
        <v>2000000</v>
      </c>
      <c r="J40" s="27">
        <v>2000000</v>
      </c>
      <c r="K40" s="26" t="s">
        <v>334</v>
      </c>
      <c r="L40" s="18" t="s">
        <v>416</v>
      </c>
    </row>
    <row r="41" spans="1:12" x14ac:dyDescent="0.3">
      <c r="A41" s="27" t="s">
        <v>445</v>
      </c>
      <c r="B41" s="26" t="s">
        <v>109</v>
      </c>
      <c r="C41" s="26">
        <v>1930</v>
      </c>
      <c r="D41" s="26">
        <v>1931</v>
      </c>
      <c r="E41" s="26">
        <f>D41-C41</f>
        <v>1</v>
      </c>
      <c r="F41" s="26" t="s">
        <v>257</v>
      </c>
      <c r="G41" s="26" t="s">
        <v>257</v>
      </c>
      <c r="H41" s="27">
        <v>50000</v>
      </c>
      <c r="I41" s="27">
        <v>50000</v>
      </c>
      <c r="J41" s="27">
        <v>50000</v>
      </c>
      <c r="K41" s="26" t="s">
        <v>309</v>
      </c>
      <c r="L41" s="18"/>
    </row>
    <row r="42" spans="1:12" ht="43.2" x14ac:dyDescent="0.3">
      <c r="A42" s="27" t="s">
        <v>456</v>
      </c>
      <c r="B42" s="26" t="s">
        <v>113</v>
      </c>
      <c r="C42" s="26">
        <v>1932</v>
      </c>
      <c r="D42" s="26">
        <v>1934</v>
      </c>
      <c r="E42" s="26">
        <f>D42-C42</f>
        <v>2</v>
      </c>
      <c r="F42" s="26" t="s">
        <v>118</v>
      </c>
      <c r="G42" s="26" t="s">
        <v>42</v>
      </c>
      <c r="H42" s="27">
        <f>AVERAGE( I42,J42)*(92.1/(6.11+92.1))</f>
        <v>1406679.564199165</v>
      </c>
      <c r="I42" s="27">
        <v>1500000</v>
      </c>
      <c r="J42" s="27">
        <v>1500000</v>
      </c>
      <c r="K42" s="26" t="s">
        <v>398</v>
      </c>
      <c r="L42" s="18" t="s">
        <v>395</v>
      </c>
    </row>
    <row r="43" spans="1:12" ht="28.8" x14ac:dyDescent="0.3">
      <c r="A43" s="29" t="s">
        <v>463</v>
      </c>
      <c r="B43" s="26" t="s">
        <v>113</v>
      </c>
      <c r="C43" s="26">
        <v>1932</v>
      </c>
      <c r="D43" s="26">
        <v>1934</v>
      </c>
      <c r="E43" s="26">
        <f>D43-C43</f>
        <v>2</v>
      </c>
      <c r="F43" s="26" t="s">
        <v>114</v>
      </c>
      <c r="G43" s="26" t="s">
        <v>394</v>
      </c>
      <c r="H43" s="27">
        <v>5650000</v>
      </c>
      <c r="I43" s="27">
        <v>3300000</v>
      </c>
      <c r="J43" s="27">
        <v>8000000</v>
      </c>
      <c r="K43" s="26" t="s">
        <v>323</v>
      </c>
      <c r="L43" s="18"/>
    </row>
    <row r="44" spans="1:12" ht="86.4" x14ac:dyDescent="0.3">
      <c r="A44" s="27" t="s">
        <v>443</v>
      </c>
      <c r="B44" s="26" t="s">
        <v>259</v>
      </c>
      <c r="C44" s="26">
        <v>1932</v>
      </c>
      <c r="D44" s="26">
        <v>1934</v>
      </c>
      <c r="E44" s="26">
        <f>D44-C44</f>
        <v>2</v>
      </c>
      <c r="F44" s="26" t="s">
        <v>118</v>
      </c>
      <c r="G44" s="26" t="s">
        <v>261</v>
      </c>
      <c r="H44" s="27">
        <f>I43*(6.11/(6.11+92.1))</f>
        <v>205304.9587618369</v>
      </c>
      <c r="I44" s="27"/>
      <c r="J44" s="27"/>
      <c r="K44" s="26" t="s">
        <v>397</v>
      </c>
      <c r="L44" s="18" t="s">
        <v>396</v>
      </c>
    </row>
    <row r="45" spans="1:12" ht="28.8" x14ac:dyDescent="0.3">
      <c r="A45" s="27" t="s">
        <v>432</v>
      </c>
      <c r="B45" s="26" t="s">
        <v>120</v>
      </c>
      <c r="C45" s="28">
        <v>1934</v>
      </c>
      <c r="D45" s="26">
        <v>1937</v>
      </c>
      <c r="E45" s="26">
        <f>D45-C45</f>
        <v>3</v>
      </c>
      <c r="F45" s="26" t="s">
        <v>121</v>
      </c>
      <c r="G45" s="26" t="s">
        <v>47</v>
      </c>
      <c r="H45" s="27">
        <v>5000000</v>
      </c>
      <c r="I45" s="27">
        <v>5000000</v>
      </c>
      <c r="J45" s="27">
        <v>5000000</v>
      </c>
      <c r="K45" s="26" t="s">
        <v>335</v>
      </c>
      <c r="L45" s="18" t="s">
        <v>385</v>
      </c>
    </row>
    <row r="46" spans="1:12" ht="43.2" x14ac:dyDescent="0.3">
      <c r="A46" s="27" t="s">
        <v>430</v>
      </c>
      <c r="B46" s="26" t="s">
        <v>336</v>
      </c>
      <c r="C46" s="26">
        <v>1940</v>
      </c>
      <c r="D46" s="26">
        <v>1943</v>
      </c>
      <c r="E46" s="26">
        <f>D46-C46</f>
        <v>3</v>
      </c>
      <c r="F46" s="26" t="s">
        <v>291</v>
      </c>
      <c r="G46" s="26" t="s">
        <v>291</v>
      </c>
      <c r="H46" s="27">
        <v>20000</v>
      </c>
      <c r="I46" s="27">
        <v>20000</v>
      </c>
      <c r="J46" s="27">
        <v>20000</v>
      </c>
      <c r="K46" s="26" t="s">
        <v>317</v>
      </c>
      <c r="L46" s="18"/>
    </row>
    <row r="47" spans="1:12" x14ac:dyDescent="0.3">
      <c r="A47" s="29" t="s">
        <v>439</v>
      </c>
      <c r="B47" s="17" t="s">
        <v>140</v>
      </c>
      <c r="C47" s="17">
        <v>1941</v>
      </c>
      <c r="D47" s="17">
        <v>1942</v>
      </c>
      <c r="E47" s="26">
        <f>D47-C47</f>
        <v>1</v>
      </c>
      <c r="F47" s="17" t="s">
        <v>141</v>
      </c>
      <c r="G47" s="17" t="s">
        <v>141</v>
      </c>
      <c r="H47" s="30">
        <v>300000</v>
      </c>
      <c r="I47" s="29">
        <v>300000</v>
      </c>
      <c r="J47" s="29">
        <v>300000</v>
      </c>
      <c r="K47" s="26" t="s">
        <v>309</v>
      </c>
      <c r="L47" s="17"/>
    </row>
    <row r="48" spans="1:12" ht="28.8" x14ac:dyDescent="0.3">
      <c r="A48" s="27" t="s">
        <v>456</v>
      </c>
      <c r="B48" s="17" t="s">
        <v>262</v>
      </c>
      <c r="C48" s="17">
        <v>1941</v>
      </c>
      <c r="D48" s="17">
        <v>1946</v>
      </c>
      <c r="E48" s="26">
        <f>D48-C48</f>
        <v>5</v>
      </c>
      <c r="F48" s="26" t="s">
        <v>127</v>
      </c>
      <c r="G48" s="26" t="s">
        <v>42</v>
      </c>
      <c r="H48" s="29">
        <v>1000000</v>
      </c>
      <c r="I48" s="29">
        <v>1000000</v>
      </c>
      <c r="J48" s="29">
        <v>1000000</v>
      </c>
      <c r="K48" s="26" t="s">
        <v>309</v>
      </c>
      <c r="L48" s="18"/>
    </row>
    <row r="49" spans="1:12" ht="28.8" x14ac:dyDescent="0.3">
      <c r="A49" s="29" t="s">
        <v>463</v>
      </c>
      <c r="B49" s="17" t="s">
        <v>263</v>
      </c>
      <c r="C49" s="17">
        <v>1941</v>
      </c>
      <c r="D49" s="17">
        <v>1947</v>
      </c>
      <c r="E49" s="26">
        <f>D49-C49</f>
        <v>6</v>
      </c>
      <c r="F49" s="17" t="s">
        <v>127</v>
      </c>
      <c r="G49" s="17" t="s">
        <v>258</v>
      </c>
      <c r="H49" s="29">
        <v>1000000</v>
      </c>
      <c r="I49" s="29">
        <v>1000000</v>
      </c>
      <c r="J49" s="29">
        <v>1000000</v>
      </c>
      <c r="K49" s="26" t="s">
        <v>309</v>
      </c>
      <c r="L49" s="18"/>
    </row>
    <row r="50" spans="1:12" ht="43.2" x14ac:dyDescent="0.3">
      <c r="A50" s="29" t="s">
        <v>455</v>
      </c>
      <c r="B50" s="17" t="s">
        <v>264</v>
      </c>
      <c r="C50" s="17">
        <v>1941</v>
      </c>
      <c r="D50" s="17">
        <v>1948</v>
      </c>
      <c r="E50" s="26">
        <f>D50-C50</f>
        <v>7</v>
      </c>
      <c r="F50" s="17" t="s">
        <v>133</v>
      </c>
      <c r="G50" s="17" t="s">
        <v>133</v>
      </c>
      <c r="H50" s="30">
        <v>83000</v>
      </c>
      <c r="I50" s="29">
        <v>83000</v>
      </c>
      <c r="J50" s="29">
        <v>83000</v>
      </c>
      <c r="K50" s="26" t="s">
        <v>309</v>
      </c>
      <c r="L50" s="17" t="s">
        <v>399</v>
      </c>
    </row>
    <row r="51" spans="1:12" x14ac:dyDescent="0.3">
      <c r="A51" s="29" t="s">
        <v>440</v>
      </c>
      <c r="B51" s="17" t="s">
        <v>151</v>
      </c>
      <c r="C51" s="17">
        <v>1942</v>
      </c>
      <c r="D51" s="17">
        <v>1945</v>
      </c>
      <c r="E51" s="26">
        <f>D51-C51</f>
        <v>3</v>
      </c>
      <c r="F51" s="17" t="s">
        <v>152</v>
      </c>
      <c r="G51" s="17" t="s">
        <v>152</v>
      </c>
      <c r="H51" s="29">
        <v>2400000</v>
      </c>
      <c r="I51" s="29">
        <v>2400000</v>
      </c>
      <c r="J51" s="29">
        <v>2400000</v>
      </c>
      <c r="K51" s="26" t="s">
        <v>309</v>
      </c>
      <c r="L51" s="18"/>
    </row>
    <row r="52" spans="1:12" ht="57.6" x14ac:dyDescent="0.3">
      <c r="A52" s="27" t="s">
        <v>432</v>
      </c>
      <c r="B52" s="26">
        <v>1943</v>
      </c>
      <c r="C52" s="26">
        <v>1943</v>
      </c>
      <c r="D52" s="26">
        <v>1943</v>
      </c>
      <c r="E52" s="26">
        <v>0.5</v>
      </c>
      <c r="F52" s="26" t="s">
        <v>144</v>
      </c>
      <c r="G52" s="26" t="s">
        <v>47</v>
      </c>
      <c r="H52" s="27">
        <v>3250000</v>
      </c>
      <c r="I52" s="27">
        <v>1500000</v>
      </c>
      <c r="J52" s="27">
        <v>5000000</v>
      </c>
      <c r="K52" s="26" t="s">
        <v>339</v>
      </c>
      <c r="L52" s="18" t="s">
        <v>416</v>
      </c>
    </row>
    <row r="53" spans="1:12" ht="57.6" x14ac:dyDescent="0.3">
      <c r="A53" s="27" t="s">
        <v>437</v>
      </c>
      <c r="B53" s="26">
        <v>1943</v>
      </c>
      <c r="C53" s="26">
        <v>1943</v>
      </c>
      <c r="D53" s="26">
        <v>1943</v>
      </c>
      <c r="E53" s="26">
        <v>0.5</v>
      </c>
      <c r="F53" s="26" t="s">
        <v>156</v>
      </c>
      <c r="G53" s="26" t="s">
        <v>16</v>
      </c>
      <c r="H53" s="40">
        <f>AVERAGE($I$53,$J$53)/2</f>
        <v>1275000</v>
      </c>
      <c r="I53" s="27">
        <v>2100000</v>
      </c>
      <c r="J53" s="27">
        <v>3000000</v>
      </c>
      <c r="K53" s="26" t="s">
        <v>323</v>
      </c>
      <c r="L53" s="18" t="s">
        <v>470</v>
      </c>
    </row>
    <row r="54" spans="1:12" ht="61.8" customHeight="1" x14ac:dyDescent="0.3">
      <c r="A54" s="27" t="s">
        <v>427</v>
      </c>
      <c r="B54" s="26">
        <v>1943</v>
      </c>
      <c r="C54" s="26">
        <v>1943</v>
      </c>
      <c r="D54" s="26">
        <v>1943</v>
      </c>
      <c r="E54" s="26">
        <v>0.5</v>
      </c>
      <c r="F54" s="26" t="s">
        <v>156</v>
      </c>
      <c r="G54" s="26" t="s">
        <v>191</v>
      </c>
      <c r="H54" s="40">
        <f>AVERAGE($I$53,$J$53)/2</f>
        <v>1275000</v>
      </c>
      <c r="I54" s="27"/>
      <c r="J54" s="27"/>
      <c r="K54" s="26" t="s">
        <v>323</v>
      </c>
      <c r="L54" s="18" t="s">
        <v>471</v>
      </c>
    </row>
    <row r="55" spans="1:12" ht="28.8" x14ac:dyDescent="0.3">
      <c r="A55" s="27" t="s">
        <v>457</v>
      </c>
      <c r="B55" s="26" t="s">
        <v>160</v>
      </c>
      <c r="C55" s="26">
        <v>1943</v>
      </c>
      <c r="D55" s="26">
        <v>1944</v>
      </c>
      <c r="E55" s="26">
        <f>D55-C55</f>
        <v>1</v>
      </c>
      <c r="F55" s="26" t="s">
        <v>161</v>
      </c>
      <c r="G55" s="26" t="s">
        <v>161</v>
      </c>
      <c r="H55" s="27">
        <v>300000</v>
      </c>
      <c r="I55" s="27">
        <v>300000</v>
      </c>
      <c r="J55" s="27">
        <v>300000</v>
      </c>
      <c r="K55" s="26" t="s">
        <v>320</v>
      </c>
      <c r="L55" s="18"/>
    </row>
    <row r="56" spans="1:12" ht="28.8" x14ac:dyDescent="0.3">
      <c r="A56" s="27" t="s">
        <v>450</v>
      </c>
      <c r="B56" s="26">
        <v>1944</v>
      </c>
      <c r="C56" s="26">
        <v>1944</v>
      </c>
      <c r="D56" s="26">
        <v>1944</v>
      </c>
      <c r="E56" s="26">
        <v>0.5</v>
      </c>
      <c r="F56" s="26" t="s">
        <v>340</v>
      </c>
      <c r="G56" s="26" t="s">
        <v>340</v>
      </c>
      <c r="H56" s="27">
        <v>10000</v>
      </c>
      <c r="I56" s="27">
        <v>10000</v>
      </c>
      <c r="J56" s="27">
        <v>10000</v>
      </c>
      <c r="K56" s="26" t="s">
        <v>320</v>
      </c>
      <c r="L56" s="18" t="s">
        <v>416</v>
      </c>
    </row>
    <row r="57" spans="1:12" x14ac:dyDescent="0.3">
      <c r="A57" s="29" t="s">
        <v>464</v>
      </c>
      <c r="B57" s="17" t="s">
        <v>164</v>
      </c>
      <c r="C57" s="17">
        <v>1944</v>
      </c>
      <c r="D57" s="17">
        <v>1945</v>
      </c>
      <c r="E57" s="26">
        <f>D57-C57</f>
        <v>1</v>
      </c>
      <c r="F57" s="17" t="s">
        <v>165</v>
      </c>
      <c r="G57" s="17" t="s">
        <v>165</v>
      </c>
      <c r="H57" s="29">
        <v>2000000</v>
      </c>
      <c r="I57" s="29">
        <v>2000000</v>
      </c>
      <c r="J57" s="29">
        <v>2000000</v>
      </c>
      <c r="K57" s="26" t="s">
        <v>309</v>
      </c>
      <c r="L57" s="18"/>
    </row>
    <row r="58" spans="1:12" ht="57.6" x14ac:dyDescent="0.3">
      <c r="A58" s="29" t="s">
        <v>463</v>
      </c>
      <c r="B58" s="26" t="s">
        <v>342</v>
      </c>
      <c r="C58" s="26">
        <v>1946</v>
      </c>
      <c r="D58" s="26">
        <v>1947</v>
      </c>
      <c r="E58" s="26">
        <f>D58-C58</f>
        <v>1</v>
      </c>
      <c r="F58" s="26" t="s">
        <v>402</v>
      </c>
      <c r="G58" s="26" t="s">
        <v>258</v>
      </c>
      <c r="H58" s="27">
        <f>AVERAGE($I$59,$J$59)*(36/(36+7.56+2.29))</f>
        <v>23555.070883315158</v>
      </c>
      <c r="I58" s="27">
        <v>600000</v>
      </c>
      <c r="J58" s="27">
        <v>2000000</v>
      </c>
      <c r="K58" s="26" t="s">
        <v>401</v>
      </c>
      <c r="L58" s="18" t="s">
        <v>403</v>
      </c>
    </row>
    <row r="59" spans="1:12" ht="43.2" x14ac:dyDescent="0.3">
      <c r="A59" s="27" t="s">
        <v>430</v>
      </c>
      <c r="B59" s="26" t="s">
        <v>341</v>
      </c>
      <c r="C59" s="26">
        <v>1946</v>
      </c>
      <c r="D59" s="26">
        <v>1948</v>
      </c>
      <c r="E59" s="26">
        <f>D59-C59</f>
        <v>2</v>
      </c>
      <c r="F59" s="26" t="s">
        <v>291</v>
      </c>
      <c r="G59" s="26" t="s">
        <v>291</v>
      </c>
      <c r="H59" s="27">
        <v>30000</v>
      </c>
      <c r="I59" s="27">
        <v>30000</v>
      </c>
      <c r="J59" s="27">
        <v>30000</v>
      </c>
      <c r="K59" s="26" t="s">
        <v>317</v>
      </c>
      <c r="L59" s="18"/>
    </row>
    <row r="60" spans="1:12" ht="57.6" x14ac:dyDescent="0.3">
      <c r="A60" s="27" t="s">
        <v>428</v>
      </c>
      <c r="B60" s="26" t="s">
        <v>341</v>
      </c>
      <c r="C60" s="26">
        <v>1946</v>
      </c>
      <c r="D60" s="26">
        <v>1947</v>
      </c>
      <c r="E60" s="26">
        <f>D60-C60</f>
        <v>1</v>
      </c>
      <c r="F60" s="26" t="s">
        <v>402</v>
      </c>
      <c r="G60" s="26" t="s">
        <v>400</v>
      </c>
      <c r="H60" s="27">
        <f>AVERAGE($I$59,$J$59)*(7.56/(36+7.56+2.29))</f>
        <v>4946.5648854961828</v>
      </c>
      <c r="I60" s="27"/>
      <c r="J60" s="27"/>
      <c r="K60" s="26" t="s">
        <v>401</v>
      </c>
      <c r="L60" s="18" t="s">
        <v>404</v>
      </c>
    </row>
    <row r="61" spans="1:12" ht="57.6" x14ac:dyDescent="0.3">
      <c r="A61" s="27" t="s">
        <v>447</v>
      </c>
      <c r="B61" s="26" t="s">
        <v>341</v>
      </c>
      <c r="C61" s="26">
        <v>1946</v>
      </c>
      <c r="D61" s="26">
        <v>1947</v>
      </c>
      <c r="E61" s="26">
        <f>D61-C61</f>
        <v>1</v>
      </c>
      <c r="F61" s="26" t="s">
        <v>402</v>
      </c>
      <c r="G61" s="26" t="s">
        <v>267</v>
      </c>
      <c r="H61" s="27">
        <f>AVERAGE($I$59,$J$59)*(2.29/(36+7.56+2.29))</f>
        <v>1498.3642311886586</v>
      </c>
      <c r="I61" s="27"/>
      <c r="J61" s="27"/>
      <c r="K61" s="26" t="s">
        <v>401</v>
      </c>
      <c r="L61" s="18" t="s">
        <v>405</v>
      </c>
    </row>
    <row r="62" spans="1:12" ht="28.8" x14ac:dyDescent="0.3">
      <c r="A62" s="27" t="s">
        <v>435</v>
      </c>
      <c r="B62" s="26" t="s">
        <v>344</v>
      </c>
      <c r="C62" s="26">
        <v>1957</v>
      </c>
      <c r="D62" s="26">
        <v>1958</v>
      </c>
      <c r="E62" s="26">
        <f>D62-C62</f>
        <v>1</v>
      </c>
      <c r="F62" s="26" t="s">
        <v>345</v>
      </c>
      <c r="G62" s="26" t="s">
        <v>33</v>
      </c>
      <c r="H62" s="27">
        <v>248500</v>
      </c>
      <c r="I62" s="27">
        <v>100000</v>
      </c>
      <c r="J62" s="27">
        <v>397000</v>
      </c>
      <c r="K62" s="26" t="s">
        <v>323</v>
      </c>
      <c r="L62" s="18"/>
    </row>
    <row r="63" spans="1:12" ht="57.6" x14ac:dyDescent="0.3">
      <c r="A63" s="27" t="s">
        <v>432</v>
      </c>
      <c r="B63" s="26" t="s">
        <v>346</v>
      </c>
      <c r="C63" s="26">
        <v>1959</v>
      </c>
      <c r="D63" s="26">
        <v>1961</v>
      </c>
      <c r="E63" s="26">
        <f>D63-C63</f>
        <v>2</v>
      </c>
      <c r="F63" s="26" t="s">
        <v>47</v>
      </c>
      <c r="G63" s="26" t="s">
        <v>47</v>
      </c>
      <c r="H63" s="27">
        <v>24000000</v>
      </c>
      <c r="I63" s="27">
        <v>15000000</v>
      </c>
      <c r="J63" s="27">
        <v>33000000</v>
      </c>
      <c r="K63" s="26" t="s">
        <v>347</v>
      </c>
      <c r="L63" s="18"/>
    </row>
    <row r="64" spans="1:12" ht="28.8" x14ac:dyDescent="0.3">
      <c r="A64" s="29" t="s">
        <v>440</v>
      </c>
      <c r="B64" s="26" t="s">
        <v>349</v>
      </c>
      <c r="C64" s="26">
        <v>1962</v>
      </c>
      <c r="D64" s="26">
        <v>1968</v>
      </c>
      <c r="E64" s="26">
        <f>D64-C64</f>
        <v>6</v>
      </c>
      <c r="F64" s="26" t="s">
        <v>152</v>
      </c>
      <c r="G64" s="26" t="s">
        <v>152</v>
      </c>
      <c r="H64" s="27">
        <v>67700</v>
      </c>
      <c r="I64" s="26" t="s">
        <v>350</v>
      </c>
      <c r="J64" s="27">
        <v>135400</v>
      </c>
      <c r="K64" s="26" t="s">
        <v>351</v>
      </c>
      <c r="L64" s="18"/>
    </row>
    <row r="65" spans="1:12" ht="28.8" x14ac:dyDescent="0.3">
      <c r="A65" s="27" t="s">
        <v>435</v>
      </c>
      <c r="B65" s="26">
        <v>1966</v>
      </c>
      <c r="C65" s="26">
        <v>1966</v>
      </c>
      <c r="D65" s="26">
        <v>1966</v>
      </c>
      <c r="E65" s="26">
        <v>0.5</v>
      </c>
      <c r="F65" s="26" t="s">
        <v>348</v>
      </c>
      <c r="G65" s="26" t="s">
        <v>33</v>
      </c>
      <c r="H65" s="27">
        <v>52500</v>
      </c>
      <c r="I65" s="27">
        <v>45000</v>
      </c>
      <c r="J65" s="27">
        <v>60000</v>
      </c>
      <c r="K65" s="26" t="s">
        <v>320</v>
      </c>
      <c r="L65" s="18" t="s">
        <v>416</v>
      </c>
    </row>
    <row r="66" spans="1:12" ht="57.6" x14ac:dyDescent="0.3">
      <c r="A66" s="27" t="s">
        <v>452</v>
      </c>
      <c r="B66" s="26" t="s">
        <v>352</v>
      </c>
      <c r="C66" s="26">
        <v>1968</v>
      </c>
      <c r="D66" s="26">
        <v>1970</v>
      </c>
      <c r="E66" s="26">
        <f>D66-C66</f>
        <v>2</v>
      </c>
      <c r="F66" s="26" t="s">
        <v>353</v>
      </c>
      <c r="G66" s="26" t="s">
        <v>182</v>
      </c>
      <c r="H66" s="27">
        <v>750000</v>
      </c>
      <c r="I66" s="27">
        <v>500000</v>
      </c>
      <c r="J66" s="27">
        <v>1000000</v>
      </c>
      <c r="K66" s="26" t="s">
        <v>354</v>
      </c>
      <c r="L66" s="18"/>
    </row>
    <row r="67" spans="1:12" ht="28.8" x14ac:dyDescent="0.3">
      <c r="A67" s="27" t="s">
        <v>465</v>
      </c>
      <c r="B67" s="26" t="s">
        <v>355</v>
      </c>
      <c r="C67" s="26">
        <v>1969</v>
      </c>
      <c r="D67" s="26">
        <v>1974</v>
      </c>
      <c r="E67" s="26">
        <f>D67-C67</f>
        <v>5</v>
      </c>
      <c r="F67" s="26" t="s">
        <v>328</v>
      </c>
      <c r="G67" s="26" t="s">
        <v>328</v>
      </c>
      <c r="H67" s="27">
        <v>50500</v>
      </c>
      <c r="I67" s="26" t="s">
        <v>350</v>
      </c>
      <c r="J67" s="27">
        <v>101000</v>
      </c>
      <c r="K67" s="26" t="s">
        <v>323</v>
      </c>
      <c r="L67" s="18"/>
    </row>
    <row r="68" spans="1:12" ht="28.8" x14ac:dyDescent="0.3">
      <c r="A68" s="27" t="s">
        <v>437</v>
      </c>
      <c r="B68" s="26" t="s">
        <v>188</v>
      </c>
      <c r="C68" s="26">
        <v>1972</v>
      </c>
      <c r="D68" s="26">
        <v>1973</v>
      </c>
      <c r="E68" s="26">
        <f>D68-C68</f>
        <v>1</v>
      </c>
      <c r="F68" s="26" t="s">
        <v>356</v>
      </c>
      <c r="G68" s="26" t="s">
        <v>16</v>
      </c>
      <c r="H68" s="27">
        <v>130000</v>
      </c>
      <c r="I68" s="27">
        <v>130000</v>
      </c>
      <c r="J68" s="27">
        <v>130000</v>
      </c>
      <c r="K68" s="26" t="s">
        <v>320</v>
      </c>
      <c r="L68" s="18"/>
    </row>
    <row r="69" spans="1:12" ht="43.2" x14ac:dyDescent="0.3">
      <c r="A69" s="27" t="s">
        <v>435</v>
      </c>
      <c r="B69" s="26" t="s">
        <v>357</v>
      </c>
      <c r="C69" s="26">
        <v>1972</v>
      </c>
      <c r="D69" s="26">
        <v>1975</v>
      </c>
      <c r="E69" s="26">
        <f>D69-C69</f>
        <v>3</v>
      </c>
      <c r="F69" s="26" t="s">
        <v>358</v>
      </c>
      <c r="G69" s="26" t="s">
        <v>33</v>
      </c>
      <c r="H69" s="27">
        <v>350000</v>
      </c>
      <c r="I69" s="27">
        <v>200000</v>
      </c>
      <c r="J69" s="27">
        <v>500000</v>
      </c>
      <c r="K69" s="26" t="s">
        <v>323</v>
      </c>
      <c r="L69" s="18"/>
    </row>
    <row r="70" spans="1:12" ht="57.6" x14ac:dyDescent="0.3">
      <c r="A70" s="27" t="s">
        <v>427</v>
      </c>
      <c r="B70" s="26">
        <v>1974</v>
      </c>
      <c r="C70" s="26">
        <v>1974</v>
      </c>
      <c r="D70" s="26">
        <v>1974</v>
      </c>
      <c r="E70" s="26">
        <v>0.5</v>
      </c>
      <c r="F70" s="26" t="s">
        <v>191</v>
      </c>
      <c r="G70" s="26" t="s">
        <v>191</v>
      </c>
      <c r="H70" s="27">
        <v>1000000</v>
      </c>
      <c r="I70" s="27">
        <v>500000</v>
      </c>
      <c r="J70" s="27">
        <v>1500000</v>
      </c>
      <c r="K70" s="26" t="s">
        <v>360</v>
      </c>
      <c r="L70" s="18" t="s">
        <v>416</v>
      </c>
    </row>
    <row r="71" spans="1:12" ht="28.8" x14ac:dyDescent="0.3">
      <c r="A71" s="27" t="s">
        <v>458</v>
      </c>
      <c r="B71" s="26" t="s">
        <v>359</v>
      </c>
      <c r="C71" s="26">
        <v>1974</v>
      </c>
      <c r="D71" s="26">
        <v>1975</v>
      </c>
      <c r="E71" s="26">
        <f>D71-C71</f>
        <v>1</v>
      </c>
      <c r="F71" s="26" t="s">
        <v>210</v>
      </c>
      <c r="G71" s="26" t="s">
        <v>210</v>
      </c>
      <c r="H71" s="27">
        <v>20000</v>
      </c>
      <c r="I71" s="27">
        <v>20000</v>
      </c>
      <c r="J71" s="27">
        <v>20000</v>
      </c>
      <c r="K71" s="26" t="s">
        <v>320</v>
      </c>
      <c r="L71" s="18"/>
    </row>
    <row r="72" spans="1:12" ht="57.6" x14ac:dyDescent="0.3">
      <c r="A72" s="27" t="s">
        <v>429</v>
      </c>
      <c r="B72" s="26">
        <v>1979</v>
      </c>
      <c r="C72" s="26">
        <v>1979</v>
      </c>
      <c r="D72" s="26">
        <v>1979</v>
      </c>
      <c r="E72" s="26">
        <v>0.5</v>
      </c>
      <c r="F72" s="26" t="s">
        <v>199</v>
      </c>
      <c r="G72" s="26" t="s">
        <v>199</v>
      </c>
      <c r="H72" s="27">
        <v>1605000</v>
      </c>
      <c r="I72" s="27">
        <v>1210000</v>
      </c>
      <c r="J72" s="27">
        <v>2000000</v>
      </c>
      <c r="K72" s="26" t="s">
        <v>354</v>
      </c>
      <c r="L72" s="18" t="s">
        <v>416</v>
      </c>
    </row>
    <row r="73" spans="1:12" ht="43.2" x14ac:dyDescent="0.3">
      <c r="A73" s="27" t="s">
        <v>431</v>
      </c>
      <c r="B73" s="26">
        <v>1980</v>
      </c>
      <c r="C73" s="26">
        <v>1980</v>
      </c>
      <c r="D73" s="26">
        <v>1980</v>
      </c>
      <c r="E73" s="26">
        <v>0.5</v>
      </c>
      <c r="F73" s="26" t="s">
        <v>361</v>
      </c>
      <c r="G73" s="26" t="s">
        <v>361</v>
      </c>
      <c r="H73" s="27">
        <v>3000</v>
      </c>
      <c r="I73" s="27">
        <v>3000</v>
      </c>
      <c r="J73" s="27">
        <v>3000</v>
      </c>
      <c r="K73" s="26" t="s">
        <v>362</v>
      </c>
      <c r="L73" s="18" t="s">
        <v>416</v>
      </c>
    </row>
    <row r="74" spans="1:12" ht="28.8" x14ac:dyDescent="0.3">
      <c r="A74" s="27" t="s">
        <v>462</v>
      </c>
      <c r="B74" s="26" t="s">
        <v>363</v>
      </c>
      <c r="C74" s="26">
        <v>1980</v>
      </c>
      <c r="D74" s="26">
        <v>1981</v>
      </c>
      <c r="E74" s="26">
        <f>D74-C74</f>
        <v>1</v>
      </c>
      <c r="F74" s="26" t="s">
        <v>232</v>
      </c>
      <c r="G74" s="26" t="s">
        <v>232</v>
      </c>
      <c r="H74" s="27">
        <v>30000</v>
      </c>
      <c r="I74" s="27">
        <v>30000</v>
      </c>
      <c r="J74" s="27">
        <v>30000</v>
      </c>
      <c r="K74" s="26" t="s">
        <v>320</v>
      </c>
      <c r="L74" s="18"/>
    </row>
    <row r="75" spans="1:12" ht="28.8" x14ac:dyDescent="0.3">
      <c r="A75" s="27" t="s">
        <v>448</v>
      </c>
      <c r="B75" s="26" t="s">
        <v>364</v>
      </c>
      <c r="C75" s="26">
        <v>1982</v>
      </c>
      <c r="D75" s="26">
        <v>1985</v>
      </c>
      <c r="E75" s="26">
        <f>D75-C75</f>
        <v>3</v>
      </c>
      <c r="F75" s="26" t="s">
        <v>365</v>
      </c>
      <c r="G75" s="26" t="s">
        <v>365</v>
      </c>
      <c r="H75" s="27">
        <v>100000</v>
      </c>
      <c r="I75" s="27">
        <v>100000</v>
      </c>
      <c r="J75" s="27">
        <v>100000</v>
      </c>
      <c r="K75" s="26" t="s">
        <v>320</v>
      </c>
      <c r="L75" s="18"/>
    </row>
    <row r="76" spans="1:12" ht="72" x14ac:dyDescent="0.3">
      <c r="A76" s="27" t="s">
        <v>435</v>
      </c>
      <c r="B76" s="26" t="s">
        <v>366</v>
      </c>
      <c r="C76" s="26">
        <v>1983</v>
      </c>
      <c r="D76" s="26">
        <v>1985</v>
      </c>
      <c r="E76" s="26">
        <f>D76-C76</f>
        <v>2</v>
      </c>
      <c r="F76" s="26" t="s">
        <v>33</v>
      </c>
      <c r="G76" s="26" t="s">
        <v>33</v>
      </c>
      <c r="H76" s="27">
        <v>795000</v>
      </c>
      <c r="I76" s="27">
        <v>590000</v>
      </c>
      <c r="J76" s="27">
        <v>1000000</v>
      </c>
      <c r="K76" s="26" t="s">
        <v>367</v>
      </c>
      <c r="L76" s="18"/>
    </row>
    <row r="77" spans="1:12" ht="28.8" x14ac:dyDescent="0.3">
      <c r="A77" s="27" t="s">
        <v>460</v>
      </c>
      <c r="B77" s="26" t="s">
        <v>368</v>
      </c>
      <c r="C77" s="26">
        <v>1984</v>
      </c>
      <c r="D77" s="26">
        <v>1985</v>
      </c>
      <c r="E77" s="26">
        <f>D77-C77</f>
        <v>1</v>
      </c>
      <c r="F77" s="26" t="s">
        <v>369</v>
      </c>
      <c r="G77" s="26" t="s">
        <v>37</v>
      </c>
      <c r="H77" s="27">
        <v>245000</v>
      </c>
      <c r="I77" s="27">
        <v>240000</v>
      </c>
      <c r="J77" s="27">
        <v>250000</v>
      </c>
      <c r="K77" s="26" t="s">
        <v>323</v>
      </c>
      <c r="L77" s="18"/>
    </row>
    <row r="78" spans="1:12" ht="28.8" x14ac:dyDescent="0.3">
      <c r="A78" s="27" t="s">
        <v>460</v>
      </c>
      <c r="B78" s="26">
        <v>1988</v>
      </c>
      <c r="C78" s="26">
        <v>1988</v>
      </c>
      <c r="D78" s="26">
        <v>1988</v>
      </c>
      <c r="E78" s="26">
        <v>0.5</v>
      </c>
      <c r="F78" s="26" t="s">
        <v>370</v>
      </c>
      <c r="G78" s="26" t="s">
        <v>37</v>
      </c>
      <c r="H78" s="27">
        <v>175000</v>
      </c>
      <c r="I78" s="27">
        <v>100000</v>
      </c>
      <c r="J78" s="27">
        <v>250000</v>
      </c>
      <c r="K78" s="26" t="s">
        <v>323</v>
      </c>
      <c r="L78" s="18" t="s">
        <v>416</v>
      </c>
    </row>
    <row r="79" spans="1:12" ht="28.8" x14ac:dyDescent="0.3">
      <c r="A79" s="27" t="s">
        <v>458</v>
      </c>
      <c r="B79" s="26" t="s">
        <v>371</v>
      </c>
      <c r="C79" s="26">
        <v>1991</v>
      </c>
      <c r="D79" s="26">
        <v>1993</v>
      </c>
      <c r="E79" s="26">
        <f>D79-C79</f>
        <v>2</v>
      </c>
      <c r="F79" s="26" t="s">
        <v>210</v>
      </c>
      <c r="G79" s="26" t="s">
        <v>210</v>
      </c>
      <c r="H79" s="27">
        <v>360000</v>
      </c>
      <c r="I79" s="27">
        <v>220000</v>
      </c>
      <c r="J79" s="27">
        <v>500000</v>
      </c>
      <c r="K79" s="26" t="s">
        <v>372</v>
      </c>
      <c r="L79" s="18"/>
    </row>
    <row r="80" spans="1:12" ht="72" x14ac:dyDescent="0.3">
      <c r="A80" s="27" t="s">
        <v>453</v>
      </c>
      <c r="B80" s="26" t="s">
        <v>373</v>
      </c>
      <c r="C80" s="26">
        <v>1995</v>
      </c>
      <c r="D80" s="26">
        <v>1999</v>
      </c>
      <c r="E80" s="26">
        <f>D80-C80</f>
        <v>4</v>
      </c>
      <c r="F80" s="26" t="s">
        <v>218</v>
      </c>
      <c r="G80" s="26" t="s">
        <v>454</v>
      </c>
      <c r="H80" s="27">
        <v>420000</v>
      </c>
      <c r="I80" s="27">
        <v>240000</v>
      </c>
      <c r="J80" s="27">
        <v>600000</v>
      </c>
      <c r="K80" s="26" t="s">
        <v>374</v>
      </c>
      <c r="L80" s="18"/>
    </row>
    <row r="81" spans="1:12" ht="28.8" x14ac:dyDescent="0.3">
      <c r="A81" s="27" t="s">
        <v>460</v>
      </c>
      <c r="B81" s="26">
        <v>1998</v>
      </c>
      <c r="C81" s="26">
        <v>1998</v>
      </c>
      <c r="D81" s="26">
        <v>1998</v>
      </c>
      <c r="E81" s="26">
        <v>0.5</v>
      </c>
      <c r="F81" s="26" t="s">
        <v>375</v>
      </c>
      <c r="G81" s="26" t="s">
        <v>37</v>
      </c>
      <c r="H81" s="27">
        <v>85000</v>
      </c>
      <c r="I81" s="27">
        <v>70000</v>
      </c>
      <c r="J81" s="27">
        <v>100000</v>
      </c>
      <c r="K81" s="26" t="s">
        <v>323</v>
      </c>
      <c r="L81" s="18" t="s">
        <v>416</v>
      </c>
    </row>
    <row r="82" spans="1:12" ht="86.4" x14ac:dyDescent="0.3">
      <c r="A82" s="27" t="s">
        <v>433</v>
      </c>
      <c r="B82" s="26" t="s">
        <v>376</v>
      </c>
      <c r="C82" s="26">
        <v>1998</v>
      </c>
      <c r="D82" s="26">
        <v>2007</v>
      </c>
      <c r="E82" s="26">
        <f>D82-C82</f>
        <v>9</v>
      </c>
      <c r="F82" s="26" t="s">
        <v>223</v>
      </c>
      <c r="G82" s="26" t="s">
        <v>276</v>
      </c>
      <c r="H82" s="27">
        <v>3131500</v>
      </c>
      <c r="I82" s="27">
        <v>863000</v>
      </c>
      <c r="J82" s="27">
        <v>5400000</v>
      </c>
      <c r="K82" s="26" t="s">
        <v>377</v>
      </c>
      <c r="L82" s="18"/>
    </row>
    <row r="83" spans="1:12" ht="28.8" x14ac:dyDescent="0.3">
      <c r="A83" s="27" t="s">
        <v>446</v>
      </c>
      <c r="B83" s="26">
        <v>2002</v>
      </c>
      <c r="C83" s="26">
        <v>2002</v>
      </c>
      <c r="D83" s="26">
        <v>2002</v>
      </c>
      <c r="E83" s="26">
        <v>0.5</v>
      </c>
      <c r="F83" s="26" t="s">
        <v>378</v>
      </c>
      <c r="G83" s="26" t="s">
        <v>378</v>
      </c>
      <c r="H83" s="27">
        <v>1650</v>
      </c>
      <c r="I83" s="26">
        <v>300</v>
      </c>
      <c r="J83" s="27">
        <v>3000</v>
      </c>
      <c r="K83" s="26" t="s">
        <v>379</v>
      </c>
      <c r="L83" s="18" t="s">
        <v>416</v>
      </c>
    </row>
    <row r="84" spans="1:12" x14ac:dyDescent="0.3">
      <c r="A84" s="27" t="s">
        <v>460</v>
      </c>
      <c r="B84" s="26" t="s">
        <v>228</v>
      </c>
      <c r="C84" s="26">
        <v>2003</v>
      </c>
      <c r="D84" s="26">
        <v>2005</v>
      </c>
      <c r="E84" s="26">
        <f>D84-C84</f>
        <v>2</v>
      </c>
      <c r="F84" s="26" t="s">
        <v>229</v>
      </c>
      <c r="G84" s="26" t="s">
        <v>37</v>
      </c>
      <c r="H84" s="27">
        <v>200000</v>
      </c>
      <c r="I84" s="27">
        <v>200000</v>
      </c>
      <c r="J84" s="27">
        <v>200000</v>
      </c>
      <c r="K84" s="26" t="s">
        <v>309</v>
      </c>
      <c r="L84" s="18"/>
    </row>
    <row r="85" spans="1:12" x14ac:dyDescent="0.3">
      <c r="A85" s="27" t="s">
        <v>462</v>
      </c>
      <c r="B85" s="26" t="s">
        <v>231</v>
      </c>
      <c r="C85" s="26">
        <v>2003</v>
      </c>
      <c r="D85" s="26">
        <v>2006</v>
      </c>
      <c r="E85" s="26">
        <f>D85-C85</f>
        <v>3</v>
      </c>
      <c r="F85" s="26" t="s">
        <v>232</v>
      </c>
      <c r="G85" s="26" t="s">
        <v>232</v>
      </c>
      <c r="H85" s="27">
        <v>100000</v>
      </c>
      <c r="I85" s="27">
        <v>100000</v>
      </c>
      <c r="J85" s="27">
        <v>100000</v>
      </c>
      <c r="K85" s="26" t="s">
        <v>309</v>
      </c>
      <c r="L85" s="18"/>
    </row>
    <row r="86" spans="1:12" ht="28.8" x14ac:dyDescent="0.3">
      <c r="A86" s="27" t="s">
        <v>458</v>
      </c>
      <c r="B86" s="26">
        <v>2011</v>
      </c>
      <c r="C86" s="26">
        <v>2011</v>
      </c>
      <c r="D86" s="26">
        <v>2011</v>
      </c>
      <c r="E86" s="26">
        <v>0.5</v>
      </c>
      <c r="F86" s="26" t="s">
        <v>210</v>
      </c>
      <c r="G86" s="26" t="s">
        <v>210</v>
      </c>
      <c r="H86" s="27">
        <v>255000</v>
      </c>
      <c r="I86" s="27">
        <v>255000</v>
      </c>
      <c r="J86" s="27">
        <v>255000</v>
      </c>
      <c r="K86" s="26" t="s">
        <v>309</v>
      </c>
      <c r="L86" s="18" t="s">
        <v>416</v>
      </c>
    </row>
  </sheetData>
  <autoFilter ref="A1:L86" xr:uid="{E9FDBF93-6339-4B37-BC39-B1044D954269}">
    <sortState xmlns:xlrd2="http://schemas.microsoft.com/office/spreadsheetml/2017/richdata2" ref="A2:L86">
      <sortCondition ref="C1:C86"/>
    </sortState>
  </autoFilter>
  <dataConsolid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wpf_meta</vt:lpstr>
      <vt:lpstr>wpf_raw</vt:lpstr>
      <vt:lpstr>wpf_clean</vt:lpstr>
      <vt:lpstr>owd_meta</vt:lpstr>
      <vt:lpstr>owd_raw</vt:lpstr>
      <vt:lpstr>owd_wfp_merged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Ojas Sarup</dc:creator>
  <cp:lastModifiedBy>Ojas Sarup</cp:lastModifiedBy>
  <dcterms:created xsi:type="dcterms:W3CDTF">2023-12-11T01:37:22Z</dcterms:created>
  <dcterms:modified xsi:type="dcterms:W3CDTF">2023-12-12T07:28:20Z</dcterms:modified>
</cp:coreProperties>
</file>