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hidePivotFieldList="1" showPivotChartFilter="1" defaultThemeVersion="124226"/>
  <mc:AlternateContent xmlns:mc="http://schemas.openxmlformats.org/markup-compatibility/2006">
    <mc:Choice Requires="x15">
      <x15ac:absPath xmlns:x15ac="http://schemas.microsoft.com/office/spreadsheetml/2010/11/ac" url="C:\Users\user\Documents\"/>
    </mc:Choice>
  </mc:AlternateContent>
  <xr:revisionPtr revIDLastSave="0" documentId="8_{078FC370-DC0D-47ED-8771-A9193C38C076}" xr6:coauthVersionLast="43" xr6:coauthVersionMax="43" xr10:uidLastSave="{00000000-0000-0000-0000-000000000000}"/>
  <bookViews>
    <workbookView xWindow="-120" yWindow="-120" windowWidth="20730" windowHeight="11160" xr2:uid="{00000000-000D-0000-FFFF-FFFF00000000}"/>
  </bookViews>
  <sheets>
    <sheet name="MOVIES DP ANALYSIS" sheetId="1" r:id="rId1"/>
    <sheet name="PIVOT TABLES" sheetId="4" r:id="rId2"/>
    <sheet name="ANALYSIS DASHBOARD" sheetId="5" r:id="rId3"/>
    <sheet name="GENRE" sheetId="2" r:id="rId4"/>
    <sheet name="DISTRIBUTORS" sheetId="3" r:id="rId5"/>
  </sheets>
  <definedNames>
    <definedName name="Slicer_Distributors">#N/A</definedName>
    <definedName name="Slicer_Genre">#N/A</definedName>
    <definedName name="Slicer_Revenue_Status">#N/A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O4" i="1" l="1"/>
  <c r="O5" i="1"/>
  <c r="O6" i="1"/>
  <c r="O7" i="1"/>
  <c r="O8" i="1"/>
  <c r="O9" i="1"/>
  <c r="O10" i="1"/>
  <c r="O11" i="1"/>
  <c r="O12" i="1"/>
  <c r="O13" i="1"/>
  <c r="O14" i="1"/>
  <c r="O15" i="1"/>
  <c r="O16" i="1"/>
  <c r="O17" i="1"/>
  <c r="O18" i="1"/>
  <c r="O3" i="1"/>
  <c r="C4" i="1"/>
  <c r="C5" i="1"/>
  <c r="C6" i="1"/>
  <c r="C7" i="1"/>
  <c r="C8" i="1"/>
  <c r="C9" i="1"/>
  <c r="C10" i="1"/>
  <c r="C11" i="1"/>
  <c r="C12" i="1"/>
  <c r="C13" i="1"/>
  <c r="C14" i="1"/>
  <c r="C15" i="1"/>
  <c r="C16" i="1"/>
  <c r="C17" i="1"/>
  <c r="C18" i="1"/>
  <c r="C3" i="1"/>
  <c r="D9" i="5"/>
  <c r="B9" i="5"/>
  <c r="P9" i="5"/>
  <c r="M9" i="5"/>
  <c r="J9" i="5"/>
  <c r="G9" i="5"/>
</calcChain>
</file>

<file path=xl/sharedStrings.xml><?xml version="1.0" encoding="utf-8"?>
<sst xmlns="http://schemas.openxmlformats.org/spreadsheetml/2006/main" count="240" uniqueCount="62">
  <si>
    <t>Transformers: Revenge of the Fallen</t>
  </si>
  <si>
    <t>Finding Nemo</t>
  </si>
  <si>
    <t>Batman Forever</t>
  </si>
  <si>
    <t>Titanic</t>
  </si>
  <si>
    <t>Independence Day</t>
  </si>
  <si>
    <t>Pirates of the Caribbean: Dead Man’s Chest</t>
  </si>
  <si>
    <t>Harry Potter and the Sorcerer’s Stone</t>
  </si>
  <si>
    <t>Men in Black</t>
  </si>
  <si>
    <t>Star Wars Ep. I: The Phantom Menace</t>
  </si>
  <si>
    <t>How the Grinch Stole Christmas</t>
  </si>
  <si>
    <t>Spider-Man 3</t>
  </si>
  <si>
    <t>Shrek 2</t>
  </si>
  <si>
    <t>The Dark Knight</t>
  </si>
  <si>
    <t>Spider-Man</t>
  </si>
  <si>
    <t>Star Wars Ep. III: Revenge of the Sith</t>
  </si>
  <si>
    <t>Toy Story 3</t>
  </si>
  <si>
    <t>MoM</t>
  </si>
  <si>
    <t>Above Average</t>
  </si>
  <si>
    <t>Below Average</t>
  </si>
  <si>
    <t>Total Revenue</t>
  </si>
  <si>
    <t>Average Revenue</t>
  </si>
  <si>
    <t>Maximum Revenue</t>
  </si>
  <si>
    <t>Minimum Revenue</t>
  </si>
  <si>
    <t>Revenue Status</t>
  </si>
  <si>
    <t>Movies</t>
  </si>
  <si>
    <t>Action</t>
  </si>
  <si>
    <t>Adventure</t>
  </si>
  <si>
    <t>Drama</t>
  </si>
  <si>
    <t>Distributor</t>
  </si>
  <si>
    <t>Paramount Pictures</t>
  </si>
  <si>
    <t>Walt Disney</t>
  </si>
  <si>
    <t>Warner Bros.</t>
  </si>
  <si>
    <t>20th Century Fox</t>
  </si>
  <si>
    <t>Sony Pictures</t>
  </si>
  <si>
    <t>Universal</t>
  </si>
  <si>
    <t>Dreamworks SKG</t>
  </si>
  <si>
    <t>Genre</t>
  </si>
  <si>
    <t>Distributors</t>
  </si>
  <si>
    <t>MOVIES DP SALES ANALYSIS</t>
  </si>
  <si>
    <t>Row Labels</t>
  </si>
  <si>
    <t>Grand Total</t>
  </si>
  <si>
    <t>Sum of Total Revenue</t>
  </si>
  <si>
    <t>Values</t>
  </si>
  <si>
    <t>Sum of 21-Jul</t>
  </si>
  <si>
    <t>Sum of 21-Aug</t>
  </si>
  <si>
    <t>Sum of 21-Sep</t>
  </si>
  <si>
    <t>Sum of 21-Oct</t>
  </si>
  <si>
    <t>Sum of 21-Nov</t>
  </si>
  <si>
    <t>Sum of 21-Dec</t>
  </si>
  <si>
    <t>Sum of 22-Jan</t>
  </si>
  <si>
    <t>Sum of Maximum Revenue</t>
  </si>
  <si>
    <t>Total Revenue Summary</t>
  </si>
  <si>
    <t xml:space="preserve">                                                       SALES ANALYSIS DASHBOARD</t>
  </si>
  <si>
    <t>Total Average</t>
  </si>
  <si>
    <t>Sum of Average Revenue</t>
  </si>
  <si>
    <t>Sum of MoM</t>
  </si>
  <si>
    <t>Sum of Minimum Revenue</t>
  </si>
  <si>
    <t>Count of Movies</t>
  </si>
  <si>
    <t>No. Of  Movies</t>
  </si>
  <si>
    <t>Average Revenue Summary</t>
  </si>
  <si>
    <t>Movie Summary</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</si>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</sst>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9" x14ac:knownFonts="1">
    <font>
      <sz val="11"/>
      <color theme="1"/>
      <name val="Calibri"/>
      <family val="2"/>
      <scheme val="minor"/>
    </font>
    <font>
      <sz val="11"/>
      <color theme="1"/>
      <name val="Calibri"/>
      <family val="2"/>
      <scheme val="minor"/>
    </font>
    <font>
      <b/>
      <sz val="11"/>
      <color theme="1" tint="4.9989318521683403E-2"/>
      <name val="Calibri"/>
      <family val="2"/>
      <scheme val="minor"/>
    </font>
    <font>
      <b/>
      <sz val="11"/>
      <color theme="1"/>
      <name val="Calibri"/>
      <family val="2"/>
      <scheme val="minor"/>
    </font>
    <font>
      <b/>
      <sz val="18"/>
      <color rgb="FFC00000"/>
      <name val="Calibri"/>
      <family val="2"/>
      <scheme val="minor"/>
    </font>
    <font>
      <b/>
      <sz val="18"/>
      <color theme="2"/>
      <name val="Calibri"/>
      <family val="2"/>
      <scheme val="minor"/>
    </font>
    <font>
      <b/>
      <sz val="11"/>
      <color theme="0"/>
      <name val="Calibri"/>
      <family val="2"/>
      <scheme val="minor"/>
    </font>
    <font>
      <sz val="18"/>
      <color theme="1"/>
      <name val="Calibri"/>
      <family val="2"/>
      <scheme val="minor"/>
    </font>
    <font>
      <b/>
      <sz val="18"/>
      <color theme="0"/>
      <name val="Calibri"/>
      <family val="2"/>
      <scheme val="minor"/>
    </font>
  </fonts>
  <fills count="14">
    <fill>
      <patternFill patternType="none"/>
    </fill>
    <fill>
      <patternFill patternType="gray125"/>
    </fill>
    <fill>
      <patternFill patternType="solid">
        <fgColor theme="2" tint="-0.499984740745262"/>
        <bgColor indexed="64"/>
      </patternFill>
    </fill>
    <fill>
      <patternFill patternType="solid">
        <fgColor theme="9" tint="-0.249977111117893"/>
        <bgColor indexed="64"/>
      </patternFill>
    </fill>
    <fill>
      <patternFill patternType="solid">
        <fgColor theme="3"/>
        <bgColor indexed="64"/>
      </patternFill>
    </fill>
    <fill>
      <patternFill patternType="solid">
        <fgColor theme="3" tint="-0.249977111117893"/>
        <bgColor indexed="64"/>
      </patternFill>
    </fill>
    <fill>
      <patternFill patternType="solid">
        <fgColor theme="4" tint="0.79998168889431442"/>
        <bgColor theme="4" tint="0.79998168889431442"/>
      </patternFill>
    </fill>
    <fill>
      <patternFill patternType="solid">
        <fgColor theme="8" tint="0.39997558519241921"/>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5"/>
        <bgColor indexed="64"/>
      </patternFill>
    </fill>
    <fill>
      <patternFill patternType="solid">
        <fgColor theme="6" tint="-0.249977111117893"/>
        <bgColor indexed="64"/>
      </patternFill>
    </fill>
    <fill>
      <patternFill patternType="solid">
        <fgColor theme="0"/>
        <bgColor indexed="64"/>
      </patternFill>
    </fill>
    <fill>
      <patternFill patternType="solid">
        <fgColor theme="4" tint="-0.249977111117893"/>
        <bgColor indexed="64"/>
      </patternFill>
    </fill>
  </fills>
  <borders count="4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dotted">
        <color rgb="FF000000"/>
      </right>
      <top/>
      <bottom/>
      <diagonal/>
    </border>
    <border>
      <left style="thin">
        <color indexed="8"/>
      </left>
      <right/>
      <top style="thin">
        <color indexed="8"/>
      </top>
      <bottom/>
      <diagonal/>
    </border>
    <border>
      <left style="thin">
        <color indexed="65"/>
      </left>
      <right/>
      <top style="thin">
        <color indexed="8"/>
      </top>
      <bottom/>
      <diagonal/>
    </border>
    <border>
      <left style="thin">
        <color indexed="65"/>
      </left>
      <right style="thin">
        <color indexed="8"/>
      </right>
      <top style="thin">
        <color indexed="8"/>
      </top>
      <bottom/>
      <diagonal/>
    </border>
    <border>
      <left style="thin">
        <color indexed="8"/>
      </left>
      <right/>
      <top style="thin">
        <color indexed="65"/>
      </top>
      <bottom/>
      <diagonal/>
    </border>
    <border>
      <left style="thin">
        <color indexed="65"/>
      </left>
      <right/>
      <top style="thin">
        <color indexed="65"/>
      </top>
      <bottom/>
      <diagonal/>
    </border>
    <border>
      <left style="thin">
        <color indexed="65"/>
      </left>
      <right style="thin">
        <color indexed="8"/>
      </right>
      <top style="thin">
        <color indexed="65"/>
      </top>
      <bottom/>
      <diagonal/>
    </border>
    <border>
      <left style="thin">
        <color indexed="8"/>
      </left>
      <right/>
      <top style="thin">
        <color indexed="65"/>
      </top>
      <bottom style="thin">
        <color indexed="8"/>
      </bottom>
      <diagonal/>
    </border>
    <border>
      <left style="thin">
        <color indexed="65"/>
      </left>
      <right/>
      <top style="thin">
        <color indexed="65"/>
      </top>
      <bottom style="thin">
        <color indexed="8"/>
      </bottom>
      <diagonal/>
    </border>
    <border>
      <left style="thin">
        <color indexed="65"/>
      </left>
      <right style="thin">
        <color indexed="8"/>
      </right>
      <top style="thin">
        <color indexed="65"/>
      </top>
      <bottom style="thin">
        <color indexed="8"/>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CCCCCC"/>
      </left>
      <right style="dotted">
        <color rgb="FF000000"/>
      </right>
      <top style="medium">
        <color rgb="FFCCCCCC"/>
      </top>
      <bottom/>
      <diagonal/>
    </border>
    <border>
      <left style="medium">
        <color rgb="FFCCCCCC"/>
      </left>
      <right style="dotted">
        <color rgb="FF000000"/>
      </right>
      <top style="dotted">
        <color rgb="FF000000"/>
      </top>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right style="medium">
        <color rgb="FFCCCCCC"/>
      </right>
      <top style="medium">
        <color rgb="FFCCCCCC"/>
      </top>
      <bottom style="medium">
        <color rgb="FFCCCCCC"/>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129">
    <xf numFmtId="0" fontId="0" fillId="0" borderId="0" xfId="0"/>
    <xf numFmtId="0" fontId="0" fillId="0" borderId="1" xfId="0" applyBorder="1" applyAlignment="1"/>
    <xf numFmtId="44" fontId="0" fillId="0" borderId="0" xfId="0" applyNumberFormat="1"/>
    <xf numFmtId="0" fontId="0" fillId="2" borderId="0" xfId="0" applyFill="1"/>
    <xf numFmtId="0" fontId="0" fillId="2" borderId="0" xfId="0" applyFill="1" applyBorder="1"/>
    <xf numFmtId="0" fontId="2" fillId="3" borderId="2" xfId="0" applyFont="1" applyFill="1" applyBorder="1" applyAlignment="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5" borderId="0" xfId="0" applyFill="1"/>
    <xf numFmtId="0" fontId="0" fillId="0" borderId="12" xfId="0" applyBorder="1"/>
    <xf numFmtId="0" fontId="0" fillId="0" borderId="13" xfId="0" applyBorder="1"/>
    <xf numFmtId="0" fontId="0" fillId="0" borderId="14" xfId="0" applyBorder="1"/>
    <xf numFmtId="0" fontId="0" fillId="0" borderId="15" xfId="0" applyBorder="1"/>
    <xf numFmtId="0" fontId="0" fillId="0" borderId="0" xfId="0" applyBorder="1"/>
    <xf numFmtId="0" fontId="0" fillId="0" borderId="16" xfId="0" applyBorder="1"/>
    <xf numFmtId="0" fontId="0" fillId="0" borderId="0" xfId="0" pivotButton="1" applyBorder="1"/>
    <xf numFmtId="44" fontId="0" fillId="0" borderId="0" xfId="0" applyNumberFormat="1" applyBorder="1"/>
    <xf numFmtId="0" fontId="0" fillId="0" borderId="0" xfId="0" applyBorder="1" applyAlignment="1">
      <alignment horizontal="left"/>
    </xf>
    <xf numFmtId="0" fontId="0" fillId="0" borderId="17" xfId="0" applyBorder="1"/>
    <xf numFmtId="0" fontId="0" fillId="0" borderId="18" xfId="0" applyBorder="1"/>
    <xf numFmtId="0" fontId="0" fillId="0" borderId="19" xfId="0" applyBorder="1"/>
    <xf numFmtId="0" fontId="0" fillId="0" borderId="12" xfId="0" pivotButton="1" applyBorder="1"/>
    <xf numFmtId="44" fontId="0" fillId="0" borderId="14" xfId="0" applyNumberFormat="1" applyBorder="1"/>
    <xf numFmtId="0" fontId="0" fillId="0" borderId="15" xfId="0" applyBorder="1" applyAlignment="1">
      <alignment horizontal="left"/>
    </xf>
    <xf numFmtId="44" fontId="0" fillId="0" borderId="16" xfId="0" applyNumberFormat="1" applyBorder="1"/>
    <xf numFmtId="0" fontId="0" fillId="0" borderId="17" xfId="0" applyBorder="1" applyAlignment="1">
      <alignment horizontal="left"/>
    </xf>
    <xf numFmtId="44" fontId="0" fillId="0" borderId="19" xfId="0" applyNumberFormat="1" applyBorder="1"/>
    <xf numFmtId="44" fontId="0" fillId="0" borderId="20" xfId="0" applyNumberFormat="1" applyBorder="1"/>
    <xf numFmtId="44" fontId="0" fillId="0" borderId="21" xfId="0" applyNumberFormat="1" applyBorder="1"/>
    <xf numFmtId="0" fontId="0" fillId="0" borderId="0" xfId="0" pivotButton="1" applyBorder="1" applyAlignment="1">
      <alignment horizontal="left"/>
    </xf>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7" xfId="0" applyBorder="1"/>
    <xf numFmtId="0" fontId="0" fillId="0" borderId="28" xfId="0" applyBorder="1"/>
    <xf numFmtId="0" fontId="0" fillId="0" borderId="29" xfId="0" applyBorder="1"/>
    <xf numFmtId="44" fontId="0" fillId="0" borderId="0" xfId="1" applyFont="1"/>
    <xf numFmtId="0" fontId="3" fillId="0" borderId="0" xfId="0" applyFont="1"/>
    <xf numFmtId="0" fontId="0" fillId="0" borderId="0" xfId="0" pivotButton="1"/>
    <xf numFmtId="0" fontId="0" fillId="0" borderId="16" xfId="0" pivotButton="1" applyBorder="1"/>
    <xf numFmtId="9" fontId="0" fillId="0" borderId="21" xfId="0" applyNumberFormat="1" applyBorder="1"/>
    <xf numFmtId="1" fontId="0" fillId="0" borderId="21" xfId="0" applyNumberFormat="1" applyBorder="1"/>
    <xf numFmtId="0" fontId="3" fillId="4" borderId="30" xfId="0" applyFont="1" applyFill="1" applyBorder="1" applyAlignment="1">
      <alignment horizontal="center"/>
    </xf>
    <xf numFmtId="0" fontId="0" fillId="0" borderId="6" xfId="0" pivotButton="1" applyBorder="1"/>
    <xf numFmtId="0" fontId="0" fillId="0" borderId="7" xfId="0" pivotButton="1" applyBorder="1"/>
    <xf numFmtId="0" fontId="0" fillId="0" borderId="8" xfId="0" pivotButton="1" applyBorder="1"/>
    <xf numFmtId="0" fontId="0" fillId="0" borderId="13" xfId="0" pivotButton="1" applyBorder="1"/>
    <xf numFmtId="0" fontId="0" fillId="0" borderId="15" xfId="0" pivotButton="1" applyBorder="1"/>
    <xf numFmtId="0" fontId="3" fillId="6" borderId="12" xfId="0" applyFont="1" applyFill="1" applyBorder="1"/>
    <xf numFmtId="0" fontId="3" fillId="6" borderId="13" xfId="0" applyFont="1" applyFill="1" applyBorder="1"/>
    <xf numFmtId="0" fontId="3" fillId="6" borderId="14" xfId="0" applyFont="1" applyFill="1" applyBorder="1"/>
    <xf numFmtId="0" fontId="3" fillId="6" borderId="15" xfId="0" applyFont="1" applyFill="1" applyBorder="1"/>
    <xf numFmtId="0" fontId="3" fillId="6" borderId="0" xfId="0" applyFont="1" applyFill="1" applyBorder="1"/>
    <xf numFmtId="44" fontId="0" fillId="0" borderId="18" xfId="0" applyNumberFormat="1" applyBorder="1"/>
    <xf numFmtId="0" fontId="3" fillId="6" borderId="16" xfId="0" applyFont="1" applyFill="1" applyBorder="1"/>
    <xf numFmtId="0" fontId="0" fillId="0" borderId="37" xfId="0" applyBorder="1" applyAlignment="1">
      <alignment horizontal="left"/>
    </xf>
    <xf numFmtId="44" fontId="0" fillId="0" borderId="37" xfId="0" applyNumberFormat="1" applyBorder="1"/>
    <xf numFmtId="9" fontId="0" fillId="0" borderId="37" xfId="0" applyNumberFormat="1" applyBorder="1"/>
    <xf numFmtId="0" fontId="3" fillId="6" borderId="37" xfId="0" applyFont="1" applyFill="1" applyBorder="1" applyAlignment="1">
      <alignment horizontal="left"/>
    </xf>
    <xf numFmtId="44" fontId="3" fillId="6" borderId="37" xfId="0" applyNumberFormat="1" applyFont="1" applyFill="1" applyBorder="1"/>
    <xf numFmtId="9" fontId="3" fillId="6" borderId="37" xfId="0" applyNumberFormat="1" applyFont="1" applyFill="1" applyBorder="1"/>
    <xf numFmtId="0" fontId="6" fillId="12" borderId="0" xfId="0" applyFont="1" applyFill="1" applyBorder="1" applyAlignment="1">
      <alignment horizontal="center"/>
    </xf>
    <xf numFmtId="44" fontId="3" fillId="12" borderId="0" xfId="1" applyFont="1" applyFill="1" applyBorder="1" applyAlignment="1">
      <alignment horizontal="center" vertical="center"/>
    </xf>
    <xf numFmtId="0" fontId="2" fillId="3" borderId="43" xfId="0" applyFont="1" applyFill="1" applyBorder="1" applyAlignment="1"/>
    <xf numFmtId="16" fontId="2" fillId="3" borderId="44" xfId="0" applyNumberFormat="1" applyFont="1" applyFill="1" applyBorder="1" applyAlignment="1">
      <alignment horizontal="center"/>
    </xf>
    <xf numFmtId="0" fontId="0" fillId="2" borderId="45" xfId="0" applyFill="1" applyBorder="1" applyAlignment="1"/>
    <xf numFmtId="0" fontId="0" fillId="0" borderId="46" xfId="0" applyBorder="1" applyAlignment="1"/>
    <xf numFmtId="0" fontId="0" fillId="0" borderId="37" xfId="0" applyBorder="1" applyAlignment="1"/>
    <xf numFmtId="44" fontId="0" fillId="0" borderId="37" xfId="1" applyFont="1" applyBorder="1" applyAlignment="1">
      <alignment horizontal="right"/>
    </xf>
    <xf numFmtId="44" fontId="0" fillId="0" borderId="37" xfId="0" applyNumberFormat="1" applyBorder="1" applyAlignment="1"/>
    <xf numFmtId="9" fontId="0" fillId="0" borderId="37" xfId="2" applyFont="1" applyBorder="1"/>
    <xf numFmtId="0" fontId="0" fillId="0" borderId="37" xfId="0" applyBorder="1"/>
    <xf numFmtId="0" fontId="0" fillId="0" borderId="0" xfId="0" applyAlignment="1"/>
    <xf numFmtId="0" fontId="0" fillId="0" borderId="47" xfId="0" applyBorder="1" applyAlignment="1"/>
    <xf numFmtId="0" fontId="0" fillId="3" borderId="45" xfId="0" applyFill="1" applyBorder="1" applyAlignment="1"/>
    <xf numFmtId="0" fontId="0" fillId="13" borderId="0" xfId="0" applyFill="1" applyAlignment="1"/>
    <xf numFmtId="0" fontId="8" fillId="13" borderId="0" xfId="0" applyFont="1" applyFill="1" applyAlignment="1">
      <alignment horizontal="center"/>
    </xf>
    <xf numFmtId="0" fontId="4" fillId="5" borderId="0" xfId="0" applyFont="1" applyFill="1" applyAlignment="1">
      <alignment horizontal="center"/>
    </xf>
    <xf numFmtId="0" fontId="0" fillId="5" borderId="0" xfId="0" applyFill="1" applyAlignment="1">
      <alignment horizontal="center"/>
    </xf>
    <xf numFmtId="0" fontId="4" fillId="4" borderId="0" xfId="0" applyFont="1" applyFill="1" applyAlignment="1">
      <alignment horizontal="center"/>
    </xf>
    <xf numFmtId="0" fontId="0" fillId="4" borderId="0" xfId="0" applyFill="1" applyAlignment="1">
      <alignment horizontal="center"/>
    </xf>
    <xf numFmtId="0" fontId="5" fillId="5" borderId="0" xfId="0" applyFont="1" applyFill="1" applyAlignment="1">
      <alignment horizontal="center"/>
    </xf>
    <xf numFmtId="0" fontId="3" fillId="4" borderId="38" xfId="0" applyFont="1" applyFill="1" applyBorder="1" applyAlignment="1">
      <alignment horizontal="center"/>
    </xf>
    <xf numFmtId="0" fontId="0" fillId="4" borderId="39" xfId="0" applyFill="1" applyBorder="1" applyAlignment="1">
      <alignment horizontal="center"/>
    </xf>
    <xf numFmtId="44" fontId="3" fillId="7" borderId="31" xfId="1" applyFont="1" applyFill="1" applyBorder="1" applyAlignment="1">
      <alignment vertical="center"/>
    </xf>
    <xf numFmtId="44" fontId="3" fillId="7" borderId="32" xfId="1" applyFont="1" applyFill="1" applyBorder="1" applyAlignment="1">
      <alignment vertical="center"/>
    </xf>
    <xf numFmtId="44" fontId="3" fillId="7" borderId="33" xfId="1" applyFont="1" applyFill="1" applyBorder="1" applyAlignment="1">
      <alignment vertical="center"/>
    </xf>
    <xf numFmtId="44" fontId="3" fillId="7" borderId="34" xfId="1" applyFont="1" applyFill="1" applyBorder="1" applyAlignment="1">
      <alignment vertical="center"/>
    </xf>
    <xf numFmtId="44" fontId="3" fillId="7" borderId="35" xfId="1" applyFont="1" applyFill="1" applyBorder="1" applyAlignment="1">
      <alignment vertical="center"/>
    </xf>
    <xf numFmtId="44" fontId="3" fillId="7" borderId="36" xfId="1" applyFont="1" applyFill="1" applyBorder="1" applyAlignment="1">
      <alignment vertical="center"/>
    </xf>
    <xf numFmtId="44" fontId="3" fillId="2" borderId="31" xfId="1" applyNumberFormat="1" applyFont="1" applyFill="1" applyBorder="1" applyAlignment="1">
      <alignment horizontal="center" vertical="center"/>
    </xf>
    <xf numFmtId="44" fontId="3" fillId="2" borderId="32" xfId="1" applyNumberFormat="1" applyFont="1" applyFill="1" applyBorder="1" applyAlignment="1">
      <alignment horizontal="center" vertical="center"/>
    </xf>
    <xf numFmtId="44" fontId="3" fillId="2" borderId="33" xfId="1" applyNumberFormat="1" applyFont="1" applyFill="1" applyBorder="1" applyAlignment="1">
      <alignment horizontal="center" vertical="center"/>
    </xf>
    <xf numFmtId="44" fontId="3" fillId="2" borderId="34" xfId="1" applyNumberFormat="1" applyFont="1" applyFill="1" applyBorder="1" applyAlignment="1">
      <alignment horizontal="center" vertical="center"/>
    </xf>
    <xf numFmtId="44" fontId="3" fillId="2" borderId="35" xfId="1" applyNumberFormat="1" applyFont="1" applyFill="1" applyBorder="1" applyAlignment="1">
      <alignment horizontal="center" vertical="center"/>
    </xf>
    <xf numFmtId="44" fontId="3" fillId="2" borderId="36" xfId="1" applyNumberFormat="1" applyFont="1" applyFill="1" applyBorder="1" applyAlignment="1">
      <alignment horizontal="center" vertical="center"/>
    </xf>
    <xf numFmtId="0" fontId="0" fillId="4" borderId="38" xfId="0" applyFill="1" applyBorder="1" applyAlignment="1">
      <alignment horizontal="center"/>
    </xf>
    <xf numFmtId="44" fontId="3" fillId="10" borderId="31" xfId="1" applyFont="1" applyFill="1" applyBorder="1" applyAlignment="1">
      <alignment horizontal="center" vertical="center"/>
    </xf>
    <xf numFmtId="44" fontId="3" fillId="10" borderId="32" xfId="1" applyFont="1" applyFill="1" applyBorder="1" applyAlignment="1">
      <alignment horizontal="center" vertical="center"/>
    </xf>
    <xf numFmtId="44" fontId="3" fillId="10" borderId="33" xfId="1" applyFont="1" applyFill="1" applyBorder="1" applyAlignment="1">
      <alignment horizontal="center" vertical="center"/>
    </xf>
    <xf numFmtId="44" fontId="3" fillId="10" borderId="34" xfId="1" applyFont="1" applyFill="1" applyBorder="1" applyAlignment="1">
      <alignment horizontal="center" vertical="center"/>
    </xf>
    <xf numFmtId="44" fontId="3" fillId="10" borderId="35" xfId="1" applyFont="1" applyFill="1" applyBorder="1" applyAlignment="1">
      <alignment horizontal="center" vertical="center"/>
    </xf>
    <xf numFmtId="44" fontId="3" fillId="10" borderId="36" xfId="1" applyFont="1" applyFill="1" applyBorder="1" applyAlignment="1">
      <alignment horizontal="center" vertical="center"/>
    </xf>
    <xf numFmtId="9" fontId="3" fillId="11" borderId="31" xfId="2" applyFont="1" applyFill="1" applyBorder="1" applyAlignment="1">
      <alignment horizontal="center" vertical="center"/>
    </xf>
    <xf numFmtId="9" fontId="3" fillId="11" borderId="32" xfId="2" applyFont="1" applyFill="1" applyBorder="1" applyAlignment="1">
      <alignment horizontal="center" vertical="center"/>
    </xf>
    <xf numFmtId="9" fontId="3" fillId="11" borderId="33" xfId="2" applyFont="1" applyFill="1" applyBorder="1" applyAlignment="1">
      <alignment horizontal="center" vertical="center"/>
    </xf>
    <xf numFmtId="9" fontId="3" fillId="11" borderId="34" xfId="2" applyFont="1" applyFill="1" applyBorder="1" applyAlignment="1">
      <alignment horizontal="center" vertical="center"/>
    </xf>
    <xf numFmtId="9" fontId="3" fillId="11" borderId="35" xfId="2" applyFont="1" applyFill="1" applyBorder="1" applyAlignment="1">
      <alignment horizontal="center" vertical="center"/>
    </xf>
    <xf numFmtId="9" fontId="3" fillId="11" borderId="36" xfId="2" applyFont="1" applyFill="1" applyBorder="1" applyAlignment="1">
      <alignment horizontal="center" vertical="center"/>
    </xf>
    <xf numFmtId="0" fontId="0" fillId="9" borderId="42" xfId="0" applyFill="1" applyBorder="1" applyAlignment="1">
      <alignment horizontal="center" vertical="center"/>
    </xf>
    <xf numFmtId="0" fontId="0" fillId="9" borderId="40" xfId="0" applyFill="1" applyBorder="1" applyAlignment="1">
      <alignment horizontal="center" vertical="center"/>
    </xf>
    <xf numFmtId="0" fontId="0" fillId="9" borderId="41" xfId="0" applyFill="1" applyBorder="1" applyAlignment="1">
      <alignment horizontal="center" vertical="center"/>
    </xf>
    <xf numFmtId="0" fontId="8" fillId="4" borderId="0" xfId="0" applyFont="1" applyFill="1" applyAlignment="1">
      <alignment horizontal="center"/>
    </xf>
    <xf numFmtId="0" fontId="7" fillId="4" borderId="0" xfId="0" applyFont="1" applyFill="1" applyAlignment="1">
      <alignment horizontal="center"/>
    </xf>
    <xf numFmtId="44" fontId="3" fillId="8" borderId="42" xfId="1" applyFont="1" applyFill="1" applyBorder="1" applyAlignment="1">
      <alignment horizontal="center" vertical="center"/>
    </xf>
    <xf numFmtId="44" fontId="3" fillId="8" borderId="40" xfId="1" applyFont="1" applyFill="1" applyBorder="1" applyAlignment="1">
      <alignment horizontal="center" vertical="center"/>
    </xf>
    <xf numFmtId="44" fontId="3" fillId="8" borderId="41" xfId="1" applyFont="1" applyFill="1" applyBorder="1" applyAlignment="1">
      <alignment horizontal="center" vertical="center"/>
    </xf>
    <xf numFmtId="44" fontId="3" fillId="12" borderId="33" xfId="1" applyFont="1" applyFill="1" applyBorder="1" applyAlignment="1">
      <alignment horizontal="center" vertical="center"/>
    </xf>
    <xf numFmtId="44" fontId="3" fillId="12" borderId="34" xfId="1" applyFont="1" applyFill="1" applyBorder="1" applyAlignment="1">
      <alignment horizontal="center" vertical="center"/>
    </xf>
    <xf numFmtId="0" fontId="0" fillId="12" borderId="40" xfId="0" applyFill="1" applyBorder="1" applyAlignment="1">
      <alignment horizontal="center"/>
    </xf>
  </cellXfs>
  <cellStyles count="3">
    <cellStyle name="Currency" xfId="1" builtinId="4"/>
    <cellStyle name="Normal" xfId="0" builtinId="0"/>
    <cellStyle name="Percent" xfId="2" builtinId="5"/>
  </cellStyles>
  <dxfs count="40">
    <dxf>
      <numFmt numFmtId="34" formatCode="_(&quot;$&quot;* #,##0.00_);_(&quot;$&quot;* \(#,##0.00\);_(&quot;$&quot;* &quot;-&quot;??_);_(@_)"/>
    </dxf>
    <dxf>
      <border>
        <left style="thin">
          <color indexed="64"/>
        </left>
        <right style="thin">
          <color indexed="64"/>
        </right>
        <top style="thin">
          <color indexed="64"/>
        </top>
        <bottom style="thin">
          <color indexed="64"/>
        </bottom>
      </border>
    </dxf>
    <dxf>
      <numFmt numFmtId="34" formatCode="_(&quot;$&quot;* #,##0.00_);_(&quot;$&quot;* \(#,##0.00\);_(&quot;$&quot;* &quot;-&quot;??_);_(@_)"/>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34" formatCode="_(&quot;$&quot;* #,##0.00_);_(&quot;$&quot;* \(#,##0.00\);_(&quot;$&quot;* &quot;-&quot;??_);_(@_)"/>
    </dxf>
    <dxf>
      <border>
        <left style="thin">
          <color indexed="64"/>
        </left>
        <right style="thin">
          <color indexed="64"/>
        </right>
        <top style="thin">
          <color indexed="64"/>
        </top>
        <bottom style="thin">
          <color indexed="64"/>
        </bottom>
      </border>
    </dxf>
    <dxf>
      <numFmt numFmtId="34" formatCode="_(&quot;$&quot;* #,##0.00_);_(&quot;$&quot;* \(#,##0.00\);_(&quot;$&quot;* &quot;-&quot;??_);_(@_)"/>
    </dxf>
    <dxf>
      <numFmt numFmtId="34" formatCode="_(&quot;$&quot;* #,##0.00_);_(&quot;$&quot;* \(#,##0.00\);_(&quot;$&quot;* &quot;-&quot;??_);_(@_)"/>
    </dxf>
    <dxf>
      <numFmt numFmtId="34" formatCode="_(&quot;$&quot;* #,##0.00_);_(&quot;$&quot;* \(#,##0.00\);_(&quot;$&quot;* &quot;-&quot;??_);_(@_)"/>
    </dxf>
    <dxf>
      <border>
        <left style="thin">
          <color indexed="64"/>
        </left>
        <right style="thin">
          <color indexed="64"/>
        </right>
        <top style="thin">
          <color indexed="64"/>
        </top>
        <bottom style="thin">
          <color indexed="64"/>
        </bottom>
      </border>
    </dxf>
    <dxf>
      <numFmt numFmtId="34" formatCode="_(&quot;$&quot;* #,##0.00_);_(&quot;$&quot;* \(#,##0.00\);_(&quot;$&quot;* &quot;-&quot;??_);_(@_)"/>
    </dxf>
    <dxf>
      <border>
        <left style="thin">
          <color indexed="64"/>
        </left>
        <right style="thin">
          <color indexed="64"/>
        </right>
        <top style="thin">
          <color indexed="64"/>
        </top>
        <bottom style="thin">
          <color indexed="64"/>
        </bottom>
      </border>
    </dxf>
    <dxf>
      <numFmt numFmtId="34" formatCode="_(&quot;$&quot;* #,##0.00_);_(&quot;$&quot;* \(#,##0.00\);_(&quot;$&quot;* &quot;-&quot;??_);_(@_)"/>
    </dxf>
    <dxf>
      <border>
        <left style="thin">
          <color indexed="64"/>
        </left>
        <right style="thin">
          <color indexed="64"/>
        </right>
        <top style="thin">
          <color indexed="64"/>
        </top>
        <bottom style="thin">
          <color indexed="64"/>
        </bottom>
      </border>
    </dxf>
    <dxf>
      <numFmt numFmtId="34" formatCode="_(&quot;$&quot;* #,##0.00_);_(&quot;$&quot;* \(#,##0.00\);_(&quot;$&quot;* &quot;-&quot;??_);_(@_)"/>
    </dxf>
    <dxf>
      <border>
        <left style="thin">
          <color indexed="64"/>
        </left>
        <right style="thin">
          <color indexed="64"/>
        </right>
        <top style="thin">
          <color indexed="64"/>
        </top>
        <bottom style="thin">
          <color indexed="64"/>
        </bottom>
      </border>
    </dxf>
    <dxf>
      <numFmt numFmtId="34" formatCode="_(&quot;$&quot;* #,##0.00_);_(&quot;$&quot;* \(#,##0.00\);_(&quot;$&quot;* &quot;-&quot;??_);_(@_)"/>
    </dxf>
    <dxf>
      <border>
        <left style="thin">
          <color indexed="64"/>
        </left>
        <right style="thin">
          <color indexed="64"/>
        </right>
        <top style="thin">
          <color indexed="64"/>
        </top>
        <bottom style="thin">
          <color indexed="64"/>
        </bottom>
      </border>
    </dxf>
    <dxf>
      <numFmt numFmtId="34" formatCode="_(&quot;$&quot;* #,##0.00_);_(&quot;$&quot;* \(#,##0.00\);_(&quot;$&quot;* &quot;-&quot;??_);_(@_)"/>
    </dxf>
    <dxf>
      <border>
        <left style="thin">
          <color indexed="64"/>
        </left>
        <right style="thin">
          <color indexed="64"/>
        </right>
        <top style="thin">
          <color indexed="64"/>
        </top>
        <bottom style="thin">
          <color indexed="64"/>
        </bottom>
      </border>
    </dxf>
    <dxf>
      <numFmt numFmtId="34" formatCode="_(&quot;$&quot;* #,##0.00_);_(&quot;$&quot;* \(#,##0.00\);_(&quot;$&quot;* &quot;-&quot;??_);_(@_)"/>
    </dxf>
    <dxf>
      <border>
        <left style="thin">
          <color indexed="64"/>
        </left>
        <right style="thin">
          <color indexed="64"/>
        </right>
        <top style="thin">
          <color indexed="64"/>
        </top>
        <bottom style="thin">
          <color indexed="64"/>
        </bottom>
      </border>
    </dxf>
    <dxf>
      <numFmt numFmtId="34" formatCode="_(&quot;$&quot;* #,##0.00_);_(&quot;$&quot;* \(#,##0.00\);_(&quot;$&quot;* &quot;-&quot;??_);_(@_)"/>
    </dxf>
    <dxf>
      <border>
        <left style="thin">
          <color indexed="64"/>
        </left>
        <right style="thin">
          <color indexed="64"/>
        </right>
        <top style="thin">
          <color indexed="64"/>
        </top>
        <bottom style="thin">
          <color indexed="64"/>
        </bottom>
      </border>
    </dxf>
    <dxf>
      <numFmt numFmtId="34" formatCode="_(&quot;$&quot;* #,##0.00_);_(&quot;$&quot;* \(#,##0.00\);_(&quot;$&quot;* &quot;-&quot;??_);_(@_)"/>
    </dxf>
    <dxf>
      <border>
        <left style="thin">
          <color indexed="64"/>
        </left>
        <right style="thin">
          <color indexed="64"/>
        </right>
        <top style="thin">
          <color indexed="64"/>
        </top>
        <bottom style="thin">
          <color indexed="64"/>
        </bottom>
      </border>
    </dxf>
    <dxf>
      <numFmt numFmtId="34" formatCode="_(&quot;$&quot;* #,##0.00_);_(&quot;$&quot;* \(#,##0.00\);_(&quot;$&quot;* &quot;-&quot;??_);_(@_)"/>
    </dxf>
    <dxf>
      <border>
        <left style="thin">
          <color indexed="64"/>
        </left>
        <right style="thin">
          <color indexed="64"/>
        </right>
        <top style="thin">
          <color indexed="64"/>
        </top>
        <bottom style="thin">
          <color indexed="64"/>
        </bottom>
      </border>
    </dxf>
    <dxf>
      <numFmt numFmtId="34" formatCode="_(&quot;$&quot;* #,##0.00_);_(&quot;$&quot;* \(#,##0.00\);_(&quot;$&quot;* &quot;-&quot;??_);_(@_)"/>
    </dxf>
    <dxf>
      <numFmt numFmtId="1" formatCode="0"/>
    </dxf>
    <dxf>
      <border>
        <left style="thin">
          <color indexed="64"/>
        </left>
        <right style="thin">
          <color indexed="64"/>
        </right>
        <top style="thin">
          <color indexed="64"/>
        </top>
        <bottom style="thin">
          <color indexed="64"/>
        </bottom>
      </border>
    </dxf>
    <dxf>
      <numFmt numFmtId="34" formatCode="_(&quot;$&quot;* #,##0.00_);_(&quot;$&quot;* \(#,##0.00\);_(&quot;$&quot;* &quot;-&quot;??_);_(@_)"/>
    </dxf>
    <dxf>
      <numFmt numFmtId="13" formatCode="0%"/>
    </dxf>
    <dxf>
      <border>
        <left style="thin">
          <color indexed="64"/>
        </left>
        <right style="thin">
          <color indexed="64"/>
        </right>
        <top style="thin">
          <color indexed="64"/>
        </top>
        <bottom style="thin">
          <color indexed="64"/>
        </bottom>
      </border>
    </dxf>
    <dxf>
      <numFmt numFmtId="34" formatCode="_(&quot;$&quot;* #,##0.00_);_(&quot;$&quot;* \(#,##0.00\);_(&quot;$&quot;* &quot;-&quot;??_);_(@_)"/>
    </dxf>
    <dxf>
      <border>
        <left style="thin">
          <color indexed="64"/>
        </left>
        <right style="thin">
          <color indexed="64"/>
        </right>
        <top style="thin">
          <color indexed="64"/>
        </top>
        <bottom style="thin">
          <color indexed="64"/>
        </bottom>
      </border>
    </dxf>
    <dxf>
      <numFmt numFmtId="34" formatCode="_(&quot;$&quot;* #,##0.00_);_(&quot;$&quot;* \(#,##0.00\);_(&quot;$&quot;* &quot;-&quot;??_);_(@_)"/>
    </dxf>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9" defaultPivotStyle="PivotStyleLight16"/>
  <colors>
    <mruColors>
      <color rgb="FF990099"/>
      <color rgb="FFCC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[MOVIES DB SALES ANALYSIS New.xlsx]PIVOT TABLES!PivotTable3</c:name>
    <c:fmtId val="5"/>
  </c:pivotSource>
  <c:chart>
    <c:title>
      <c:tx>
        <c:rich>
          <a:bodyPr/>
          <a:lstStyle/>
          <a:p>
            <a:pPr>
              <a:defRPr/>
            </a:pPr>
            <a:r>
              <a:rPr lang="en-US"/>
              <a:t>Total Revenue by Month</a:t>
            </a:r>
          </a:p>
        </c:rich>
      </c:tx>
      <c:overlay val="0"/>
    </c:title>
    <c:autoTitleDeleted val="0"/>
    <c:pivotFmts>
      <c:pivotFmt>
        <c:idx val="0"/>
        <c:marker>
          <c:symbol val="none"/>
        </c:marker>
      </c:pivotFmt>
      <c:pivotFmt>
        <c:idx val="1"/>
        <c:marker>
          <c:symbol val="none"/>
        </c:marker>
      </c:pivotFmt>
      <c:pivotFmt>
        <c:idx val="2"/>
        <c:spPr>
          <a:ln cap="sq" cmpd="thickThin">
            <a:prstDash val="sysDash"/>
            <a:headEnd type="oval" w="sm" len="sm"/>
            <a:tailEnd type="oval" w="sm" len="sm"/>
          </a:ln>
        </c:spPr>
        <c:marker>
          <c:symbol val="none"/>
        </c:marker>
        <c:dLbl>
          <c:idx val="0"/>
          <c:spPr/>
          <c:txPr>
            <a:bodyPr/>
            <a:lstStyle/>
            <a:p>
              <a:pPr>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cap="sq" cmpd="thickThin">
            <a:prstDash val="sysDash"/>
            <a:miter lim="800000"/>
            <a:headEnd type="oval" w="sm" len="sm"/>
            <a:tailEnd type="oval" w="sm" len="sm"/>
          </a:ln>
        </c:spPr>
      </c:pivotFmt>
    </c:pivotFmts>
    <c:plotArea>
      <c:layout/>
      <c:lineChart>
        <c:grouping val="standard"/>
        <c:varyColors val="0"/>
        <c:ser>
          <c:idx val="0"/>
          <c:order val="0"/>
          <c:tx>
            <c:strRef>
              <c:f>'PIVOT TABLES'!$C$5</c:f>
              <c:strCache>
                <c:ptCount val="1"/>
                <c:pt idx="0">
                  <c:v>Total</c:v>
                </c:pt>
              </c:strCache>
            </c:strRef>
          </c:tx>
          <c:spPr>
            <a:ln cap="sq" cmpd="thickThin">
              <a:prstDash val="sysDash"/>
              <a:headEnd type="oval" w="sm" len="sm"/>
              <a:tailEnd type="oval" w="sm" len="sm"/>
            </a:ln>
          </c:spPr>
          <c:marker>
            <c:symbol val="none"/>
          </c:marker>
          <c:dPt>
            <c:idx val="4"/>
            <c:bubble3D val="0"/>
            <c:spPr>
              <a:ln cap="sq" cmpd="thickThin">
                <a:prstDash val="sysDash"/>
                <a:miter lim="800000"/>
                <a:headEnd type="oval" w="sm" len="sm"/>
                <a:tailEnd type="oval" w="sm" len="sm"/>
              </a:ln>
            </c:spPr>
            <c:extLst>
              <c:ext xmlns:c16="http://schemas.microsoft.com/office/drawing/2014/chart" uri="{C3380CC4-5D6E-409C-BE32-E72D297353CC}">
                <c16:uniqueId val="{00000000-6479-4100-9825-588227449013}"/>
              </c:ext>
            </c:extLst>
          </c:dPt>
          <c:dLbls>
            <c:spPr/>
            <c:txPr>
              <a:bodyPr/>
              <a:lstStyle/>
              <a:p>
                <a:pPr>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TABLES'!$B$6:$B$12</c:f>
              <c:strCache>
                <c:ptCount val="7"/>
                <c:pt idx="0">
                  <c:v>Sum of 21-Jul</c:v>
                </c:pt>
                <c:pt idx="1">
                  <c:v>Sum of 21-Aug</c:v>
                </c:pt>
                <c:pt idx="2">
                  <c:v>Sum of 21-Sep</c:v>
                </c:pt>
                <c:pt idx="3">
                  <c:v>Sum of 21-Oct</c:v>
                </c:pt>
                <c:pt idx="4">
                  <c:v>Sum of 21-Nov</c:v>
                </c:pt>
                <c:pt idx="5">
                  <c:v>Sum of 21-Dec</c:v>
                </c:pt>
                <c:pt idx="6">
                  <c:v>Sum of 22-Jan</c:v>
                </c:pt>
              </c:strCache>
            </c:strRef>
          </c:cat>
          <c:val>
            <c:numRef>
              <c:f>'PIVOT TABLES'!$C$6:$C$12</c:f>
              <c:numCache>
                <c:formatCode>_("$"* #,##0.00_);_("$"* \(#,##0.00\);_("$"* "-"??_);_(@_)</c:formatCode>
                <c:ptCount val="7"/>
                <c:pt idx="0">
                  <c:v>1835146</c:v>
                </c:pt>
                <c:pt idx="1">
                  <c:v>1924926</c:v>
                </c:pt>
                <c:pt idx="2">
                  <c:v>1866176</c:v>
                </c:pt>
                <c:pt idx="3">
                  <c:v>1832596</c:v>
                </c:pt>
                <c:pt idx="4">
                  <c:v>1908986</c:v>
                </c:pt>
                <c:pt idx="5">
                  <c:v>3874756</c:v>
                </c:pt>
                <c:pt idx="6">
                  <c:v>2063506</c:v>
                </c:pt>
              </c:numCache>
            </c:numRef>
          </c:val>
          <c:smooth val="1"/>
          <c:extLst>
            <c:ext xmlns:c16="http://schemas.microsoft.com/office/drawing/2014/chart" uri="{C3380CC4-5D6E-409C-BE32-E72D297353CC}">
              <c16:uniqueId val="{00000001-6479-4100-9825-588227449013}"/>
            </c:ext>
          </c:extLst>
        </c:ser>
        <c:dLbls>
          <c:showLegendKey val="0"/>
          <c:showVal val="0"/>
          <c:showCatName val="0"/>
          <c:showSerName val="0"/>
          <c:showPercent val="0"/>
          <c:showBubbleSize val="0"/>
        </c:dLbls>
        <c:smooth val="0"/>
        <c:axId val="133139456"/>
        <c:axId val="133153536"/>
      </c:lineChart>
      <c:catAx>
        <c:axId val="133139456"/>
        <c:scaling>
          <c:orientation val="minMax"/>
        </c:scaling>
        <c:delete val="1"/>
        <c:axPos val="b"/>
        <c:numFmt formatCode="General" sourceLinked="0"/>
        <c:majorTickMark val="out"/>
        <c:minorTickMark val="none"/>
        <c:tickLblPos val="nextTo"/>
        <c:crossAx val="133153536"/>
        <c:crosses val="autoZero"/>
        <c:auto val="1"/>
        <c:lblAlgn val="ctr"/>
        <c:lblOffset val="100"/>
        <c:noMultiLvlLbl val="0"/>
      </c:catAx>
      <c:valAx>
        <c:axId val="133153536"/>
        <c:scaling>
          <c:orientation val="minMax"/>
        </c:scaling>
        <c:delete val="0"/>
        <c:axPos val="l"/>
        <c:majorGridlines/>
        <c:numFmt formatCode="_(&quot;$&quot;* #,##0.00_);_(&quot;$&quot;* \(#,##0.00\);_(&quot;$&quot;* &quot;-&quot;??_);_(@_)" sourceLinked="1"/>
        <c:majorTickMark val="out"/>
        <c:minorTickMark val="none"/>
        <c:tickLblPos val="nextTo"/>
        <c:crossAx val="133139456"/>
        <c:crosses val="autoZero"/>
        <c:crossBetween val="between"/>
      </c:valAx>
    </c:plotArea>
    <c:legend>
      <c:legendPos val="r"/>
      <c:overlay val="0"/>
    </c:legend>
    <c:plotVisOnly val="1"/>
    <c:dispBlanksAs val="gap"/>
    <c:showDLblsOverMax val="0"/>
  </c:chart>
  <c:spPr>
    <a:solidFill>
      <a:schemeClr val="bg1">
        <a:lumMod val="85000"/>
      </a:schemeClr>
    </a:solidFill>
  </c:spPr>
  <c:printSettings>
    <c:headerFooter/>
    <c:pageMargins b="0.75000000000000044" l="0.7000000000000004" r="0.7000000000000004" t="0.75000000000000044" header="0.30000000000000021" footer="0.30000000000000021"/>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[MOVIES DB SALES ANALYSIS New.xlsx]PIVOT TABLES!PivotTable4</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Revenue by Distributors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9009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TABLES'!$D$18</c:f>
              <c:strCache>
                <c:ptCount val="1"/>
                <c:pt idx="0">
                  <c:v>Total</c:v>
                </c:pt>
              </c:strCache>
            </c:strRef>
          </c:tx>
          <c:spPr>
            <a:solidFill>
              <a:srgbClr val="99009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TABLES'!$C$19:$C$26</c:f>
              <c:strCache>
                <c:ptCount val="7"/>
                <c:pt idx="0">
                  <c:v>Paramount Pictures</c:v>
                </c:pt>
                <c:pt idx="1">
                  <c:v>Walt Disney</c:v>
                </c:pt>
                <c:pt idx="2">
                  <c:v>Warner Bros.</c:v>
                </c:pt>
                <c:pt idx="3">
                  <c:v>20th Century Fox</c:v>
                </c:pt>
                <c:pt idx="4">
                  <c:v>Sony Pictures</c:v>
                </c:pt>
                <c:pt idx="5">
                  <c:v>Universal</c:v>
                </c:pt>
                <c:pt idx="6">
                  <c:v>Dreamworks SKG</c:v>
                </c:pt>
              </c:strCache>
            </c:strRef>
          </c:cat>
          <c:val>
            <c:numRef>
              <c:f>'PIVOT TABLES'!$D$19:$D$26</c:f>
              <c:numCache>
                <c:formatCode>_("$"* #,##0.00_);_("$"* \(#,##0.00\);_("$"* "-"??_);_(@_)</c:formatCode>
                <c:ptCount val="7"/>
                <c:pt idx="0">
                  <c:v>8323259</c:v>
                </c:pt>
                <c:pt idx="1">
                  <c:v>4560931</c:v>
                </c:pt>
                <c:pt idx="2">
                  <c:v>2288216</c:v>
                </c:pt>
                <c:pt idx="3">
                  <c:v>75416</c:v>
                </c:pt>
                <c:pt idx="4">
                  <c:v>40276</c:v>
                </c:pt>
                <c:pt idx="5">
                  <c:v>9117</c:v>
                </c:pt>
                <c:pt idx="6">
                  <c:v>8877</c:v>
                </c:pt>
              </c:numCache>
            </c:numRef>
          </c:val>
          <c:extLst>
            <c:ext xmlns:c16="http://schemas.microsoft.com/office/drawing/2014/chart" uri="{C3380CC4-5D6E-409C-BE32-E72D297353CC}">
              <c16:uniqueId val="{00000000-BF3E-44E2-ACE9-DA1045464480}"/>
            </c:ext>
          </c:extLst>
        </c:ser>
        <c:dLbls>
          <c:dLblPos val="inEnd"/>
          <c:showLegendKey val="0"/>
          <c:showVal val="1"/>
          <c:showCatName val="0"/>
          <c:showSerName val="0"/>
          <c:showPercent val="0"/>
          <c:showBubbleSize val="0"/>
        </c:dLbls>
        <c:gapWidth val="182"/>
        <c:axId val="106117376"/>
        <c:axId val="106127360"/>
      </c:barChart>
      <c:catAx>
        <c:axId val="106117376"/>
        <c:scaling>
          <c:orientation val="maxMin"/>
        </c:scaling>
        <c:delete val="0"/>
        <c:axPos val="l"/>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127360"/>
        <c:crosses val="autoZero"/>
        <c:auto val="1"/>
        <c:lblAlgn val="ctr"/>
        <c:lblOffset val="100"/>
        <c:noMultiLvlLbl val="0"/>
      </c:catAx>
      <c:valAx>
        <c:axId val="106127360"/>
        <c:scaling>
          <c:orientation val="minMax"/>
        </c:scaling>
        <c:delete val="1"/>
        <c:axPos val="t"/>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crossAx val="106117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lumMod val="8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44" l="0.7000000000000004" r="0.7000000000000004" t="0.75000000000000044" header="0.30000000000000021" footer="0.30000000000000021"/>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[MOVIES DB SALES ANALYSIS New.xlsx]PIVOT TABLES!PivotTable5</c:name>
    <c:fmtId val="11"/>
  </c:pivotSource>
  <c:chart>
    <c:title>
      <c:tx>
        <c:rich>
          <a:bodyPr/>
          <a:lstStyle/>
          <a:p>
            <a:pPr>
              <a:defRPr/>
            </a:pPr>
            <a:r>
              <a:rPr lang="en-US"/>
              <a:t>Total Revenue by Genre</a:t>
            </a:r>
          </a:p>
        </c:rich>
      </c:tx>
      <c:overlay val="0"/>
    </c:title>
    <c:autoTitleDeleted val="0"/>
    <c:pivotFmts>
      <c:pivotFmt>
        <c:idx val="0"/>
      </c:pivotFmt>
      <c:pivotFmt>
        <c:idx val="1"/>
      </c:pivotFmt>
      <c:pivotFmt>
        <c:idx val="2"/>
        <c:marker>
          <c:symbol val="none"/>
        </c:marker>
        <c:dLbl>
          <c:idx val="0"/>
          <c:spPr/>
          <c:txPr>
            <a:bodyPr/>
            <a:lstStyle/>
            <a:p>
              <a:pPr>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s>
    <c:view3D>
      <c:rotX val="15"/>
      <c:rotY val="0"/>
      <c:rAngAx val="0"/>
    </c:view3D>
    <c:floor>
      <c:thickness val="0"/>
    </c:floor>
    <c:sideWall>
      <c:thickness val="0"/>
    </c:sideWall>
    <c:backWall>
      <c:thickness val="0"/>
    </c:backWall>
    <c:plotArea>
      <c:layout/>
      <c:pie3DChart>
        <c:varyColors val="1"/>
        <c:ser>
          <c:idx val="0"/>
          <c:order val="0"/>
          <c:tx>
            <c:strRef>
              <c:f>'PIVOT TABLES'!$F$5</c:f>
              <c:strCache>
                <c:ptCount val="1"/>
                <c:pt idx="0">
                  <c:v>Total</c:v>
                </c:pt>
              </c:strCache>
            </c:strRef>
          </c:tx>
          <c:dLbls>
            <c:spPr/>
            <c:txPr>
              <a:bodyPr/>
              <a:lstStyle/>
              <a:p>
                <a:pPr>
                  <a:defRPr/>
                </a:pPr>
                <a:endParaRPr lang="en-US"/>
              </a:p>
            </c:txPr>
            <c:dLblPos val="inEnd"/>
            <c:showLegendKey val="0"/>
            <c:showVal val="0"/>
            <c:showCatName val="1"/>
            <c:showSerName val="0"/>
            <c:showPercent val="1"/>
            <c:showBubbleSize val="0"/>
            <c:showLeaderLines val="1"/>
            <c:extLst>
              <c:ext xmlns:c15="http://schemas.microsoft.com/office/drawing/2012/chart" uri="{CE6537A1-D6FC-4f65-9D91-7224C49458BB}"/>
            </c:extLst>
          </c:dLbls>
          <c:cat>
            <c:strRef>
              <c:f>'PIVOT TABLES'!$E$6:$E$9</c:f>
              <c:strCache>
                <c:ptCount val="3"/>
                <c:pt idx="0">
                  <c:v>Action</c:v>
                </c:pt>
                <c:pt idx="1">
                  <c:v>Adventure</c:v>
                </c:pt>
                <c:pt idx="2">
                  <c:v>Drama</c:v>
                </c:pt>
              </c:strCache>
            </c:strRef>
          </c:cat>
          <c:val>
            <c:numRef>
              <c:f>'PIVOT TABLES'!$F$6:$F$9</c:f>
              <c:numCache>
                <c:formatCode>_("$"* #,##0.00_);_("$"* \(#,##0.00\);_("$"* "-"??_);_(@_)</c:formatCode>
                <c:ptCount val="3"/>
                <c:pt idx="0">
                  <c:v>7654233</c:v>
                </c:pt>
                <c:pt idx="1">
                  <c:v>5411117</c:v>
                </c:pt>
                <c:pt idx="2">
                  <c:v>2240742</c:v>
                </c:pt>
              </c:numCache>
            </c:numRef>
          </c:val>
          <c:extLst>
            <c:ext xmlns:c16="http://schemas.microsoft.com/office/drawing/2014/chart" uri="{C3380CC4-5D6E-409C-BE32-E72D297353CC}">
              <c16:uniqueId val="{00000000-D899-46D0-9BC5-300D3F8D085F}"/>
            </c:ext>
          </c:extLst>
        </c:ser>
        <c:dLbls>
          <c:showLegendKey val="0"/>
          <c:showVal val="0"/>
          <c:showCatName val="0"/>
          <c:showSerName val="0"/>
          <c:showPercent val="1"/>
          <c:showBubbleSize val="0"/>
          <c:showLeaderLines val="1"/>
        </c:dLbls>
      </c:pie3DChart>
    </c:plotArea>
    <c:legend>
      <c:legendPos val="t"/>
      <c:overlay val="0"/>
    </c:legend>
    <c:plotVisOnly val="1"/>
    <c:dispBlanksAs val="gap"/>
    <c:showDLblsOverMax val="0"/>
  </c:chart>
  <c:spPr>
    <a:solidFill>
      <a:schemeClr val="bg1">
        <a:lumMod val="85000"/>
      </a:schemeClr>
    </a:solidFill>
  </c:spPr>
  <c:printSettings>
    <c:headerFooter/>
    <c:pageMargins b="0.75000000000000044" l="0.7000000000000004" r="0.7000000000000004" t="0.75000000000000044" header="0.30000000000000021" footer="0.30000000000000021"/>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[MOVIES DB SALES ANALYSIS New.xlsx]PIVOT TABLES!PivotTable15</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Revenue Per Distributor</a:t>
            </a:r>
            <a:endParaRPr lang="en-US"/>
          </a:p>
        </c:rich>
      </c:tx>
      <c:layout>
        <c:manualLayout>
          <c:xMode val="edge"/>
          <c:yMode val="edge"/>
          <c:x val="0.40123025768911058"/>
          <c:y val="9.62015164771070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TABLES'!$C$31</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TABLES'!$B$32:$B$39</c:f>
              <c:strCache>
                <c:ptCount val="7"/>
                <c:pt idx="0">
                  <c:v>Dreamworks SKG</c:v>
                </c:pt>
                <c:pt idx="1">
                  <c:v>Universal</c:v>
                </c:pt>
                <c:pt idx="2">
                  <c:v>Sony Pictures</c:v>
                </c:pt>
                <c:pt idx="3">
                  <c:v>20th Century Fox</c:v>
                </c:pt>
                <c:pt idx="4">
                  <c:v>Warner Bros.</c:v>
                </c:pt>
                <c:pt idx="5">
                  <c:v>Walt Disney</c:v>
                </c:pt>
                <c:pt idx="6">
                  <c:v>Paramount Pictures</c:v>
                </c:pt>
              </c:strCache>
            </c:strRef>
          </c:cat>
          <c:val>
            <c:numRef>
              <c:f>'PIVOT TABLES'!$C$32:$C$39</c:f>
              <c:numCache>
                <c:formatCode>_("$"* #,##0.00_);_("$"* \(#,##0.00\);_("$"* "-"??_);_(@_)</c:formatCode>
                <c:ptCount val="7"/>
                <c:pt idx="0">
                  <c:v>1268.1428571428571</c:v>
                </c:pt>
                <c:pt idx="1">
                  <c:v>1302.4285714285713</c:v>
                </c:pt>
                <c:pt idx="2">
                  <c:v>5753.7142857142862</c:v>
                </c:pt>
                <c:pt idx="3">
                  <c:v>10773.714285714286</c:v>
                </c:pt>
                <c:pt idx="4">
                  <c:v>326888</c:v>
                </c:pt>
                <c:pt idx="5">
                  <c:v>651561.57142857148</c:v>
                </c:pt>
                <c:pt idx="6">
                  <c:v>1189037</c:v>
                </c:pt>
              </c:numCache>
            </c:numRef>
          </c:val>
          <c:extLst>
            <c:ext xmlns:c16="http://schemas.microsoft.com/office/drawing/2014/chart" uri="{C3380CC4-5D6E-409C-BE32-E72D297353CC}">
              <c16:uniqueId val="{00000000-BF03-4F4F-9515-4ADD0386C7CD}"/>
            </c:ext>
          </c:extLst>
        </c:ser>
        <c:dLbls>
          <c:showLegendKey val="0"/>
          <c:showVal val="0"/>
          <c:showCatName val="0"/>
          <c:showSerName val="0"/>
          <c:showPercent val="0"/>
          <c:showBubbleSize val="0"/>
        </c:dLbls>
        <c:gapWidth val="182"/>
        <c:axId val="446376048"/>
        <c:axId val="435587664"/>
      </c:barChart>
      <c:catAx>
        <c:axId val="4463760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5587664"/>
        <c:crosses val="autoZero"/>
        <c:auto val="1"/>
        <c:lblAlgn val="ctr"/>
        <c:lblOffset val="100"/>
        <c:noMultiLvlLbl val="0"/>
      </c:catAx>
      <c:valAx>
        <c:axId val="435587664"/>
        <c:scaling>
          <c:orientation val="minMax"/>
        </c:scaling>
        <c:delete val="1"/>
        <c:axPos val="b"/>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crossAx val="446376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[MOVIES DB SALES ANALYSIS New.xlsx]PIVOT TABLES!PivotTable17</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Revenue Per Genre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425129137993878"/>
          <c:y val="0.26328484981044037"/>
          <c:w val="0.67596605409927613"/>
          <c:h val="0.53774387576552929"/>
        </c:manualLayout>
      </c:layout>
      <c:barChart>
        <c:barDir val="col"/>
        <c:grouping val="clustered"/>
        <c:varyColors val="0"/>
        <c:ser>
          <c:idx val="0"/>
          <c:order val="0"/>
          <c:tx>
            <c:strRef>
              <c:f>'PIVOT TABLES'!$C$42</c:f>
              <c:strCache>
                <c:ptCount val="1"/>
                <c:pt idx="0">
                  <c:v>Total</c:v>
                </c:pt>
              </c:strCache>
            </c:strRef>
          </c:tx>
          <c:spPr>
            <a:solidFill>
              <a:schemeClr val="accent2">
                <a:lumMod val="75000"/>
              </a:schemeClr>
            </a:solidFill>
            <a:ln>
              <a:noFill/>
            </a:ln>
            <a:effectLst/>
          </c:spPr>
          <c:invertIfNegative val="0"/>
          <c:cat>
            <c:strRef>
              <c:f>'PIVOT TABLES'!$B$43:$B$46</c:f>
              <c:strCache>
                <c:ptCount val="3"/>
                <c:pt idx="0">
                  <c:v>Action</c:v>
                </c:pt>
                <c:pt idx="1">
                  <c:v>Adventure</c:v>
                </c:pt>
                <c:pt idx="2">
                  <c:v>Drama</c:v>
                </c:pt>
              </c:strCache>
            </c:strRef>
          </c:cat>
          <c:val>
            <c:numRef>
              <c:f>'PIVOT TABLES'!$C$43:$C$46</c:f>
              <c:numCache>
                <c:formatCode>_("$"* #,##0.00_);_("$"* \(#,##0.00\);_("$"* "-"??_);_(@_)</c:formatCode>
                <c:ptCount val="3"/>
                <c:pt idx="0">
                  <c:v>1093461.857142857</c:v>
                </c:pt>
                <c:pt idx="1">
                  <c:v>773016.71428571432</c:v>
                </c:pt>
                <c:pt idx="2">
                  <c:v>320106</c:v>
                </c:pt>
              </c:numCache>
            </c:numRef>
          </c:val>
          <c:extLst>
            <c:ext xmlns:c16="http://schemas.microsoft.com/office/drawing/2014/chart" uri="{C3380CC4-5D6E-409C-BE32-E72D297353CC}">
              <c16:uniqueId val="{00000000-511D-4334-999B-75BFEB5E05A0}"/>
            </c:ext>
          </c:extLst>
        </c:ser>
        <c:dLbls>
          <c:showLegendKey val="0"/>
          <c:showVal val="0"/>
          <c:showCatName val="0"/>
          <c:showSerName val="0"/>
          <c:showPercent val="0"/>
          <c:showBubbleSize val="0"/>
        </c:dLbls>
        <c:gapWidth val="219"/>
        <c:overlap val="-27"/>
        <c:axId val="18135504"/>
        <c:axId val="435567280"/>
      </c:barChart>
      <c:catAx>
        <c:axId val="18135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5567280"/>
        <c:crosses val="autoZero"/>
        <c:auto val="1"/>
        <c:lblAlgn val="ctr"/>
        <c:lblOffset val="100"/>
        <c:noMultiLvlLbl val="0"/>
      </c:catAx>
      <c:valAx>
        <c:axId val="435567280"/>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35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[MOVIES DB SALES ANALYSIS New.xlsx]PIVOT TABLES!PivotTable18</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and Average Per Movie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99009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990099"/>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TABLES'!$D$49:$D$50</c:f>
              <c:strCache>
                <c:ptCount val="1"/>
                <c:pt idx="0">
                  <c:v>Sum of Total Revenue</c:v>
                </c:pt>
              </c:strCache>
            </c:strRef>
          </c:tx>
          <c:spPr>
            <a:solidFill>
              <a:srgbClr val="99009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990099"/>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TABLES'!$C$51:$C$67</c:f>
              <c:strCache>
                <c:ptCount val="16"/>
                <c:pt idx="0">
                  <c:v>Spider-Man</c:v>
                </c:pt>
                <c:pt idx="1">
                  <c:v>Star Wars Ep. III: Revenge of the Sith</c:v>
                </c:pt>
                <c:pt idx="2">
                  <c:v>Toy Story 3</c:v>
                </c:pt>
                <c:pt idx="3">
                  <c:v>The Dark Knight</c:v>
                </c:pt>
                <c:pt idx="4">
                  <c:v>Shrek 2</c:v>
                </c:pt>
                <c:pt idx="5">
                  <c:v>Spider-Man 3</c:v>
                </c:pt>
                <c:pt idx="6">
                  <c:v>How the Grinch Stole Christmas</c:v>
                </c:pt>
                <c:pt idx="7">
                  <c:v>Star Wars Ep. I: The Phantom Menace</c:v>
                </c:pt>
                <c:pt idx="8">
                  <c:v>Men in Black</c:v>
                </c:pt>
                <c:pt idx="9">
                  <c:v>Harry Potter and the Sorcerer’s Stone</c:v>
                </c:pt>
                <c:pt idx="10">
                  <c:v>Pirates of the Caribbean: Dead Man’s Chest</c:v>
                </c:pt>
                <c:pt idx="11">
                  <c:v>Independence Day</c:v>
                </c:pt>
                <c:pt idx="12">
                  <c:v>Titanic</c:v>
                </c:pt>
                <c:pt idx="13">
                  <c:v>Batman Forever</c:v>
                </c:pt>
                <c:pt idx="14">
                  <c:v>Finding Nemo</c:v>
                </c:pt>
                <c:pt idx="15">
                  <c:v>Transformers: Revenge of the Fallen</c:v>
                </c:pt>
              </c:strCache>
            </c:strRef>
          </c:cat>
          <c:val>
            <c:numRef>
              <c:f>'PIVOT TABLES'!$D$51:$D$67</c:f>
              <c:numCache>
                <c:formatCode>_("$"* #,##0.00_);_("$"* \(#,##0.00\);_("$"* "-"??_);_(@_)</c:formatCode>
                <c:ptCount val="16"/>
                <c:pt idx="0">
                  <c:v>8722</c:v>
                </c:pt>
                <c:pt idx="1">
                  <c:v>8722</c:v>
                </c:pt>
                <c:pt idx="2">
                  <c:v>8722</c:v>
                </c:pt>
                <c:pt idx="3">
                  <c:v>8767</c:v>
                </c:pt>
                <c:pt idx="4">
                  <c:v>8877</c:v>
                </c:pt>
                <c:pt idx="5">
                  <c:v>8897</c:v>
                </c:pt>
                <c:pt idx="6">
                  <c:v>9117</c:v>
                </c:pt>
                <c:pt idx="7">
                  <c:v>10767</c:v>
                </c:pt>
                <c:pt idx="8">
                  <c:v>22657</c:v>
                </c:pt>
                <c:pt idx="9">
                  <c:v>38707</c:v>
                </c:pt>
                <c:pt idx="10">
                  <c:v>44797</c:v>
                </c:pt>
                <c:pt idx="11">
                  <c:v>55927</c:v>
                </c:pt>
                <c:pt idx="12">
                  <c:v>731267</c:v>
                </c:pt>
                <c:pt idx="13">
                  <c:v>2240742</c:v>
                </c:pt>
                <c:pt idx="14">
                  <c:v>4507412</c:v>
                </c:pt>
                <c:pt idx="15">
                  <c:v>7591992</c:v>
                </c:pt>
              </c:numCache>
            </c:numRef>
          </c:val>
          <c:extLst>
            <c:ext xmlns:c16="http://schemas.microsoft.com/office/drawing/2014/chart" uri="{C3380CC4-5D6E-409C-BE32-E72D297353CC}">
              <c16:uniqueId val="{00000000-9FCC-46F3-AE4B-923B15FDD66B}"/>
            </c:ext>
          </c:extLst>
        </c:ser>
        <c:ser>
          <c:idx val="1"/>
          <c:order val="1"/>
          <c:tx>
            <c:strRef>
              <c:f>'PIVOT TABLES'!$E$49:$E$50</c:f>
              <c:strCache>
                <c:ptCount val="1"/>
                <c:pt idx="0">
                  <c:v>Sum of Average Revenue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TABLES'!$C$51:$C$67</c:f>
              <c:strCache>
                <c:ptCount val="16"/>
                <c:pt idx="0">
                  <c:v>Spider-Man</c:v>
                </c:pt>
                <c:pt idx="1">
                  <c:v>Star Wars Ep. III: Revenge of the Sith</c:v>
                </c:pt>
                <c:pt idx="2">
                  <c:v>Toy Story 3</c:v>
                </c:pt>
                <c:pt idx="3">
                  <c:v>The Dark Knight</c:v>
                </c:pt>
                <c:pt idx="4">
                  <c:v>Shrek 2</c:v>
                </c:pt>
                <c:pt idx="5">
                  <c:v>Spider-Man 3</c:v>
                </c:pt>
                <c:pt idx="6">
                  <c:v>How the Grinch Stole Christmas</c:v>
                </c:pt>
                <c:pt idx="7">
                  <c:v>Star Wars Ep. I: The Phantom Menace</c:v>
                </c:pt>
                <c:pt idx="8">
                  <c:v>Men in Black</c:v>
                </c:pt>
                <c:pt idx="9">
                  <c:v>Harry Potter and the Sorcerer’s Stone</c:v>
                </c:pt>
                <c:pt idx="10">
                  <c:v>Pirates of the Caribbean: Dead Man’s Chest</c:v>
                </c:pt>
                <c:pt idx="11">
                  <c:v>Independence Day</c:v>
                </c:pt>
                <c:pt idx="12">
                  <c:v>Titanic</c:v>
                </c:pt>
                <c:pt idx="13">
                  <c:v>Batman Forever</c:v>
                </c:pt>
                <c:pt idx="14">
                  <c:v>Finding Nemo</c:v>
                </c:pt>
                <c:pt idx="15">
                  <c:v>Transformers: Revenge of the Fallen</c:v>
                </c:pt>
              </c:strCache>
            </c:strRef>
          </c:cat>
          <c:val>
            <c:numRef>
              <c:f>'PIVOT TABLES'!$E$51:$E$67</c:f>
              <c:numCache>
                <c:formatCode>_("$"* #,##0.00_);_("$"* \(#,##0.00\);_("$"* "-"??_);_(@_)</c:formatCode>
                <c:ptCount val="16"/>
                <c:pt idx="0">
                  <c:v>1246</c:v>
                </c:pt>
                <c:pt idx="1">
                  <c:v>1246</c:v>
                </c:pt>
                <c:pt idx="2">
                  <c:v>1246</c:v>
                </c:pt>
                <c:pt idx="3">
                  <c:v>1252.4285714285713</c:v>
                </c:pt>
                <c:pt idx="4">
                  <c:v>1268.1428571428571</c:v>
                </c:pt>
                <c:pt idx="5">
                  <c:v>1271</c:v>
                </c:pt>
                <c:pt idx="6">
                  <c:v>1302.4285714285713</c:v>
                </c:pt>
                <c:pt idx="7">
                  <c:v>1538.1428571428571</c:v>
                </c:pt>
                <c:pt idx="8">
                  <c:v>3236.7142857142858</c:v>
                </c:pt>
                <c:pt idx="9">
                  <c:v>5529.5714285714284</c:v>
                </c:pt>
                <c:pt idx="10">
                  <c:v>6399.5714285714284</c:v>
                </c:pt>
                <c:pt idx="11">
                  <c:v>7989.5714285714284</c:v>
                </c:pt>
                <c:pt idx="12">
                  <c:v>104466.71428571429</c:v>
                </c:pt>
                <c:pt idx="13">
                  <c:v>320106</c:v>
                </c:pt>
                <c:pt idx="14">
                  <c:v>643916</c:v>
                </c:pt>
                <c:pt idx="15">
                  <c:v>1084570.2857142857</c:v>
                </c:pt>
              </c:numCache>
            </c:numRef>
          </c:val>
          <c:extLst>
            <c:ext xmlns:c16="http://schemas.microsoft.com/office/drawing/2014/chart" uri="{C3380CC4-5D6E-409C-BE32-E72D297353CC}">
              <c16:uniqueId val="{00000001-9FCC-46F3-AE4B-923B15FDD66B}"/>
            </c:ext>
          </c:extLst>
        </c:ser>
        <c:dLbls>
          <c:showLegendKey val="0"/>
          <c:showVal val="0"/>
          <c:showCatName val="0"/>
          <c:showSerName val="0"/>
          <c:showPercent val="0"/>
          <c:showBubbleSize val="0"/>
        </c:dLbls>
        <c:gapWidth val="182"/>
        <c:axId val="148916864"/>
        <c:axId val="250865568"/>
      </c:barChart>
      <c:catAx>
        <c:axId val="1489168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0865568"/>
        <c:crosses val="autoZero"/>
        <c:auto val="1"/>
        <c:lblAlgn val="ctr"/>
        <c:lblOffset val="100"/>
        <c:noMultiLvlLbl val="0"/>
      </c:catAx>
      <c:valAx>
        <c:axId val="250865568"/>
        <c:scaling>
          <c:orientation val="minMax"/>
        </c:scaling>
        <c:delete val="1"/>
        <c:axPos val="b"/>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crossAx val="148916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8</xdr:col>
      <xdr:colOff>1047750</xdr:colOff>
      <xdr:row>4</xdr:row>
      <xdr:rowOff>95250</xdr:rowOff>
    </xdr:from>
    <xdr:ext cx="184731" cy="264560"/>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1172825" y="85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3</xdr:col>
      <xdr:colOff>342899</xdr:colOff>
      <xdr:row>15</xdr:row>
      <xdr:rowOff>0</xdr:rowOff>
    </xdr:from>
    <xdr:to>
      <xdr:col>17</xdr:col>
      <xdr:colOff>28575</xdr:colOff>
      <xdr:row>29</xdr:row>
      <xdr:rowOff>76200</xdr:rowOff>
    </xdr:to>
    <xdr:graphicFrame macro="">
      <xdr:nvGraphicFramePr>
        <xdr:cNvPr id="7" name="Chart 6">
          <a:extLst>
            <a:ext uri="{FF2B5EF4-FFF2-40B4-BE49-F238E27FC236}">
              <a16:creationId xmlns:a16="http://schemas.microsoft.com/office/drawing/2014/main" id="{00000000-0008-0000-02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323850</xdr:colOff>
      <xdr:row>29</xdr:row>
      <xdr:rowOff>171450</xdr:rowOff>
    </xdr:from>
    <xdr:to>
      <xdr:col>10</xdr:col>
      <xdr:colOff>419100</xdr:colOff>
      <xdr:row>44</xdr:row>
      <xdr:rowOff>57150</xdr:rowOff>
    </xdr:to>
    <xdr:graphicFrame macro="">
      <xdr:nvGraphicFramePr>
        <xdr:cNvPr id="8" name="Chart 7">
          <a:extLst>
            <a:ext uri="{FF2B5EF4-FFF2-40B4-BE49-F238E27FC236}">
              <a16:creationId xmlns:a16="http://schemas.microsoft.com/office/drawing/2014/main" id="{00000000-0008-0000-02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495300</xdr:colOff>
      <xdr:row>29</xdr:row>
      <xdr:rowOff>171450</xdr:rowOff>
    </xdr:from>
    <xdr:to>
      <xdr:col>17</xdr:col>
      <xdr:colOff>28575</xdr:colOff>
      <xdr:row>44</xdr:row>
      <xdr:rowOff>57150</xdr:rowOff>
    </xdr:to>
    <xdr:graphicFrame macro="">
      <xdr:nvGraphicFramePr>
        <xdr:cNvPr id="9" name="Chart 8">
          <a:extLst>
            <a:ext uri="{FF2B5EF4-FFF2-40B4-BE49-F238E27FC236}">
              <a16:creationId xmlns:a16="http://schemas.microsoft.com/office/drawing/2014/main" id="{00000000-0008-0000-02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9524</xdr:colOff>
      <xdr:row>15</xdr:row>
      <xdr:rowOff>9525</xdr:rowOff>
    </xdr:from>
    <xdr:to>
      <xdr:col>3</xdr:col>
      <xdr:colOff>285749</xdr:colOff>
      <xdr:row>27</xdr:row>
      <xdr:rowOff>38100</xdr:rowOff>
    </xdr:to>
    <mc:AlternateContent xmlns:mc="http://schemas.openxmlformats.org/markup-compatibility/2006" xmlns:a14="http://schemas.microsoft.com/office/drawing/2010/main">
      <mc:Choice Requires="a14">
        <xdr:graphicFrame macro="">
          <xdr:nvGraphicFramePr>
            <xdr:cNvPr id="2" name="Distributors">
              <a:extLst>
                <a:ext uri="{FF2B5EF4-FFF2-40B4-BE49-F238E27FC236}">
                  <a16:creationId xmlns:a16="http://schemas.microsoft.com/office/drawing/2014/main" id="{701FBB77-83C9-42E7-BF9E-7A2505817C6E}"/>
                </a:ext>
              </a:extLst>
            </xdr:cNvPr>
            <xdr:cNvGraphicFramePr/>
          </xdr:nvGraphicFramePr>
          <xdr:xfrm>
            <a:off x="0" y="0"/>
            <a:ext cx="0" cy="0"/>
          </xdr:xfrm>
          <a:graphic>
            <a:graphicData uri="http://schemas.microsoft.com/office/drawing/2010/slicer">
              <sle:slicer xmlns:sle="http://schemas.microsoft.com/office/drawing/2010/slicer" name="Distributors"/>
            </a:graphicData>
          </a:graphic>
        </xdr:graphicFrame>
      </mc:Choice>
      <mc:Fallback xmlns="">
        <xdr:sp macro="" textlink="">
          <xdr:nvSpPr>
            <xdr:cNvPr id="0" name=""/>
            <xdr:cNvSpPr>
              <a:spLocks noTextEdit="1"/>
            </xdr:cNvSpPr>
          </xdr:nvSpPr>
          <xdr:spPr>
            <a:xfrm>
              <a:off x="9524" y="2867025"/>
              <a:ext cx="3057525" cy="2314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27</xdr:row>
      <xdr:rowOff>19051</xdr:rowOff>
    </xdr:from>
    <xdr:to>
      <xdr:col>3</xdr:col>
      <xdr:colOff>285750</xdr:colOff>
      <xdr:row>33</xdr:row>
      <xdr:rowOff>114301</xdr:rowOff>
    </xdr:to>
    <mc:AlternateContent xmlns:mc="http://schemas.openxmlformats.org/markup-compatibility/2006" xmlns:a14="http://schemas.microsoft.com/office/drawing/2010/main">
      <mc:Choice Requires="a14">
        <xdr:graphicFrame macro="">
          <xdr:nvGraphicFramePr>
            <xdr:cNvPr id="3" name="Genre">
              <a:extLst>
                <a:ext uri="{FF2B5EF4-FFF2-40B4-BE49-F238E27FC236}">
                  <a16:creationId xmlns:a16="http://schemas.microsoft.com/office/drawing/2014/main" id="{325902EC-AB47-478A-8B62-7D5B8B6A57C7}"/>
                </a:ext>
              </a:extLst>
            </xdr:cNvPr>
            <xdr:cNvGraphicFramePr/>
          </xdr:nvGraphicFramePr>
          <xdr:xfrm>
            <a:off x="0" y="0"/>
            <a:ext cx="0" cy="0"/>
          </xdr:xfrm>
          <a:graphic>
            <a:graphicData uri="http://schemas.microsoft.com/office/drawing/2010/slicer">
              <sle:slicer xmlns:sle="http://schemas.microsoft.com/office/drawing/2010/slicer" name="Genre"/>
            </a:graphicData>
          </a:graphic>
        </xdr:graphicFrame>
      </mc:Choice>
      <mc:Fallback xmlns="">
        <xdr:sp macro="" textlink="">
          <xdr:nvSpPr>
            <xdr:cNvPr id="0" name=""/>
            <xdr:cNvSpPr>
              <a:spLocks noTextEdit="1"/>
            </xdr:cNvSpPr>
          </xdr:nvSpPr>
          <xdr:spPr>
            <a:xfrm>
              <a:off x="0" y="5162551"/>
              <a:ext cx="3067050" cy="1238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190501</xdr:colOff>
      <xdr:row>47</xdr:row>
      <xdr:rowOff>85725</xdr:rowOff>
    </xdr:from>
    <xdr:to>
      <xdr:col>9</xdr:col>
      <xdr:colOff>323850</xdr:colOff>
      <xdr:row>61</xdr:row>
      <xdr:rowOff>161925</xdr:rowOff>
    </xdr:to>
    <xdr:graphicFrame macro="">
      <xdr:nvGraphicFramePr>
        <xdr:cNvPr id="10" name="Chart 9">
          <a:extLst>
            <a:ext uri="{FF2B5EF4-FFF2-40B4-BE49-F238E27FC236}">
              <a16:creationId xmlns:a16="http://schemas.microsoft.com/office/drawing/2014/main" id="{88ECD89D-5E37-4FFB-8E50-BF9F59773F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542926</xdr:colOff>
      <xdr:row>47</xdr:row>
      <xdr:rowOff>57150</xdr:rowOff>
    </xdr:from>
    <xdr:to>
      <xdr:col>17</xdr:col>
      <xdr:colOff>533400</xdr:colOff>
      <xdr:row>61</xdr:row>
      <xdr:rowOff>133350</xdr:rowOff>
    </xdr:to>
    <xdr:graphicFrame macro="">
      <xdr:nvGraphicFramePr>
        <xdr:cNvPr id="11" name="Chart 10">
          <a:extLst>
            <a:ext uri="{FF2B5EF4-FFF2-40B4-BE49-F238E27FC236}">
              <a16:creationId xmlns:a16="http://schemas.microsoft.com/office/drawing/2014/main" id="{4F69D06B-0E07-415A-86CC-6443F0D68B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28574</xdr:colOff>
      <xdr:row>33</xdr:row>
      <xdr:rowOff>123825</xdr:rowOff>
    </xdr:from>
    <xdr:to>
      <xdr:col>3</xdr:col>
      <xdr:colOff>276225</xdr:colOff>
      <xdr:row>38</xdr:row>
      <xdr:rowOff>114300</xdr:rowOff>
    </xdr:to>
    <mc:AlternateContent xmlns:mc="http://schemas.openxmlformats.org/markup-compatibility/2006" xmlns:a14="http://schemas.microsoft.com/office/drawing/2010/main">
      <mc:Choice Requires="a14">
        <xdr:graphicFrame macro="">
          <xdr:nvGraphicFramePr>
            <xdr:cNvPr id="6" name="Revenue Status">
              <a:extLst>
                <a:ext uri="{FF2B5EF4-FFF2-40B4-BE49-F238E27FC236}">
                  <a16:creationId xmlns:a16="http://schemas.microsoft.com/office/drawing/2014/main" id="{3C5A9E87-EEB9-4EDF-8241-678BFCD78BC7}"/>
                </a:ext>
              </a:extLst>
            </xdr:cNvPr>
            <xdr:cNvGraphicFramePr/>
          </xdr:nvGraphicFramePr>
          <xdr:xfrm>
            <a:off x="0" y="0"/>
            <a:ext cx="0" cy="0"/>
          </xdr:xfrm>
          <a:graphic>
            <a:graphicData uri="http://schemas.microsoft.com/office/drawing/2010/slicer">
              <sle:slicer xmlns:sle="http://schemas.microsoft.com/office/drawing/2010/slicer" name="Revenue Status"/>
            </a:graphicData>
          </a:graphic>
        </xdr:graphicFrame>
      </mc:Choice>
      <mc:Fallback xmlns="">
        <xdr:sp macro="" textlink="">
          <xdr:nvSpPr>
            <xdr:cNvPr id="0" name=""/>
            <xdr:cNvSpPr>
              <a:spLocks noTextEdit="1"/>
            </xdr:cNvSpPr>
          </xdr:nvSpPr>
          <xdr:spPr>
            <a:xfrm>
              <a:off x="28574" y="6438900"/>
              <a:ext cx="3028951" cy="942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238126</xdr:colOff>
      <xdr:row>65</xdr:row>
      <xdr:rowOff>114299</xdr:rowOff>
    </xdr:from>
    <xdr:to>
      <xdr:col>17</xdr:col>
      <xdr:colOff>504826</xdr:colOff>
      <xdr:row>107</xdr:row>
      <xdr:rowOff>9524</xdr:rowOff>
    </xdr:to>
    <xdr:graphicFrame macro="">
      <xdr:nvGraphicFramePr>
        <xdr:cNvPr id="13" name="Chart 12">
          <a:extLst>
            <a:ext uri="{FF2B5EF4-FFF2-40B4-BE49-F238E27FC236}">
              <a16:creationId xmlns:a16="http://schemas.microsoft.com/office/drawing/2014/main" id="{91844193-0606-441E-AC12-0B7D9ACFFF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951.468762037039" createdVersion="3" refreshedVersion="3" minRefreshableVersion="3" recordCount="16" xr:uid="{00000000-000A-0000-FFFF-FFFF00000000}">
  <cacheSource type="worksheet">
    <worksheetSource ref="A2:P18" sheet="MOVIES DP ANALYSIS"/>
  </cacheSource>
  <cacheFields count="16">
    <cacheField name="Movies" numFmtId="0">
      <sharedItems count="16">
        <s v="Transformers: Revenge of the Fallen"/>
        <s v="Finding Nemo"/>
        <s v="Batman Forever"/>
        <s v="Titanic"/>
        <s v="Independence Day"/>
        <s v="Pirates of the Caribbean: Dead Man’s Chest"/>
        <s v="Harry Potter and the Sorcerer’s Stone"/>
        <s v="Men in Black"/>
        <s v="Star Wars Ep. I: The Phantom Menace"/>
        <s v="How the Grinch Stole Christmas"/>
        <s v="Spider-Man 3"/>
        <s v="Shrek 2"/>
        <s v="The Dark Knight"/>
        <s v="Spider-Man"/>
        <s v="Star Wars Ep. III: Revenge of the Sith"/>
        <s v="Toy Story 3"/>
      </sharedItems>
    </cacheField>
    <cacheField name="Genre" numFmtId="0">
      <sharedItems count="3">
        <s v="Action"/>
        <s v="Adventure"/>
        <s v="Drama"/>
      </sharedItems>
    </cacheField>
    <cacheField name="Distributors" numFmtId="0">
      <sharedItems count="7">
        <s v="Paramount Pictures"/>
        <s v="Walt Disney"/>
        <s v="Warner Bros."/>
        <s v="20th Century Fox"/>
        <s v="Sony Pictures"/>
        <s v="Universal"/>
        <s v="Dreamworks SKG"/>
      </sharedItems>
    </cacheField>
    <cacheField name="21-Jul" numFmtId="44">
      <sharedItems containsSemiMixedTypes="0" containsString="0" containsNumber="1" containsInteger="1" minValue="1246" maxValue="908851"/>
    </cacheField>
    <cacheField name="21-Aug" numFmtId="44">
      <sharedItems containsSemiMixedTypes="0" containsString="0" containsNumber="1" containsInteger="1" minValue="1246" maxValue="953741"/>
    </cacheField>
    <cacheField name="21-Sep" numFmtId="44">
      <sharedItems containsSemiMixedTypes="0" containsString="0" containsNumber="1" containsInteger="1" minValue="1246" maxValue="924366"/>
    </cacheField>
    <cacheField name="21-Oct" numFmtId="44">
      <sharedItems containsSemiMixedTypes="0" containsString="0" containsNumber="1" containsInteger="1" minValue="1246" maxValue="907576"/>
    </cacheField>
    <cacheField name="21-Nov" numFmtId="44">
      <sharedItems containsSemiMixedTypes="0" containsString="0" containsNumber="1" containsInteger="1" minValue="1246" maxValue="945771"/>
    </cacheField>
    <cacheField name="21-Dec" numFmtId="44">
      <sharedItems containsSemiMixedTypes="0" containsString="0" containsNumber="1" containsInteger="1" minValue="1246" maxValue="1928656"/>
    </cacheField>
    <cacheField name="22-Jan" numFmtId="44">
      <sharedItems containsSemiMixedTypes="0" containsString="0" containsNumber="1" containsInteger="1" minValue="1246" maxValue="1023031"/>
    </cacheField>
    <cacheField name="Total Revenue" numFmtId="44">
      <sharedItems containsSemiMixedTypes="0" containsString="0" containsNumber="1" containsInteger="1" minValue="8722" maxValue="7591992" count="14">
        <n v="7591992"/>
        <n v="4507412"/>
        <n v="2240742"/>
        <n v="731267"/>
        <n v="55927"/>
        <n v="44797"/>
        <n v="38707"/>
        <n v="22657"/>
        <n v="10767"/>
        <n v="9117"/>
        <n v="8897"/>
        <n v="8877"/>
        <n v="8767"/>
        <n v="8722"/>
      </sharedItems>
    </cacheField>
    <cacheField name="Average Revenue" numFmtId="44">
      <sharedItems containsSemiMixedTypes="0" containsString="0" containsNumber="1" minValue="1246" maxValue="1084570.2857142857" count="14">
        <n v="1084570.2857142857"/>
        <n v="643916"/>
        <n v="320106"/>
        <n v="104466.71428571429"/>
        <n v="7989.5714285714284"/>
        <n v="6399.5714285714284"/>
        <n v="5529.5714285714284"/>
        <n v="3236.7142857142858"/>
        <n v="1538.1428571428571"/>
        <n v="1302.4285714285713"/>
        <n v="1271"/>
        <n v="1268.1428571428571"/>
        <n v="1252.4285714285713"/>
        <n v="1246"/>
      </sharedItems>
    </cacheField>
    <cacheField name="Maximum Revenue" numFmtId="44">
      <sharedItems containsSemiMixedTypes="0" containsString="0" containsNumber="1" containsInteger="1" minValue="1246" maxValue="1928656"/>
    </cacheField>
    <cacheField name="Minimum Revenue" numFmtId="44">
      <sharedItems containsSemiMixedTypes="0" containsString="0" containsNumber="1" containsInteger="1" minValue="1246" maxValue="907576"/>
    </cacheField>
    <cacheField name="MoM" numFmtId="9">
      <sharedItems containsSemiMixedTypes="0" containsString="0" containsNumber="1" minValue="-0.49047717434747562" maxValue="3.6115569823435001E-2"/>
    </cacheField>
    <cacheField name="Revenue Status" numFmtId="0">
      <sharedItems count="2">
        <s v="Above Average"/>
        <s v="Below Average"/>
      </sharedItems>
    </cacheField>
  </cacheFields>
  <extLst>
    <ext xmlns:x14="http://schemas.microsoft.com/office/spreadsheetml/2009/9/main" uri="{725AE2AE-9491-48be-B2B4-4EB974FC3084}">
      <x14:pivotCacheDefinition pivotCacheId="96438645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
  <r>
    <x v="0"/>
    <x v="0"/>
    <x v="0"/>
    <n v="908851"/>
    <n v="953741"/>
    <n v="924366"/>
    <n v="907576"/>
    <n v="945771"/>
    <n v="1928656"/>
    <n v="1023031"/>
    <x v="0"/>
    <x v="0"/>
    <n v="1928656"/>
    <n v="907576"/>
    <n v="-0.46956274213753002"/>
    <x v="0"/>
  </r>
  <r>
    <x v="1"/>
    <x v="1"/>
    <x v="1"/>
    <n v="544951"/>
    <n v="576636"/>
    <n v="564851"/>
    <n v="516416"/>
    <n v="558496"/>
    <n v="1139066"/>
    <n v="606996"/>
    <x v="1"/>
    <x v="1"/>
    <n v="1139066"/>
    <n v="516416"/>
    <n v="-0.46711077321243899"/>
    <x v="0"/>
  </r>
  <r>
    <x v="2"/>
    <x v="2"/>
    <x v="2"/>
    <n v="259311"/>
    <n v="263611"/>
    <n v="263801"/>
    <n v="279256"/>
    <n v="283426"/>
    <n v="590476"/>
    <n v="300861"/>
    <x v="2"/>
    <x v="2"/>
    <n v="590476"/>
    <n v="259311"/>
    <n v="-0.49047717434747562"/>
    <x v="0"/>
  </r>
  <r>
    <x v="3"/>
    <x v="1"/>
    <x v="0"/>
    <n v="81641"/>
    <n v="86581"/>
    <n v="78091"/>
    <n v="92076"/>
    <n v="94381"/>
    <n v="187256"/>
    <n v="111241"/>
    <x v="3"/>
    <x v="3"/>
    <n v="187256"/>
    <n v="78091"/>
    <n v="-0.40594159866706536"/>
    <x v="1"/>
  </r>
  <r>
    <x v="4"/>
    <x v="1"/>
    <x v="3"/>
    <n v="14506"/>
    <n v="18876"/>
    <n v="8641"/>
    <n v="5236"/>
    <n v="5066"/>
    <n v="2286"/>
    <n v="1316"/>
    <x v="4"/>
    <x v="4"/>
    <n v="18876"/>
    <n v="1316"/>
    <n v="-0.42432195975503062"/>
    <x v="1"/>
  </r>
  <r>
    <x v="5"/>
    <x v="0"/>
    <x v="1"/>
    <n v="5746"/>
    <n v="5816"/>
    <n v="5836"/>
    <n v="5671"/>
    <n v="5841"/>
    <n v="10066"/>
    <n v="5821"/>
    <x v="5"/>
    <x v="5"/>
    <n v="10066"/>
    <n v="5671"/>
    <n v="-0.42171666997814428"/>
    <x v="1"/>
  </r>
  <r>
    <x v="6"/>
    <x v="1"/>
    <x v="2"/>
    <n v="7586"/>
    <n v="7081"/>
    <n v="8006"/>
    <n v="12296"/>
    <n v="1246"/>
    <n v="1246"/>
    <n v="1246"/>
    <x v="6"/>
    <x v="6"/>
    <n v="12296"/>
    <n v="1246"/>
    <n v="0"/>
    <x v="1"/>
  </r>
  <r>
    <x v="7"/>
    <x v="1"/>
    <x v="4"/>
    <n v="2251"/>
    <n v="2286"/>
    <n v="2286"/>
    <n v="3756"/>
    <n v="4451"/>
    <n v="4956"/>
    <n v="2671"/>
    <x v="7"/>
    <x v="7"/>
    <n v="4956"/>
    <n v="2251"/>
    <n v="-0.46105730427764324"/>
    <x v="1"/>
  </r>
  <r>
    <x v="8"/>
    <x v="1"/>
    <x v="3"/>
    <n v="1506"/>
    <n v="1501"/>
    <n v="1501"/>
    <n v="1516"/>
    <n v="1501"/>
    <n v="1746"/>
    <n v="1496"/>
    <x v="8"/>
    <x v="8"/>
    <n v="1746"/>
    <n v="1496"/>
    <n v="-0.14318442153493705"/>
    <x v="1"/>
  </r>
  <r>
    <x v="9"/>
    <x v="1"/>
    <x v="5"/>
    <n v="1296"/>
    <n v="1296"/>
    <n v="1296"/>
    <n v="1291"/>
    <n v="1296"/>
    <n v="1346"/>
    <n v="1296"/>
    <x v="9"/>
    <x v="9"/>
    <n v="1346"/>
    <n v="1291"/>
    <n v="-3.7147102526002951E-2"/>
    <x v="1"/>
  </r>
  <r>
    <x v="10"/>
    <x v="1"/>
    <x v="4"/>
    <n v="1246"/>
    <n v="1246"/>
    <n v="1246"/>
    <n v="1251"/>
    <n v="1256"/>
    <n v="1396"/>
    <n v="1256"/>
    <x v="10"/>
    <x v="10"/>
    <n v="1396"/>
    <n v="1246"/>
    <n v="-0.10028653295128942"/>
    <x v="1"/>
  </r>
  <r>
    <x v="11"/>
    <x v="1"/>
    <x v="6"/>
    <n v="1271"/>
    <n v="1271"/>
    <n v="1271"/>
    <n v="1271"/>
    <n v="1271"/>
    <n v="1276"/>
    <n v="1246"/>
    <x v="11"/>
    <x v="11"/>
    <n v="1276"/>
    <n v="1246"/>
    <n v="-2.3510971786833812E-2"/>
    <x v="1"/>
  </r>
  <r>
    <x v="12"/>
    <x v="1"/>
    <x v="2"/>
    <n v="1246"/>
    <n v="1246"/>
    <n v="1246"/>
    <n v="1246"/>
    <n v="1246"/>
    <n v="1246"/>
    <n v="1291"/>
    <x v="12"/>
    <x v="12"/>
    <n v="1291"/>
    <n v="1246"/>
    <n v="3.6115569823435001E-2"/>
    <x v="1"/>
  </r>
  <r>
    <x v="13"/>
    <x v="1"/>
    <x v="4"/>
    <n v="1246"/>
    <n v="1246"/>
    <n v="1246"/>
    <n v="1246"/>
    <n v="1246"/>
    <n v="1246"/>
    <n v="1246"/>
    <x v="13"/>
    <x v="13"/>
    <n v="1246"/>
    <n v="1246"/>
    <n v="0"/>
    <x v="1"/>
  </r>
  <r>
    <x v="14"/>
    <x v="0"/>
    <x v="3"/>
    <n v="1246"/>
    <n v="1246"/>
    <n v="1246"/>
    <n v="1246"/>
    <n v="1246"/>
    <n v="1246"/>
    <n v="1246"/>
    <x v="13"/>
    <x v="13"/>
    <n v="1246"/>
    <n v="1246"/>
    <n v="0"/>
    <x v="1"/>
  </r>
  <r>
    <x v="15"/>
    <x v="0"/>
    <x v="1"/>
    <n v="1246"/>
    <n v="1246"/>
    <n v="1246"/>
    <n v="1246"/>
    <n v="1246"/>
    <n v="1246"/>
    <n v="1246"/>
    <x v="13"/>
    <x v="13"/>
    <n v="1246"/>
    <n v="1246"/>
    <n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2B83951-EAF5-4086-8919-9F997BFA57DD}" name="PivotTable6" cacheId="0" applyNumberFormats="0" applyBorderFormats="0" applyFontFormats="0" applyPatternFormats="0" applyAlignmentFormats="0" applyWidthHeightFormats="1" dataCaption="Values" updatedVersion="6" minRefreshableVersion="3" showCalcMbrs="0" useAutoFormatting="1" itemPrintTitles="1" createdVersion="3" indent="0" outline="1" outlineData="1" multipleFieldFilters="0">
  <location ref="J4:L21" firstHeaderRow="1" firstDataRow="1" firstDataCol="0"/>
  <pivotFields count="16">
    <pivotField showAll="0"/>
    <pivotField showAll="0"/>
    <pivotField showAll="0"/>
    <pivotField numFmtId="44" showAll="0"/>
    <pivotField numFmtId="44" showAll="0"/>
    <pivotField numFmtId="44" showAll="0"/>
    <pivotField numFmtId="44" showAll="0"/>
    <pivotField numFmtId="44" showAll="0"/>
    <pivotField numFmtId="44" showAll="0"/>
    <pivotField numFmtId="44" showAll="0"/>
    <pivotField numFmtId="44" showAll="0"/>
    <pivotField numFmtId="44" showAll="0"/>
    <pivotField numFmtId="44" showAll="0"/>
    <pivotField numFmtId="44" showAll="0"/>
    <pivotField numFmtId="9" showAll="0"/>
    <pivotField showAll="0"/>
  </pivot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5000000}" name="PivotTable5" cacheId="0" dataOnRows="1" applyNumberFormats="0" applyBorderFormats="0" applyFontFormats="0" applyPatternFormats="0" applyAlignmentFormats="0" applyWidthHeightFormats="1" dataCaption="Values" updatedVersion="6" minRefreshableVersion="3" showCalcMbrs="0" useAutoFormatting="1" itemPrintTitles="1" createdVersion="3" indent="0" outline="1" outlineData="1" multipleFieldFilters="0" chartFormat="12">
  <location ref="E5:F9" firstHeaderRow="1" firstDataRow="1" firstDataCol="1"/>
  <pivotFields count="16">
    <pivotField showAll="0"/>
    <pivotField axis="axisRow" showAll="0">
      <items count="4">
        <item x="0"/>
        <item x="1"/>
        <item x="2"/>
        <item t="default"/>
      </items>
    </pivotField>
    <pivotField showAll="0">
      <items count="8">
        <item x="3"/>
        <item x="6"/>
        <item x="0"/>
        <item x="4"/>
        <item x="5"/>
        <item x="1"/>
        <item x="2"/>
        <item t="default"/>
      </items>
    </pivotField>
    <pivotField numFmtId="44" showAll="0"/>
    <pivotField numFmtId="44" showAll="0"/>
    <pivotField numFmtId="44" showAll="0"/>
    <pivotField numFmtId="44" showAll="0"/>
    <pivotField numFmtId="44" showAll="0"/>
    <pivotField numFmtId="44" showAll="0"/>
    <pivotField numFmtId="44" showAll="0"/>
    <pivotField dataField="1" numFmtId="44" showAll="0"/>
    <pivotField numFmtId="44" showAll="0"/>
    <pivotField numFmtId="44" showAll="0"/>
    <pivotField numFmtId="44" showAll="0"/>
    <pivotField numFmtId="9" showAll="0"/>
    <pivotField showAll="0">
      <items count="3">
        <item x="0"/>
        <item x="1"/>
        <item t="default"/>
      </items>
    </pivotField>
  </pivotFields>
  <rowFields count="1">
    <field x="1"/>
  </rowFields>
  <rowItems count="4">
    <i>
      <x/>
    </i>
    <i>
      <x v="1"/>
    </i>
    <i>
      <x v="2"/>
    </i>
    <i t="grand">
      <x/>
    </i>
  </rowItems>
  <colItems count="1">
    <i/>
  </colItems>
  <dataFields count="1">
    <dataField name="Sum of Total Revenue" fld="10" baseField="0" baseItem="0"/>
  </dataFields>
  <formats count="2">
    <format dxfId="5">
      <pivotArea dataOnly="0" grandCol="1" outline="0" axis="axisCol" fieldPosition="0"/>
    </format>
    <format dxfId="4">
      <pivotArea type="all" dataOnly="0" outline="0" fieldPosition="0"/>
    </format>
  </formats>
  <chartFormats count="5">
    <chartFormat chart="5" format="2"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3000000}" name="PivotTable3" cacheId="0" dataOnRows="1" applyNumberFormats="0" applyBorderFormats="0" applyFontFormats="0" applyPatternFormats="0" applyAlignmentFormats="0" applyWidthHeightFormats="1" dataCaption="Values" updatedVersion="6" minRefreshableVersion="3" showCalcMbrs="0" useAutoFormatting="1" itemPrintTitles="1" createdVersion="3" indent="0" outline="1" outlineData="1" multipleFieldFilters="0" chartFormat="6">
  <location ref="B5:C12" firstHeaderRow="1" firstDataRow="1" firstDataCol="1"/>
  <pivotFields count="16">
    <pivotField showAll="0"/>
    <pivotField showAll="0"/>
    <pivotField showAll="0">
      <items count="8">
        <item x="3"/>
        <item x="6"/>
        <item x="0"/>
        <item x="4"/>
        <item x="5"/>
        <item x="1"/>
        <item x="2"/>
        <item t="default"/>
      </items>
    </pivotField>
    <pivotField dataField="1" numFmtId="44" showAll="0"/>
    <pivotField dataField="1" numFmtId="44" showAll="0"/>
    <pivotField dataField="1" numFmtId="44" showAll="0"/>
    <pivotField dataField="1" numFmtId="44" showAll="0"/>
    <pivotField dataField="1" numFmtId="44" showAll="0"/>
    <pivotField dataField="1" numFmtId="44" showAll="0"/>
    <pivotField dataField="1" numFmtId="44" showAll="0"/>
    <pivotField numFmtId="44" showAll="0"/>
    <pivotField numFmtId="44" showAll="0"/>
    <pivotField numFmtId="44" showAll="0"/>
    <pivotField numFmtId="44" showAll="0"/>
    <pivotField numFmtId="9" showAll="0"/>
    <pivotField showAll="0"/>
  </pivotFields>
  <rowFields count="1">
    <field x="-2"/>
  </rowFields>
  <rowItems count="7">
    <i>
      <x/>
    </i>
    <i i="1">
      <x v="1"/>
    </i>
    <i i="2">
      <x v="2"/>
    </i>
    <i i="3">
      <x v="3"/>
    </i>
    <i i="4">
      <x v="4"/>
    </i>
    <i i="5">
      <x v="5"/>
    </i>
    <i i="6">
      <x v="6"/>
    </i>
  </rowItems>
  <colItems count="1">
    <i/>
  </colItems>
  <dataFields count="7">
    <dataField name="Sum of 21-Jul" fld="3" baseField="0" baseItem="0"/>
    <dataField name="Sum of 21-Aug" fld="4" baseField="0" baseItem="0"/>
    <dataField name="Sum of 21-Sep" fld="5" baseField="0" baseItem="0"/>
    <dataField name="Sum of 21-Oct" fld="6" baseField="0" baseItem="0"/>
    <dataField name="Sum of 21-Nov" fld="7" baseField="0" baseItem="0"/>
    <dataField name="Sum of 21-Dec" fld="8" baseField="0" baseItem="0"/>
    <dataField name="Sum of 22-Jan" fld="9" baseField="0" baseItem="0"/>
  </dataFields>
  <formats count="2">
    <format dxfId="7">
      <pivotArea dataOnly="0" grandCol="1" outline="0" axis="axisCol" fieldPosition="0"/>
    </format>
    <format dxfId="6">
      <pivotArea type="all" dataOnly="0" outline="0" fieldPosition="0"/>
    </format>
  </formats>
  <chartFormats count="2">
    <chartFormat chart="5" format="2" series="1">
      <pivotArea type="data" outline="0" fieldPosition="0">
        <references count="1">
          <reference field="4294967294" count="1" selected="0">
            <x v="0"/>
          </reference>
        </references>
      </pivotArea>
    </chartFormat>
    <chartFormat chart="5" format="3">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6BF75A0-9498-4735-A4A1-977EF04752E5}" name="PivotTable18" cacheId="0" applyNumberFormats="0" applyBorderFormats="0" applyFontFormats="0" applyPatternFormats="0" applyAlignmentFormats="0" applyWidthHeightFormats="1" dataCaption="Values" updatedVersion="6" minRefreshableVersion="3" showCalcMbrs="0" useAutoFormatting="1" itemPrintTitles="1" createdVersion="3" indent="0" outline="1" outlineData="1" multipleFieldFilters="0" chartFormat="21" rowHeaderCaption="">
  <location ref="C49:E67" firstHeaderRow="1" firstDataRow="2" firstDataCol="1"/>
  <pivotFields count="16">
    <pivotField axis="axisRow" showAll="0" sortType="ascending">
      <items count="17">
        <item sd="0" x="2"/>
        <item x="1"/>
        <item x="6"/>
        <item x="9"/>
        <item x="4"/>
        <item x="7"/>
        <item x="5"/>
        <item x="11"/>
        <item x="13"/>
        <item x="10"/>
        <item x="8"/>
        <item x="14"/>
        <item x="12"/>
        <item x="3"/>
        <item x="15"/>
        <item x="0"/>
        <item t="default"/>
      </items>
      <autoSortScope>
        <pivotArea dataOnly="0" outline="0" fieldPosition="0">
          <references count="1">
            <reference field="4294967294" count="1" selected="0">
              <x v="0"/>
            </reference>
          </references>
        </pivotArea>
      </autoSortScope>
    </pivotField>
    <pivotField showAll="0">
      <items count="4">
        <item x="0"/>
        <item x="1"/>
        <item x="2"/>
        <item t="default"/>
      </items>
    </pivotField>
    <pivotField showAll="0">
      <items count="8">
        <item x="3"/>
        <item x="6"/>
        <item x="0"/>
        <item x="4"/>
        <item x="5"/>
        <item x="1"/>
        <item x="2"/>
        <item t="default"/>
      </items>
    </pivotField>
    <pivotField numFmtId="44" showAll="0"/>
    <pivotField numFmtId="44" showAll="0"/>
    <pivotField numFmtId="44" showAll="0"/>
    <pivotField numFmtId="44" showAll="0"/>
    <pivotField numFmtId="44" showAll="0"/>
    <pivotField numFmtId="44" showAll="0"/>
    <pivotField numFmtId="44" showAll="0"/>
    <pivotField dataField="1" numFmtId="44" showAll="0"/>
    <pivotField dataField="1" numFmtId="44" showAll="0">
      <items count="15">
        <item x="13"/>
        <item x="12"/>
        <item x="11"/>
        <item x="10"/>
        <item x="9"/>
        <item x="8"/>
        <item x="7"/>
        <item x="6"/>
        <item x="5"/>
        <item x="4"/>
        <item x="3"/>
        <item x="2"/>
        <item x="1"/>
        <item x="0"/>
        <item t="default"/>
      </items>
    </pivotField>
    <pivotField numFmtId="44" showAll="0"/>
    <pivotField numFmtId="44" showAll="0"/>
    <pivotField numFmtId="9" showAll="0"/>
    <pivotField showAll="0">
      <items count="3">
        <item x="0"/>
        <item x="1"/>
        <item t="default"/>
      </items>
    </pivotField>
  </pivotFields>
  <rowFields count="1">
    <field x="0"/>
  </rowFields>
  <rowItems count="17">
    <i>
      <x v="8"/>
    </i>
    <i>
      <x v="11"/>
    </i>
    <i>
      <x v="14"/>
    </i>
    <i>
      <x v="12"/>
    </i>
    <i>
      <x v="7"/>
    </i>
    <i>
      <x v="9"/>
    </i>
    <i>
      <x v="3"/>
    </i>
    <i>
      <x v="10"/>
    </i>
    <i>
      <x v="5"/>
    </i>
    <i>
      <x v="2"/>
    </i>
    <i>
      <x v="6"/>
    </i>
    <i>
      <x v="4"/>
    </i>
    <i>
      <x v="13"/>
    </i>
    <i>
      <x/>
    </i>
    <i>
      <x v="1"/>
    </i>
    <i>
      <x v="15"/>
    </i>
    <i t="grand">
      <x/>
    </i>
  </rowItems>
  <colFields count="1">
    <field x="-2"/>
  </colFields>
  <colItems count="2">
    <i>
      <x/>
    </i>
    <i i="1">
      <x v="1"/>
    </i>
  </colItems>
  <dataFields count="2">
    <dataField name="Sum of Total Revenue" fld="10" baseField="0" baseItem="0" numFmtId="44"/>
    <dataField name="Sum of Average Revenue" fld="11" baseField="0" baseItem="0" numFmtId="44"/>
  </dataFields>
  <formats count="4">
    <format dxfId="11">
      <pivotArea dataOnly="0" grandCol="1" outline="0" axis="axisCol" fieldPosition="0"/>
    </format>
    <format dxfId="10">
      <pivotArea type="all" dataOnly="0" outline="0" fieldPosition="0"/>
    </format>
    <format dxfId="9">
      <pivotArea outline="0" collapsedLevelsAreSubtotals="1" fieldPosition="0">
        <references count="1">
          <reference field="4294967294" count="1" selected="0">
            <x v="0"/>
          </reference>
        </references>
      </pivotArea>
    </format>
    <format dxfId="8">
      <pivotArea outline="0" collapsedLevelsAreSubtotals="1" fieldPosition="0">
        <references count="1">
          <reference field="4294967294" count="1" selected="0">
            <x v="1"/>
          </reference>
        </references>
      </pivotArea>
    </format>
  </formats>
  <chartFormats count="6">
    <chartFormat chart="18" format="0" series="1">
      <pivotArea type="data" outline="0" fieldPosition="0">
        <references count="1">
          <reference field="4294967294" count="1" selected="0">
            <x v="0"/>
          </reference>
        </references>
      </pivotArea>
    </chartFormat>
    <chartFormat chart="18" format="1" series="1">
      <pivotArea type="data" outline="0" fieldPosition="0">
        <references count="1">
          <reference field="4294967294" count="1" selected="0">
            <x v="1"/>
          </reference>
        </references>
      </pivotArea>
    </chartFormat>
    <chartFormat chart="19" format="2" series="1">
      <pivotArea type="data" outline="0" fieldPosition="0">
        <references count="1">
          <reference field="4294967294" count="1" selected="0">
            <x v="0"/>
          </reference>
        </references>
      </pivotArea>
    </chartFormat>
    <chartFormat chart="19" format="3" series="1">
      <pivotArea type="data" outline="0" fieldPosition="0">
        <references count="1">
          <reference field="4294967294" count="1" selected="0">
            <x v="1"/>
          </reference>
        </references>
      </pivotArea>
    </chartFormat>
    <chartFormat chart="20" format="4" series="1">
      <pivotArea type="data" outline="0" fieldPosition="0">
        <references count="1">
          <reference field="4294967294" count="1" selected="0">
            <x v="0"/>
          </reference>
        </references>
      </pivotArea>
    </chartFormat>
    <chartFormat chart="20"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BFB3EDA-4513-4E46-BFF8-A2A24EFD88A4}" name="PivotTable17" cacheId="0" dataOnRows="1" applyNumberFormats="0" applyBorderFormats="0" applyFontFormats="0" applyPatternFormats="0" applyAlignmentFormats="0" applyWidthHeightFormats="1" dataCaption="Values" updatedVersion="6" minRefreshableVersion="3" showCalcMbrs="0" useAutoFormatting="1" itemPrintTitles="1" createdVersion="3" indent="0" outline="1" outlineData="1" multipleFieldFilters="0" chartFormat="18">
  <location ref="B42:C46" firstHeaderRow="1" firstDataRow="1" firstDataCol="1"/>
  <pivotFields count="16">
    <pivotField showAll="0"/>
    <pivotField axis="axisRow" showAll="0">
      <items count="4">
        <item x="0"/>
        <item x="1"/>
        <item x="2"/>
        <item t="default"/>
      </items>
    </pivotField>
    <pivotField showAll="0" sortType="ascending">
      <items count="8">
        <item x="3"/>
        <item x="6"/>
        <item x="0"/>
        <item x="4"/>
        <item x="5"/>
        <item x="1"/>
        <item x="2"/>
        <item t="default"/>
      </items>
      <autoSortScope>
        <pivotArea dataOnly="0" outline="0" fieldPosition="0">
          <references count="1">
            <reference field="4294967294" count="1" selected="0">
              <x v="0"/>
            </reference>
          </references>
        </pivotArea>
      </autoSortScope>
    </pivotField>
    <pivotField numFmtId="44" showAll="0"/>
    <pivotField numFmtId="44" showAll="0"/>
    <pivotField numFmtId="44" showAll="0"/>
    <pivotField numFmtId="44" showAll="0"/>
    <pivotField numFmtId="44" showAll="0"/>
    <pivotField numFmtId="44" showAll="0"/>
    <pivotField numFmtId="44" showAll="0"/>
    <pivotField numFmtId="44" showAll="0"/>
    <pivotField dataField="1" numFmtId="44" showAll="0"/>
    <pivotField numFmtId="44" showAll="0"/>
    <pivotField numFmtId="44" showAll="0"/>
    <pivotField numFmtId="9" showAll="0"/>
    <pivotField showAll="0">
      <items count="3">
        <item x="0"/>
        <item x="1"/>
        <item t="default"/>
      </items>
    </pivotField>
  </pivotFields>
  <rowFields count="1">
    <field x="1"/>
  </rowFields>
  <rowItems count="4">
    <i>
      <x/>
    </i>
    <i>
      <x v="1"/>
    </i>
    <i>
      <x v="2"/>
    </i>
    <i t="grand">
      <x/>
    </i>
  </rowItems>
  <colItems count="1">
    <i/>
  </colItems>
  <dataFields count="1">
    <dataField name="Sum of Average Revenue" fld="11" baseField="0" baseItem="0"/>
  </dataFields>
  <formats count="2">
    <format dxfId="13">
      <pivotArea dataOnly="0" grandCol="1" outline="0" axis="axisCol" fieldPosition="0"/>
    </format>
    <format dxfId="12">
      <pivotArea type="all" dataOnly="0" outline="0" fieldPosition="0"/>
    </format>
  </formats>
  <chartFormats count="3">
    <chartFormat chart="12"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100-000004000000}" name="PivotTable4" cacheId="0" dataOnRows="1" applyNumberFormats="0" applyBorderFormats="0" applyFontFormats="0" applyPatternFormats="0" applyAlignmentFormats="0" applyWidthHeightFormats="1" dataCaption="Values" updatedVersion="6" minRefreshableVersion="3" showCalcMbrs="0" useAutoFormatting="1" itemPrintTitles="1" createdVersion="3" indent="0" outline="1" outlineData="1" multipleFieldFilters="0" chartFormat="9">
  <location ref="C18:D26" firstHeaderRow="1" firstDataRow="1" firstDataCol="1"/>
  <pivotFields count="16">
    <pivotField showAll="0"/>
    <pivotField showAll="0"/>
    <pivotField axis="axisRow" showAll="0" sortType="descending">
      <items count="8">
        <item x="3"/>
        <item x="6"/>
        <item x="0"/>
        <item x="4"/>
        <item x="5"/>
        <item x="1"/>
        <item x="2"/>
        <item t="default"/>
      </items>
      <autoSortScope>
        <pivotArea dataOnly="0" outline="0" fieldPosition="0">
          <references count="1">
            <reference field="4294967294" count="1" selected="0">
              <x v="0"/>
            </reference>
          </references>
        </pivotArea>
      </autoSortScope>
    </pivotField>
    <pivotField numFmtId="44" showAll="0"/>
    <pivotField numFmtId="44" showAll="0"/>
    <pivotField numFmtId="44" showAll="0"/>
    <pivotField numFmtId="44" showAll="0"/>
    <pivotField numFmtId="44" showAll="0"/>
    <pivotField numFmtId="44" showAll="0"/>
    <pivotField numFmtId="44" showAll="0"/>
    <pivotField dataField="1" numFmtId="44" showAll="0">
      <items count="15">
        <item x="13"/>
        <item x="12"/>
        <item x="11"/>
        <item x="10"/>
        <item x="9"/>
        <item x="8"/>
        <item x="7"/>
        <item x="6"/>
        <item x="5"/>
        <item x="4"/>
        <item x="3"/>
        <item x="2"/>
        <item x="1"/>
        <item x="0"/>
        <item t="default"/>
      </items>
    </pivotField>
    <pivotField numFmtId="44" showAll="0"/>
    <pivotField numFmtId="44" showAll="0"/>
    <pivotField numFmtId="44" showAll="0"/>
    <pivotField numFmtId="9" showAll="0"/>
    <pivotField showAll="0">
      <items count="3">
        <item x="0"/>
        <item x="1"/>
        <item t="default"/>
      </items>
    </pivotField>
  </pivotFields>
  <rowFields count="1">
    <field x="2"/>
  </rowFields>
  <rowItems count="8">
    <i>
      <x v="2"/>
    </i>
    <i>
      <x v="5"/>
    </i>
    <i>
      <x v="6"/>
    </i>
    <i>
      <x/>
    </i>
    <i>
      <x v="3"/>
    </i>
    <i>
      <x v="4"/>
    </i>
    <i>
      <x v="1"/>
    </i>
    <i t="grand">
      <x/>
    </i>
  </rowItems>
  <colItems count="1">
    <i/>
  </colItems>
  <dataFields count="1">
    <dataField name="Sum of Total Revenue" fld="10" baseField="0" baseItem="0"/>
  </dataFields>
  <formats count="2">
    <format dxfId="15">
      <pivotArea dataOnly="0" grandCol="1" outline="0" axis="axisCol" fieldPosition="0"/>
    </format>
    <format dxfId="14">
      <pivotArea type="all" dataOnly="0" outline="0" fieldPosition="0"/>
    </format>
  </formats>
  <chartFormats count="2">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0" cacheId="0" dataOnRows="1"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chartFormat="6">
  <location ref="H7:H15" firstHeaderRow="1" firstDataRow="1" firstDataCol="1"/>
  <pivotFields count="16">
    <pivotField showAll="0"/>
    <pivotField showAll="0"/>
    <pivotField axis="axisRow" showAll="0">
      <items count="8">
        <item x="3"/>
        <item x="6"/>
        <item x="0"/>
        <item x="4"/>
        <item x="5"/>
        <item x="1"/>
        <item x="2"/>
        <item t="default"/>
      </items>
    </pivotField>
    <pivotField numFmtId="44" showAll="0"/>
    <pivotField numFmtId="44" showAll="0"/>
    <pivotField numFmtId="44" showAll="0"/>
    <pivotField numFmtId="44" showAll="0"/>
    <pivotField numFmtId="44" showAll="0"/>
    <pivotField numFmtId="44" showAll="0"/>
    <pivotField numFmtId="44" showAll="0"/>
    <pivotField numFmtId="44" showAll="0"/>
    <pivotField numFmtId="44" showAll="0"/>
    <pivotField numFmtId="44" showAll="0"/>
    <pivotField numFmtId="44" showAll="0"/>
    <pivotField numFmtId="9" showAll="0"/>
    <pivotField showAll="0"/>
  </pivotFields>
  <rowFields count="1">
    <field x="2"/>
  </rowFields>
  <rowItems count="8">
    <i>
      <x/>
    </i>
    <i>
      <x v="1"/>
    </i>
    <i>
      <x v="2"/>
    </i>
    <i>
      <x v="3"/>
    </i>
    <i>
      <x v="4"/>
    </i>
    <i>
      <x v="5"/>
    </i>
    <i>
      <x v="6"/>
    </i>
    <i t="grand">
      <x/>
    </i>
  </rowItems>
  <colItems count="1">
    <i/>
  </colItems>
  <formats count="2">
    <format dxfId="17">
      <pivotArea dataOnly="0" grandCol="1" outline="0" axis="axisCol" fieldPosition="0"/>
    </format>
    <format dxfId="16">
      <pivotArea type="all" dataOnly="0"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100-000009000000}" name="PivotTable9" cacheId="0" dataOnRows="1"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chartFormat="12">
  <location ref="F27:F28" firstHeaderRow="1" firstDataRow="1" firstDataCol="0"/>
  <pivotFields count="16">
    <pivotField showAll="0"/>
    <pivotField showAll="0">
      <items count="4">
        <item x="0"/>
        <item x="1"/>
        <item x="2"/>
        <item t="default"/>
      </items>
    </pivotField>
    <pivotField showAll="0">
      <items count="8">
        <item x="3"/>
        <item x="6"/>
        <item x="0"/>
        <item x="4"/>
        <item x="5"/>
        <item x="1"/>
        <item x="2"/>
        <item t="default"/>
      </items>
    </pivotField>
    <pivotField numFmtId="44" showAll="0"/>
    <pivotField numFmtId="44" showAll="0"/>
    <pivotField numFmtId="44" showAll="0"/>
    <pivotField numFmtId="44" showAll="0"/>
    <pivotField numFmtId="44" showAll="0"/>
    <pivotField numFmtId="44" showAll="0"/>
    <pivotField numFmtId="44" showAll="0"/>
    <pivotField numFmtId="44" showAll="0"/>
    <pivotField numFmtId="44" showAll="0"/>
    <pivotField dataField="1" numFmtId="44" showAll="0"/>
    <pivotField numFmtId="44" showAll="0"/>
    <pivotField numFmtId="9" showAll="0"/>
    <pivotField showAll="0"/>
  </pivotFields>
  <rowItems count="1">
    <i/>
  </rowItems>
  <colItems count="1">
    <i/>
  </colItems>
  <dataFields count="1">
    <dataField name="Sum of Maximum Revenue" fld="12" baseField="0" baseItem="0"/>
  </dataFields>
  <formats count="2">
    <format dxfId="19">
      <pivotArea dataOnly="0" grandCol="1" outline="0" axis="axisCol" fieldPosition="0"/>
    </format>
    <format dxfId="18">
      <pivotArea type="all" dataOnly="0"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3463179-0F08-44BF-9063-3E028A219FB7}" name="PivotTable13" cacheId="0" dataOnRows="1" applyNumberFormats="0" applyBorderFormats="0" applyFontFormats="0" applyPatternFormats="0" applyAlignmentFormats="0" applyWidthHeightFormats="1" dataCaption="Values" updatedVersion="6" minRefreshableVersion="3" showCalcMbrs="0" useAutoFormatting="1" itemPrintTitles="1" createdVersion="3" indent="0" outline="1" outlineData="1" multipleFieldFilters="0" chartFormat="12">
  <location ref="G41:G42" firstHeaderRow="1" firstDataRow="1" firstDataCol="0"/>
  <pivotFields count="16">
    <pivotField showAll="0"/>
    <pivotField showAll="0">
      <items count="4">
        <item x="0"/>
        <item x="1"/>
        <item x="2"/>
        <item t="default"/>
      </items>
    </pivotField>
    <pivotField showAll="0">
      <items count="8">
        <item x="3"/>
        <item x="6"/>
        <item x="0"/>
        <item x="4"/>
        <item x="5"/>
        <item x="1"/>
        <item x="2"/>
        <item t="default"/>
      </items>
    </pivotField>
    <pivotField numFmtId="44" showAll="0"/>
    <pivotField numFmtId="44" showAll="0"/>
    <pivotField numFmtId="44" showAll="0"/>
    <pivotField numFmtId="44" showAll="0"/>
    <pivotField numFmtId="44" showAll="0"/>
    <pivotField numFmtId="44" showAll="0"/>
    <pivotField numFmtId="44" showAll="0"/>
    <pivotField numFmtId="44" showAll="0"/>
    <pivotField numFmtId="44" showAll="0"/>
    <pivotField numFmtId="44" showAll="0"/>
    <pivotField dataField="1" numFmtId="44" showAll="0"/>
    <pivotField numFmtId="9" showAll="0"/>
    <pivotField showAll="0">
      <items count="3">
        <item x="0"/>
        <item x="1"/>
        <item t="default"/>
      </items>
    </pivotField>
  </pivotFields>
  <rowItems count="1">
    <i/>
  </rowItems>
  <colItems count="1">
    <i/>
  </colItems>
  <dataFields count="1">
    <dataField name="Sum of Minimum Revenue" fld="13" baseField="0" baseItem="0"/>
  </dataFields>
  <formats count="2">
    <format dxfId="21">
      <pivotArea dataOnly="0" grandCol="1" outline="0" axis="axisCol" fieldPosition="0"/>
    </format>
    <format dxfId="20">
      <pivotArea type="all" dataOnly="0"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11" cacheId="0" dataOnRows="1"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chartFormat="6">
  <location ref="D30:D34" firstHeaderRow="1" firstDataRow="1" firstDataCol="1"/>
  <pivotFields count="16">
    <pivotField showAll="0"/>
    <pivotField axis="axisRow" showAll="0">
      <items count="4">
        <item x="0"/>
        <item x="1"/>
        <item x="2"/>
        <item t="default"/>
      </items>
    </pivotField>
    <pivotField showAll="0">
      <items count="8">
        <item x="3"/>
        <item x="6"/>
        <item x="0"/>
        <item x="4"/>
        <item x="5"/>
        <item x="1"/>
        <item x="2"/>
        <item t="default"/>
      </items>
    </pivotField>
    <pivotField numFmtId="44" showAll="0"/>
    <pivotField numFmtId="44" showAll="0"/>
    <pivotField numFmtId="44" showAll="0"/>
    <pivotField numFmtId="44" showAll="0"/>
    <pivotField numFmtId="44" showAll="0"/>
    <pivotField numFmtId="44" showAll="0"/>
    <pivotField numFmtId="44" showAll="0"/>
    <pivotField numFmtId="44" showAll="0"/>
    <pivotField numFmtId="44" showAll="0"/>
    <pivotField numFmtId="44" showAll="0"/>
    <pivotField numFmtId="44" showAll="0"/>
    <pivotField numFmtId="9" showAll="0"/>
    <pivotField showAll="0"/>
  </pivotFields>
  <rowFields count="1">
    <field x="1"/>
  </rowFields>
  <rowItems count="4">
    <i>
      <x/>
    </i>
    <i>
      <x v="1"/>
    </i>
    <i>
      <x v="2"/>
    </i>
    <i t="grand">
      <x/>
    </i>
  </rowItems>
  <colItems count="1">
    <i/>
  </colItems>
  <formats count="2">
    <format dxfId="23">
      <pivotArea dataOnly="0" grandCol="1" outline="0" axis="axisCol" fieldPosition="0"/>
    </format>
    <format dxfId="22">
      <pivotArea type="all" dataOnly="0"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400132C-08F9-486A-86C1-74637AB20E71}" name="PivotTable2" cacheId="0" dataOnRows="1" applyNumberFormats="0" applyBorderFormats="0" applyFontFormats="0" applyPatternFormats="0" applyAlignmentFormats="0" applyWidthHeightFormats="1" dataCaption="Values" updatedVersion="6" minRefreshableVersion="3" showCalcMbrs="0" useAutoFormatting="1" itemPrintTitles="1" createdVersion="3" indent="0" outline="1" outlineData="1" multipleFieldFilters="0" chartFormat="12">
  <location ref="F14:F15" firstHeaderRow="1" firstDataRow="1" firstDataCol="0"/>
  <pivotFields count="16">
    <pivotField showAll="0"/>
    <pivotField showAll="0">
      <items count="4">
        <item x="0"/>
        <item x="1"/>
        <item x="2"/>
        <item t="default"/>
      </items>
    </pivotField>
    <pivotField showAll="0">
      <items count="8">
        <item x="3"/>
        <item x="6"/>
        <item x="0"/>
        <item x="4"/>
        <item x="5"/>
        <item x="1"/>
        <item x="2"/>
        <item t="default"/>
      </items>
    </pivotField>
    <pivotField numFmtId="44" showAll="0"/>
    <pivotField numFmtId="44" showAll="0"/>
    <pivotField numFmtId="44" showAll="0"/>
    <pivotField numFmtId="44" showAll="0"/>
    <pivotField numFmtId="44" showAll="0"/>
    <pivotField numFmtId="44" showAll="0"/>
    <pivotField numFmtId="44" showAll="0"/>
    <pivotField dataField="1" numFmtId="44" showAll="0"/>
    <pivotField numFmtId="44" showAll="0"/>
    <pivotField numFmtId="44" showAll="0"/>
    <pivotField numFmtId="44" showAll="0"/>
    <pivotField numFmtId="9" showAll="0"/>
    <pivotField showAll="0">
      <items count="3">
        <item x="0"/>
        <item x="1"/>
        <item t="default"/>
      </items>
    </pivotField>
  </pivotFields>
  <rowItems count="1">
    <i/>
  </rowItems>
  <colItems count="1">
    <i/>
  </colItems>
  <dataFields count="1">
    <dataField name="Sum of Total Revenue" fld="10" baseField="0" baseItem="0"/>
  </dataFields>
  <formats count="2">
    <format dxfId="25">
      <pivotArea dataOnly="0" grandCol="1" outline="0" axis="axisCol" fieldPosition="0"/>
    </format>
    <format dxfId="24">
      <pivotArea type="all" dataOnly="0"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0100-000008000000}" name="PivotTable8" cacheId="0" dataOnRows="1"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chartFormat="12">
  <location ref="G18:I35" firstHeaderRow="1" firstDataRow="1" firstDataCol="0"/>
  <pivotFields count="16">
    <pivotField showAll="0"/>
    <pivotField showAll="0">
      <items count="4">
        <item x="0"/>
        <item x="1"/>
        <item x="2"/>
        <item t="default"/>
      </items>
    </pivotField>
    <pivotField showAll="0">
      <items count="8">
        <item x="3"/>
        <item x="6"/>
        <item x="0"/>
        <item x="4"/>
        <item x="5"/>
        <item x="1"/>
        <item x="2"/>
        <item t="default"/>
      </items>
    </pivotField>
    <pivotField numFmtId="44" showAll="0"/>
    <pivotField numFmtId="44" showAll="0"/>
    <pivotField numFmtId="44" showAll="0"/>
    <pivotField numFmtId="44" showAll="0"/>
    <pivotField numFmtId="44" showAll="0"/>
    <pivotField numFmtId="44" showAll="0"/>
    <pivotField numFmtId="44" showAll="0"/>
    <pivotField numFmtId="44" showAll="0"/>
    <pivotField numFmtId="44" showAll="0"/>
    <pivotField numFmtId="44" showAll="0"/>
    <pivotField numFmtId="44" showAll="0"/>
    <pivotField numFmtId="9" showAll="0"/>
    <pivotField showAll="0"/>
  </pivotFields>
  <formats count="2">
    <format dxfId="27">
      <pivotArea dataOnly="0" grandCol="1" outline="0" axis="axisCol" fieldPosition="0"/>
    </format>
    <format dxfId="26">
      <pivotArea type="all" dataOnly="0"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D431E81-9366-4959-B001-E56D95E7298C}" name="PivotTable7" cacheId="0" dataOnRows="1" applyNumberFormats="0" applyBorderFormats="0" applyFontFormats="0" applyPatternFormats="0" applyAlignmentFormats="0" applyWidthHeightFormats="1" dataCaption="Values" updatedVersion="6" minRefreshableVersion="3" showCalcMbrs="0" useAutoFormatting="1" itemPrintTitles="1" createdVersion="3" indent="0" outline="1" outlineData="1" multipleFieldFilters="0" chartFormat="12">
  <location ref="D38:D39" firstHeaderRow="1" firstDataRow="1" firstDataCol="0"/>
  <pivotFields count="16">
    <pivotField showAll="0"/>
    <pivotField showAll="0">
      <items count="4">
        <item x="0"/>
        <item x="1"/>
        <item x="2"/>
        <item t="default"/>
      </items>
    </pivotField>
    <pivotField showAll="0">
      <items count="8">
        <item x="3"/>
        <item x="6"/>
        <item x="0"/>
        <item x="4"/>
        <item x="5"/>
        <item x="1"/>
        <item x="2"/>
        <item t="default"/>
      </items>
    </pivotField>
    <pivotField numFmtId="44" showAll="0"/>
    <pivotField numFmtId="44" showAll="0"/>
    <pivotField numFmtId="44" showAll="0"/>
    <pivotField numFmtId="44" showAll="0"/>
    <pivotField numFmtId="44" showAll="0"/>
    <pivotField numFmtId="44" showAll="0"/>
    <pivotField numFmtId="44" showAll="0"/>
    <pivotField numFmtId="44" showAll="0"/>
    <pivotField dataField="1" numFmtId="44" showAll="0"/>
    <pivotField numFmtId="44" showAll="0"/>
    <pivotField numFmtId="44" showAll="0"/>
    <pivotField numFmtId="9" showAll="0"/>
    <pivotField showAll="0">
      <items count="3">
        <item x="0"/>
        <item x="1"/>
        <item t="default"/>
      </items>
    </pivotField>
  </pivotFields>
  <rowItems count="1">
    <i/>
  </rowItems>
  <colItems count="1">
    <i/>
  </colItems>
  <dataFields count="1">
    <dataField name="Sum of Average Revenue" fld="11" baseField="0" baseItem="0"/>
  </dataFields>
  <formats count="2">
    <format dxfId="29">
      <pivotArea dataOnly="0" grandCol="1" outline="0" axis="axisCol" fieldPosition="0"/>
    </format>
    <format dxfId="28">
      <pivotArea type="all" dataOnly="0"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261FF1BD-664A-4234-9CAE-CE5B0A3CE0C1}" name="PivotTable14" cacheId="0" dataOnRows="1" applyNumberFormats="0" applyBorderFormats="0" applyFontFormats="0" applyPatternFormats="0" applyAlignmentFormats="0" applyWidthHeightFormats="1" dataCaption="Values" updatedVersion="6" minRefreshableVersion="3" showCalcMbrs="0" useAutoFormatting="1" itemPrintTitles="1" createdVersion="3" indent="0" outline="1" outlineData="1" multipleFieldFilters="0" chartFormat="12">
  <location ref="D45:D46" firstHeaderRow="1" firstDataRow="1" firstDataCol="0"/>
  <pivotFields count="16">
    <pivotField dataField="1" showAll="0">
      <items count="17">
        <item x="2"/>
        <item x="1"/>
        <item x="6"/>
        <item x="9"/>
        <item x="4"/>
        <item x="7"/>
        <item x="5"/>
        <item x="11"/>
        <item x="13"/>
        <item x="10"/>
        <item x="8"/>
        <item x="14"/>
        <item x="12"/>
        <item x="3"/>
        <item x="15"/>
        <item x="0"/>
        <item t="default"/>
      </items>
    </pivotField>
    <pivotField showAll="0">
      <items count="4">
        <item x="0"/>
        <item x="1"/>
        <item x="2"/>
        <item t="default"/>
      </items>
    </pivotField>
    <pivotField showAll="0">
      <items count="8">
        <item x="3"/>
        <item x="6"/>
        <item x="0"/>
        <item x="4"/>
        <item x="5"/>
        <item x="1"/>
        <item x="2"/>
        <item t="default"/>
      </items>
    </pivotField>
    <pivotField numFmtId="44" showAll="0"/>
    <pivotField numFmtId="44" showAll="0"/>
    <pivotField numFmtId="44" showAll="0"/>
    <pivotField numFmtId="44" showAll="0"/>
    <pivotField numFmtId="44" showAll="0"/>
    <pivotField numFmtId="44" showAll="0"/>
    <pivotField numFmtId="44" showAll="0"/>
    <pivotField numFmtId="44" showAll="0"/>
    <pivotField numFmtId="44" showAll="0"/>
    <pivotField numFmtId="44" showAll="0"/>
    <pivotField numFmtId="44" showAll="0"/>
    <pivotField numFmtId="9" showAll="0"/>
    <pivotField showAll="0">
      <items count="3">
        <item x="0"/>
        <item x="1"/>
        <item t="default"/>
      </items>
    </pivotField>
  </pivotFields>
  <rowItems count="1">
    <i/>
  </rowItems>
  <colItems count="1">
    <i/>
  </colItems>
  <dataFields count="1">
    <dataField name="Count of Movies" fld="0" subtotal="count" baseField="0" baseItem="0" numFmtId="1"/>
  </dataFields>
  <formats count="3">
    <format dxfId="32">
      <pivotArea dataOnly="0" grandCol="1" outline="0" axis="axisCol" fieldPosition="0"/>
    </format>
    <format dxfId="31">
      <pivotArea type="all" dataOnly="0" outline="0" fieldPosition="0"/>
    </format>
    <format dxfId="30">
      <pivotArea outline="0" collapsedLevelsAreSubtotals="1"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D032084-60C4-4477-AB01-911BCCBD665E}" name="PivotTable12" cacheId="0" dataOnRows="1" applyNumberFormats="0" applyBorderFormats="0" applyFontFormats="0" applyPatternFormats="0" applyAlignmentFormats="0" applyWidthHeightFormats="1" dataCaption="Values" updatedVersion="6" minRefreshableVersion="3" showCalcMbrs="0" useAutoFormatting="1" itemPrintTitles="1" createdVersion="3" indent="0" outline="1" outlineData="1" multipleFieldFilters="0" chartFormat="12">
  <location ref="E40:E41" firstHeaderRow="1" firstDataRow="1" firstDataCol="0"/>
  <pivotFields count="16">
    <pivotField showAll="0"/>
    <pivotField showAll="0">
      <items count="4">
        <item x="0"/>
        <item x="1"/>
        <item x="2"/>
        <item t="default"/>
      </items>
    </pivotField>
    <pivotField showAll="0">
      <items count="8">
        <item x="3"/>
        <item x="6"/>
        <item x="0"/>
        <item x="4"/>
        <item x="5"/>
        <item x="1"/>
        <item x="2"/>
        <item t="default"/>
      </items>
    </pivotField>
    <pivotField numFmtId="44" showAll="0"/>
    <pivotField numFmtId="44" showAll="0"/>
    <pivotField numFmtId="44" showAll="0"/>
    <pivotField numFmtId="44" showAll="0"/>
    <pivotField numFmtId="44" showAll="0"/>
    <pivotField numFmtId="44" showAll="0"/>
    <pivotField numFmtId="44" showAll="0"/>
    <pivotField numFmtId="44" showAll="0"/>
    <pivotField numFmtId="44" showAll="0"/>
    <pivotField numFmtId="44" showAll="0"/>
    <pivotField numFmtId="44" showAll="0"/>
    <pivotField dataField="1" numFmtId="9" showAll="0"/>
    <pivotField showAll="0">
      <items count="3">
        <item x="0"/>
        <item x="1"/>
        <item t="default"/>
      </items>
    </pivotField>
  </pivotFields>
  <rowItems count="1">
    <i/>
  </rowItems>
  <colItems count="1">
    <i/>
  </colItems>
  <dataFields count="1">
    <dataField name="Sum of MoM" fld="14" baseField="0" baseItem="0" numFmtId="9"/>
  </dataFields>
  <formats count="3">
    <format dxfId="35">
      <pivotArea dataOnly="0" grandCol="1" outline="0" axis="axisCol" fieldPosition="0"/>
    </format>
    <format dxfId="34">
      <pivotArea type="all" dataOnly="0" outline="0" fieldPosition="0"/>
    </format>
    <format dxfId="33">
      <pivotArea outline="0" collapsedLevelsAreSubtotals="1"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8641EC8-9610-492B-94CB-0A33D37CF559}" name="PivotTable15" cacheId="0" dataOnRows="1" applyNumberFormats="0" applyBorderFormats="0" applyFontFormats="0" applyPatternFormats="0" applyAlignmentFormats="0" applyWidthHeightFormats="1" dataCaption="Values" updatedVersion="6" minRefreshableVersion="3" showCalcMbrs="0" useAutoFormatting="1" itemPrintTitles="1" createdVersion="3" indent="0" outline="1" outlineData="1" multipleFieldFilters="0" chartFormat="15">
  <location ref="B31:C39" firstHeaderRow="1" firstDataRow="1" firstDataCol="1"/>
  <pivotFields count="16">
    <pivotField showAll="0"/>
    <pivotField showAll="0">
      <items count="4">
        <item x="0"/>
        <item x="1"/>
        <item x="2"/>
        <item t="default"/>
      </items>
    </pivotField>
    <pivotField axis="axisRow" showAll="0" sortType="ascending">
      <items count="8">
        <item x="3"/>
        <item x="6"/>
        <item x="0"/>
        <item x="4"/>
        <item x="5"/>
        <item x="1"/>
        <item x="2"/>
        <item t="default"/>
      </items>
      <autoSortScope>
        <pivotArea dataOnly="0" outline="0" fieldPosition="0">
          <references count="1">
            <reference field="4294967294" count="1" selected="0">
              <x v="0"/>
            </reference>
          </references>
        </pivotArea>
      </autoSortScope>
    </pivotField>
    <pivotField numFmtId="44" showAll="0"/>
    <pivotField numFmtId="44" showAll="0"/>
    <pivotField numFmtId="44" showAll="0"/>
    <pivotField numFmtId="44" showAll="0"/>
    <pivotField numFmtId="44" showAll="0"/>
    <pivotField numFmtId="44" showAll="0"/>
    <pivotField numFmtId="44" showAll="0"/>
    <pivotField numFmtId="44" showAll="0"/>
    <pivotField dataField="1" numFmtId="44" showAll="0">
      <items count="15">
        <item x="13"/>
        <item x="12"/>
        <item x="11"/>
        <item x="10"/>
        <item x="9"/>
        <item x="8"/>
        <item x="7"/>
        <item x="6"/>
        <item x="5"/>
        <item x="4"/>
        <item x="3"/>
        <item x="2"/>
        <item x="1"/>
        <item x="0"/>
        <item t="default"/>
      </items>
    </pivotField>
    <pivotField numFmtId="44" showAll="0"/>
    <pivotField numFmtId="44" showAll="0"/>
    <pivotField numFmtId="9" showAll="0"/>
    <pivotField showAll="0">
      <items count="3">
        <item x="0"/>
        <item x="1"/>
        <item t="default"/>
      </items>
    </pivotField>
  </pivotFields>
  <rowFields count="1">
    <field x="2"/>
  </rowFields>
  <rowItems count="8">
    <i>
      <x v="1"/>
    </i>
    <i>
      <x v="4"/>
    </i>
    <i>
      <x v="3"/>
    </i>
    <i>
      <x/>
    </i>
    <i>
      <x v="6"/>
    </i>
    <i>
      <x v="5"/>
    </i>
    <i>
      <x v="2"/>
    </i>
    <i t="grand">
      <x/>
    </i>
  </rowItems>
  <colItems count="1">
    <i/>
  </colItems>
  <dataFields count="1">
    <dataField name="Sum of Average Revenue" fld="11" baseField="0" baseItem="0"/>
  </dataFields>
  <formats count="2">
    <format dxfId="37">
      <pivotArea dataOnly="0" grandCol="1" outline="0" axis="axisCol" fieldPosition="0"/>
    </format>
    <format dxfId="36">
      <pivotArea type="all" dataOnly="0" outline="0" fieldPosition="0"/>
    </format>
  </formats>
  <chartFormats count="1">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tributors" xr10:uid="{3A51C58C-EF2D-457E-9EBC-8ACE91CDB968}" sourceName="Distributors">
  <pivotTables>
    <pivotTable tabId="4" name="PivotTable3"/>
  </pivotTables>
  <data>
    <tabular pivotCacheId="964386452">
      <items count="7">
        <i x="3" s="1"/>
        <i x="6" s="1"/>
        <i x="0" s="1"/>
        <i x="4" s="1"/>
        <i x="5"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re" xr10:uid="{D1D59C60-43B5-46AD-BB77-E1E4D31AA0F0}" sourceName="Genre">
  <pivotTables>
    <pivotTable tabId="4" name="PivotTable5"/>
    <pivotTable tabId="4" name="PivotTable2"/>
    <pivotTable tabId="4" name="PivotTable7"/>
    <pivotTable tabId="4" name="PivotTable12"/>
    <pivotTable tabId="4" name="PivotTable13"/>
    <pivotTable tabId="4" name="PivotTable14"/>
    <pivotTable tabId="4" name="PivotTable15"/>
    <pivotTable tabId="4" name="PivotTable17"/>
    <pivotTable tabId="4" name="PivotTable18"/>
  </pivotTables>
  <data>
    <tabular pivotCacheId="964386452">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venue_Status" xr10:uid="{F476A479-BDD6-4ACC-85B6-89AEEC60C379}" sourceName="Revenue Status">
  <pivotTables>
    <pivotTable tabId="4" name="PivotTable4"/>
  </pivotTables>
  <data>
    <tabular pivotCacheId="964386452">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tributors" xr10:uid="{FCE3A365-9775-4874-B412-9F3BA2C4E7D4}" cache="Slicer_Distributors" caption="Distributors" style="SlicerStyleDark2" rowHeight="241300"/>
  <slicer name="Genre" xr10:uid="{B7D34C5E-7244-4235-AF67-57061FC2F1F9}" cache="Slicer_Genre" caption="Genre" style="SlicerStyleDark2" rowHeight="241300"/>
  <slicer name="Revenue Status" xr10:uid="{99F86223-674E-4B79-9711-56DF7CB3883F}" cache="Slicer_Revenue_Status" caption="Revenue Status" style="SlicerStyleDark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rinterSettings" Target="../printerSettings/printerSettings2.bin"/><Relationship Id="rId2" Type="http://schemas.openxmlformats.org/officeDocument/2006/relationships/pivotTable" Target="../pivotTables/pivotTable2.xml"/><Relationship Id="rId16" Type="http://schemas.openxmlformats.org/officeDocument/2006/relationships/pivotTable" Target="../pivotTables/pivotTable16.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
  <sheetViews>
    <sheetView tabSelected="1" topLeftCell="I1" workbookViewId="0">
      <selection activeCell="A8" sqref="A8"/>
    </sheetView>
  </sheetViews>
  <sheetFormatPr defaultRowHeight="15" x14ac:dyDescent="0.25"/>
  <cols>
    <col min="1" max="1" width="43.85546875" customWidth="1"/>
    <col min="2" max="2" width="28.140625" customWidth="1"/>
    <col min="3" max="3" width="26.42578125" customWidth="1"/>
    <col min="4" max="4" width="16" customWidth="1"/>
    <col min="5" max="5" width="16.85546875" customWidth="1"/>
    <col min="6" max="6" width="15.7109375" customWidth="1"/>
    <col min="7" max="7" width="15.140625" customWidth="1"/>
    <col min="8" max="8" width="14.85546875" customWidth="1"/>
    <col min="9" max="9" width="14.7109375" customWidth="1"/>
    <col min="10" max="10" width="15.140625" customWidth="1"/>
    <col min="11" max="11" width="23.140625" customWidth="1"/>
    <col min="12" max="12" width="21" customWidth="1"/>
    <col min="13" max="13" width="21.140625" customWidth="1"/>
    <col min="14" max="14" width="20.5703125" customWidth="1"/>
    <col min="15" max="15" width="17.85546875" customWidth="1"/>
    <col min="16" max="16" width="18.5703125" customWidth="1"/>
    <col min="19" max="19" width="12.5703125" bestFit="1" customWidth="1"/>
    <col min="20" max="21" width="9.140625" customWidth="1"/>
    <col min="22" max="22" width="18.5703125" customWidth="1"/>
    <col min="23" max="23" width="22" customWidth="1"/>
    <col min="24" max="24" width="23.7109375" bestFit="1" customWidth="1"/>
  </cols>
  <sheetData>
    <row r="1" spans="1:19" s="81" customFormat="1" ht="24" thickBot="1" x14ac:dyDescent="0.4">
      <c r="A1" s="85" t="s">
        <v>38</v>
      </c>
      <c r="B1" s="85"/>
      <c r="C1" s="85"/>
      <c r="D1" s="85"/>
      <c r="E1" s="85"/>
      <c r="F1" s="85"/>
      <c r="G1" s="85"/>
      <c r="H1" s="85"/>
      <c r="I1" s="85"/>
      <c r="J1" s="84"/>
      <c r="K1" s="84"/>
      <c r="L1" s="84"/>
      <c r="M1" s="84"/>
      <c r="N1" s="84"/>
      <c r="O1" s="84"/>
      <c r="P1" s="84"/>
    </row>
    <row r="2" spans="1:19" x14ac:dyDescent="0.25">
      <c r="A2" s="72" t="s">
        <v>24</v>
      </c>
      <c r="B2" s="5" t="s">
        <v>36</v>
      </c>
      <c r="C2" s="5" t="s">
        <v>37</v>
      </c>
      <c r="D2" s="73">
        <v>45128</v>
      </c>
      <c r="E2" s="73">
        <v>45159</v>
      </c>
      <c r="F2" s="73">
        <v>45190</v>
      </c>
      <c r="G2" s="73">
        <v>45220</v>
      </c>
      <c r="H2" s="73">
        <v>45251</v>
      </c>
      <c r="I2" s="73">
        <v>45281</v>
      </c>
      <c r="J2" s="73">
        <v>44948</v>
      </c>
      <c r="K2" s="74" t="s">
        <v>19</v>
      </c>
      <c r="L2" s="3" t="s">
        <v>20</v>
      </c>
      <c r="M2" s="3" t="s">
        <v>21</v>
      </c>
      <c r="N2" s="3" t="s">
        <v>22</v>
      </c>
      <c r="O2" s="3" t="s">
        <v>16</v>
      </c>
      <c r="P2" s="4" t="s">
        <v>23</v>
      </c>
    </row>
    <row r="3" spans="1:19" x14ac:dyDescent="0.25">
      <c r="A3" s="76" t="s">
        <v>0</v>
      </c>
      <c r="B3" s="76" t="s">
        <v>25</v>
      </c>
      <c r="C3" s="76" t="str">
        <f>VLOOKUP(A3,DISTRIBUTORS!A1:B17,2,0)</f>
        <v>Paramount Pictures</v>
      </c>
      <c r="D3" s="77">
        <v>908851</v>
      </c>
      <c r="E3" s="77">
        <v>953741</v>
      </c>
      <c r="F3" s="77">
        <v>924366</v>
      </c>
      <c r="G3" s="77">
        <v>907576</v>
      </c>
      <c r="H3" s="77">
        <v>945771</v>
      </c>
      <c r="I3" s="77">
        <v>1928656</v>
      </c>
      <c r="J3" s="77">
        <v>1023031</v>
      </c>
      <c r="K3" s="78">
        <v>7591992</v>
      </c>
      <c r="L3" s="65">
        <v>1084570.2857142857</v>
      </c>
      <c r="M3" s="65">
        <v>1928656</v>
      </c>
      <c r="N3" s="65">
        <v>907576</v>
      </c>
      <c r="O3" s="79">
        <f>(J3/I3)-1</f>
        <v>-0.46956274213753002</v>
      </c>
      <c r="P3" s="80" t="s">
        <v>17</v>
      </c>
    </row>
    <row r="4" spans="1:19" x14ac:dyDescent="0.25">
      <c r="A4" s="76" t="s">
        <v>1</v>
      </c>
      <c r="B4" s="76" t="s">
        <v>26</v>
      </c>
      <c r="C4" s="76" t="str">
        <f>VLOOKUP(A4,DISTRIBUTORS!A2:B18,2,0)</f>
        <v>Walt Disney</v>
      </c>
      <c r="D4" s="77">
        <v>544951</v>
      </c>
      <c r="E4" s="77">
        <v>576636</v>
      </c>
      <c r="F4" s="77">
        <v>564851</v>
      </c>
      <c r="G4" s="77">
        <v>516416</v>
      </c>
      <c r="H4" s="77">
        <v>558496</v>
      </c>
      <c r="I4" s="77">
        <v>1139066</v>
      </c>
      <c r="J4" s="77">
        <v>606996</v>
      </c>
      <c r="K4" s="78">
        <v>4507412</v>
      </c>
      <c r="L4" s="65">
        <v>643916</v>
      </c>
      <c r="M4" s="65">
        <v>1139066</v>
      </c>
      <c r="N4" s="65">
        <v>516416</v>
      </c>
      <c r="O4" s="79">
        <f t="shared" ref="O4:O18" si="0">(J4/I4)-1</f>
        <v>-0.46711077321243899</v>
      </c>
      <c r="P4" s="80" t="s">
        <v>17</v>
      </c>
    </row>
    <row r="5" spans="1:19" x14ac:dyDescent="0.25">
      <c r="A5" s="76" t="s">
        <v>2</v>
      </c>
      <c r="B5" s="76" t="s">
        <v>27</v>
      </c>
      <c r="C5" s="76" t="str">
        <f>VLOOKUP(A5,DISTRIBUTORS!A3:B19,2,0)</f>
        <v>Warner Bros.</v>
      </c>
      <c r="D5" s="77">
        <v>259311</v>
      </c>
      <c r="E5" s="77">
        <v>263611</v>
      </c>
      <c r="F5" s="77">
        <v>263801</v>
      </c>
      <c r="G5" s="77">
        <v>279256</v>
      </c>
      <c r="H5" s="77">
        <v>283426</v>
      </c>
      <c r="I5" s="77">
        <v>590476</v>
      </c>
      <c r="J5" s="77">
        <v>300861</v>
      </c>
      <c r="K5" s="78">
        <v>2240742</v>
      </c>
      <c r="L5" s="65">
        <v>320106</v>
      </c>
      <c r="M5" s="65">
        <v>590476</v>
      </c>
      <c r="N5" s="65">
        <v>259311</v>
      </c>
      <c r="O5" s="79">
        <f t="shared" si="0"/>
        <v>-0.49047717434747562</v>
      </c>
      <c r="P5" s="80" t="s">
        <v>17</v>
      </c>
    </row>
    <row r="6" spans="1:19" x14ac:dyDescent="0.25">
      <c r="A6" s="76" t="s">
        <v>3</v>
      </c>
      <c r="B6" s="76" t="s">
        <v>26</v>
      </c>
      <c r="C6" s="76" t="str">
        <f>VLOOKUP(A6,DISTRIBUTORS!A4:B20,2,0)</f>
        <v>Paramount Pictures</v>
      </c>
      <c r="D6" s="77">
        <v>81641</v>
      </c>
      <c r="E6" s="77">
        <v>86581</v>
      </c>
      <c r="F6" s="77">
        <v>78091</v>
      </c>
      <c r="G6" s="77">
        <v>92076</v>
      </c>
      <c r="H6" s="77">
        <v>94381</v>
      </c>
      <c r="I6" s="77">
        <v>187256</v>
      </c>
      <c r="J6" s="77">
        <v>111241</v>
      </c>
      <c r="K6" s="78">
        <v>731267</v>
      </c>
      <c r="L6" s="65">
        <v>104466.71428571429</v>
      </c>
      <c r="M6" s="65">
        <v>187256</v>
      </c>
      <c r="N6" s="65">
        <v>78091</v>
      </c>
      <c r="O6" s="79">
        <f t="shared" si="0"/>
        <v>-0.40594159866706536</v>
      </c>
      <c r="P6" s="80" t="s">
        <v>18</v>
      </c>
    </row>
    <row r="7" spans="1:19" x14ac:dyDescent="0.25">
      <c r="A7" s="76" t="s">
        <v>4</v>
      </c>
      <c r="B7" s="76" t="s">
        <v>26</v>
      </c>
      <c r="C7" s="76" t="str">
        <f>VLOOKUP(A7,DISTRIBUTORS!A5:B21,2,0)</f>
        <v>20th Century Fox</v>
      </c>
      <c r="D7" s="77">
        <v>14506</v>
      </c>
      <c r="E7" s="77">
        <v>18876</v>
      </c>
      <c r="F7" s="77">
        <v>8641</v>
      </c>
      <c r="G7" s="77">
        <v>5236</v>
      </c>
      <c r="H7" s="77">
        <v>5066</v>
      </c>
      <c r="I7" s="77">
        <v>2286</v>
      </c>
      <c r="J7" s="77">
        <v>1316</v>
      </c>
      <c r="K7" s="78">
        <v>55927</v>
      </c>
      <c r="L7" s="65">
        <v>7989.5714285714284</v>
      </c>
      <c r="M7" s="65">
        <v>18876</v>
      </c>
      <c r="N7" s="65">
        <v>1316</v>
      </c>
      <c r="O7" s="79">
        <f t="shared" si="0"/>
        <v>-0.42432195975503062</v>
      </c>
      <c r="P7" s="80" t="s">
        <v>18</v>
      </c>
    </row>
    <row r="8" spans="1:19" x14ac:dyDescent="0.25">
      <c r="A8" s="76" t="s">
        <v>5</v>
      </c>
      <c r="B8" s="76" t="s">
        <v>25</v>
      </c>
      <c r="C8" s="76" t="str">
        <f>VLOOKUP(A8,DISTRIBUTORS!A6:B22,2,0)</f>
        <v>Walt Disney</v>
      </c>
      <c r="D8" s="77">
        <v>5746</v>
      </c>
      <c r="E8" s="77">
        <v>5816</v>
      </c>
      <c r="F8" s="77">
        <v>5836</v>
      </c>
      <c r="G8" s="77">
        <v>5671</v>
      </c>
      <c r="H8" s="77">
        <v>5841</v>
      </c>
      <c r="I8" s="77">
        <v>10066</v>
      </c>
      <c r="J8" s="77">
        <v>5821</v>
      </c>
      <c r="K8" s="78">
        <v>44797</v>
      </c>
      <c r="L8" s="65">
        <v>6399.5714285714284</v>
      </c>
      <c r="M8" s="65">
        <v>10066</v>
      </c>
      <c r="N8" s="65">
        <v>5671</v>
      </c>
      <c r="O8" s="79">
        <f t="shared" si="0"/>
        <v>-0.42171666997814428</v>
      </c>
      <c r="P8" s="80" t="s">
        <v>18</v>
      </c>
    </row>
    <row r="9" spans="1:19" x14ac:dyDescent="0.25">
      <c r="A9" s="76" t="s">
        <v>6</v>
      </c>
      <c r="B9" s="76" t="s">
        <v>26</v>
      </c>
      <c r="C9" s="76" t="str">
        <f>VLOOKUP(A9,DISTRIBUTORS!A7:B23,2,0)</f>
        <v>Warner Bros.</v>
      </c>
      <c r="D9" s="77">
        <v>7586</v>
      </c>
      <c r="E9" s="77">
        <v>7081</v>
      </c>
      <c r="F9" s="77">
        <v>8006</v>
      </c>
      <c r="G9" s="77">
        <v>12296</v>
      </c>
      <c r="H9" s="77">
        <v>1246</v>
      </c>
      <c r="I9" s="77">
        <v>1246</v>
      </c>
      <c r="J9" s="77">
        <v>1246</v>
      </c>
      <c r="K9" s="78">
        <v>38707</v>
      </c>
      <c r="L9" s="65">
        <v>5529.5714285714284</v>
      </c>
      <c r="M9" s="65">
        <v>12296</v>
      </c>
      <c r="N9" s="65">
        <v>1246</v>
      </c>
      <c r="O9" s="79">
        <f t="shared" si="0"/>
        <v>0</v>
      </c>
      <c r="P9" s="80" t="s">
        <v>18</v>
      </c>
    </row>
    <row r="10" spans="1:19" x14ac:dyDescent="0.25">
      <c r="A10" s="76" t="s">
        <v>7</v>
      </c>
      <c r="B10" s="76" t="s">
        <v>26</v>
      </c>
      <c r="C10" s="76" t="str">
        <f>VLOOKUP(A10,DISTRIBUTORS!A8:B24,2,0)</f>
        <v>Sony Pictures</v>
      </c>
      <c r="D10" s="77">
        <v>2251</v>
      </c>
      <c r="E10" s="77">
        <v>2286</v>
      </c>
      <c r="F10" s="77">
        <v>2286</v>
      </c>
      <c r="G10" s="77">
        <v>3756</v>
      </c>
      <c r="H10" s="77">
        <v>4451</v>
      </c>
      <c r="I10" s="77">
        <v>4956</v>
      </c>
      <c r="J10" s="77">
        <v>2671</v>
      </c>
      <c r="K10" s="78">
        <v>22657</v>
      </c>
      <c r="L10" s="65">
        <v>3236.7142857142858</v>
      </c>
      <c r="M10" s="65">
        <v>4956</v>
      </c>
      <c r="N10" s="65">
        <v>2251</v>
      </c>
      <c r="O10" s="79">
        <f t="shared" si="0"/>
        <v>-0.46105730427764324</v>
      </c>
      <c r="P10" s="80" t="s">
        <v>18</v>
      </c>
    </row>
    <row r="11" spans="1:19" x14ac:dyDescent="0.25">
      <c r="A11" s="76" t="s">
        <v>8</v>
      </c>
      <c r="B11" s="76" t="s">
        <v>26</v>
      </c>
      <c r="C11" s="76" t="str">
        <f>VLOOKUP(A11,DISTRIBUTORS!A9:B25,2,0)</f>
        <v>20th Century Fox</v>
      </c>
      <c r="D11" s="77">
        <v>1506</v>
      </c>
      <c r="E11" s="77">
        <v>1501</v>
      </c>
      <c r="F11" s="77">
        <v>1501</v>
      </c>
      <c r="G11" s="77">
        <v>1516</v>
      </c>
      <c r="H11" s="77">
        <v>1501</v>
      </c>
      <c r="I11" s="77">
        <v>1746</v>
      </c>
      <c r="J11" s="77">
        <v>1496</v>
      </c>
      <c r="K11" s="78">
        <v>10767</v>
      </c>
      <c r="L11" s="65">
        <v>1538.1428571428571</v>
      </c>
      <c r="M11" s="65">
        <v>1746</v>
      </c>
      <c r="N11" s="65">
        <v>1496</v>
      </c>
      <c r="O11" s="79">
        <f t="shared" si="0"/>
        <v>-0.14318442153493705</v>
      </c>
      <c r="P11" s="80" t="s">
        <v>18</v>
      </c>
      <c r="S11" s="2"/>
    </row>
    <row r="12" spans="1:19" x14ac:dyDescent="0.25">
      <c r="A12" s="76" t="s">
        <v>9</v>
      </c>
      <c r="B12" s="76" t="s">
        <v>26</v>
      </c>
      <c r="C12" s="76" t="str">
        <f>VLOOKUP(A12,DISTRIBUTORS!A10:B26,2,0)</f>
        <v>Universal</v>
      </c>
      <c r="D12" s="77">
        <v>1296</v>
      </c>
      <c r="E12" s="77">
        <v>1296</v>
      </c>
      <c r="F12" s="77">
        <v>1296</v>
      </c>
      <c r="G12" s="77">
        <v>1291</v>
      </c>
      <c r="H12" s="77">
        <v>1296</v>
      </c>
      <c r="I12" s="77">
        <v>1346</v>
      </c>
      <c r="J12" s="77">
        <v>1296</v>
      </c>
      <c r="K12" s="78">
        <v>9117</v>
      </c>
      <c r="L12" s="65">
        <v>1302.4285714285713</v>
      </c>
      <c r="M12" s="65">
        <v>1346</v>
      </c>
      <c r="N12" s="65">
        <v>1291</v>
      </c>
      <c r="O12" s="79">
        <f t="shared" si="0"/>
        <v>-3.7147102526002951E-2</v>
      </c>
      <c r="P12" s="80" t="s">
        <v>18</v>
      </c>
    </row>
    <row r="13" spans="1:19" x14ac:dyDescent="0.25">
      <c r="A13" s="76" t="s">
        <v>10</v>
      </c>
      <c r="B13" s="76" t="s">
        <v>26</v>
      </c>
      <c r="C13" s="76" t="str">
        <f>VLOOKUP(A13,DISTRIBUTORS!A11:B27,2,0)</f>
        <v>Sony Pictures</v>
      </c>
      <c r="D13" s="77">
        <v>1246</v>
      </c>
      <c r="E13" s="77">
        <v>1246</v>
      </c>
      <c r="F13" s="77">
        <v>1246</v>
      </c>
      <c r="G13" s="77">
        <v>1251</v>
      </c>
      <c r="H13" s="77">
        <v>1256</v>
      </c>
      <c r="I13" s="77">
        <v>1396</v>
      </c>
      <c r="J13" s="77">
        <v>1256</v>
      </c>
      <c r="K13" s="78">
        <v>8897</v>
      </c>
      <c r="L13" s="65">
        <v>1271</v>
      </c>
      <c r="M13" s="65">
        <v>1396</v>
      </c>
      <c r="N13" s="65">
        <v>1246</v>
      </c>
      <c r="O13" s="79">
        <f t="shared" si="0"/>
        <v>-0.10028653295128942</v>
      </c>
      <c r="P13" s="80" t="s">
        <v>18</v>
      </c>
    </row>
    <row r="14" spans="1:19" x14ac:dyDescent="0.25">
      <c r="A14" s="76" t="s">
        <v>11</v>
      </c>
      <c r="B14" s="76" t="s">
        <v>26</v>
      </c>
      <c r="C14" s="76" t="str">
        <f>VLOOKUP(A14,DISTRIBUTORS!A12:B28,2,0)</f>
        <v>Dreamworks SKG</v>
      </c>
      <c r="D14" s="77">
        <v>1271</v>
      </c>
      <c r="E14" s="77">
        <v>1271</v>
      </c>
      <c r="F14" s="77">
        <v>1271</v>
      </c>
      <c r="G14" s="77">
        <v>1271</v>
      </c>
      <c r="H14" s="77">
        <v>1271</v>
      </c>
      <c r="I14" s="77">
        <v>1276</v>
      </c>
      <c r="J14" s="77">
        <v>1246</v>
      </c>
      <c r="K14" s="78">
        <v>8877</v>
      </c>
      <c r="L14" s="65">
        <v>1268.1428571428571</v>
      </c>
      <c r="M14" s="65">
        <v>1276</v>
      </c>
      <c r="N14" s="65">
        <v>1246</v>
      </c>
      <c r="O14" s="79">
        <f t="shared" si="0"/>
        <v>-2.3510971786833812E-2</v>
      </c>
      <c r="P14" s="80" t="s">
        <v>18</v>
      </c>
    </row>
    <row r="15" spans="1:19" x14ac:dyDescent="0.25">
      <c r="A15" s="76" t="s">
        <v>12</v>
      </c>
      <c r="B15" s="76" t="s">
        <v>26</v>
      </c>
      <c r="C15" s="76" t="str">
        <f>VLOOKUP(A15,DISTRIBUTORS!A13:B29,2,0)</f>
        <v>Warner Bros.</v>
      </c>
      <c r="D15" s="77">
        <v>1246</v>
      </c>
      <c r="E15" s="77">
        <v>1246</v>
      </c>
      <c r="F15" s="77">
        <v>1246</v>
      </c>
      <c r="G15" s="77">
        <v>1246</v>
      </c>
      <c r="H15" s="77">
        <v>1246</v>
      </c>
      <c r="I15" s="77">
        <v>1246</v>
      </c>
      <c r="J15" s="77">
        <v>1291</v>
      </c>
      <c r="K15" s="78">
        <v>8767</v>
      </c>
      <c r="L15" s="65">
        <v>1252.4285714285713</v>
      </c>
      <c r="M15" s="65">
        <v>1291</v>
      </c>
      <c r="N15" s="65">
        <v>1246</v>
      </c>
      <c r="O15" s="79">
        <f t="shared" si="0"/>
        <v>3.6115569823435001E-2</v>
      </c>
      <c r="P15" s="80" t="s">
        <v>18</v>
      </c>
    </row>
    <row r="16" spans="1:19" ht="15" customHeight="1" x14ac:dyDescent="0.25">
      <c r="A16" s="76" t="s">
        <v>13</v>
      </c>
      <c r="B16" s="76" t="s">
        <v>26</v>
      </c>
      <c r="C16" s="76" t="str">
        <f>VLOOKUP(A16,DISTRIBUTORS!A14:B30,2,0)</f>
        <v>Sony Pictures</v>
      </c>
      <c r="D16" s="77">
        <v>1246</v>
      </c>
      <c r="E16" s="77">
        <v>1246</v>
      </c>
      <c r="F16" s="77">
        <v>1246</v>
      </c>
      <c r="G16" s="77">
        <v>1246</v>
      </c>
      <c r="H16" s="77">
        <v>1246</v>
      </c>
      <c r="I16" s="77">
        <v>1246</v>
      </c>
      <c r="J16" s="77">
        <v>1246</v>
      </c>
      <c r="K16" s="78">
        <v>8722</v>
      </c>
      <c r="L16" s="65">
        <v>1246</v>
      </c>
      <c r="M16" s="65">
        <v>1246</v>
      </c>
      <c r="N16" s="65">
        <v>1246</v>
      </c>
      <c r="O16" s="79">
        <f t="shared" si="0"/>
        <v>0</v>
      </c>
      <c r="P16" s="80" t="s">
        <v>18</v>
      </c>
    </row>
    <row r="17" spans="1:16" x14ac:dyDescent="0.25">
      <c r="A17" s="76" t="s">
        <v>14</v>
      </c>
      <c r="B17" s="76" t="s">
        <v>25</v>
      </c>
      <c r="C17" s="76" t="str">
        <f>VLOOKUP(A17,DISTRIBUTORS!A15:B31,2,0)</f>
        <v>20th Century Fox</v>
      </c>
      <c r="D17" s="77">
        <v>1246</v>
      </c>
      <c r="E17" s="77">
        <v>1246</v>
      </c>
      <c r="F17" s="77">
        <v>1246</v>
      </c>
      <c r="G17" s="77">
        <v>1246</v>
      </c>
      <c r="H17" s="77">
        <v>1246</v>
      </c>
      <c r="I17" s="77">
        <v>1246</v>
      </c>
      <c r="J17" s="77">
        <v>1246</v>
      </c>
      <c r="K17" s="78">
        <v>8722</v>
      </c>
      <c r="L17" s="65">
        <v>1246</v>
      </c>
      <c r="M17" s="65">
        <v>1246</v>
      </c>
      <c r="N17" s="65">
        <v>1246</v>
      </c>
      <c r="O17" s="79">
        <f t="shared" si="0"/>
        <v>0</v>
      </c>
      <c r="P17" s="80" t="s">
        <v>18</v>
      </c>
    </row>
    <row r="18" spans="1:16" x14ac:dyDescent="0.25">
      <c r="A18" s="76" t="s">
        <v>15</v>
      </c>
      <c r="B18" s="76" t="s">
        <v>25</v>
      </c>
      <c r="C18" s="76" t="str">
        <f>VLOOKUP(A18,DISTRIBUTORS!A16:B32,2,0)</f>
        <v>Walt Disney</v>
      </c>
      <c r="D18" s="77">
        <v>1246</v>
      </c>
      <c r="E18" s="77">
        <v>1246</v>
      </c>
      <c r="F18" s="77">
        <v>1246</v>
      </c>
      <c r="G18" s="77">
        <v>1246</v>
      </c>
      <c r="H18" s="77">
        <v>1246</v>
      </c>
      <c r="I18" s="77">
        <v>1246</v>
      </c>
      <c r="J18" s="77">
        <v>1246</v>
      </c>
      <c r="K18" s="78">
        <v>8722</v>
      </c>
      <c r="L18" s="65">
        <v>1246</v>
      </c>
      <c r="M18" s="65">
        <v>1246</v>
      </c>
      <c r="N18" s="65">
        <v>1246</v>
      </c>
      <c r="O18" s="79">
        <f t="shared" si="0"/>
        <v>0</v>
      </c>
      <c r="P18" s="80" t="s">
        <v>18</v>
      </c>
    </row>
    <row r="19" spans="1:16" ht="15.75" thickBot="1" x14ac:dyDescent="0.3">
      <c r="A19" s="75"/>
      <c r="B19" s="75"/>
      <c r="C19" s="75"/>
      <c r="D19" s="75"/>
      <c r="E19" s="75"/>
      <c r="F19" s="75"/>
      <c r="G19" s="75"/>
      <c r="H19" s="75"/>
      <c r="I19" s="75"/>
      <c r="J19" s="75"/>
      <c r="K19" s="75"/>
    </row>
  </sheetData>
  <mergeCells count="1">
    <mergeCell ref="A1:I1"/>
  </mergeCells>
  <conditionalFormatting sqref="O3:O18">
    <cfRule type="cellIs" dxfId="39" priority="2" operator="lessThan">
      <formula>50</formula>
    </cfRule>
    <cfRule type="cellIs" dxfId="38" priority="3" operator="greaterThan">
      <formula>50</formula>
    </cfRule>
  </conditionalFormatting>
  <conditionalFormatting sqref="O1:O1048576">
    <cfRule type="dataBar" priority="1">
      <dataBar>
        <cfvo type="min"/>
        <cfvo type="max"/>
        <color rgb="FF63C384"/>
      </dataBar>
      <extLst>
        <ext xmlns:x14="http://schemas.microsoft.com/office/spreadsheetml/2009/9/main" uri="{B025F937-C7B1-47D3-B67F-A62EFF666E3E}">
          <x14:id>{1A1FD241-BF34-4D45-8BD0-21C51131A099}</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1A1FD241-BF34-4D45-8BD0-21C51131A099}">
            <x14:dataBar minLength="0" maxLength="100" gradient="0">
              <x14:cfvo type="autoMin"/>
              <x14:cfvo type="autoMax"/>
              <x14:negativeFillColor rgb="FFFF0000"/>
              <x14:axisColor rgb="FF000000"/>
            </x14:dataBar>
          </x14:cfRule>
          <xm:sqref>O1:O1048576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236"/>
  <sheetViews>
    <sheetView showWhiteSpace="0" zoomScaleNormal="100" workbookViewId="0">
      <selection activeCell="G65" sqref="G65"/>
    </sheetView>
  </sheetViews>
  <sheetFormatPr defaultRowHeight="15" x14ac:dyDescent="0.25"/>
  <cols>
    <col min="2" max="2" width="14" bestFit="1" customWidth="1"/>
    <col min="3" max="3" width="14.28515625" bestFit="1" customWidth="1"/>
    <col min="4" max="4" width="20.5703125" bestFit="1" customWidth="1"/>
    <col min="5" max="5" width="23.5703125" bestFit="1" customWidth="1"/>
    <col min="6" max="6" width="25" bestFit="1" customWidth="1"/>
    <col min="7" max="7" width="12.42578125" bestFit="1" customWidth="1"/>
    <col min="8" max="8" width="12.7109375" bestFit="1" customWidth="1"/>
    <col min="9" max="9" width="20.42578125" bestFit="1" customWidth="1"/>
    <col min="10" max="10" width="10.42578125" bestFit="1" customWidth="1"/>
    <col min="11" max="11" width="23.5703125" bestFit="1" customWidth="1"/>
    <col min="12" max="12" width="14.7109375" bestFit="1" customWidth="1"/>
    <col min="13" max="13" width="18" bestFit="1" customWidth="1"/>
    <col min="14" max="14" width="11.28515625" bestFit="1" customWidth="1"/>
    <col min="15" max="15" width="14.42578125" bestFit="1" customWidth="1"/>
    <col min="16" max="16" width="13.5703125" bestFit="1" customWidth="1"/>
    <col min="17" max="17" width="10.42578125" bestFit="1" customWidth="1"/>
    <col min="18" max="18" width="16.7109375" bestFit="1" customWidth="1"/>
    <col min="19" max="19" width="14.42578125" bestFit="1" customWidth="1"/>
    <col min="20" max="20" width="6.7109375" bestFit="1" customWidth="1"/>
    <col min="21" max="21" width="17.7109375" bestFit="1" customWidth="1"/>
    <col min="22" max="22" width="12.7109375" bestFit="1" customWidth="1"/>
    <col min="23" max="23" width="45.140625" bestFit="1" customWidth="1"/>
    <col min="24" max="24" width="18.140625" bestFit="1" customWidth="1"/>
    <col min="25" max="25" width="21.42578125" bestFit="1" customWidth="1"/>
    <col min="26" max="26" width="12.28515625" bestFit="1" customWidth="1"/>
    <col min="27" max="27" width="14.7109375" bestFit="1" customWidth="1"/>
    <col min="28" max="28" width="18" bestFit="1" customWidth="1"/>
    <col min="29" max="29" width="16.42578125" bestFit="1" customWidth="1"/>
    <col min="30" max="30" width="14.7109375" bestFit="1" customWidth="1"/>
    <col min="31" max="32" width="18" bestFit="1" customWidth="1"/>
    <col min="33" max="33" width="36.5703125" bestFit="1" customWidth="1"/>
    <col min="34" max="34" width="21" bestFit="1" customWidth="1"/>
    <col min="35" max="35" width="39.7109375" bestFit="1" customWidth="1"/>
    <col min="36" max="36" width="35.7109375" bestFit="1" customWidth="1"/>
    <col min="37" max="37" width="21" bestFit="1" customWidth="1"/>
    <col min="38" max="38" width="38.85546875" bestFit="1" customWidth="1"/>
    <col min="39" max="39" width="16.85546875" bestFit="1" customWidth="1"/>
    <col min="40" max="40" width="17.7109375" bestFit="1" customWidth="1"/>
    <col min="41" max="41" width="20" bestFit="1" customWidth="1"/>
    <col min="42" max="42" width="20.42578125" bestFit="1" customWidth="1"/>
    <col min="43" max="43" width="23.5703125" bestFit="1" customWidth="1"/>
    <col min="44" max="44" width="11.7109375" bestFit="1" customWidth="1"/>
    <col min="45" max="45" width="13.5703125" bestFit="1" customWidth="1"/>
    <col min="46" max="46" width="16.7109375" bestFit="1" customWidth="1"/>
    <col min="47" max="47" width="15.5703125" bestFit="1" customWidth="1"/>
    <col min="48" max="48" width="35.7109375" bestFit="1" customWidth="1"/>
    <col min="49" max="49" width="23.5703125" bestFit="1" customWidth="1"/>
    <col min="50" max="50" width="38.85546875" bestFit="1" customWidth="1"/>
    <col min="51" max="51" width="12.7109375" bestFit="1" customWidth="1"/>
    <col min="52" max="52" width="15.28515625" bestFit="1" customWidth="1"/>
    <col min="53" max="53" width="15.42578125" bestFit="1" customWidth="1"/>
    <col min="54" max="54" width="17.7109375" bestFit="1" customWidth="1"/>
    <col min="55" max="55" width="20" bestFit="1" customWidth="1"/>
    <col min="56" max="56" width="20.42578125" bestFit="1" customWidth="1"/>
    <col min="57" max="57" width="15.42578125" bestFit="1" customWidth="1"/>
    <col min="58" max="58" width="23.5703125" bestFit="1" customWidth="1"/>
    <col min="59" max="59" width="11.7109375" bestFit="1" customWidth="1"/>
    <col min="60" max="60" width="13.5703125" bestFit="1" customWidth="1"/>
    <col min="61" max="61" width="11.5703125" bestFit="1" customWidth="1"/>
    <col min="62" max="62" width="16.7109375" bestFit="1" customWidth="1"/>
    <col min="63" max="63" width="15.5703125" bestFit="1" customWidth="1"/>
    <col min="64" max="64" width="35.7109375" bestFit="1" customWidth="1"/>
    <col min="65" max="65" width="11.5703125" bestFit="1" customWidth="1"/>
    <col min="66" max="66" width="23.5703125" bestFit="1" customWidth="1"/>
    <col min="67" max="67" width="38.85546875" bestFit="1" customWidth="1"/>
    <col min="68" max="68" width="15.28515625" bestFit="1" customWidth="1"/>
  </cols>
  <sheetData>
    <row r="1" spans="1:32" x14ac:dyDescent="0.25">
      <c r="A1" s="16"/>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8"/>
    </row>
    <row r="2" spans="1:32" x14ac:dyDescent="0.25">
      <c r="A2" s="19"/>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1"/>
    </row>
    <row r="3" spans="1:32" x14ac:dyDescent="0.25">
      <c r="A3" s="19"/>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1"/>
    </row>
    <row r="4" spans="1:32" x14ac:dyDescent="0.25">
      <c r="A4" s="19"/>
      <c r="B4" s="20"/>
      <c r="C4" s="20"/>
      <c r="D4" s="20"/>
      <c r="E4" s="20"/>
      <c r="F4" s="20"/>
      <c r="G4" s="20"/>
      <c r="H4" s="20"/>
      <c r="I4" s="20"/>
      <c r="J4" s="37"/>
      <c r="K4" s="38"/>
      <c r="L4" s="39"/>
      <c r="M4" s="20"/>
      <c r="N4" s="20"/>
      <c r="O4" s="20"/>
      <c r="P4" s="20"/>
      <c r="Q4" s="20"/>
      <c r="R4" s="20"/>
      <c r="S4" s="20"/>
      <c r="T4" s="20"/>
      <c r="U4" s="20"/>
      <c r="V4" s="20"/>
      <c r="W4" s="20"/>
      <c r="X4" s="20"/>
      <c r="Y4" s="20"/>
      <c r="Z4" s="20"/>
      <c r="AA4" s="20"/>
      <c r="AB4" s="20"/>
      <c r="AC4" s="20"/>
      <c r="AD4" s="20"/>
      <c r="AE4" s="20"/>
      <c r="AF4" s="21"/>
    </row>
    <row r="5" spans="1:32" x14ac:dyDescent="0.25">
      <c r="A5" s="19"/>
      <c r="B5" s="28" t="s">
        <v>42</v>
      </c>
      <c r="C5" s="29"/>
      <c r="D5" s="20"/>
      <c r="E5" s="28" t="s">
        <v>39</v>
      </c>
      <c r="F5" s="29" t="s">
        <v>41</v>
      </c>
      <c r="G5" s="20"/>
      <c r="H5" s="20"/>
      <c r="I5" s="20"/>
      <c r="J5" s="40"/>
      <c r="K5" s="10"/>
      <c r="L5" s="41"/>
      <c r="M5" s="20"/>
      <c r="N5" s="20"/>
      <c r="O5" s="20"/>
      <c r="P5" s="20"/>
      <c r="Q5" s="20"/>
      <c r="R5" s="20"/>
      <c r="S5" s="20"/>
      <c r="T5" s="20"/>
      <c r="U5" s="20"/>
      <c r="V5" s="20"/>
      <c r="W5" s="20"/>
      <c r="X5" s="20"/>
      <c r="Y5" s="20"/>
      <c r="Z5" s="20"/>
      <c r="AA5" s="20"/>
      <c r="AB5" s="20"/>
      <c r="AC5" s="20"/>
      <c r="AD5" s="20"/>
      <c r="AE5" s="20"/>
      <c r="AF5" s="21"/>
    </row>
    <row r="6" spans="1:32" x14ac:dyDescent="0.25">
      <c r="A6" s="19"/>
      <c r="B6" s="30" t="s">
        <v>43</v>
      </c>
      <c r="C6" s="31">
        <v>1835146</v>
      </c>
      <c r="D6" s="20"/>
      <c r="E6" s="30" t="s">
        <v>25</v>
      </c>
      <c r="F6" s="31">
        <v>7654233</v>
      </c>
      <c r="G6" s="20"/>
      <c r="H6" s="20"/>
      <c r="I6" s="20"/>
      <c r="J6" s="40"/>
      <c r="K6" s="10"/>
      <c r="L6" s="41"/>
      <c r="M6" s="20"/>
      <c r="N6" s="20"/>
      <c r="O6" s="20"/>
      <c r="P6" s="20"/>
      <c r="Q6" s="20"/>
      <c r="R6" s="20"/>
      <c r="S6" s="20"/>
      <c r="T6" s="20"/>
      <c r="U6" s="20"/>
      <c r="V6" s="20"/>
      <c r="W6" s="20"/>
      <c r="X6" s="20"/>
      <c r="Y6" s="20"/>
      <c r="Z6" s="20"/>
      <c r="AA6" s="20"/>
      <c r="AB6" s="20"/>
      <c r="AC6" s="20"/>
      <c r="AD6" s="20"/>
      <c r="AE6" s="20"/>
      <c r="AF6" s="21"/>
    </row>
    <row r="7" spans="1:32" x14ac:dyDescent="0.25">
      <c r="A7" s="19"/>
      <c r="B7" s="30" t="s">
        <v>44</v>
      </c>
      <c r="C7" s="31">
        <v>1924926</v>
      </c>
      <c r="D7" s="20"/>
      <c r="E7" s="30" t="s">
        <v>26</v>
      </c>
      <c r="F7" s="31">
        <v>5411117</v>
      </c>
      <c r="G7" s="20"/>
      <c r="H7" s="22" t="s">
        <v>39</v>
      </c>
      <c r="I7" s="20"/>
      <c r="J7" s="40"/>
      <c r="K7" s="10"/>
      <c r="L7" s="41"/>
      <c r="M7" s="20"/>
      <c r="N7" s="20"/>
      <c r="O7" s="20"/>
      <c r="P7" s="20"/>
      <c r="Q7" s="20"/>
      <c r="R7" s="20"/>
      <c r="S7" s="20"/>
      <c r="T7" s="20"/>
      <c r="U7" s="20"/>
      <c r="V7" s="20"/>
      <c r="W7" s="20"/>
      <c r="X7" s="20"/>
      <c r="Y7" s="20"/>
      <c r="Z7" s="20"/>
      <c r="AA7" s="20"/>
      <c r="AB7" s="20"/>
      <c r="AC7" s="20"/>
      <c r="AD7" s="20"/>
      <c r="AE7" s="20"/>
      <c r="AF7" s="21"/>
    </row>
    <row r="8" spans="1:32" x14ac:dyDescent="0.25">
      <c r="A8" s="19"/>
      <c r="B8" s="30" t="s">
        <v>45</v>
      </c>
      <c r="C8" s="31">
        <v>1866176</v>
      </c>
      <c r="D8" s="20"/>
      <c r="E8" s="30" t="s">
        <v>27</v>
      </c>
      <c r="F8" s="31">
        <v>2240742</v>
      </c>
      <c r="G8" s="20"/>
      <c r="H8" s="24" t="s">
        <v>32</v>
      </c>
      <c r="I8" s="20"/>
      <c r="J8" s="40"/>
      <c r="K8" s="10"/>
      <c r="L8" s="41"/>
      <c r="M8" s="20"/>
      <c r="N8" s="20"/>
      <c r="O8" s="20"/>
      <c r="P8" s="20"/>
      <c r="Q8" s="20"/>
      <c r="R8" s="20"/>
      <c r="S8" s="20"/>
      <c r="T8" s="20"/>
      <c r="U8" s="20"/>
      <c r="V8" s="20"/>
      <c r="W8" s="20"/>
      <c r="X8" s="20"/>
      <c r="Y8" s="20"/>
      <c r="Z8" s="20"/>
      <c r="AA8" s="20"/>
      <c r="AB8" s="20"/>
      <c r="AC8" s="20"/>
      <c r="AD8" s="20"/>
      <c r="AE8" s="20"/>
      <c r="AF8" s="21"/>
    </row>
    <row r="9" spans="1:32" x14ac:dyDescent="0.25">
      <c r="A9" s="19"/>
      <c r="B9" s="30" t="s">
        <v>46</v>
      </c>
      <c r="C9" s="31">
        <v>1832596</v>
      </c>
      <c r="D9" s="20"/>
      <c r="E9" s="32" t="s">
        <v>40</v>
      </c>
      <c r="F9" s="33">
        <v>15306092</v>
      </c>
      <c r="G9" s="20"/>
      <c r="H9" s="24" t="s">
        <v>35</v>
      </c>
      <c r="I9" s="20"/>
      <c r="J9" s="40"/>
      <c r="K9" s="10"/>
      <c r="L9" s="41"/>
      <c r="M9" s="20"/>
      <c r="N9" s="20"/>
      <c r="O9" s="20"/>
      <c r="P9" s="20"/>
      <c r="Q9" s="20"/>
      <c r="R9" s="20"/>
      <c r="S9" s="20"/>
      <c r="T9" s="20"/>
      <c r="U9" s="20"/>
      <c r="V9" s="20"/>
      <c r="W9" s="20"/>
      <c r="X9" s="20"/>
      <c r="Y9" s="20"/>
      <c r="Z9" s="20"/>
      <c r="AA9" s="20"/>
      <c r="AB9" s="20"/>
      <c r="AC9" s="20"/>
      <c r="AD9" s="20"/>
      <c r="AE9" s="20"/>
      <c r="AF9" s="21"/>
    </row>
    <row r="10" spans="1:32" x14ac:dyDescent="0.25">
      <c r="A10" s="19"/>
      <c r="B10" s="30" t="s">
        <v>47</v>
      </c>
      <c r="C10" s="31">
        <v>1908986</v>
      </c>
      <c r="D10" s="20"/>
      <c r="E10" s="20"/>
      <c r="F10" s="20"/>
      <c r="G10" s="20"/>
      <c r="H10" s="24" t="s">
        <v>29</v>
      </c>
      <c r="I10" s="20"/>
      <c r="J10" s="40"/>
      <c r="K10" s="10"/>
      <c r="L10" s="41"/>
      <c r="M10" s="20"/>
      <c r="N10" s="20"/>
      <c r="O10" s="20"/>
      <c r="P10" s="20"/>
      <c r="Q10" s="20"/>
      <c r="R10" s="20"/>
      <c r="S10" s="20"/>
      <c r="T10" s="20"/>
      <c r="U10" s="20"/>
      <c r="V10" s="20"/>
      <c r="W10" s="20"/>
      <c r="X10" s="20"/>
      <c r="Y10" s="20"/>
      <c r="Z10" s="20"/>
      <c r="AA10" s="20"/>
      <c r="AB10" s="20"/>
      <c r="AC10" s="20"/>
      <c r="AD10" s="20"/>
      <c r="AE10" s="20"/>
      <c r="AF10" s="21"/>
    </row>
    <row r="11" spans="1:32" x14ac:dyDescent="0.25">
      <c r="A11" s="19"/>
      <c r="B11" s="30" t="s">
        <v>48</v>
      </c>
      <c r="C11" s="31">
        <v>3874756</v>
      </c>
      <c r="D11" s="20"/>
      <c r="E11" s="20"/>
      <c r="F11" s="20"/>
      <c r="G11" s="20"/>
      <c r="H11" s="24" t="s">
        <v>33</v>
      </c>
      <c r="I11" s="20"/>
      <c r="J11" s="40"/>
      <c r="K11" s="10"/>
      <c r="L11" s="41"/>
      <c r="M11" s="20"/>
      <c r="N11" s="20"/>
      <c r="O11" s="20"/>
      <c r="P11" s="20"/>
      <c r="Q11" s="20"/>
      <c r="R11" s="20"/>
      <c r="S11" s="20"/>
      <c r="T11" s="20"/>
      <c r="U11" s="20"/>
      <c r="V11" s="20"/>
      <c r="W11" s="20"/>
      <c r="X11" s="20"/>
      <c r="Y11" s="20"/>
      <c r="Z11" s="20"/>
      <c r="AA11" s="20"/>
      <c r="AB11" s="20"/>
      <c r="AC11" s="20"/>
      <c r="AD11" s="20"/>
      <c r="AE11" s="20"/>
      <c r="AF11" s="21"/>
    </row>
    <row r="12" spans="1:32" x14ac:dyDescent="0.25">
      <c r="A12" s="19"/>
      <c r="B12" s="32" t="s">
        <v>49</v>
      </c>
      <c r="C12" s="33">
        <v>2063506</v>
      </c>
      <c r="D12" s="20"/>
      <c r="E12" s="20"/>
      <c r="F12" s="20"/>
      <c r="G12" s="20"/>
      <c r="H12" s="24" t="s">
        <v>34</v>
      </c>
      <c r="I12" s="20"/>
      <c r="J12" s="40"/>
      <c r="K12" s="10"/>
      <c r="L12" s="41"/>
      <c r="M12" s="20"/>
      <c r="N12" s="20"/>
      <c r="O12" s="20"/>
      <c r="P12" s="20"/>
      <c r="Q12" s="20"/>
      <c r="R12" s="20"/>
      <c r="S12" s="20"/>
      <c r="T12" s="20"/>
      <c r="U12" s="20"/>
      <c r="V12" s="20"/>
      <c r="W12" s="20"/>
      <c r="X12" s="20"/>
      <c r="Y12" s="20"/>
      <c r="Z12" s="20"/>
      <c r="AA12" s="20"/>
      <c r="AB12" s="20"/>
      <c r="AC12" s="20"/>
      <c r="AD12" s="20"/>
      <c r="AE12" s="20"/>
      <c r="AF12" s="21"/>
    </row>
    <row r="13" spans="1:32" x14ac:dyDescent="0.25">
      <c r="A13" s="19"/>
      <c r="B13" s="20"/>
      <c r="C13" s="20"/>
      <c r="D13" s="20"/>
      <c r="E13" s="20"/>
      <c r="F13" s="20"/>
      <c r="G13" s="20"/>
      <c r="H13" s="24" t="s">
        <v>30</v>
      </c>
      <c r="I13" s="20"/>
      <c r="J13" s="40"/>
      <c r="K13" s="10"/>
      <c r="L13" s="41"/>
      <c r="M13" s="20"/>
      <c r="N13" s="20"/>
      <c r="O13" s="20"/>
      <c r="P13" s="20"/>
      <c r="Q13" s="20"/>
      <c r="R13" s="20"/>
      <c r="S13" s="20"/>
      <c r="T13" s="20"/>
      <c r="U13" s="20"/>
      <c r="V13" s="20"/>
      <c r="W13" s="20"/>
      <c r="X13" s="20"/>
      <c r="Y13" s="20"/>
      <c r="Z13" s="20"/>
      <c r="AA13" s="20"/>
      <c r="AB13" s="20"/>
      <c r="AC13" s="20"/>
      <c r="AD13" s="20"/>
      <c r="AE13" s="20"/>
      <c r="AF13" s="21"/>
    </row>
    <row r="14" spans="1:32" x14ac:dyDescent="0.25">
      <c r="A14" s="19"/>
      <c r="B14" s="20"/>
      <c r="C14" s="20"/>
      <c r="D14" s="20"/>
      <c r="E14" s="20"/>
      <c r="F14" s="34" t="s">
        <v>41</v>
      </c>
      <c r="G14" s="22"/>
      <c r="H14" s="36" t="s">
        <v>31</v>
      </c>
      <c r="I14" s="22"/>
      <c r="J14" s="40"/>
      <c r="K14" s="10"/>
      <c r="L14" s="41"/>
      <c r="M14" s="22"/>
      <c r="N14" s="22"/>
      <c r="O14" s="22"/>
      <c r="P14" s="22"/>
      <c r="Q14" s="22"/>
      <c r="R14" s="20"/>
      <c r="S14" s="20"/>
      <c r="T14" s="20"/>
      <c r="U14" s="20"/>
      <c r="V14" s="20"/>
      <c r="W14" s="20"/>
      <c r="X14" s="20"/>
      <c r="Y14" s="20"/>
      <c r="Z14" s="20"/>
      <c r="AA14" s="20"/>
      <c r="AB14" s="20"/>
      <c r="AC14" s="20"/>
      <c r="AD14" s="20"/>
      <c r="AE14" s="20"/>
      <c r="AF14" s="21"/>
    </row>
    <row r="15" spans="1:32" x14ac:dyDescent="0.25">
      <c r="A15" s="19"/>
      <c r="B15" s="20"/>
      <c r="C15" s="20"/>
      <c r="D15" s="20"/>
      <c r="E15" s="20"/>
      <c r="F15" s="35">
        <v>15306092</v>
      </c>
      <c r="G15" s="20"/>
      <c r="H15" s="24" t="s">
        <v>40</v>
      </c>
      <c r="I15" s="20"/>
      <c r="J15" s="40"/>
      <c r="K15" s="10"/>
      <c r="L15" s="41"/>
      <c r="M15" s="20"/>
      <c r="N15" s="20"/>
      <c r="O15" s="20"/>
      <c r="P15" s="20"/>
      <c r="Q15" s="20"/>
      <c r="R15" s="20"/>
      <c r="S15" s="20"/>
      <c r="T15" s="20"/>
      <c r="U15" s="20"/>
      <c r="V15" s="20"/>
      <c r="W15" s="20"/>
      <c r="X15" s="20"/>
      <c r="Y15" s="20"/>
      <c r="Z15" s="20"/>
      <c r="AA15" s="20"/>
      <c r="AB15" s="20"/>
      <c r="AC15" s="20"/>
      <c r="AD15" s="20"/>
      <c r="AE15" s="20"/>
      <c r="AF15" s="21"/>
    </row>
    <row r="16" spans="1:32" x14ac:dyDescent="0.25">
      <c r="A16" s="19"/>
      <c r="B16" s="20"/>
      <c r="C16" s="20"/>
      <c r="D16" s="20"/>
      <c r="E16" s="20"/>
      <c r="G16" s="20"/>
      <c r="H16" s="20"/>
      <c r="I16" s="20"/>
      <c r="J16" s="40"/>
      <c r="K16" s="10"/>
      <c r="L16" s="41"/>
      <c r="M16" s="20"/>
      <c r="N16" s="20"/>
      <c r="O16" s="20"/>
      <c r="P16" s="20"/>
      <c r="Q16" s="20"/>
      <c r="R16" s="20"/>
      <c r="S16" s="20"/>
      <c r="T16" s="20"/>
      <c r="U16" s="20"/>
      <c r="V16" s="20"/>
      <c r="W16" s="20"/>
      <c r="X16" s="20"/>
      <c r="Y16" s="20"/>
      <c r="Z16" s="20"/>
      <c r="AA16" s="20"/>
      <c r="AB16" s="20"/>
      <c r="AC16" s="20"/>
      <c r="AD16" s="20"/>
      <c r="AE16" s="20"/>
      <c r="AF16" s="21"/>
    </row>
    <row r="17" spans="1:32" x14ac:dyDescent="0.25">
      <c r="A17" s="19"/>
      <c r="B17" s="20"/>
      <c r="C17" s="20"/>
      <c r="D17" s="20"/>
      <c r="E17" s="20"/>
      <c r="G17" s="20"/>
      <c r="H17" s="20"/>
      <c r="I17" s="20"/>
      <c r="J17" s="40"/>
      <c r="K17" s="10"/>
      <c r="L17" s="41"/>
      <c r="M17" s="20"/>
      <c r="N17" s="20"/>
      <c r="O17" s="20"/>
      <c r="P17" s="20"/>
      <c r="Q17" s="20"/>
      <c r="R17" s="20"/>
      <c r="S17" s="20"/>
      <c r="T17" s="20"/>
      <c r="U17" s="20"/>
      <c r="V17" s="20"/>
      <c r="W17" s="20"/>
      <c r="X17" s="20"/>
      <c r="Y17" s="20"/>
      <c r="Z17" s="20"/>
      <c r="AA17" s="20"/>
      <c r="AB17" s="20"/>
      <c r="AC17" s="20"/>
      <c r="AD17" s="20"/>
      <c r="AE17" s="20"/>
      <c r="AF17" s="21"/>
    </row>
    <row r="18" spans="1:32" x14ac:dyDescent="0.25">
      <c r="A18" s="19"/>
      <c r="B18" s="20"/>
      <c r="C18" s="28" t="s">
        <v>39</v>
      </c>
      <c r="D18" s="29" t="s">
        <v>41</v>
      </c>
      <c r="E18" s="20"/>
      <c r="G18" s="6"/>
      <c r="H18" s="7"/>
      <c r="I18" s="8"/>
      <c r="J18" s="40"/>
      <c r="K18" s="10"/>
      <c r="L18" s="41"/>
      <c r="M18" s="20"/>
      <c r="N18" s="20"/>
      <c r="O18" s="20"/>
      <c r="P18" s="20"/>
      <c r="Q18" s="20"/>
      <c r="R18" s="20"/>
      <c r="S18" s="20"/>
      <c r="T18" s="20"/>
      <c r="U18" s="20"/>
      <c r="V18" s="20"/>
      <c r="W18" s="20"/>
      <c r="X18" s="20"/>
      <c r="Y18" s="20"/>
      <c r="Z18" s="20"/>
      <c r="AA18" s="20"/>
      <c r="AB18" s="20"/>
      <c r="AC18" s="20"/>
      <c r="AD18" s="20"/>
      <c r="AE18" s="20"/>
      <c r="AF18" s="21"/>
    </row>
    <row r="19" spans="1:32" x14ac:dyDescent="0.25">
      <c r="A19" s="19"/>
      <c r="B19" s="20"/>
      <c r="C19" s="30" t="s">
        <v>29</v>
      </c>
      <c r="D19" s="31">
        <v>8323259</v>
      </c>
      <c r="E19" s="20"/>
      <c r="G19" s="9"/>
      <c r="H19" s="10"/>
      <c r="I19" s="11"/>
      <c r="J19" s="40"/>
      <c r="K19" s="10"/>
      <c r="L19" s="41"/>
      <c r="M19" s="20"/>
      <c r="N19" s="20"/>
      <c r="O19" s="20"/>
      <c r="P19" s="20"/>
      <c r="Q19" s="20"/>
      <c r="R19" s="20"/>
      <c r="S19" s="20"/>
      <c r="T19" s="20"/>
      <c r="U19" s="20"/>
      <c r="V19" s="20"/>
      <c r="W19" s="20"/>
      <c r="X19" s="20"/>
      <c r="Y19" s="20"/>
      <c r="Z19" s="20"/>
      <c r="AA19" s="20"/>
      <c r="AB19" s="20"/>
      <c r="AC19" s="20"/>
      <c r="AD19" s="20"/>
      <c r="AE19" s="20"/>
      <c r="AF19" s="21"/>
    </row>
    <row r="20" spans="1:32" x14ac:dyDescent="0.25">
      <c r="A20" s="19"/>
      <c r="B20" s="20"/>
      <c r="C20" s="30" t="s">
        <v>30</v>
      </c>
      <c r="D20" s="31">
        <v>4560931</v>
      </c>
      <c r="E20" s="20"/>
      <c r="F20" s="20"/>
      <c r="G20" s="9"/>
      <c r="H20" s="10"/>
      <c r="I20" s="11"/>
      <c r="J20" s="40"/>
      <c r="K20" s="10"/>
      <c r="L20" s="41"/>
      <c r="M20" s="20"/>
      <c r="N20" s="20"/>
      <c r="O20" s="20"/>
      <c r="P20" s="20"/>
      <c r="Q20" s="20"/>
      <c r="R20" s="20"/>
      <c r="S20" s="20"/>
      <c r="T20" s="20"/>
      <c r="U20" s="20"/>
      <c r="V20" s="20"/>
      <c r="W20" s="20"/>
      <c r="X20" s="20"/>
      <c r="Y20" s="20"/>
      <c r="Z20" s="20"/>
      <c r="AA20" s="20"/>
      <c r="AB20" s="20"/>
      <c r="AC20" s="20"/>
      <c r="AD20" s="20"/>
      <c r="AE20" s="20"/>
      <c r="AF20" s="21"/>
    </row>
    <row r="21" spans="1:32" x14ac:dyDescent="0.25">
      <c r="A21" s="19"/>
      <c r="B21" s="20"/>
      <c r="C21" s="30" t="s">
        <v>31</v>
      </c>
      <c r="D21" s="31">
        <v>2288216</v>
      </c>
      <c r="E21" s="20"/>
      <c r="F21" s="20"/>
      <c r="G21" s="9"/>
      <c r="H21" s="10"/>
      <c r="I21" s="11"/>
      <c r="J21" s="42"/>
      <c r="K21" s="43"/>
      <c r="L21" s="44"/>
      <c r="M21" s="20"/>
      <c r="N21" s="20"/>
      <c r="O21" s="20"/>
      <c r="P21" s="20"/>
      <c r="Q21" s="20"/>
      <c r="R21" s="20"/>
      <c r="S21" s="20"/>
      <c r="T21" s="20"/>
      <c r="U21" s="20"/>
      <c r="V21" s="20"/>
      <c r="W21" s="20"/>
      <c r="X21" s="20"/>
      <c r="Y21" s="20"/>
      <c r="Z21" s="20"/>
      <c r="AA21" s="20"/>
      <c r="AB21" s="20"/>
      <c r="AC21" s="20"/>
      <c r="AD21" s="20"/>
      <c r="AE21" s="20"/>
      <c r="AF21" s="21"/>
    </row>
    <row r="22" spans="1:32" x14ac:dyDescent="0.25">
      <c r="A22" s="19"/>
      <c r="B22" s="20"/>
      <c r="C22" s="30" t="s">
        <v>32</v>
      </c>
      <c r="D22" s="31">
        <v>75416</v>
      </c>
      <c r="E22" s="20"/>
      <c r="F22" s="20"/>
      <c r="G22" s="9"/>
      <c r="H22" s="10"/>
      <c r="I22" s="11"/>
      <c r="J22" s="20"/>
      <c r="K22" s="20"/>
      <c r="L22" s="20"/>
      <c r="M22" s="20"/>
      <c r="N22" s="20"/>
      <c r="O22" s="20"/>
      <c r="P22" s="20"/>
      <c r="Q22" s="20"/>
      <c r="R22" s="20"/>
      <c r="S22" s="20"/>
      <c r="T22" s="20"/>
      <c r="U22" s="20"/>
      <c r="V22" s="20"/>
      <c r="W22" s="20"/>
      <c r="X22" s="20"/>
      <c r="Y22" s="20"/>
      <c r="Z22" s="20"/>
      <c r="AA22" s="20"/>
      <c r="AB22" s="20"/>
      <c r="AC22" s="20"/>
      <c r="AD22" s="20"/>
      <c r="AE22" s="20"/>
      <c r="AF22" s="21"/>
    </row>
    <row r="23" spans="1:32" x14ac:dyDescent="0.25">
      <c r="A23" s="19"/>
      <c r="B23" s="20"/>
      <c r="C23" s="30" t="s">
        <v>33</v>
      </c>
      <c r="D23" s="31">
        <v>40276</v>
      </c>
      <c r="E23" s="20"/>
      <c r="G23" s="9"/>
      <c r="H23" s="10"/>
      <c r="I23" s="11"/>
      <c r="J23" s="20"/>
      <c r="K23" s="20"/>
      <c r="L23" s="20"/>
      <c r="M23" s="20"/>
      <c r="N23" s="20"/>
      <c r="O23" s="20"/>
      <c r="P23" s="20"/>
      <c r="Q23" s="20"/>
      <c r="R23" s="20"/>
      <c r="S23" s="20"/>
      <c r="T23" s="20"/>
      <c r="U23" s="20"/>
      <c r="V23" s="20"/>
      <c r="W23" s="20"/>
      <c r="X23" s="20"/>
      <c r="Y23" s="20"/>
      <c r="Z23" s="20"/>
      <c r="AA23" s="20"/>
      <c r="AB23" s="20"/>
      <c r="AC23" s="20"/>
      <c r="AD23" s="20"/>
      <c r="AE23" s="20"/>
      <c r="AF23" s="21"/>
    </row>
    <row r="24" spans="1:32" x14ac:dyDescent="0.25">
      <c r="A24" s="19"/>
      <c r="B24" s="20"/>
      <c r="C24" s="30" t="s">
        <v>34</v>
      </c>
      <c r="D24" s="31">
        <v>9117</v>
      </c>
      <c r="E24" s="20"/>
      <c r="G24" s="9"/>
      <c r="H24" s="10"/>
      <c r="I24" s="11"/>
      <c r="J24" s="20"/>
      <c r="K24" s="20"/>
      <c r="L24" s="20"/>
      <c r="M24" s="20"/>
      <c r="N24" s="20"/>
      <c r="O24" s="20"/>
      <c r="P24" s="20"/>
      <c r="Q24" s="20"/>
      <c r="R24" s="20"/>
      <c r="S24" s="20"/>
      <c r="T24" s="20"/>
      <c r="U24" s="20"/>
      <c r="V24" s="20"/>
      <c r="W24" s="20"/>
      <c r="X24" s="20"/>
      <c r="Y24" s="20"/>
      <c r="Z24" s="20"/>
      <c r="AA24" s="20"/>
      <c r="AB24" s="20"/>
      <c r="AC24" s="20"/>
      <c r="AD24" s="20"/>
      <c r="AE24" s="20"/>
      <c r="AF24" s="21"/>
    </row>
    <row r="25" spans="1:32" x14ac:dyDescent="0.25">
      <c r="A25" s="19"/>
      <c r="B25" s="20"/>
      <c r="C25" s="30" t="s">
        <v>35</v>
      </c>
      <c r="D25" s="31">
        <v>8877</v>
      </c>
      <c r="E25" s="20"/>
      <c r="F25" s="20"/>
      <c r="G25" s="9"/>
      <c r="H25" s="10"/>
      <c r="I25" s="11"/>
      <c r="J25" s="20"/>
      <c r="K25" s="20"/>
      <c r="L25" s="20"/>
      <c r="M25" s="20"/>
      <c r="N25" s="20"/>
      <c r="O25" s="20"/>
      <c r="P25" s="20"/>
      <c r="Q25" s="20"/>
      <c r="R25" s="20"/>
      <c r="S25" s="20"/>
      <c r="T25" s="20"/>
      <c r="U25" s="20"/>
      <c r="V25" s="20"/>
      <c r="W25" s="20"/>
      <c r="X25" s="20"/>
      <c r="Y25" s="20"/>
      <c r="Z25" s="20"/>
      <c r="AA25" s="20"/>
      <c r="AB25" s="20"/>
      <c r="AC25" s="20"/>
      <c r="AD25" s="20"/>
      <c r="AE25" s="20"/>
      <c r="AF25" s="21"/>
    </row>
    <row r="26" spans="1:32" x14ac:dyDescent="0.25">
      <c r="A26" s="19"/>
      <c r="B26" s="20"/>
      <c r="C26" s="32" t="s">
        <v>40</v>
      </c>
      <c r="D26" s="33">
        <v>15306092</v>
      </c>
      <c r="E26" s="20"/>
      <c r="F26" s="20"/>
      <c r="G26" s="9"/>
      <c r="H26" s="10"/>
      <c r="I26" s="11"/>
      <c r="J26" s="20"/>
      <c r="K26" s="20"/>
      <c r="L26" s="20"/>
      <c r="M26" s="20"/>
      <c r="N26" s="20"/>
      <c r="O26" s="20"/>
      <c r="P26" s="20"/>
      <c r="Q26" s="20"/>
      <c r="R26" s="20"/>
      <c r="S26" s="20"/>
      <c r="T26" s="20"/>
      <c r="U26" s="20"/>
      <c r="V26" s="20"/>
      <c r="W26" s="20"/>
      <c r="X26" s="20"/>
      <c r="Y26" s="20"/>
      <c r="Z26" s="20"/>
      <c r="AA26" s="20"/>
      <c r="AB26" s="20"/>
      <c r="AC26" s="20"/>
      <c r="AD26" s="20"/>
      <c r="AE26" s="20"/>
      <c r="AF26" s="21"/>
    </row>
    <row r="27" spans="1:32" x14ac:dyDescent="0.25">
      <c r="A27" s="19"/>
      <c r="B27" s="20"/>
      <c r="C27" s="20"/>
      <c r="D27" s="20"/>
      <c r="E27" s="20"/>
      <c r="F27" s="23" t="s">
        <v>50</v>
      </c>
      <c r="G27" s="9"/>
      <c r="H27" s="10"/>
      <c r="I27" s="11"/>
      <c r="J27" s="20"/>
      <c r="K27" s="20"/>
      <c r="L27" s="20"/>
      <c r="M27" s="20"/>
      <c r="N27" s="20"/>
      <c r="O27" s="20"/>
      <c r="P27" s="20"/>
      <c r="Q27" s="20"/>
      <c r="R27" s="20"/>
      <c r="S27" s="20"/>
      <c r="T27" s="20"/>
      <c r="U27" s="20"/>
      <c r="V27" s="20"/>
      <c r="W27" s="20"/>
      <c r="X27" s="20"/>
      <c r="Y27" s="20"/>
      <c r="Z27" s="20"/>
      <c r="AA27" s="20"/>
      <c r="AB27" s="20"/>
      <c r="AC27" s="20"/>
      <c r="AD27" s="20"/>
      <c r="AE27" s="20"/>
      <c r="AF27" s="21"/>
    </row>
    <row r="28" spans="1:32" x14ac:dyDescent="0.25">
      <c r="A28" s="19"/>
      <c r="B28" s="20"/>
      <c r="C28" s="20"/>
      <c r="D28" s="20"/>
      <c r="E28" s="20"/>
      <c r="F28" s="23">
        <v>3902441</v>
      </c>
      <c r="G28" s="9"/>
      <c r="H28" s="10"/>
      <c r="I28" s="11"/>
      <c r="J28" s="20"/>
      <c r="K28" s="20"/>
      <c r="L28" s="20"/>
      <c r="M28" s="20"/>
      <c r="N28" s="20"/>
      <c r="O28" s="20"/>
      <c r="P28" s="20"/>
      <c r="Q28" s="20"/>
      <c r="R28" s="20"/>
      <c r="S28" s="20"/>
      <c r="T28" s="20"/>
      <c r="U28" s="20"/>
      <c r="V28" s="20"/>
      <c r="W28" s="20"/>
      <c r="X28" s="20"/>
      <c r="Y28" s="20"/>
      <c r="Z28" s="20"/>
      <c r="AA28" s="20"/>
      <c r="AB28" s="20"/>
      <c r="AC28" s="20"/>
      <c r="AD28" s="20"/>
      <c r="AE28" s="20"/>
      <c r="AF28" s="21"/>
    </row>
    <row r="29" spans="1:32" x14ac:dyDescent="0.25">
      <c r="A29" s="19"/>
      <c r="B29" s="20"/>
      <c r="C29" s="20"/>
      <c r="D29" s="20"/>
      <c r="E29" s="20"/>
      <c r="F29" s="20"/>
      <c r="G29" s="9"/>
      <c r="H29" s="10"/>
      <c r="I29" s="11"/>
      <c r="J29" s="20"/>
      <c r="K29" s="20"/>
      <c r="L29" s="20"/>
      <c r="M29" s="20"/>
      <c r="N29" s="20"/>
      <c r="O29" s="20"/>
      <c r="P29" s="20"/>
      <c r="Q29" s="20"/>
      <c r="R29" s="20"/>
      <c r="S29" s="20"/>
      <c r="T29" s="20"/>
      <c r="U29" s="20"/>
      <c r="V29" s="20"/>
      <c r="W29" s="20"/>
      <c r="X29" s="20"/>
      <c r="Y29" s="20"/>
      <c r="Z29" s="20"/>
      <c r="AA29" s="20"/>
      <c r="AB29" s="20"/>
      <c r="AC29" s="20"/>
      <c r="AD29" s="20"/>
      <c r="AE29" s="20"/>
      <c r="AF29" s="21"/>
    </row>
    <row r="30" spans="1:32" x14ac:dyDescent="0.25">
      <c r="A30" s="19"/>
      <c r="B30" s="20"/>
      <c r="C30" s="20"/>
      <c r="D30" s="22" t="s">
        <v>39</v>
      </c>
      <c r="E30" s="20"/>
      <c r="F30" s="20"/>
      <c r="G30" s="9"/>
      <c r="H30" s="10"/>
      <c r="I30" s="11"/>
      <c r="J30" s="20"/>
      <c r="K30" s="20"/>
      <c r="L30" s="20"/>
      <c r="M30" s="20"/>
      <c r="N30" s="20"/>
      <c r="O30" s="20"/>
      <c r="P30" s="20"/>
      <c r="Q30" s="20"/>
      <c r="R30" s="20"/>
      <c r="S30" s="20"/>
      <c r="T30" s="20"/>
      <c r="U30" s="20"/>
      <c r="V30" s="20"/>
      <c r="W30" s="20"/>
      <c r="X30" s="20"/>
      <c r="Y30" s="20"/>
      <c r="Z30" s="20"/>
      <c r="AA30" s="20"/>
      <c r="AB30" s="20"/>
      <c r="AC30" s="20"/>
      <c r="AD30" s="20"/>
      <c r="AE30" s="20"/>
      <c r="AF30" s="21"/>
    </row>
    <row r="31" spans="1:32" x14ac:dyDescent="0.25">
      <c r="A31" s="19"/>
      <c r="B31" s="28" t="s">
        <v>39</v>
      </c>
      <c r="C31" s="29" t="s">
        <v>54</v>
      </c>
      <c r="D31" s="36" t="s">
        <v>25</v>
      </c>
      <c r="E31" s="22"/>
      <c r="F31" s="22"/>
      <c r="G31" s="52"/>
      <c r="H31" s="53"/>
      <c r="I31" s="54"/>
      <c r="J31" s="22"/>
      <c r="K31" s="22"/>
      <c r="L31" s="22"/>
      <c r="M31" s="22"/>
      <c r="N31" s="22"/>
      <c r="O31" s="22"/>
      <c r="P31" s="22"/>
      <c r="Q31" s="22"/>
      <c r="R31" s="22"/>
      <c r="S31" s="22"/>
      <c r="T31" s="22"/>
      <c r="U31" s="22"/>
      <c r="V31" s="22"/>
      <c r="W31" s="22"/>
      <c r="X31" s="22"/>
      <c r="Y31" s="22"/>
      <c r="Z31" s="22"/>
      <c r="AA31" s="22"/>
      <c r="AB31" s="22"/>
      <c r="AC31" s="22"/>
      <c r="AD31" s="22"/>
      <c r="AE31" s="22"/>
      <c r="AF31" s="48"/>
    </row>
    <row r="32" spans="1:32" x14ac:dyDescent="0.25">
      <c r="A32" s="19"/>
      <c r="B32" s="30" t="s">
        <v>35</v>
      </c>
      <c r="C32" s="31">
        <v>1268.1428571428571</v>
      </c>
      <c r="D32" s="24" t="s">
        <v>26</v>
      </c>
      <c r="E32" s="20"/>
      <c r="F32" s="20"/>
      <c r="G32" s="9"/>
      <c r="H32" s="10"/>
      <c r="I32" s="11"/>
      <c r="J32" s="20"/>
      <c r="K32" s="20"/>
      <c r="L32" s="20"/>
      <c r="M32" s="20"/>
      <c r="N32" s="20"/>
      <c r="O32" s="20"/>
      <c r="P32" s="20"/>
      <c r="Q32" s="20"/>
      <c r="R32" s="20"/>
      <c r="S32" s="20"/>
      <c r="T32" s="20"/>
      <c r="U32" s="20"/>
      <c r="V32" s="20"/>
      <c r="W32" s="20"/>
      <c r="X32" s="20"/>
      <c r="Y32" s="20"/>
      <c r="Z32" s="20"/>
      <c r="AA32" s="20"/>
      <c r="AB32" s="20"/>
      <c r="AC32" s="20"/>
      <c r="AD32" s="20"/>
      <c r="AE32" s="20"/>
      <c r="AF32" s="21"/>
    </row>
    <row r="33" spans="1:33" x14ac:dyDescent="0.25">
      <c r="A33" s="19"/>
      <c r="B33" s="30" t="s">
        <v>34</v>
      </c>
      <c r="C33" s="31">
        <v>1302.4285714285713</v>
      </c>
      <c r="D33" s="24" t="s">
        <v>27</v>
      </c>
      <c r="E33" s="20"/>
      <c r="F33" s="20"/>
      <c r="G33" s="9"/>
      <c r="H33" s="10"/>
      <c r="I33" s="11"/>
      <c r="J33" s="20"/>
      <c r="K33" s="20"/>
      <c r="L33" s="20"/>
      <c r="M33" s="20"/>
      <c r="N33" s="20"/>
      <c r="O33" s="20"/>
      <c r="P33" s="20"/>
      <c r="Q33" s="20"/>
      <c r="R33" s="20"/>
      <c r="S33" s="20"/>
      <c r="T33" s="20"/>
      <c r="U33" s="20"/>
      <c r="V33" s="20"/>
      <c r="W33" s="20"/>
      <c r="X33" s="20"/>
      <c r="Y33" s="20"/>
      <c r="Z33" s="20"/>
      <c r="AA33" s="20"/>
      <c r="AB33" s="20"/>
      <c r="AC33" s="20"/>
      <c r="AD33" s="20"/>
      <c r="AE33" s="20"/>
      <c r="AF33" s="21"/>
    </row>
    <row r="34" spans="1:33" x14ac:dyDescent="0.25">
      <c r="A34" s="19"/>
      <c r="B34" s="30" t="s">
        <v>33</v>
      </c>
      <c r="C34" s="31">
        <v>5753.7142857142862</v>
      </c>
      <c r="D34" s="24" t="s">
        <v>40</v>
      </c>
      <c r="E34" s="20"/>
      <c r="F34" s="20"/>
      <c r="G34" s="9"/>
      <c r="H34" s="10"/>
      <c r="I34" s="11"/>
      <c r="J34" s="20"/>
      <c r="K34" s="20"/>
      <c r="L34" s="20"/>
      <c r="M34" s="20"/>
      <c r="N34" s="20"/>
      <c r="O34" s="20"/>
      <c r="P34" s="20"/>
      <c r="Q34" s="20"/>
      <c r="R34" s="20"/>
      <c r="S34" s="20"/>
      <c r="T34" s="20"/>
      <c r="U34" s="20"/>
      <c r="V34" s="20"/>
      <c r="W34" s="20"/>
      <c r="X34" s="20"/>
      <c r="Y34" s="20"/>
      <c r="Z34" s="20"/>
      <c r="AA34" s="20"/>
      <c r="AB34" s="20"/>
      <c r="AC34" s="20"/>
      <c r="AD34" s="20"/>
      <c r="AE34" s="20"/>
      <c r="AF34" s="21"/>
    </row>
    <row r="35" spans="1:33" x14ac:dyDescent="0.25">
      <c r="A35" s="19"/>
      <c r="B35" s="30" t="s">
        <v>32</v>
      </c>
      <c r="C35" s="31">
        <v>10773.714285714286</v>
      </c>
      <c r="D35" s="20"/>
      <c r="E35" s="20"/>
      <c r="F35" s="20"/>
      <c r="G35" s="12"/>
      <c r="H35" s="13"/>
      <c r="I35" s="14"/>
      <c r="J35" s="20"/>
      <c r="K35" s="20"/>
      <c r="L35" s="20"/>
      <c r="M35" s="20"/>
      <c r="N35" s="20"/>
      <c r="O35" s="20"/>
      <c r="P35" s="20"/>
      <c r="Q35" s="20"/>
      <c r="R35" s="20"/>
      <c r="S35" s="20"/>
      <c r="T35" s="20"/>
      <c r="U35" s="20"/>
      <c r="V35" s="20"/>
      <c r="W35" s="20"/>
      <c r="X35" s="20"/>
      <c r="Y35" s="20"/>
      <c r="Z35" s="20"/>
      <c r="AA35" s="20"/>
      <c r="AB35" s="20"/>
      <c r="AC35" s="20"/>
      <c r="AD35" s="20"/>
      <c r="AE35" s="20"/>
      <c r="AF35" s="21"/>
    </row>
    <row r="36" spans="1:33" x14ac:dyDescent="0.25">
      <c r="A36" s="19"/>
      <c r="B36" s="30" t="s">
        <v>31</v>
      </c>
      <c r="C36" s="31">
        <v>326888</v>
      </c>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1"/>
    </row>
    <row r="37" spans="1:33" x14ac:dyDescent="0.25">
      <c r="A37" s="19"/>
      <c r="B37" s="30" t="s">
        <v>30</v>
      </c>
      <c r="C37" s="31">
        <v>651561.57142857148</v>
      </c>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1"/>
    </row>
    <row r="38" spans="1:33" x14ac:dyDescent="0.25">
      <c r="A38" s="19"/>
      <c r="B38" s="30" t="s">
        <v>29</v>
      </c>
      <c r="C38" s="31">
        <v>1189037</v>
      </c>
      <c r="D38" s="34" t="s">
        <v>54</v>
      </c>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48"/>
      <c r="AG38" s="47"/>
    </row>
    <row r="39" spans="1:33" x14ac:dyDescent="0.25">
      <c r="A39" s="19"/>
      <c r="B39" s="32" t="s">
        <v>40</v>
      </c>
      <c r="C39" s="33">
        <v>2186584.5714285714</v>
      </c>
      <c r="D39" s="35">
        <v>2186584.5714285709</v>
      </c>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1"/>
    </row>
    <row r="40" spans="1:33" x14ac:dyDescent="0.25">
      <c r="A40" s="19"/>
      <c r="E40" s="34" t="s">
        <v>55</v>
      </c>
      <c r="G40" s="20"/>
      <c r="H40" s="20"/>
      <c r="I40" s="22"/>
      <c r="J40" s="22"/>
      <c r="K40" s="22"/>
      <c r="L40" s="22"/>
      <c r="M40" s="22"/>
      <c r="N40" s="22"/>
      <c r="O40" s="22"/>
      <c r="P40" s="22"/>
      <c r="Q40" s="22"/>
      <c r="R40" s="22"/>
      <c r="S40" s="22"/>
      <c r="T40" s="22"/>
      <c r="U40" s="22"/>
      <c r="V40" s="22"/>
      <c r="W40" s="22"/>
      <c r="X40" s="22"/>
      <c r="Y40" s="22"/>
      <c r="Z40" s="22"/>
      <c r="AA40" s="22"/>
      <c r="AB40" s="22"/>
      <c r="AC40" s="22"/>
      <c r="AD40" s="22"/>
      <c r="AE40" s="22"/>
      <c r="AF40" s="48"/>
      <c r="AG40" s="47"/>
    </row>
    <row r="41" spans="1:33" x14ac:dyDescent="0.25">
      <c r="A41" s="19"/>
      <c r="E41" s="49">
        <v>-3.4082016813509561</v>
      </c>
      <c r="G41" s="34" t="s">
        <v>56</v>
      </c>
      <c r="I41" s="22"/>
      <c r="J41" s="22"/>
      <c r="K41" s="22"/>
      <c r="L41" s="22"/>
      <c r="M41" s="22"/>
      <c r="N41" s="22"/>
      <c r="O41" s="22"/>
      <c r="P41" s="22"/>
      <c r="Q41" s="22"/>
      <c r="R41" s="22"/>
      <c r="S41" s="22"/>
      <c r="T41" s="22"/>
      <c r="U41" s="22"/>
      <c r="V41" s="22"/>
      <c r="W41" s="22"/>
      <c r="X41" s="22"/>
      <c r="Y41" s="22"/>
      <c r="Z41" s="22"/>
      <c r="AA41" s="22"/>
      <c r="AB41" s="22"/>
      <c r="AC41" s="22"/>
      <c r="AD41" s="22"/>
      <c r="AE41" s="22"/>
      <c r="AF41" s="48"/>
      <c r="AG41" s="47"/>
    </row>
    <row r="42" spans="1:33" x14ac:dyDescent="0.25">
      <c r="A42" s="19"/>
      <c r="B42" s="28" t="s">
        <v>39</v>
      </c>
      <c r="C42" s="29" t="s">
        <v>54</v>
      </c>
      <c r="D42" s="47"/>
      <c r="E42" s="47"/>
      <c r="F42" s="47"/>
      <c r="G42" s="35">
        <v>1782141</v>
      </c>
      <c r="H42" s="47"/>
      <c r="I42" s="22"/>
      <c r="J42" s="22"/>
      <c r="K42" s="22"/>
      <c r="L42" s="22"/>
      <c r="M42" s="22"/>
      <c r="N42" s="22"/>
      <c r="O42" s="22"/>
      <c r="P42" s="22"/>
      <c r="Q42" s="22"/>
      <c r="R42" s="22"/>
      <c r="S42" s="22"/>
      <c r="T42" s="22"/>
      <c r="U42" s="22"/>
      <c r="V42" s="22"/>
      <c r="W42" s="22"/>
      <c r="X42" s="22"/>
      <c r="Y42" s="22"/>
      <c r="Z42" s="22"/>
      <c r="AA42" s="22"/>
      <c r="AB42" s="22"/>
      <c r="AC42" s="22"/>
      <c r="AD42" s="22"/>
      <c r="AE42" s="22"/>
      <c r="AF42" s="48"/>
      <c r="AG42" s="47"/>
    </row>
    <row r="43" spans="1:33" x14ac:dyDescent="0.25">
      <c r="A43" s="19"/>
      <c r="B43" s="30" t="s">
        <v>25</v>
      </c>
      <c r="C43" s="31">
        <v>1093461.857142857</v>
      </c>
      <c r="D43" s="20"/>
      <c r="I43" s="20"/>
      <c r="J43" s="20"/>
      <c r="K43" s="20"/>
      <c r="L43" s="20"/>
      <c r="M43" s="20"/>
      <c r="N43" s="20"/>
      <c r="O43" s="20"/>
      <c r="P43" s="20"/>
      <c r="Q43" s="20"/>
      <c r="R43" s="20"/>
      <c r="S43" s="20"/>
      <c r="T43" s="20"/>
      <c r="U43" s="20"/>
      <c r="V43" s="20"/>
      <c r="W43" s="20"/>
      <c r="X43" s="20"/>
      <c r="Y43" s="20"/>
      <c r="Z43" s="20"/>
      <c r="AA43" s="20"/>
      <c r="AB43" s="20"/>
      <c r="AC43" s="20"/>
      <c r="AD43" s="20"/>
      <c r="AE43" s="20"/>
      <c r="AF43" s="21"/>
    </row>
    <row r="44" spans="1:33" x14ac:dyDescent="0.25">
      <c r="A44" s="19"/>
      <c r="B44" s="30" t="s">
        <v>26</v>
      </c>
      <c r="C44" s="31">
        <v>773016.71428571432</v>
      </c>
      <c r="D44" s="20"/>
      <c r="E44" s="20"/>
      <c r="I44" s="20"/>
      <c r="J44" s="20"/>
      <c r="K44" s="20"/>
      <c r="L44" s="20"/>
      <c r="M44" s="20"/>
      <c r="N44" s="20"/>
      <c r="O44" s="20"/>
      <c r="P44" s="20"/>
      <c r="Q44" s="20"/>
      <c r="R44" s="20"/>
      <c r="S44" s="20"/>
      <c r="T44" s="20"/>
      <c r="U44" s="20"/>
      <c r="V44" s="20"/>
      <c r="W44" s="20"/>
      <c r="X44" s="20"/>
      <c r="Y44" s="20"/>
      <c r="Z44" s="20"/>
      <c r="AA44" s="20"/>
      <c r="AB44" s="20"/>
      <c r="AC44" s="20"/>
      <c r="AD44" s="20"/>
      <c r="AE44" s="20"/>
      <c r="AF44" s="21"/>
    </row>
    <row r="45" spans="1:33" x14ac:dyDescent="0.25">
      <c r="A45" s="19"/>
      <c r="B45" s="30" t="s">
        <v>27</v>
      </c>
      <c r="C45" s="31">
        <v>320106</v>
      </c>
      <c r="D45" s="34" t="s">
        <v>57</v>
      </c>
      <c r="F45" s="22"/>
      <c r="G45" s="47"/>
      <c r="H45" s="47"/>
      <c r="I45" s="22"/>
      <c r="J45" s="22"/>
      <c r="K45" s="22"/>
      <c r="L45" s="22"/>
      <c r="M45" s="22"/>
      <c r="N45" s="22"/>
      <c r="O45" s="22"/>
      <c r="P45" s="22"/>
      <c r="Q45" s="22"/>
      <c r="R45" s="22"/>
      <c r="S45" s="22"/>
      <c r="T45" s="22"/>
      <c r="U45" s="22"/>
      <c r="V45" s="22"/>
      <c r="W45" s="22"/>
      <c r="X45" s="22"/>
      <c r="Y45" s="22"/>
      <c r="Z45" s="22"/>
      <c r="AA45" s="22"/>
      <c r="AB45" s="22"/>
      <c r="AC45" s="22"/>
      <c r="AD45" s="22"/>
      <c r="AE45" s="22"/>
      <c r="AF45" s="48"/>
      <c r="AG45" s="47"/>
    </row>
    <row r="46" spans="1:33" x14ac:dyDescent="0.25">
      <c r="A46" s="19"/>
      <c r="B46" s="32" t="s">
        <v>40</v>
      </c>
      <c r="C46" s="33">
        <v>2186584.5714285714</v>
      </c>
      <c r="D46" s="50">
        <v>16</v>
      </c>
      <c r="F46" s="20"/>
      <c r="I46" s="20"/>
      <c r="J46" s="20"/>
      <c r="K46" s="20"/>
      <c r="L46" s="20"/>
      <c r="M46" s="20"/>
      <c r="N46" s="20"/>
      <c r="O46" s="20"/>
      <c r="P46" s="20"/>
      <c r="Q46" s="20"/>
      <c r="R46" s="20"/>
      <c r="S46" s="20"/>
      <c r="T46" s="20"/>
      <c r="U46" s="20"/>
      <c r="V46" s="20"/>
      <c r="W46" s="20"/>
      <c r="X46" s="20"/>
      <c r="Y46" s="20"/>
      <c r="Z46" s="20"/>
      <c r="AA46" s="20"/>
      <c r="AB46" s="20"/>
      <c r="AC46" s="20"/>
      <c r="AD46" s="20"/>
      <c r="AE46" s="20"/>
      <c r="AF46" s="21"/>
    </row>
    <row r="47" spans="1:33" x14ac:dyDescent="0.25">
      <c r="A47" s="19"/>
      <c r="F47" s="20"/>
      <c r="I47" s="20"/>
      <c r="J47" s="20"/>
      <c r="K47" s="20"/>
      <c r="L47" s="20"/>
      <c r="M47" s="20"/>
      <c r="N47" s="20"/>
      <c r="O47" s="20"/>
      <c r="P47" s="20"/>
      <c r="Q47" s="20"/>
      <c r="R47" s="20"/>
      <c r="S47" s="20"/>
      <c r="T47" s="20"/>
      <c r="U47" s="20"/>
      <c r="V47" s="20"/>
      <c r="W47" s="20"/>
      <c r="X47" s="20"/>
      <c r="Y47" s="20"/>
      <c r="Z47" s="20"/>
      <c r="AA47" s="20"/>
      <c r="AB47" s="20"/>
      <c r="AC47" s="20"/>
      <c r="AD47" s="20"/>
      <c r="AE47" s="20"/>
      <c r="AF47" s="21"/>
    </row>
    <row r="48" spans="1:33" x14ac:dyDescent="0.25">
      <c r="A48" s="19"/>
      <c r="F48" s="20"/>
      <c r="I48" s="20"/>
      <c r="J48" s="20"/>
      <c r="K48" s="20"/>
      <c r="L48" s="20"/>
      <c r="M48" s="20"/>
      <c r="N48" s="20"/>
      <c r="O48" s="20"/>
      <c r="P48" s="20"/>
      <c r="Q48" s="20"/>
      <c r="R48" s="20"/>
      <c r="S48" s="20"/>
      <c r="T48" s="20"/>
      <c r="U48" s="20"/>
      <c r="V48" s="20"/>
      <c r="W48" s="20"/>
      <c r="X48" s="20"/>
      <c r="Y48" s="20"/>
      <c r="Z48" s="20"/>
      <c r="AA48" s="20"/>
      <c r="AB48" s="20"/>
      <c r="AC48" s="20"/>
      <c r="AD48" s="20"/>
      <c r="AE48" s="20"/>
      <c r="AF48" s="21"/>
    </row>
    <row r="49" spans="1:5" x14ac:dyDescent="0.25">
      <c r="A49" s="19"/>
      <c r="C49" s="16"/>
      <c r="D49" s="55" t="s">
        <v>42</v>
      </c>
      <c r="E49" s="18"/>
    </row>
    <row r="50" spans="1:5" x14ac:dyDescent="0.25">
      <c r="A50" s="19"/>
      <c r="C50" s="56" t="s">
        <v>61</v>
      </c>
      <c r="D50" s="20" t="s">
        <v>41</v>
      </c>
      <c r="E50" s="21" t="s">
        <v>54</v>
      </c>
    </row>
    <row r="51" spans="1:5" x14ac:dyDescent="0.25">
      <c r="A51" s="19"/>
      <c r="B51" s="20"/>
      <c r="C51" s="30" t="s">
        <v>13</v>
      </c>
      <c r="D51" s="23">
        <v>8722</v>
      </c>
      <c r="E51" s="31">
        <v>1246</v>
      </c>
    </row>
    <row r="52" spans="1:5" x14ac:dyDescent="0.25">
      <c r="A52" s="19"/>
      <c r="B52" s="20"/>
      <c r="C52" s="30" t="s">
        <v>14</v>
      </c>
      <c r="D52" s="23">
        <v>8722</v>
      </c>
      <c r="E52" s="31">
        <v>1246</v>
      </c>
    </row>
    <row r="53" spans="1:5" x14ac:dyDescent="0.25">
      <c r="A53" s="19"/>
      <c r="B53" s="20"/>
      <c r="C53" s="30" t="s">
        <v>15</v>
      </c>
      <c r="D53" s="23">
        <v>8722</v>
      </c>
      <c r="E53" s="31">
        <v>1246</v>
      </c>
    </row>
    <row r="54" spans="1:5" x14ac:dyDescent="0.25">
      <c r="A54" s="19"/>
      <c r="B54" s="20"/>
      <c r="C54" s="30" t="s">
        <v>12</v>
      </c>
      <c r="D54" s="23">
        <v>8767</v>
      </c>
      <c r="E54" s="31">
        <v>1252.4285714285713</v>
      </c>
    </row>
    <row r="55" spans="1:5" x14ac:dyDescent="0.25">
      <c r="A55" s="19"/>
      <c r="B55" s="20"/>
      <c r="C55" s="30" t="s">
        <v>11</v>
      </c>
      <c r="D55" s="23">
        <v>8877</v>
      </c>
      <c r="E55" s="31">
        <v>1268.1428571428571</v>
      </c>
    </row>
    <row r="56" spans="1:5" x14ac:dyDescent="0.25">
      <c r="A56" s="19"/>
      <c r="B56" s="20"/>
      <c r="C56" s="30" t="s">
        <v>10</v>
      </c>
      <c r="D56" s="23">
        <v>8897</v>
      </c>
      <c r="E56" s="31">
        <v>1271</v>
      </c>
    </row>
    <row r="57" spans="1:5" x14ac:dyDescent="0.25">
      <c r="A57" s="19"/>
      <c r="B57" s="20"/>
      <c r="C57" s="30" t="s">
        <v>9</v>
      </c>
      <c r="D57" s="23">
        <v>9117</v>
      </c>
      <c r="E57" s="31">
        <v>1302.4285714285713</v>
      </c>
    </row>
    <row r="58" spans="1:5" x14ac:dyDescent="0.25">
      <c r="A58" s="19"/>
      <c r="B58" s="20"/>
      <c r="C58" s="30" t="s">
        <v>8</v>
      </c>
      <c r="D58" s="23">
        <v>10767</v>
      </c>
      <c r="E58" s="31">
        <v>1538.1428571428571</v>
      </c>
    </row>
    <row r="59" spans="1:5" x14ac:dyDescent="0.25">
      <c r="A59" s="19"/>
      <c r="B59" s="20"/>
      <c r="C59" s="30" t="s">
        <v>7</v>
      </c>
      <c r="D59" s="23">
        <v>22657</v>
      </c>
      <c r="E59" s="31">
        <v>3236.7142857142858</v>
      </c>
    </row>
    <row r="60" spans="1:5" x14ac:dyDescent="0.25">
      <c r="A60" s="19"/>
      <c r="B60" s="20"/>
      <c r="C60" s="30" t="s">
        <v>6</v>
      </c>
      <c r="D60" s="23">
        <v>38707</v>
      </c>
      <c r="E60" s="31">
        <v>5529.5714285714284</v>
      </c>
    </row>
    <row r="61" spans="1:5" x14ac:dyDescent="0.25">
      <c r="A61" s="19"/>
      <c r="B61" s="20"/>
      <c r="C61" s="30" t="s">
        <v>5</v>
      </c>
      <c r="D61" s="23">
        <v>44797</v>
      </c>
      <c r="E61" s="31">
        <v>6399.5714285714284</v>
      </c>
    </row>
    <row r="62" spans="1:5" x14ac:dyDescent="0.25">
      <c r="A62" s="19"/>
      <c r="B62" s="20"/>
      <c r="C62" s="30" t="s">
        <v>4</v>
      </c>
      <c r="D62" s="23">
        <v>55927</v>
      </c>
      <c r="E62" s="31">
        <v>7989.5714285714284</v>
      </c>
    </row>
    <row r="63" spans="1:5" x14ac:dyDescent="0.25">
      <c r="A63" s="19"/>
      <c r="B63" s="20"/>
      <c r="C63" s="30" t="s">
        <v>3</v>
      </c>
      <c r="D63" s="23">
        <v>731267</v>
      </c>
      <c r="E63" s="31">
        <v>104466.71428571429</v>
      </c>
    </row>
    <row r="64" spans="1:5" x14ac:dyDescent="0.25">
      <c r="A64" s="19"/>
      <c r="B64" s="20"/>
      <c r="C64" s="30" t="s">
        <v>2</v>
      </c>
      <c r="D64" s="23">
        <v>2240742</v>
      </c>
      <c r="E64" s="31">
        <v>320106</v>
      </c>
    </row>
    <row r="65" spans="1:5" x14ac:dyDescent="0.25">
      <c r="A65" s="19"/>
      <c r="B65" s="20"/>
      <c r="C65" s="30" t="s">
        <v>1</v>
      </c>
      <c r="D65" s="23">
        <v>4507412</v>
      </c>
      <c r="E65" s="31">
        <v>643916</v>
      </c>
    </row>
    <row r="66" spans="1:5" x14ac:dyDescent="0.25">
      <c r="A66" s="19"/>
      <c r="B66" s="20"/>
      <c r="C66" s="30" t="s">
        <v>0</v>
      </c>
      <c r="D66" s="23">
        <v>7591992</v>
      </c>
      <c r="E66" s="31">
        <v>1084570.2857142857</v>
      </c>
    </row>
    <row r="67" spans="1:5" x14ac:dyDescent="0.25">
      <c r="A67" s="19"/>
      <c r="B67" s="20"/>
      <c r="C67" s="32" t="s">
        <v>40</v>
      </c>
      <c r="D67" s="62">
        <v>15306092</v>
      </c>
      <c r="E67" s="33">
        <v>2186584.5714285714</v>
      </c>
    </row>
    <row r="68" spans="1:5" x14ac:dyDescent="0.25">
      <c r="A68" s="19"/>
      <c r="B68" s="20"/>
    </row>
    <row r="69" spans="1:5" x14ac:dyDescent="0.25">
      <c r="A69" s="19"/>
      <c r="B69" s="20"/>
    </row>
    <row r="70" spans="1:5" x14ac:dyDescent="0.25">
      <c r="A70" s="19"/>
      <c r="B70" s="20"/>
    </row>
    <row r="71" spans="1:5" x14ac:dyDescent="0.25">
      <c r="A71" s="19"/>
      <c r="B71" s="20"/>
    </row>
    <row r="72" spans="1:5" x14ac:dyDescent="0.25">
      <c r="A72" s="19"/>
      <c r="B72" s="20"/>
    </row>
    <row r="73" spans="1:5" x14ac:dyDescent="0.25">
      <c r="A73" s="19"/>
      <c r="B73" s="20"/>
    </row>
    <row r="74" spans="1:5" x14ac:dyDescent="0.25">
      <c r="A74" s="19"/>
      <c r="B74" s="20"/>
    </row>
    <row r="75" spans="1:5" x14ac:dyDescent="0.25">
      <c r="A75" s="19"/>
      <c r="B75" s="20"/>
    </row>
    <row r="76" spans="1:5" x14ac:dyDescent="0.25">
      <c r="A76" s="19"/>
      <c r="B76" s="20"/>
    </row>
    <row r="77" spans="1:5" x14ac:dyDescent="0.25">
      <c r="A77" s="19"/>
      <c r="B77" s="20"/>
    </row>
    <row r="78" spans="1:5" x14ac:dyDescent="0.25">
      <c r="A78" s="19"/>
      <c r="B78" s="20"/>
    </row>
    <row r="79" spans="1:5" x14ac:dyDescent="0.25">
      <c r="A79" s="19"/>
      <c r="B79" s="20"/>
    </row>
    <row r="80" spans="1:5" x14ac:dyDescent="0.25">
      <c r="A80" s="19"/>
      <c r="B80" s="20"/>
    </row>
    <row r="81" spans="1:2" x14ac:dyDescent="0.25">
      <c r="A81" s="19"/>
      <c r="B81" s="20"/>
    </row>
    <row r="82" spans="1:2" x14ac:dyDescent="0.25">
      <c r="A82" s="19"/>
      <c r="B82" s="20"/>
    </row>
    <row r="83" spans="1:2" x14ac:dyDescent="0.25">
      <c r="A83" s="19"/>
      <c r="B83" s="20"/>
    </row>
    <row r="84" spans="1:2" x14ac:dyDescent="0.25">
      <c r="A84" s="19"/>
      <c r="B84" s="20"/>
    </row>
    <row r="85" spans="1:2" x14ac:dyDescent="0.25">
      <c r="A85" s="19"/>
      <c r="B85" s="20"/>
    </row>
    <row r="86" spans="1:2" x14ac:dyDescent="0.25">
      <c r="A86" s="19"/>
      <c r="B86" s="20"/>
    </row>
    <row r="87" spans="1:2" x14ac:dyDescent="0.25">
      <c r="A87" s="19"/>
      <c r="B87" s="20"/>
    </row>
    <row r="88" spans="1:2" x14ac:dyDescent="0.25">
      <c r="A88" s="19"/>
      <c r="B88" s="20"/>
    </row>
    <row r="89" spans="1:2" x14ac:dyDescent="0.25">
      <c r="A89" s="19"/>
      <c r="B89" s="20"/>
    </row>
    <row r="90" spans="1:2" x14ac:dyDescent="0.25">
      <c r="A90" s="19"/>
      <c r="B90" s="20"/>
    </row>
    <row r="91" spans="1:2" x14ac:dyDescent="0.25">
      <c r="A91" s="19"/>
      <c r="B91" s="20"/>
    </row>
    <row r="92" spans="1:2" x14ac:dyDescent="0.25">
      <c r="A92" s="19"/>
      <c r="B92" s="20"/>
    </row>
    <row r="93" spans="1:2" x14ac:dyDescent="0.25">
      <c r="A93" s="19"/>
      <c r="B93" s="20"/>
    </row>
    <row r="94" spans="1:2" x14ac:dyDescent="0.25">
      <c r="A94" s="19"/>
      <c r="B94" s="20"/>
    </row>
    <row r="95" spans="1:2" x14ac:dyDescent="0.25">
      <c r="A95" s="19"/>
      <c r="B95" s="20"/>
    </row>
    <row r="96" spans="1:2" x14ac:dyDescent="0.25">
      <c r="A96" s="19"/>
      <c r="B96" s="20"/>
    </row>
    <row r="97" spans="1:2" x14ac:dyDescent="0.25">
      <c r="A97" s="19"/>
      <c r="B97" s="20"/>
    </row>
    <row r="98" spans="1:2" x14ac:dyDescent="0.25">
      <c r="A98" s="19"/>
      <c r="B98" s="20"/>
    </row>
    <row r="99" spans="1:2" x14ac:dyDescent="0.25">
      <c r="A99" s="19"/>
      <c r="B99" s="20"/>
    </row>
    <row r="100" spans="1:2" x14ac:dyDescent="0.25">
      <c r="A100" s="19"/>
      <c r="B100" s="20"/>
    </row>
    <row r="101" spans="1:2" x14ac:dyDescent="0.25">
      <c r="A101" s="19"/>
      <c r="B101" s="20"/>
    </row>
    <row r="102" spans="1:2" x14ac:dyDescent="0.25">
      <c r="A102" s="19"/>
      <c r="B102" s="20"/>
    </row>
    <row r="103" spans="1:2" x14ac:dyDescent="0.25">
      <c r="A103" s="19"/>
      <c r="B103" s="20"/>
    </row>
    <row r="104" spans="1:2" x14ac:dyDescent="0.25">
      <c r="A104" s="19"/>
      <c r="B104" s="20"/>
    </row>
    <row r="105" spans="1:2" x14ac:dyDescent="0.25">
      <c r="A105" s="19"/>
      <c r="B105" s="20"/>
    </row>
    <row r="106" spans="1:2" x14ac:dyDescent="0.25">
      <c r="A106" s="19"/>
      <c r="B106" s="20"/>
    </row>
    <row r="107" spans="1:2" x14ac:dyDescent="0.25">
      <c r="A107" s="19"/>
      <c r="B107" s="20"/>
    </row>
    <row r="108" spans="1:2" x14ac:dyDescent="0.25">
      <c r="A108" s="19"/>
      <c r="B108" s="20"/>
    </row>
    <row r="109" spans="1:2" x14ac:dyDescent="0.25">
      <c r="A109" s="19"/>
      <c r="B109" s="20"/>
    </row>
    <row r="110" spans="1:2" x14ac:dyDescent="0.25">
      <c r="A110" s="19"/>
      <c r="B110" s="20"/>
    </row>
    <row r="111" spans="1:2" x14ac:dyDescent="0.25">
      <c r="A111" s="19"/>
      <c r="B111" s="20"/>
    </row>
    <row r="112" spans="1:2" x14ac:dyDescent="0.25">
      <c r="A112" s="19"/>
      <c r="B112" s="20"/>
    </row>
    <row r="113" spans="1:2" x14ac:dyDescent="0.25">
      <c r="A113" s="19"/>
      <c r="B113" s="20"/>
    </row>
    <row r="114" spans="1:2" x14ac:dyDescent="0.25">
      <c r="A114" s="19"/>
      <c r="B114" s="20"/>
    </row>
    <row r="115" spans="1:2" x14ac:dyDescent="0.25">
      <c r="A115" s="19"/>
      <c r="B115" s="20"/>
    </row>
    <row r="116" spans="1:2" x14ac:dyDescent="0.25">
      <c r="A116" s="19"/>
      <c r="B116" s="20"/>
    </row>
    <row r="117" spans="1:2" x14ac:dyDescent="0.25">
      <c r="A117" s="19"/>
      <c r="B117" s="20"/>
    </row>
    <row r="118" spans="1:2" x14ac:dyDescent="0.25">
      <c r="A118" s="19"/>
      <c r="B118" s="20"/>
    </row>
    <row r="119" spans="1:2" x14ac:dyDescent="0.25">
      <c r="A119" s="19"/>
      <c r="B119" s="20"/>
    </row>
    <row r="120" spans="1:2" x14ac:dyDescent="0.25">
      <c r="A120" s="19"/>
      <c r="B120" s="20"/>
    </row>
    <row r="121" spans="1:2" x14ac:dyDescent="0.25">
      <c r="A121" s="19"/>
      <c r="B121" s="20"/>
    </row>
    <row r="122" spans="1:2" x14ac:dyDescent="0.25">
      <c r="A122" s="19"/>
      <c r="B122" s="20"/>
    </row>
    <row r="123" spans="1:2" x14ac:dyDescent="0.25">
      <c r="A123" s="19"/>
      <c r="B123" s="20"/>
    </row>
    <row r="124" spans="1:2" x14ac:dyDescent="0.25">
      <c r="A124" s="19"/>
      <c r="B124" s="20"/>
    </row>
    <row r="125" spans="1:2" x14ac:dyDescent="0.25">
      <c r="A125" s="19"/>
      <c r="B125" s="20"/>
    </row>
    <row r="126" spans="1:2" x14ac:dyDescent="0.25">
      <c r="A126" s="19"/>
      <c r="B126" s="20"/>
    </row>
    <row r="127" spans="1:2" x14ac:dyDescent="0.25">
      <c r="A127" s="19"/>
      <c r="B127" s="20"/>
    </row>
    <row r="128" spans="1:2" x14ac:dyDescent="0.25">
      <c r="A128" s="19"/>
      <c r="B128" s="20"/>
    </row>
    <row r="129" spans="1:2" x14ac:dyDescent="0.25">
      <c r="A129" s="19"/>
      <c r="B129" s="20"/>
    </row>
    <row r="130" spans="1:2" x14ac:dyDescent="0.25">
      <c r="A130" s="19"/>
      <c r="B130" s="20"/>
    </row>
    <row r="131" spans="1:2" x14ac:dyDescent="0.25">
      <c r="A131" s="19"/>
      <c r="B131" s="20"/>
    </row>
    <row r="132" spans="1:2" x14ac:dyDescent="0.25">
      <c r="A132" s="19"/>
      <c r="B132" s="20"/>
    </row>
    <row r="133" spans="1:2" x14ac:dyDescent="0.25">
      <c r="A133" s="19"/>
      <c r="B133" s="20"/>
    </row>
    <row r="134" spans="1:2" x14ac:dyDescent="0.25">
      <c r="A134" s="19"/>
      <c r="B134" s="20"/>
    </row>
    <row r="135" spans="1:2" x14ac:dyDescent="0.25">
      <c r="A135" s="19"/>
      <c r="B135" s="20"/>
    </row>
    <row r="136" spans="1:2" x14ac:dyDescent="0.25">
      <c r="A136" s="19"/>
      <c r="B136" s="20"/>
    </row>
    <row r="137" spans="1:2" x14ac:dyDescent="0.25">
      <c r="A137" s="19"/>
      <c r="B137" s="20"/>
    </row>
    <row r="138" spans="1:2" x14ac:dyDescent="0.25">
      <c r="A138" s="19"/>
      <c r="B138" s="20"/>
    </row>
    <row r="139" spans="1:2" x14ac:dyDescent="0.25">
      <c r="A139" s="19"/>
      <c r="B139" s="20"/>
    </row>
    <row r="140" spans="1:2" x14ac:dyDescent="0.25">
      <c r="A140" s="19"/>
      <c r="B140" s="20"/>
    </row>
    <row r="141" spans="1:2" x14ac:dyDescent="0.25">
      <c r="A141" s="19"/>
      <c r="B141" s="20"/>
    </row>
    <row r="142" spans="1:2" x14ac:dyDescent="0.25">
      <c r="A142" s="19"/>
      <c r="B142" s="20"/>
    </row>
    <row r="143" spans="1:2" x14ac:dyDescent="0.25">
      <c r="A143" s="19"/>
      <c r="B143" s="20"/>
    </row>
    <row r="144" spans="1:2" x14ac:dyDescent="0.25">
      <c r="A144" s="19"/>
      <c r="B144" s="20"/>
    </row>
    <row r="145" spans="1:2" x14ac:dyDescent="0.25">
      <c r="A145" s="19"/>
      <c r="B145" s="20"/>
    </row>
    <row r="146" spans="1:2" x14ac:dyDescent="0.25">
      <c r="A146" s="19"/>
      <c r="B146" s="20"/>
    </row>
    <row r="147" spans="1:2" x14ac:dyDescent="0.25">
      <c r="A147" s="19"/>
      <c r="B147" s="20"/>
    </row>
    <row r="148" spans="1:2" x14ac:dyDescent="0.25">
      <c r="A148" s="19"/>
      <c r="B148" s="20"/>
    </row>
    <row r="149" spans="1:2" x14ac:dyDescent="0.25">
      <c r="A149" s="19"/>
      <c r="B149" s="20"/>
    </row>
    <row r="150" spans="1:2" x14ac:dyDescent="0.25">
      <c r="A150" s="19"/>
      <c r="B150" s="20"/>
    </row>
    <row r="151" spans="1:2" x14ac:dyDescent="0.25">
      <c r="A151" s="19"/>
      <c r="B151" s="20"/>
    </row>
    <row r="152" spans="1:2" x14ac:dyDescent="0.25">
      <c r="A152" s="19"/>
      <c r="B152" s="20"/>
    </row>
    <row r="153" spans="1:2" x14ac:dyDescent="0.25">
      <c r="A153" s="19"/>
      <c r="B153" s="20"/>
    </row>
    <row r="154" spans="1:2" x14ac:dyDescent="0.25">
      <c r="A154" s="19"/>
      <c r="B154" s="20"/>
    </row>
    <row r="155" spans="1:2" x14ac:dyDescent="0.25">
      <c r="A155" s="19"/>
      <c r="B155" s="20"/>
    </row>
    <row r="156" spans="1:2" x14ac:dyDescent="0.25">
      <c r="A156" s="19"/>
      <c r="B156" s="20"/>
    </row>
    <row r="157" spans="1:2" x14ac:dyDescent="0.25">
      <c r="A157" s="19"/>
      <c r="B157" s="20"/>
    </row>
    <row r="158" spans="1:2" x14ac:dyDescent="0.25">
      <c r="A158" s="19"/>
      <c r="B158" s="20"/>
    </row>
    <row r="159" spans="1:2" x14ac:dyDescent="0.25">
      <c r="A159" s="19"/>
      <c r="B159" s="20"/>
    </row>
    <row r="160" spans="1:2" x14ac:dyDescent="0.25">
      <c r="A160" s="19"/>
      <c r="B160" s="20"/>
    </row>
    <row r="161" spans="1:2" x14ac:dyDescent="0.25">
      <c r="A161" s="19"/>
      <c r="B161" s="20"/>
    </row>
    <row r="162" spans="1:2" x14ac:dyDescent="0.25">
      <c r="A162" s="19"/>
      <c r="B162" s="20"/>
    </row>
    <row r="163" spans="1:2" x14ac:dyDescent="0.25">
      <c r="A163" s="19"/>
      <c r="B163" s="20"/>
    </row>
    <row r="164" spans="1:2" x14ac:dyDescent="0.25">
      <c r="A164" s="19"/>
      <c r="B164" s="20"/>
    </row>
    <row r="165" spans="1:2" x14ac:dyDescent="0.25">
      <c r="A165" s="19"/>
      <c r="B165" s="20"/>
    </row>
    <row r="166" spans="1:2" x14ac:dyDescent="0.25">
      <c r="A166" s="19"/>
      <c r="B166" s="20"/>
    </row>
    <row r="167" spans="1:2" x14ac:dyDescent="0.25">
      <c r="A167" s="19"/>
      <c r="B167" s="20"/>
    </row>
    <row r="168" spans="1:2" x14ac:dyDescent="0.25">
      <c r="A168" s="19"/>
      <c r="B168" s="20"/>
    </row>
    <row r="169" spans="1:2" x14ac:dyDescent="0.25">
      <c r="A169" s="19"/>
      <c r="B169" s="20"/>
    </row>
    <row r="170" spans="1:2" x14ac:dyDescent="0.25">
      <c r="A170" s="19"/>
      <c r="B170" s="20"/>
    </row>
    <row r="171" spans="1:2" x14ac:dyDescent="0.25">
      <c r="A171" s="19"/>
      <c r="B171" s="20"/>
    </row>
    <row r="172" spans="1:2" x14ac:dyDescent="0.25">
      <c r="A172" s="19"/>
      <c r="B172" s="20"/>
    </row>
    <row r="173" spans="1:2" x14ac:dyDescent="0.25">
      <c r="A173" s="19"/>
      <c r="B173" s="20"/>
    </row>
    <row r="174" spans="1:2" x14ac:dyDescent="0.25">
      <c r="A174" s="19"/>
      <c r="B174" s="20"/>
    </row>
    <row r="175" spans="1:2" x14ac:dyDescent="0.25">
      <c r="A175" s="19"/>
      <c r="B175" s="20"/>
    </row>
    <row r="176" spans="1:2" x14ac:dyDescent="0.25">
      <c r="A176" s="19"/>
      <c r="B176" s="20"/>
    </row>
    <row r="177" spans="1:32" x14ac:dyDescent="0.25">
      <c r="A177" s="19"/>
      <c r="B177" s="20"/>
    </row>
    <row r="178" spans="1:32" x14ac:dyDescent="0.25">
      <c r="A178" s="19"/>
      <c r="B178" s="20"/>
    </row>
    <row r="179" spans="1:32" x14ac:dyDescent="0.25">
      <c r="A179" s="19"/>
      <c r="B179" s="20"/>
    </row>
    <row r="180" spans="1:32" x14ac:dyDescent="0.25">
      <c r="A180" s="19"/>
      <c r="B180" s="20"/>
    </row>
    <row r="181" spans="1:32" x14ac:dyDescent="0.25">
      <c r="A181" s="19"/>
      <c r="B181" s="20"/>
    </row>
    <row r="182" spans="1:32" x14ac:dyDescent="0.25">
      <c r="A182" s="19"/>
      <c r="B182" s="20"/>
    </row>
    <row r="183" spans="1:32" x14ac:dyDescent="0.25">
      <c r="A183" s="19"/>
      <c r="B183" s="20"/>
    </row>
    <row r="184" spans="1:32" x14ac:dyDescent="0.25">
      <c r="A184" s="19"/>
      <c r="B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1"/>
    </row>
    <row r="185" spans="1:32" x14ac:dyDescent="0.25">
      <c r="A185" s="19"/>
      <c r="B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1"/>
    </row>
    <row r="186" spans="1:32" x14ac:dyDescent="0.25">
      <c r="A186" s="19"/>
      <c r="B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1"/>
    </row>
    <row r="187" spans="1:32" x14ac:dyDescent="0.25">
      <c r="A187" s="19"/>
      <c r="B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1"/>
    </row>
    <row r="188" spans="1:32" x14ac:dyDescent="0.25">
      <c r="A188" s="19"/>
      <c r="B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1"/>
    </row>
    <row r="189" spans="1:32" x14ac:dyDescent="0.25">
      <c r="A189" s="19"/>
      <c r="B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1"/>
    </row>
    <row r="190" spans="1:32" x14ac:dyDescent="0.25">
      <c r="A190" s="19"/>
      <c r="B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1"/>
    </row>
    <row r="191" spans="1:32" x14ac:dyDescent="0.25">
      <c r="A191" s="19"/>
      <c r="B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1"/>
    </row>
    <row r="192" spans="1:32" x14ac:dyDescent="0.25">
      <c r="A192" s="19"/>
      <c r="B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1"/>
    </row>
    <row r="193" spans="1:32" x14ac:dyDescent="0.25">
      <c r="A193" s="19"/>
      <c r="B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1"/>
    </row>
    <row r="194" spans="1:32" x14ac:dyDescent="0.25">
      <c r="A194" s="19"/>
      <c r="B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1"/>
    </row>
    <row r="195" spans="1:32" x14ac:dyDescent="0.25">
      <c r="A195" s="19"/>
      <c r="B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1"/>
    </row>
    <row r="196" spans="1:32" x14ac:dyDescent="0.25">
      <c r="A196" s="19"/>
      <c r="B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1"/>
    </row>
    <row r="197" spans="1:32" x14ac:dyDescent="0.25">
      <c r="A197" s="19"/>
      <c r="B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1"/>
    </row>
    <row r="198" spans="1:32" x14ac:dyDescent="0.25">
      <c r="A198" s="19"/>
      <c r="B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1"/>
    </row>
    <row r="199" spans="1:32" x14ac:dyDescent="0.25">
      <c r="A199" s="19"/>
      <c r="B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1"/>
    </row>
    <row r="200" spans="1:32" x14ac:dyDescent="0.25">
      <c r="A200" s="19"/>
      <c r="B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1"/>
    </row>
    <row r="201" spans="1:32" x14ac:dyDescent="0.25">
      <c r="A201" s="19"/>
      <c r="B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1"/>
    </row>
    <row r="202" spans="1:32" x14ac:dyDescent="0.25">
      <c r="A202" s="19"/>
      <c r="B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1"/>
    </row>
    <row r="203" spans="1:32" x14ac:dyDescent="0.25">
      <c r="A203" s="19"/>
      <c r="B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1"/>
    </row>
    <row r="204" spans="1:32" x14ac:dyDescent="0.25">
      <c r="A204" s="19"/>
      <c r="B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1"/>
    </row>
    <row r="205" spans="1:32" x14ac:dyDescent="0.25">
      <c r="A205" s="19"/>
      <c r="B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1"/>
    </row>
    <row r="206" spans="1:32" x14ac:dyDescent="0.25">
      <c r="A206" s="19"/>
      <c r="B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1"/>
    </row>
    <row r="207" spans="1:32" x14ac:dyDescent="0.25">
      <c r="A207" s="19"/>
      <c r="B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1"/>
    </row>
    <row r="208" spans="1:32" x14ac:dyDescent="0.25">
      <c r="A208" s="19"/>
      <c r="B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1"/>
    </row>
    <row r="209" spans="1:32" x14ac:dyDescent="0.25">
      <c r="A209" s="19"/>
      <c r="B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1"/>
    </row>
    <row r="210" spans="1:32" x14ac:dyDescent="0.25">
      <c r="A210" s="19"/>
      <c r="B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1"/>
    </row>
    <row r="211" spans="1:32" x14ac:dyDescent="0.25">
      <c r="A211" s="19"/>
      <c r="B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1"/>
    </row>
    <row r="212" spans="1:32" x14ac:dyDescent="0.25">
      <c r="A212" s="19"/>
      <c r="B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1"/>
    </row>
    <row r="213" spans="1:32" x14ac:dyDescent="0.25">
      <c r="A213" s="19"/>
      <c r="B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1"/>
    </row>
    <row r="214" spans="1:32" x14ac:dyDescent="0.25">
      <c r="A214" s="19"/>
      <c r="B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1"/>
    </row>
    <row r="215" spans="1:32" x14ac:dyDescent="0.25">
      <c r="A215" s="19"/>
      <c r="B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1"/>
    </row>
    <row r="216" spans="1:32" x14ac:dyDescent="0.25">
      <c r="A216" s="19"/>
      <c r="B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1"/>
    </row>
    <row r="217" spans="1:32" x14ac:dyDescent="0.25">
      <c r="A217" s="19"/>
      <c r="B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1"/>
    </row>
    <row r="218" spans="1:32" x14ac:dyDescent="0.25">
      <c r="A218" s="19"/>
      <c r="B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1"/>
    </row>
    <row r="219" spans="1:32" x14ac:dyDescent="0.25">
      <c r="A219" s="19"/>
      <c r="B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1"/>
    </row>
    <row r="220" spans="1:32" x14ac:dyDescent="0.25">
      <c r="A220" s="19"/>
      <c r="B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1"/>
    </row>
    <row r="221" spans="1:32" x14ac:dyDescent="0.25">
      <c r="A221" s="19"/>
      <c r="B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1"/>
    </row>
    <row r="222" spans="1:32" x14ac:dyDescent="0.25">
      <c r="A222" s="19"/>
      <c r="B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1"/>
    </row>
    <row r="223" spans="1:32" x14ac:dyDescent="0.25">
      <c r="A223" s="19"/>
      <c r="B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1"/>
    </row>
    <row r="224" spans="1:32" x14ac:dyDescent="0.25">
      <c r="A224" s="19"/>
      <c r="B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1"/>
    </row>
    <row r="225" spans="1:32" x14ac:dyDescent="0.25">
      <c r="A225" s="19"/>
      <c r="B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1"/>
    </row>
    <row r="226" spans="1:32" x14ac:dyDescent="0.25">
      <c r="A226" s="19"/>
      <c r="B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1"/>
    </row>
    <row r="227" spans="1:32" x14ac:dyDescent="0.25">
      <c r="A227" s="19"/>
      <c r="B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1"/>
    </row>
    <row r="228" spans="1:32" x14ac:dyDescent="0.25">
      <c r="A228" s="19"/>
      <c r="B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1"/>
    </row>
    <row r="229" spans="1:32" x14ac:dyDescent="0.25">
      <c r="A229" s="19"/>
      <c r="B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1"/>
    </row>
    <row r="230" spans="1:32" x14ac:dyDescent="0.25">
      <c r="A230" s="19"/>
      <c r="B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1"/>
    </row>
    <row r="231" spans="1:32" x14ac:dyDescent="0.25">
      <c r="A231" s="19"/>
      <c r="B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1"/>
    </row>
    <row r="232" spans="1:32" x14ac:dyDescent="0.25">
      <c r="A232" s="19"/>
      <c r="B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1"/>
    </row>
    <row r="233" spans="1:32" x14ac:dyDescent="0.25">
      <c r="A233" s="19"/>
      <c r="B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1"/>
    </row>
    <row r="234" spans="1:32" x14ac:dyDescent="0.25">
      <c r="A234" s="19"/>
      <c r="B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1"/>
    </row>
    <row r="235" spans="1:32" x14ac:dyDescent="0.25">
      <c r="A235" s="19"/>
      <c r="B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1"/>
    </row>
    <row r="236" spans="1:32" x14ac:dyDescent="0.25">
      <c r="A236" s="25"/>
      <c r="B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c r="AE236" s="26"/>
      <c r="AF236" s="27"/>
    </row>
  </sheetData>
  <pageMargins left="7.625" right="0.77083333333333337" top="0.75" bottom="0.72916666666666663" header="0.3" footer="0.3"/>
  <pageSetup orientation="portrait" r:id="rId17"/>
  <drawing r:id="rId1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AK85"/>
  <sheetViews>
    <sheetView showGridLines="0" topLeftCell="A66" workbookViewId="0">
      <selection activeCell="B67" sqref="B67:F86"/>
    </sheetView>
  </sheetViews>
  <sheetFormatPr defaultRowHeight="15" x14ac:dyDescent="0.25"/>
  <cols>
    <col min="2" max="2" width="15.28515625" customWidth="1"/>
    <col min="3" max="3" width="17.28515625" customWidth="1"/>
    <col min="4" max="4" width="16.7109375" customWidth="1"/>
    <col min="5" max="5" width="16.28515625" customWidth="1"/>
    <col min="6" max="6" width="12.5703125" customWidth="1"/>
  </cols>
  <sheetData>
    <row r="4" spans="1:37" x14ac:dyDescent="0.25">
      <c r="A4" s="86" t="s">
        <v>52</v>
      </c>
      <c r="B4" s="87"/>
      <c r="C4" s="87"/>
      <c r="D4" s="87"/>
      <c r="E4" s="87"/>
      <c r="F4" s="87"/>
      <c r="G4" s="87"/>
      <c r="H4" s="87"/>
      <c r="I4" s="87"/>
      <c r="J4" s="87"/>
      <c r="K4" s="87"/>
      <c r="L4" s="87"/>
      <c r="M4" s="87"/>
      <c r="N4" s="87"/>
      <c r="O4" s="87"/>
      <c r="P4" s="87"/>
      <c r="Q4" s="88"/>
      <c r="R4" s="89"/>
      <c r="S4" s="89"/>
      <c r="T4" s="89"/>
      <c r="U4" s="89"/>
      <c r="V4" s="89"/>
      <c r="W4" s="89"/>
      <c r="X4" s="89"/>
      <c r="Y4" s="89"/>
      <c r="Z4" s="89"/>
      <c r="AA4" s="89"/>
      <c r="AB4" s="89"/>
      <c r="AC4" s="89"/>
      <c r="AD4" s="89"/>
      <c r="AE4" s="89"/>
      <c r="AF4" s="89"/>
      <c r="AG4" s="89"/>
      <c r="AH4" s="89"/>
      <c r="AI4" s="89"/>
      <c r="AJ4" s="89"/>
      <c r="AK4" s="89"/>
    </row>
    <row r="5" spans="1:37" x14ac:dyDescent="0.25">
      <c r="A5" s="87"/>
      <c r="B5" s="87"/>
      <c r="C5" s="87"/>
      <c r="D5" s="87"/>
      <c r="E5" s="87"/>
      <c r="F5" s="87"/>
      <c r="G5" s="87"/>
      <c r="H5" s="87"/>
      <c r="I5" s="87"/>
      <c r="J5" s="87"/>
      <c r="K5" s="87"/>
      <c r="L5" s="87"/>
      <c r="M5" s="87"/>
      <c r="N5" s="87"/>
      <c r="O5" s="87"/>
      <c r="P5" s="87"/>
      <c r="Q5" s="89"/>
      <c r="R5" s="89"/>
      <c r="S5" s="89"/>
      <c r="T5" s="89"/>
      <c r="U5" s="89"/>
      <c r="V5" s="89"/>
      <c r="W5" s="89"/>
      <c r="X5" s="89"/>
      <c r="Y5" s="89"/>
      <c r="Z5" s="89"/>
      <c r="AA5" s="89"/>
      <c r="AB5" s="89"/>
      <c r="AC5" s="89"/>
      <c r="AD5" s="89"/>
      <c r="AE5" s="89"/>
      <c r="AF5" s="89"/>
      <c r="AG5" s="89"/>
      <c r="AH5" s="89"/>
      <c r="AI5" s="89"/>
      <c r="AJ5" s="89"/>
      <c r="AK5" s="89"/>
    </row>
    <row r="7" spans="1:37" ht="15.75" thickBot="1" x14ac:dyDescent="0.3">
      <c r="C7" s="45"/>
      <c r="D7" s="46"/>
      <c r="U7" s="15"/>
      <c r="V7" s="15"/>
      <c r="W7" s="15"/>
      <c r="X7" s="15"/>
      <c r="Y7" s="15"/>
      <c r="Z7" s="15"/>
      <c r="AA7" s="15"/>
      <c r="AB7" s="15"/>
      <c r="AC7" s="15"/>
      <c r="AD7" s="15"/>
      <c r="AE7" s="15"/>
      <c r="AF7" s="15"/>
      <c r="AG7" s="15"/>
      <c r="AH7" s="15"/>
      <c r="AI7" s="15"/>
      <c r="AJ7" s="15"/>
      <c r="AK7" s="15"/>
    </row>
    <row r="8" spans="1:37" ht="15.75" thickBot="1" x14ac:dyDescent="0.3">
      <c r="B8" s="51" t="s">
        <v>58</v>
      </c>
      <c r="D8" s="51" t="s">
        <v>53</v>
      </c>
      <c r="E8" s="70"/>
      <c r="G8" s="91" t="s">
        <v>20</v>
      </c>
      <c r="H8" s="92"/>
      <c r="J8" s="91" t="s">
        <v>21</v>
      </c>
      <c r="K8" s="92"/>
      <c r="M8" s="105" t="s">
        <v>22</v>
      </c>
      <c r="N8" s="92"/>
      <c r="P8" s="105" t="s">
        <v>16</v>
      </c>
      <c r="Q8" s="92"/>
      <c r="U8" s="15"/>
      <c r="V8" s="15"/>
      <c r="W8" s="15"/>
      <c r="X8" s="15"/>
      <c r="Y8" s="15"/>
      <c r="Z8" s="15"/>
      <c r="AA8" s="15"/>
      <c r="AB8" s="15"/>
      <c r="AC8" s="15"/>
      <c r="AD8" s="15"/>
      <c r="AE8" s="15"/>
      <c r="AF8" s="15"/>
      <c r="AG8" s="15"/>
      <c r="AH8" s="15"/>
      <c r="AI8" s="15"/>
      <c r="AJ8" s="15"/>
      <c r="AK8" s="15"/>
    </row>
    <row r="9" spans="1:37" x14ac:dyDescent="0.25">
      <c r="B9" s="118">
        <f>GETPIVOTDATA("Movies",'PIVOT TABLES'!$D$45)</f>
        <v>16</v>
      </c>
      <c r="C9" s="128"/>
      <c r="D9" s="123">
        <f>GETPIVOTDATA("Total Revenue",'PIVOT TABLES'!$F$14)</f>
        <v>15306092</v>
      </c>
      <c r="E9" s="126"/>
      <c r="F9" s="127"/>
      <c r="G9" s="93">
        <f>GETPIVOTDATA("Average Revenue",'PIVOT TABLES'!$D$38)</f>
        <v>2186584.5714285709</v>
      </c>
      <c r="H9" s="94"/>
      <c r="J9" s="99">
        <f>GETPIVOTDATA("Maximum Revenue",'PIVOT TABLES'!$F$27)</f>
        <v>3902441</v>
      </c>
      <c r="K9" s="100"/>
      <c r="M9" s="106">
        <f>GETPIVOTDATA("Minimum Revenue",'PIVOT TABLES'!$G$41)</f>
        <v>1782141</v>
      </c>
      <c r="N9" s="107"/>
      <c r="P9" s="112">
        <f>GETPIVOTDATA("MoM",'PIVOT TABLES'!$E$40)</f>
        <v>-3.4082016813509561</v>
      </c>
      <c r="Q9" s="113"/>
    </row>
    <row r="10" spans="1:37" x14ac:dyDescent="0.25">
      <c r="B10" s="119"/>
      <c r="C10" s="128"/>
      <c r="D10" s="124"/>
      <c r="E10" s="126"/>
      <c r="F10" s="127"/>
      <c r="G10" s="95"/>
      <c r="H10" s="96"/>
      <c r="J10" s="101"/>
      <c r="K10" s="102"/>
      <c r="M10" s="108"/>
      <c r="N10" s="109"/>
      <c r="P10" s="114"/>
      <c r="Q10" s="115"/>
    </row>
    <row r="11" spans="1:37" ht="15.75" thickBot="1" x14ac:dyDescent="0.3">
      <c r="B11" s="120"/>
      <c r="D11" s="125"/>
      <c r="E11" s="71"/>
      <c r="G11" s="97"/>
      <c r="H11" s="98"/>
      <c r="J11" s="103"/>
      <c r="K11" s="104"/>
      <c r="M11" s="110"/>
      <c r="N11" s="111"/>
      <c r="P11" s="116"/>
      <c r="Q11" s="117"/>
    </row>
    <row r="14" spans="1:37" x14ac:dyDescent="0.25">
      <c r="A14" s="90" t="s">
        <v>51</v>
      </c>
      <c r="B14" s="87"/>
      <c r="C14" s="87"/>
      <c r="D14" s="87"/>
      <c r="E14" s="87"/>
      <c r="F14" s="87"/>
      <c r="G14" s="87"/>
      <c r="H14" s="87"/>
      <c r="I14" s="87"/>
      <c r="J14" s="87"/>
      <c r="K14" s="87"/>
      <c r="L14" s="87"/>
      <c r="M14" s="87"/>
      <c r="N14" s="87"/>
      <c r="O14" s="87"/>
      <c r="P14" s="87"/>
      <c r="Q14" s="87"/>
      <c r="R14" s="87"/>
      <c r="S14" s="87"/>
      <c r="T14" s="87"/>
    </row>
    <row r="15" spans="1:37" x14ac:dyDescent="0.25">
      <c r="A15" s="87"/>
      <c r="B15" s="87"/>
      <c r="C15" s="87"/>
      <c r="D15" s="87"/>
      <c r="E15" s="87"/>
      <c r="F15" s="87"/>
      <c r="G15" s="87"/>
      <c r="H15" s="87"/>
      <c r="I15" s="87"/>
      <c r="J15" s="87"/>
      <c r="K15" s="87"/>
      <c r="L15" s="87"/>
      <c r="M15" s="87"/>
      <c r="N15" s="87"/>
      <c r="O15" s="87"/>
      <c r="P15" s="87"/>
      <c r="Q15" s="87"/>
      <c r="R15" s="87"/>
      <c r="S15" s="87"/>
      <c r="T15" s="87"/>
    </row>
    <row r="46" spans="1:20" x14ac:dyDescent="0.25">
      <c r="A46" s="121" t="s">
        <v>59</v>
      </c>
      <c r="B46" s="122"/>
      <c r="C46" s="122"/>
      <c r="D46" s="122"/>
      <c r="E46" s="122"/>
      <c r="F46" s="122"/>
      <c r="G46" s="122"/>
      <c r="H46" s="122"/>
      <c r="I46" s="122"/>
      <c r="J46" s="122"/>
      <c r="K46" s="122"/>
      <c r="L46" s="122"/>
      <c r="M46" s="122"/>
      <c r="N46" s="122"/>
      <c r="O46" s="122"/>
      <c r="P46" s="122"/>
      <c r="Q46" s="122"/>
      <c r="R46" s="122"/>
      <c r="S46" s="122"/>
      <c r="T46" s="122"/>
    </row>
    <row r="47" spans="1:20" x14ac:dyDescent="0.25">
      <c r="A47" s="122"/>
      <c r="B47" s="122"/>
      <c r="C47" s="122"/>
      <c r="D47" s="122"/>
      <c r="E47" s="122"/>
      <c r="F47" s="122"/>
      <c r="G47" s="122"/>
      <c r="H47" s="122"/>
      <c r="I47" s="122"/>
      <c r="J47" s="122"/>
      <c r="K47" s="122"/>
      <c r="L47" s="122"/>
      <c r="M47" s="122"/>
      <c r="N47" s="122"/>
      <c r="O47" s="122"/>
      <c r="P47" s="122"/>
      <c r="Q47" s="122"/>
      <c r="R47" s="122"/>
      <c r="S47" s="122"/>
      <c r="T47" s="122"/>
    </row>
    <row r="64" spans="1:20" x14ac:dyDescent="0.25">
      <c r="A64" s="121" t="s">
        <v>60</v>
      </c>
      <c r="B64" s="89"/>
      <c r="C64" s="89"/>
      <c r="D64" s="89"/>
      <c r="E64" s="89"/>
      <c r="F64" s="89"/>
      <c r="G64" s="89"/>
      <c r="H64" s="89"/>
      <c r="I64" s="89"/>
      <c r="J64" s="89"/>
      <c r="K64" s="89"/>
      <c r="L64" s="89"/>
      <c r="M64" s="89"/>
      <c r="N64" s="89"/>
      <c r="O64" s="89"/>
      <c r="P64" s="89"/>
      <c r="Q64" s="89"/>
      <c r="R64" s="89"/>
      <c r="S64" s="89"/>
      <c r="T64" s="89"/>
    </row>
    <row r="65" spans="1:20" x14ac:dyDescent="0.25">
      <c r="A65" s="89"/>
      <c r="B65" s="89"/>
      <c r="C65" s="89"/>
      <c r="D65" s="89"/>
      <c r="E65" s="89"/>
      <c r="F65" s="89"/>
      <c r="G65" s="89"/>
      <c r="H65" s="89"/>
      <c r="I65" s="89"/>
      <c r="J65" s="89"/>
      <c r="K65" s="89"/>
      <c r="L65" s="89"/>
      <c r="M65" s="89"/>
      <c r="N65" s="89"/>
      <c r="O65" s="89"/>
      <c r="P65" s="89"/>
      <c r="Q65" s="89"/>
      <c r="R65" s="89"/>
      <c r="S65" s="89"/>
      <c r="T65" s="89"/>
    </row>
    <row r="67" spans="1:20" x14ac:dyDescent="0.25">
      <c r="B67" s="57"/>
      <c r="C67" s="58" t="s">
        <v>42</v>
      </c>
      <c r="D67" s="58"/>
      <c r="E67" s="58"/>
      <c r="F67" s="59"/>
    </row>
    <row r="68" spans="1:20" x14ac:dyDescent="0.25">
      <c r="B68" s="60" t="s">
        <v>61</v>
      </c>
      <c r="C68" s="61" t="s">
        <v>41</v>
      </c>
      <c r="D68" s="61" t="s">
        <v>50</v>
      </c>
      <c r="E68" s="61" t="s">
        <v>56</v>
      </c>
      <c r="F68" s="63" t="s">
        <v>55</v>
      </c>
    </row>
    <row r="69" spans="1:20" x14ac:dyDescent="0.25">
      <c r="B69" s="64" t="s">
        <v>2</v>
      </c>
      <c r="C69" s="65">
        <v>2240742</v>
      </c>
      <c r="D69" s="65">
        <v>590476</v>
      </c>
      <c r="E69" s="65">
        <v>259311</v>
      </c>
      <c r="F69" s="66">
        <v>-0.49047717434747562</v>
      </c>
    </row>
    <row r="70" spans="1:20" x14ac:dyDescent="0.25">
      <c r="B70" s="64" t="s">
        <v>1</v>
      </c>
      <c r="C70" s="65">
        <v>4507412</v>
      </c>
      <c r="D70" s="65">
        <v>1139066</v>
      </c>
      <c r="E70" s="65">
        <v>516416</v>
      </c>
      <c r="F70" s="66">
        <v>-0.46711077321243899</v>
      </c>
    </row>
    <row r="71" spans="1:20" x14ac:dyDescent="0.25">
      <c r="B71" s="64" t="s">
        <v>6</v>
      </c>
      <c r="C71" s="65">
        <v>38707</v>
      </c>
      <c r="D71" s="65">
        <v>12296</v>
      </c>
      <c r="E71" s="65">
        <v>1246</v>
      </c>
      <c r="F71" s="66">
        <v>0</v>
      </c>
    </row>
    <row r="72" spans="1:20" x14ac:dyDescent="0.25">
      <c r="B72" s="64" t="s">
        <v>9</v>
      </c>
      <c r="C72" s="65">
        <v>9117</v>
      </c>
      <c r="D72" s="65">
        <v>1346</v>
      </c>
      <c r="E72" s="65">
        <v>1291</v>
      </c>
      <c r="F72" s="66">
        <v>-3.7147102526002951E-2</v>
      </c>
    </row>
    <row r="73" spans="1:20" x14ac:dyDescent="0.25">
      <c r="B73" s="64" t="s">
        <v>4</v>
      </c>
      <c r="C73" s="65">
        <v>55927</v>
      </c>
      <c r="D73" s="65">
        <v>18876</v>
      </c>
      <c r="E73" s="65">
        <v>1316</v>
      </c>
      <c r="F73" s="66">
        <v>-0.42432195975503062</v>
      </c>
    </row>
    <row r="74" spans="1:20" x14ac:dyDescent="0.25">
      <c r="B74" s="64" t="s">
        <v>7</v>
      </c>
      <c r="C74" s="65">
        <v>22657</v>
      </c>
      <c r="D74" s="65">
        <v>4956</v>
      </c>
      <c r="E74" s="65">
        <v>2251</v>
      </c>
      <c r="F74" s="66">
        <v>-0.46105730427764324</v>
      </c>
    </row>
    <row r="75" spans="1:20" x14ac:dyDescent="0.25">
      <c r="B75" s="64" t="s">
        <v>5</v>
      </c>
      <c r="C75" s="65">
        <v>44797</v>
      </c>
      <c r="D75" s="65">
        <v>10066</v>
      </c>
      <c r="E75" s="65">
        <v>5671</v>
      </c>
      <c r="F75" s="66">
        <v>-0.42171666997814428</v>
      </c>
    </row>
    <row r="76" spans="1:20" x14ac:dyDescent="0.25">
      <c r="B76" s="64" t="s">
        <v>11</v>
      </c>
      <c r="C76" s="65">
        <v>8877</v>
      </c>
      <c r="D76" s="65">
        <v>1276</v>
      </c>
      <c r="E76" s="65">
        <v>1246</v>
      </c>
      <c r="F76" s="66">
        <v>-2.3510971786833812E-2</v>
      </c>
    </row>
    <row r="77" spans="1:20" x14ac:dyDescent="0.25">
      <c r="B77" s="64" t="s">
        <v>13</v>
      </c>
      <c r="C77" s="65">
        <v>8722</v>
      </c>
      <c r="D77" s="65">
        <v>1246</v>
      </c>
      <c r="E77" s="65">
        <v>1246</v>
      </c>
      <c r="F77" s="66">
        <v>0</v>
      </c>
    </row>
    <row r="78" spans="1:20" x14ac:dyDescent="0.25">
      <c r="B78" s="64" t="s">
        <v>10</v>
      </c>
      <c r="C78" s="65">
        <v>8897</v>
      </c>
      <c r="D78" s="65">
        <v>1396</v>
      </c>
      <c r="E78" s="65">
        <v>1246</v>
      </c>
      <c r="F78" s="66">
        <v>-0.10028653295128942</v>
      </c>
    </row>
    <row r="79" spans="1:20" x14ac:dyDescent="0.25">
      <c r="B79" s="64" t="s">
        <v>8</v>
      </c>
      <c r="C79" s="65">
        <v>10767</v>
      </c>
      <c r="D79" s="65">
        <v>1746</v>
      </c>
      <c r="E79" s="65">
        <v>1496</v>
      </c>
      <c r="F79" s="66">
        <v>-0.14318442153493705</v>
      </c>
    </row>
    <row r="80" spans="1:20" x14ac:dyDescent="0.25">
      <c r="B80" s="64" t="s">
        <v>14</v>
      </c>
      <c r="C80" s="65">
        <v>8722</v>
      </c>
      <c r="D80" s="65">
        <v>1246</v>
      </c>
      <c r="E80" s="65">
        <v>1246</v>
      </c>
      <c r="F80" s="66">
        <v>0</v>
      </c>
    </row>
    <row r="81" spans="2:6" x14ac:dyDescent="0.25">
      <c r="B81" s="64" t="s">
        <v>12</v>
      </c>
      <c r="C81" s="65">
        <v>8767</v>
      </c>
      <c r="D81" s="65">
        <v>1291</v>
      </c>
      <c r="E81" s="65">
        <v>1246</v>
      </c>
      <c r="F81" s="66">
        <v>3.6115569823435001E-2</v>
      </c>
    </row>
    <row r="82" spans="2:6" x14ac:dyDescent="0.25">
      <c r="B82" s="64" t="s">
        <v>3</v>
      </c>
      <c r="C82" s="65">
        <v>731267</v>
      </c>
      <c r="D82" s="65">
        <v>187256</v>
      </c>
      <c r="E82" s="65">
        <v>78091</v>
      </c>
      <c r="F82" s="66">
        <v>-0.40594159866706536</v>
      </c>
    </row>
    <row r="83" spans="2:6" x14ac:dyDescent="0.25">
      <c r="B83" s="64" t="s">
        <v>15</v>
      </c>
      <c r="C83" s="65">
        <v>8722</v>
      </c>
      <c r="D83" s="65">
        <v>1246</v>
      </c>
      <c r="E83" s="65">
        <v>1246</v>
      </c>
      <c r="F83" s="66">
        <v>0</v>
      </c>
    </row>
    <row r="84" spans="2:6" x14ac:dyDescent="0.25">
      <c r="B84" s="64" t="s">
        <v>0</v>
      </c>
      <c r="C84" s="65">
        <v>7591992</v>
      </c>
      <c r="D84" s="65">
        <v>1928656</v>
      </c>
      <c r="E84" s="65">
        <v>907576</v>
      </c>
      <c r="F84" s="66">
        <v>-0.46956274213753002</v>
      </c>
    </row>
    <row r="85" spans="2:6" x14ac:dyDescent="0.25">
      <c r="B85" s="67" t="s">
        <v>40</v>
      </c>
      <c r="C85" s="68">
        <v>15306092</v>
      </c>
      <c r="D85" s="68">
        <v>3902441</v>
      </c>
      <c r="E85" s="68">
        <v>1782141</v>
      </c>
      <c r="F85" s="69">
        <v>-3.4082016813509561</v>
      </c>
    </row>
  </sheetData>
  <mergeCells count="17">
    <mergeCell ref="A46:T47"/>
    <mergeCell ref="A64:T65"/>
    <mergeCell ref="D9:D11"/>
    <mergeCell ref="E9:F10"/>
    <mergeCell ref="C9:C10"/>
    <mergeCell ref="A4:P5"/>
    <mergeCell ref="Q4:AK5"/>
    <mergeCell ref="A14:T15"/>
    <mergeCell ref="G8:H8"/>
    <mergeCell ref="G9:H11"/>
    <mergeCell ref="J8:K8"/>
    <mergeCell ref="J9:K11"/>
    <mergeCell ref="M8:N8"/>
    <mergeCell ref="M9:N11"/>
    <mergeCell ref="P8:Q8"/>
    <mergeCell ref="P9:Q11"/>
    <mergeCell ref="B9:B11"/>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7"/>
  <sheetViews>
    <sheetView workbookViewId="0">
      <selection activeCell="G9" sqref="G9"/>
    </sheetView>
  </sheetViews>
  <sheetFormatPr defaultRowHeight="15" x14ac:dyDescent="0.25"/>
  <cols>
    <col min="1" max="1" width="45.42578125" customWidth="1"/>
    <col min="2" max="2" width="22" customWidth="1"/>
  </cols>
  <sheetData>
    <row r="1" spans="1:2" x14ac:dyDescent="0.25">
      <c r="A1" s="83" t="s">
        <v>24</v>
      </c>
      <c r="B1" s="83" t="s">
        <v>36</v>
      </c>
    </row>
    <row r="2" spans="1:2" x14ac:dyDescent="0.25">
      <c r="A2" s="76" t="s">
        <v>0</v>
      </c>
      <c r="B2" s="76" t="s">
        <v>25</v>
      </c>
    </row>
    <row r="3" spans="1:2" x14ac:dyDescent="0.25">
      <c r="A3" s="76" t="s">
        <v>1</v>
      </c>
      <c r="B3" s="76" t="s">
        <v>26</v>
      </c>
    </row>
    <row r="4" spans="1:2" x14ac:dyDescent="0.25">
      <c r="A4" s="76" t="s">
        <v>2</v>
      </c>
      <c r="B4" s="76" t="s">
        <v>27</v>
      </c>
    </row>
    <row r="5" spans="1:2" x14ac:dyDescent="0.25">
      <c r="A5" s="76" t="s">
        <v>3</v>
      </c>
      <c r="B5" s="76" t="s">
        <v>26</v>
      </c>
    </row>
    <row r="6" spans="1:2" x14ac:dyDescent="0.25">
      <c r="A6" s="76" t="s">
        <v>4</v>
      </c>
      <c r="B6" s="76" t="s">
        <v>26</v>
      </c>
    </row>
    <row r="7" spans="1:2" x14ac:dyDescent="0.25">
      <c r="A7" s="76" t="s">
        <v>5</v>
      </c>
      <c r="B7" s="76" t="s">
        <v>25</v>
      </c>
    </row>
    <row r="8" spans="1:2" x14ac:dyDescent="0.25">
      <c r="A8" s="76" t="s">
        <v>6</v>
      </c>
      <c r="B8" s="76" t="s">
        <v>26</v>
      </c>
    </row>
    <row r="9" spans="1:2" x14ac:dyDescent="0.25">
      <c r="A9" s="76" t="s">
        <v>7</v>
      </c>
      <c r="B9" s="76" t="s">
        <v>26</v>
      </c>
    </row>
    <row r="10" spans="1:2" x14ac:dyDescent="0.25">
      <c r="A10" s="76" t="s">
        <v>8</v>
      </c>
      <c r="B10" s="76" t="s">
        <v>26</v>
      </c>
    </row>
    <row r="11" spans="1:2" x14ac:dyDescent="0.25">
      <c r="A11" s="76" t="s">
        <v>9</v>
      </c>
      <c r="B11" s="76" t="s">
        <v>26</v>
      </c>
    </row>
    <row r="12" spans="1:2" x14ac:dyDescent="0.25">
      <c r="A12" s="76" t="s">
        <v>10</v>
      </c>
      <c r="B12" s="76" t="s">
        <v>26</v>
      </c>
    </row>
    <row r="13" spans="1:2" x14ac:dyDescent="0.25">
      <c r="A13" s="76" t="s">
        <v>11</v>
      </c>
      <c r="B13" s="76" t="s">
        <v>26</v>
      </c>
    </row>
    <row r="14" spans="1:2" x14ac:dyDescent="0.25">
      <c r="A14" s="76" t="s">
        <v>12</v>
      </c>
      <c r="B14" s="76" t="s">
        <v>26</v>
      </c>
    </row>
    <row r="15" spans="1:2" x14ac:dyDescent="0.25">
      <c r="A15" s="76" t="s">
        <v>13</v>
      </c>
      <c r="B15" s="76" t="s">
        <v>26</v>
      </c>
    </row>
    <row r="16" spans="1:2" x14ac:dyDescent="0.25">
      <c r="A16" s="76" t="s">
        <v>14</v>
      </c>
      <c r="B16" s="76" t="s">
        <v>25</v>
      </c>
    </row>
    <row r="17" spans="1:2" x14ac:dyDescent="0.25">
      <c r="A17" s="76" t="s">
        <v>15</v>
      </c>
      <c r="B17" s="76" t="s">
        <v>25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7"/>
  <sheetViews>
    <sheetView workbookViewId="0">
      <selection activeCell="A2" sqref="A2:B17"/>
    </sheetView>
  </sheetViews>
  <sheetFormatPr defaultRowHeight="15" x14ac:dyDescent="0.25"/>
  <cols>
    <col min="1" max="1" width="40.140625" customWidth="1"/>
    <col min="2" max="2" width="43.28515625" customWidth="1"/>
    <col min="3" max="3" width="37.42578125" customWidth="1"/>
  </cols>
  <sheetData>
    <row r="1" spans="1:3" ht="15.75" thickBot="1" x14ac:dyDescent="0.3">
      <c r="A1" s="83" t="s">
        <v>24</v>
      </c>
      <c r="B1" s="83" t="s">
        <v>28</v>
      </c>
      <c r="C1" s="1"/>
    </row>
    <row r="2" spans="1:3" ht="15.75" thickBot="1" x14ac:dyDescent="0.3">
      <c r="A2" s="76" t="s">
        <v>0</v>
      </c>
      <c r="B2" s="76" t="s">
        <v>29</v>
      </c>
      <c r="C2" s="82"/>
    </row>
    <row r="3" spans="1:3" ht="15.75" thickBot="1" x14ac:dyDescent="0.3">
      <c r="A3" s="76" t="s">
        <v>1</v>
      </c>
      <c r="B3" s="76" t="s">
        <v>30</v>
      </c>
      <c r="C3" s="82"/>
    </row>
    <row r="4" spans="1:3" ht="15.75" thickBot="1" x14ac:dyDescent="0.3">
      <c r="A4" s="76" t="s">
        <v>2</v>
      </c>
      <c r="B4" s="76" t="s">
        <v>31</v>
      </c>
      <c r="C4" s="82"/>
    </row>
    <row r="5" spans="1:3" ht="15.75" thickBot="1" x14ac:dyDescent="0.3">
      <c r="A5" s="76" t="s">
        <v>3</v>
      </c>
      <c r="B5" s="76" t="s">
        <v>29</v>
      </c>
      <c r="C5" s="82"/>
    </row>
    <row r="6" spans="1:3" ht="15.75" thickBot="1" x14ac:dyDescent="0.3">
      <c r="A6" s="76" t="s">
        <v>4</v>
      </c>
      <c r="B6" s="76" t="s">
        <v>32</v>
      </c>
      <c r="C6" s="82"/>
    </row>
    <row r="7" spans="1:3" ht="15.75" thickBot="1" x14ac:dyDescent="0.3">
      <c r="A7" s="76" t="s">
        <v>5</v>
      </c>
      <c r="B7" s="76" t="s">
        <v>30</v>
      </c>
      <c r="C7" s="82"/>
    </row>
    <row r="8" spans="1:3" ht="15.75" thickBot="1" x14ac:dyDescent="0.3">
      <c r="A8" s="76" t="s">
        <v>6</v>
      </c>
      <c r="B8" s="76" t="s">
        <v>31</v>
      </c>
      <c r="C8" s="82"/>
    </row>
    <row r="9" spans="1:3" ht="15.75" thickBot="1" x14ac:dyDescent="0.3">
      <c r="A9" s="76" t="s">
        <v>7</v>
      </c>
      <c r="B9" s="76" t="s">
        <v>33</v>
      </c>
      <c r="C9" s="82"/>
    </row>
    <row r="10" spans="1:3" ht="15.75" thickBot="1" x14ac:dyDescent="0.3">
      <c r="A10" s="76" t="s">
        <v>8</v>
      </c>
      <c r="B10" s="76" t="s">
        <v>32</v>
      </c>
      <c r="C10" s="82"/>
    </row>
    <row r="11" spans="1:3" ht="15.75" thickBot="1" x14ac:dyDescent="0.3">
      <c r="A11" s="76" t="s">
        <v>9</v>
      </c>
      <c r="B11" s="76" t="s">
        <v>34</v>
      </c>
      <c r="C11" s="82"/>
    </row>
    <row r="12" spans="1:3" ht="15.75" thickBot="1" x14ac:dyDescent="0.3">
      <c r="A12" s="76" t="s">
        <v>10</v>
      </c>
      <c r="B12" s="76" t="s">
        <v>33</v>
      </c>
      <c r="C12" s="82"/>
    </row>
    <row r="13" spans="1:3" ht="15.75" thickBot="1" x14ac:dyDescent="0.3">
      <c r="A13" s="76" t="s">
        <v>11</v>
      </c>
      <c r="B13" s="76" t="s">
        <v>35</v>
      </c>
      <c r="C13" s="82"/>
    </row>
    <row r="14" spans="1:3" ht="15.75" thickBot="1" x14ac:dyDescent="0.3">
      <c r="A14" s="76" t="s">
        <v>12</v>
      </c>
      <c r="B14" s="76" t="s">
        <v>31</v>
      </c>
      <c r="C14" s="82"/>
    </row>
    <row r="15" spans="1:3" ht="15.75" thickBot="1" x14ac:dyDescent="0.3">
      <c r="A15" s="76" t="s">
        <v>13</v>
      </c>
      <c r="B15" s="76" t="s">
        <v>33</v>
      </c>
      <c r="C15" s="82"/>
    </row>
    <row r="16" spans="1:3" ht="15.75" thickBot="1" x14ac:dyDescent="0.3">
      <c r="A16" s="76" t="s">
        <v>14</v>
      </c>
      <c r="B16" s="76" t="s">
        <v>32</v>
      </c>
      <c r="C16" s="82"/>
    </row>
    <row r="17" spans="1:3" ht="15.75" thickBot="1" x14ac:dyDescent="0.3">
      <c r="A17" s="76" t="s">
        <v>15</v>
      </c>
      <c r="B17" s="76" t="s">
        <v>30</v>
      </c>
      <c r="C17" s="8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MOVIES DP ANALYSIS</vt:lpstr>
      <vt:lpstr>PIVOT TABLES</vt:lpstr>
      <vt:lpstr>ANALYSIS DASHBOARD</vt:lpstr>
      <vt:lpstr>GENRE</vt:lpstr>
      <vt:lpstr>DISTRIBUTORS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2023-01-21T17:21:30Z</dcterms:created>
  <dcterms:modified xsi:type="dcterms:W3CDTF">2023-03-27T16:28:11Z</dcterms:modified>
</cp:coreProperties>
</file>