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"/>
    </mc:Choice>
  </mc:AlternateContent>
  <xr:revisionPtr revIDLastSave="333" documentId="13_ncr:1_{2119F21C-2905-4D67-96CD-84863CBF53F2}" xr6:coauthVersionLast="46" xr6:coauthVersionMax="46" xr10:uidLastSave="{D0414634-0B78-4A08-AC94-FF22AF5AD4E5}"/>
  <bookViews>
    <workbookView xWindow="11472" yWindow="-48" windowWidth="23136" windowHeight="12456" xr2:uid="{69D721DC-33AF-42D7-B2B0-8363F6587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5" i="1"/>
  <c r="D14" i="1"/>
  <c r="V19" i="1"/>
  <c r="U19" i="1"/>
  <c r="V18" i="1"/>
  <c r="U18" i="1"/>
  <c r="V17" i="1"/>
  <c r="U17" i="1"/>
  <c r="W17" i="1"/>
  <c r="W18" i="1"/>
  <c r="W19" i="1"/>
  <c r="W16" i="1"/>
  <c r="V16" i="1"/>
  <c r="U16" i="1"/>
  <c r="U15" i="1"/>
  <c r="V15" i="1"/>
  <c r="W15" i="1"/>
  <c r="W14" i="1"/>
  <c r="U14" i="1"/>
  <c r="V14" i="1"/>
  <c r="T19" i="1"/>
  <c r="T18" i="1"/>
  <c r="T17" i="1"/>
  <c r="T16" i="1"/>
  <c r="T15" i="1"/>
  <c r="T14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P2" i="1"/>
  <c r="O2" i="1"/>
  <c r="L19" i="1"/>
  <c r="L3" i="1"/>
  <c r="M3" i="1" s="1"/>
  <c r="L4" i="1"/>
  <c r="M4" i="1" s="1"/>
  <c r="L5" i="1"/>
  <c r="M5" i="1" s="1"/>
  <c r="L7" i="1"/>
  <c r="M7" i="1" s="1"/>
  <c r="L6" i="1"/>
  <c r="M6" i="1" s="1"/>
  <c r="L8" i="1"/>
  <c r="M8" i="1" s="1"/>
  <c r="L9" i="1"/>
  <c r="M9" i="1" s="1"/>
  <c r="L11" i="1"/>
  <c r="L10" i="1"/>
  <c r="M10" i="1" s="1"/>
  <c r="L20" i="1"/>
  <c r="L2" i="1"/>
  <c r="M2" i="1" s="1"/>
</calcChain>
</file>

<file path=xl/sharedStrings.xml><?xml version="1.0" encoding="utf-8"?>
<sst xmlns="http://schemas.openxmlformats.org/spreadsheetml/2006/main" count="125" uniqueCount="53">
  <si>
    <t>Sample #</t>
  </si>
  <si>
    <t>Condition</t>
  </si>
  <si>
    <t>walk g? tcp</t>
  </si>
  <si>
    <t>bike g? tcp</t>
  </si>
  <si>
    <t>walk g tcp</t>
  </si>
  <si>
    <t>bike g tcp</t>
  </si>
  <si>
    <t>walk n tcp</t>
  </si>
  <si>
    <t>walk n udp</t>
  </si>
  <si>
    <t>bike n udp</t>
  </si>
  <si>
    <t>bike n tcp</t>
  </si>
  <si>
    <t>walk ac tcp</t>
  </si>
  <si>
    <t>walk ac udp</t>
  </si>
  <si>
    <t>bike ac udp</t>
  </si>
  <si>
    <t>bike ac tcp</t>
  </si>
  <si>
    <t>AP1 Bitrate (bits/sec)</t>
  </si>
  <si>
    <t>AP2 Bitrate (bits/sec)</t>
  </si>
  <si>
    <t>AP3 Bitrate (bits/sec)</t>
  </si>
  <si>
    <t>Overall Bitrate (bits/sec)</t>
  </si>
  <si>
    <t>----</t>
  </si>
  <si>
    <t>No wireshark</t>
  </si>
  <si>
    <t>Bad trial</t>
  </si>
  <si>
    <t>No data came in</t>
  </si>
  <si>
    <t>Only through to AP1</t>
  </si>
  <si>
    <t>Percent Bitrate Usage</t>
  </si>
  <si>
    <t>Average Available Bitrate  (Mbps)</t>
  </si>
  <si>
    <t>Average Available Bitrate  (bits/sec)</t>
  </si>
  <si>
    <t>Protocol</t>
  </si>
  <si>
    <t>TCP/UDP</t>
  </si>
  <si>
    <t>Walk/Bike</t>
  </si>
  <si>
    <t>Walk</t>
  </si>
  <si>
    <t>Bike</t>
  </si>
  <si>
    <t>TCP</t>
  </si>
  <si>
    <t>UDP</t>
  </si>
  <si>
    <t>801.11g</t>
  </si>
  <si>
    <t>802.11g</t>
  </si>
  <si>
    <t>802.11n</t>
  </si>
  <si>
    <t>802.11ac</t>
  </si>
  <si>
    <t>Disconnect Percent</t>
  </si>
  <si>
    <t>Disconnect Time (s)</t>
  </si>
  <si>
    <t>Trial Duration (s)</t>
  </si>
  <si>
    <t>MAC1 Time Association (s)</t>
  </si>
  <si>
    <t>MAC2 Time Association (s)</t>
  </si>
  <si>
    <t>MAC3 Time Association (s)</t>
  </si>
  <si>
    <t>B8:27:EB:6C:F0:84</t>
  </si>
  <si>
    <t>B8:27:EB:75:C1:31</t>
  </si>
  <si>
    <t>B8:27:EB:CC:AA:D5</t>
  </si>
  <si>
    <t>NULL</t>
  </si>
  <si>
    <t>Access Point 1</t>
  </si>
  <si>
    <t>Access Point 2</t>
  </si>
  <si>
    <t>Access Point 3</t>
  </si>
  <si>
    <t>g</t>
  </si>
  <si>
    <t>n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</si>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</sst>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Network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Percent Bitrate Usage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Sheet1!$C$2:$E$11</c:f>
              <c:multiLvlStrCache>
                <c:ptCount val="10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Walk</c:v>
                  </c:pt>
                  <c:pt idx="4">
                    <c:v>Bike</c:v>
                  </c:pt>
                  <c:pt idx="5">
                    <c:v>Bike</c:v>
                  </c:pt>
                  <c:pt idx="6">
                    <c:v>Walk</c:v>
                  </c:pt>
                  <c:pt idx="7">
                    <c:v>Walk</c:v>
                  </c:pt>
                  <c:pt idx="8">
                    <c:v>Bike</c:v>
                  </c:pt>
                  <c:pt idx="9">
                    <c:v>Bike</c:v>
                  </c:pt>
                </c:lvl>
                <c:lvl>
                  <c:pt idx="0">
                    <c:v>TCP</c:v>
                  </c:pt>
                  <c:pt idx="1">
                    <c:v>TCP</c:v>
                  </c:pt>
                  <c:pt idx="2">
                    <c:v>TCP</c:v>
                  </c:pt>
                  <c:pt idx="3">
                    <c:v>UDP</c:v>
                  </c:pt>
                  <c:pt idx="4">
                    <c:v>TCP</c:v>
                  </c:pt>
                  <c:pt idx="5">
                    <c:v>UDP</c:v>
                  </c:pt>
                  <c:pt idx="6">
                    <c:v>TCP</c:v>
                  </c:pt>
                  <c:pt idx="7">
                    <c:v>UDP</c:v>
                  </c:pt>
                  <c:pt idx="8">
                    <c:v>TCP</c:v>
                  </c:pt>
                  <c:pt idx="9">
                    <c:v>UDP</c:v>
                  </c:pt>
                </c:lvl>
                <c:lvl>
                  <c:pt idx="0">
                    <c:v>801.11g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802.11n</c:v>
                  </c:pt>
                  <c:pt idx="5">
                    <c:v>802.11n</c:v>
                  </c:pt>
                  <c:pt idx="6">
                    <c:v>802.11ac</c:v>
                  </c:pt>
                  <c:pt idx="7">
                    <c:v>802.11ac</c:v>
                  </c:pt>
                  <c:pt idx="8">
                    <c:v>802.11ac</c:v>
                  </c:pt>
                  <c:pt idx="9">
                    <c:v>802.11ac</c:v>
                  </c:pt>
                </c:lvl>
              </c:multiLvlStrCache>
            </c:multiLvlStr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0.27410374302190227</c:v>
                </c:pt>
                <c:pt idx="1">
                  <c:v>0.1358335340796166</c:v>
                </c:pt>
                <c:pt idx="2">
                  <c:v>0.24403393129743822</c:v>
                </c:pt>
                <c:pt idx="3">
                  <c:v>2.2985495315464934</c:v>
                </c:pt>
                <c:pt idx="4">
                  <c:v>0.21192176931318518</c:v>
                </c:pt>
                <c:pt idx="5">
                  <c:v>2.4213429627373566</c:v>
                </c:pt>
                <c:pt idx="6">
                  <c:v>0.91586234049275439</c:v>
                </c:pt>
                <c:pt idx="7">
                  <c:v>3.489547834332968</c:v>
                </c:pt>
                <c:pt idx="8">
                  <c:v>4.5886086961411801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B-4771-9764-8311FFDD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61856"/>
        <c:axId val="230765808"/>
      </c:barChart>
      <c:catAx>
        <c:axId val="2258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5808"/>
        <c:crosses val="autoZero"/>
        <c:auto val="1"/>
        <c:lblAlgn val="ctr"/>
        <c:lblOffset val="100"/>
        <c:noMultiLvlLbl val="0"/>
      </c:catAx>
      <c:valAx>
        <c:axId val="2307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</a:t>
                </a:r>
                <a:r>
                  <a:rPr lang="en-US" baseline="0"/>
                  <a:t>k Utilzation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Disconnected From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Sheet1!$T$13</c:f>
              <c:strCache>
                <c:ptCount val="1"/>
                <c:pt idx="0">
                  <c:v>Disconnect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Sheet1!$T$14:$T$19</c:f>
              <c:numCache>
                <c:formatCode>General</c:formatCode>
                <c:ptCount val="6"/>
                <c:pt idx="0">
                  <c:v>14</c:v>
                </c:pt>
                <c:pt idx="1">
                  <c:v>44</c:v>
                </c:pt>
                <c:pt idx="2">
                  <c:v>106</c:v>
                </c:pt>
                <c:pt idx="3">
                  <c:v>59.5</c:v>
                </c:pt>
                <c:pt idx="4">
                  <c:v>214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D75-B129-9EF4BF60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72464"/>
        <c:axId val="230762064"/>
      </c:barChart>
      <c:catAx>
        <c:axId val="2307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2064"/>
        <c:crosses val="autoZero"/>
        <c:auto val="1"/>
        <c:lblAlgn val="ctr"/>
        <c:lblOffset val="100"/>
        <c:noMultiLvlLbl val="0"/>
      </c:catAx>
      <c:valAx>
        <c:axId val="230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Disconnect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Trial Associated with Each Access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Sheet1!$U$13</c:f>
              <c:strCache>
                <c:ptCount val="1"/>
                <c:pt idx="0">
                  <c:v>Access Point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Sheet1!$U$14:$U$19</c:f>
              <c:numCache>
                <c:formatCode>General</c:formatCode>
                <c:ptCount val="6"/>
                <c:pt idx="0">
                  <c:v>0</c:v>
                </c:pt>
                <c:pt idx="1">
                  <c:v>3.3444816053511706</c:v>
                </c:pt>
                <c:pt idx="2">
                  <c:v>35.321528424976698</c:v>
                </c:pt>
                <c:pt idx="3">
                  <c:v>40.391254315304948</c:v>
                </c:pt>
                <c:pt idx="4">
                  <c:v>32.199546485260768</c:v>
                </c:pt>
                <c:pt idx="5">
                  <c:v>9.4059405940594054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8AA-963B-F912FAC1548F}"/>
            </c:ext>
          </c:extLst>
        </c:ser>
        <c:ser>
          <c:idx val="1"/>
          <c:order val="1"/>
          <c:tx>
            <c:strRef>
              <c:f>Sheet1!$V$13</c:f>
              <c:strCache>
                <c:ptCount val="1"/>
                <c:pt idx="0">
                  <c:v>Access Point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Sheet1!$V$14:$V$19</c:f>
              <c:numCache>
                <c:formatCode>General</c:formatCode>
                <c:ptCount val="6"/>
                <c:pt idx="0">
                  <c:v>61.795407098121082</c:v>
                </c:pt>
                <c:pt idx="1">
                  <c:v>29.76588628762542</c:v>
                </c:pt>
                <c:pt idx="2">
                  <c:v>44.920782851817336</c:v>
                </c:pt>
                <c:pt idx="3">
                  <c:v>45.914844649021866</c:v>
                </c:pt>
                <c:pt idx="4">
                  <c:v>19.274376417233562</c:v>
                </c:pt>
                <c:pt idx="5">
                  <c:v>6.9306930693069315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8AA-963B-F912FAC1548F}"/>
            </c:ext>
          </c:extLst>
        </c:ser>
        <c:ser>
          <c:idx val="2"/>
          <c:order val="2"/>
          <c:tx>
            <c:strRef>
              <c:f>Sheet1!$W$13</c:f>
              <c:strCache>
                <c:ptCount val="1"/>
                <c:pt idx="0">
                  <c:v>Access Point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Sheet1!$R$14:$S$19</c:f>
              <c:multiLvlStrCache>
                <c:ptCount val="6"/>
                <c:lvl>
                  <c:pt idx="0">
                    <c:v>Walk</c:v>
                  </c:pt>
                  <c:pt idx="1">
                    <c:v>Bike</c:v>
                  </c:pt>
                  <c:pt idx="2">
                    <c:v>Walk</c:v>
                  </c:pt>
                  <c:pt idx="3">
                    <c:v>Bike</c:v>
                  </c:pt>
                  <c:pt idx="4">
                    <c:v>Walk</c:v>
                  </c:pt>
                  <c:pt idx="5">
                    <c:v>Bike</c:v>
                  </c:pt>
                </c:lvl>
                <c:lvl>
                  <c:pt idx="0">
                    <c:v>802.11g</c:v>
                  </c:pt>
                  <c:pt idx="1">
                    <c:v>802.11g</c:v>
                  </c:pt>
                  <c:pt idx="2">
                    <c:v>802.11n</c:v>
                  </c:pt>
                  <c:pt idx="3">
                    <c:v>802.11n</c:v>
                  </c:pt>
                  <c:pt idx="4">
                    <c:v>802.11ac</c:v>
                  </c:pt>
                  <c:pt idx="5">
                    <c:v>802.11ac</c:v>
                  </c:pt>
                </c:lvl>
              </c:multiLvlStrCache>
            </c:multiLvlStrRef>
          </c:cat>
          <c:val>
            <c:numRef>
              <c:f>Sheet1!$W$14:$W$19</c:f>
              <c:numCache>
                <c:formatCode>General</c:formatCode>
                <c:ptCount val="6"/>
                <c:pt idx="0">
                  <c:v>35.281837160751564</c:v>
                </c:pt>
                <c:pt idx="1">
                  <c:v>52.173913043478258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8AA-963B-F912FAC1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8016"/>
        <c:axId val="173588432"/>
      </c:barChart>
      <c:catAx>
        <c:axId val="17358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Conditions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432"/>
        <c:crosses val="autoZero"/>
        <c:auto val="1"/>
        <c:lblAlgn val="ctr"/>
        <c:lblOffset val="100"/>
        <c:noMultiLvlLbl val="0"/>
      </c:catAx>
      <c:valAx>
        <c:axId val="173588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Associated with Access Point (Percent of Trial)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13</xdr:row>
      <xdr:rowOff>133349</xdr:rowOff>
    </xdr:from>
    <xdr:to>
      <xdr:col>11</xdr:col>
      <xdr:colOff>771525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DD8F7-96C0-4027-96DC-8F16B6F6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376236</xdr:colOff>
      <xdr:row>21</xdr:row>
      <xdr:rowOff>176211</xdr:rowOff>
    </xdr:from>
    <xdr:to>
      <xdr:col>20</xdr:col>
      <xdr:colOff>266700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06DD3-1144-4023-9A5B-5243E396A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44</xdr:row>
      <xdr:rowOff>9525</xdr:rowOff>
    </xdr:from>
    <xdr:to>
      <xdr:col>21</xdr:col>
      <xdr:colOff>57150</xdr:colOff>
      <xdr:row>68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D7308-AA82-4DD4-8666-B42FBFB1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0EAF-9D02-4EA1-B482-EDFB86D8B1AD}">
  <dimension ref="A1:W44"/>
  <sheetViews>
    <sheetView tabSelected="1" workbookViewId="0">
      <selection activeCell="D13" sqref="D13"/>
    </sheetView>
  </sheetViews>
  <sheetFormatPr defaultRowHeight="15" x14ac:dyDescent="0.25"/>
  <cols>
    <col min="1" max="1" width="11.28515625" customWidth="1"/>
    <col min="2" max="2" width="11.28515625" bestFit="1" customWidth="1"/>
    <col min="3" max="5" width="11.28515625" customWidth="1"/>
    <col min="6" max="6" width="22" customWidth="1"/>
    <col min="7" max="8" width="20" bestFit="1" customWidth="1"/>
    <col min="9" max="9" width="21.85546875" customWidth="1"/>
    <col min="10" max="10" width="11.7109375" customWidth="1"/>
    <col min="12" max="13" width="12.7109375" bestFit="1" customWidth="1"/>
    <col min="14" max="14" width="11.42578125" customWidth="1"/>
    <col min="16" max="16" width="10.42578125" customWidth="1"/>
    <col min="17" max="17" width="9" customWidth="1"/>
    <col min="20" max="20" width="17.85546875" customWidth="1"/>
    <col min="21" max="23" width="13.42578125" customWidth="1"/>
  </cols>
  <sheetData>
    <row r="1" spans="1:23" s="2" customFormat="1" ht="60" x14ac:dyDescent="0.25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14</v>
      </c>
      <c r="G1" s="2" t="s">
        <v>15</v>
      </c>
      <c r="H1" s="2" t="s">
        <v>16</v>
      </c>
      <c r="I1" s="2" t="s">
        <v>17</v>
      </c>
      <c r="K1" s="2" t="s">
        <v>24</v>
      </c>
      <c r="L1" s="2" t="s">
        <v>25</v>
      </c>
      <c r="M1" s="2" t="s">
        <v>23</v>
      </c>
      <c r="N1" s="2" t="s">
        <v>38</v>
      </c>
      <c r="O1" s="2" t="s">
        <v>39</v>
      </c>
      <c r="P1" s="2" t="s">
        <v>37</v>
      </c>
      <c r="Q1" s="2" t="s">
        <v>40</v>
      </c>
      <c r="R1" s="2" t="s">
        <v>41</v>
      </c>
      <c r="S1" s="2" t="s">
        <v>42</v>
      </c>
    </row>
    <row r="2" spans="1:23" x14ac:dyDescent="0.25">
      <c r="A2" s="5">
        <v>9</v>
      </c>
      <c r="B2" s="2" t="s">
        <v>4</v>
      </c>
      <c r="C2" s="2" t="s">
        <v>33</v>
      </c>
      <c r="D2" s="2" t="s">
        <v>31</v>
      </c>
      <c r="E2" s="2" t="s">
        <v>29</v>
      </c>
      <c r="F2" s="3" t="s">
        <v>18</v>
      </c>
      <c r="G2" s="2">
        <v>125947.18976641413</v>
      </c>
      <c r="H2" s="2">
        <v>234165.02919803458</v>
      </c>
      <c r="I2" s="2">
        <v>160464.94889546555</v>
      </c>
      <c r="J2" s="2"/>
      <c r="K2" s="2">
        <v>7.3177105831533469</v>
      </c>
      <c r="L2">
        <f>K2*8000000</f>
        <v>58541684.665226772</v>
      </c>
      <c r="M2">
        <f>I2/L2*100</f>
        <v>0.27410374302190227</v>
      </c>
      <c r="N2">
        <v>14</v>
      </c>
      <c r="O2">
        <f>SUM(N2,Q2,R2,S2)</f>
        <v>479</v>
      </c>
      <c r="P2">
        <f>N2/O2*100</f>
        <v>2.9227557411273484</v>
      </c>
      <c r="Q2">
        <v>0</v>
      </c>
      <c r="R2" s="1">
        <v>296</v>
      </c>
      <c r="S2" s="1">
        <v>169</v>
      </c>
    </row>
    <row r="3" spans="1:23" x14ac:dyDescent="0.25">
      <c r="A3" s="5">
        <v>12</v>
      </c>
      <c r="B3" s="2" t="s">
        <v>5</v>
      </c>
      <c r="C3" s="2" t="s">
        <v>34</v>
      </c>
      <c r="D3" s="2" t="s">
        <v>31</v>
      </c>
      <c r="E3" s="2" t="s">
        <v>30</v>
      </c>
      <c r="F3" s="3" t="s">
        <v>18</v>
      </c>
      <c r="G3" s="2">
        <v>89156.884717627952</v>
      </c>
      <c r="H3" s="2">
        <v>130631.50023977786</v>
      </c>
      <c r="I3" s="2">
        <v>114679.72503895094</v>
      </c>
      <c r="J3" s="2"/>
      <c r="K3" s="2">
        <v>10.553333333333331</v>
      </c>
      <c r="L3">
        <f t="shared" ref="L3:L9" si="0">K3*8000000</f>
        <v>84426666.666666642</v>
      </c>
      <c r="M3">
        <f t="shared" ref="M3:M9" si="1">I3/L3*100</f>
        <v>0.1358335340796166</v>
      </c>
      <c r="N3">
        <v>44</v>
      </c>
      <c r="O3">
        <f>SUM(N3,Q3,R3,S3)</f>
        <v>299</v>
      </c>
      <c r="P3">
        <f>N3/O3*100</f>
        <v>14.715719063545151</v>
      </c>
      <c r="Q3">
        <v>10</v>
      </c>
      <c r="R3">
        <v>89</v>
      </c>
      <c r="S3">
        <v>156</v>
      </c>
    </row>
    <row r="4" spans="1:23" x14ac:dyDescent="0.25">
      <c r="A4" s="2">
        <v>13</v>
      </c>
      <c r="B4" s="2" t="s">
        <v>6</v>
      </c>
      <c r="C4" s="2" t="s">
        <v>35</v>
      </c>
      <c r="D4" s="2" t="s">
        <v>31</v>
      </c>
      <c r="E4" s="2" t="s">
        <v>29</v>
      </c>
      <c r="F4" s="2">
        <v>222098.65427372855</v>
      </c>
      <c r="G4" s="2">
        <v>121030.84256120326</v>
      </c>
      <c r="H4" s="3" t="s">
        <v>18</v>
      </c>
      <c r="I4" s="2">
        <v>180482.49650974741</v>
      </c>
      <c r="J4" s="2"/>
      <c r="K4" s="2">
        <v>9.2447439353099732</v>
      </c>
      <c r="L4">
        <f t="shared" si="0"/>
        <v>73957951.482479781</v>
      </c>
      <c r="M4">
        <f t="shared" si="1"/>
        <v>0.24403393129743822</v>
      </c>
      <c r="N4">
        <v>113</v>
      </c>
      <c r="O4">
        <f t="shared" ref="O4:O11" si="2">SUM(N4,Q4,R4,S4)</f>
        <v>484</v>
      </c>
      <c r="P4">
        <f t="shared" ref="P4:P11" si="3">N4/O4*100</f>
        <v>23.347107438016529</v>
      </c>
      <c r="Q4">
        <v>208</v>
      </c>
      <c r="R4">
        <v>163</v>
      </c>
      <c r="S4">
        <v>0</v>
      </c>
    </row>
    <row r="5" spans="1:23" x14ac:dyDescent="0.25">
      <c r="A5" s="5">
        <v>14</v>
      </c>
      <c r="B5" s="2" t="s">
        <v>7</v>
      </c>
      <c r="C5" s="2" t="s">
        <v>35</v>
      </c>
      <c r="D5" s="2" t="s">
        <v>32</v>
      </c>
      <c r="E5" s="2" t="s">
        <v>29</v>
      </c>
      <c r="F5" s="2">
        <v>1415361.2695531747</v>
      </c>
      <c r="G5" s="2">
        <v>6095858.0457426719</v>
      </c>
      <c r="H5" s="3" t="s">
        <v>18</v>
      </c>
      <c r="I5" s="2">
        <v>2997683.8625295321</v>
      </c>
      <c r="J5" s="2"/>
      <c r="K5" s="2">
        <v>16.302040816326524</v>
      </c>
      <c r="L5">
        <f>K5*8000000</f>
        <v>130416326.5306122</v>
      </c>
      <c r="M5">
        <f>I5/L5*100</f>
        <v>2.2985495315464934</v>
      </c>
      <c r="N5">
        <v>99</v>
      </c>
      <c r="O5">
        <f t="shared" si="2"/>
        <v>589</v>
      </c>
      <c r="P5">
        <f t="shared" si="3"/>
        <v>16.808149405772497</v>
      </c>
      <c r="Q5">
        <v>171</v>
      </c>
      <c r="R5">
        <v>319</v>
      </c>
      <c r="S5">
        <v>0</v>
      </c>
    </row>
    <row r="6" spans="1:23" x14ac:dyDescent="0.25">
      <c r="A6" s="2">
        <v>16</v>
      </c>
      <c r="B6" s="2" t="s">
        <v>9</v>
      </c>
      <c r="C6" s="2" t="s">
        <v>35</v>
      </c>
      <c r="D6" s="2" t="s">
        <v>31</v>
      </c>
      <c r="E6" s="2" t="s">
        <v>30</v>
      </c>
      <c r="F6" s="2">
        <v>212663.5614139617</v>
      </c>
      <c r="G6" s="2">
        <v>123590.39723811837</v>
      </c>
      <c r="H6" s="3" t="s">
        <v>18</v>
      </c>
      <c r="I6" s="2">
        <v>179013.69939197652</v>
      </c>
      <c r="J6" s="2"/>
      <c r="K6" s="2">
        <v>10.558949416342406</v>
      </c>
      <c r="L6">
        <f>K6*8000000</f>
        <v>84471595.330739245</v>
      </c>
      <c r="M6">
        <f>I6/L6*100</f>
        <v>0.21192176931318518</v>
      </c>
      <c r="N6">
        <v>73</v>
      </c>
      <c r="O6">
        <f t="shared" si="2"/>
        <v>587</v>
      </c>
      <c r="P6">
        <f t="shared" si="3"/>
        <v>12.436115843270869</v>
      </c>
      <c r="Q6">
        <v>270</v>
      </c>
      <c r="R6">
        <v>244</v>
      </c>
      <c r="S6">
        <v>0</v>
      </c>
    </row>
    <row r="7" spans="1:23" x14ac:dyDescent="0.25">
      <c r="A7" s="5">
        <v>15</v>
      </c>
      <c r="B7" s="2" t="s">
        <v>8</v>
      </c>
      <c r="C7" s="2" t="s">
        <v>35</v>
      </c>
      <c r="D7" s="2" t="s">
        <v>32</v>
      </c>
      <c r="E7" s="2" t="s">
        <v>30</v>
      </c>
      <c r="F7" s="2">
        <v>2298955.2416611761</v>
      </c>
      <c r="G7" s="2">
        <v>4910305.5433956785</v>
      </c>
      <c r="H7" s="3" t="s">
        <v>18</v>
      </c>
      <c r="I7" s="2">
        <v>3661398.8773487429</v>
      </c>
      <c r="J7" s="2"/>
      <c r="K7" s="2">
        <v>18.901694915254225</v>
      </c>
      <c r="L7">
        <f>K7*8000000</f>
        <v>151213559.32203379</v>
      </c>
      <c r="M7">
        <f>I7/L7*100</f>
        <v>2.4213429627373566</v>
      </c>
      <c r="N7">
        <v>46</v>
      </c>
      <c r="O7">
        <f t="shared" si="2"/>
        <v>282</v>
      </c>
      <c r="P7">
        <f t="shared" si="3"/>
        <v>16.312056737588655</v>
      </c>
      <c r="Q7">
        <v>81</v>
      </c>
      <c r="R7">
        <v>155</v>
      </c>
      <c r="S7">
        <v>0</v>
      </c>
    </row>
    <row r="8" spans="1:23" x14ac:dyDescent="0.25">
      <c r="A8" s="2">
        <v>17</v>
      </c>
      <c r="B8" s="2" t="s">
        <v>10</v>
      </c>
      <c r="C8" s="2" t="s">
        <v>36</v>
      </c>
      <c r="D8" s="2" t="s">
        <v>31</v>
      </c>
      <c r="E8" s="2" t="s">
        <v>29</v>
      </c>
      <c r="F8" s="2">
        <v>2148355.1580438479</v>
      </c>
      <c r="G8" s="2">
        <v>208777.81509247987</v>
      </c>
      <c r="H8" s="3" t="s">
        <v>18</v>
      </c>
      <c r="I8" s="2">
        <v>1857418.556601143</v>
      </c>
      <c r="J8" s="2"/>
      <c r="K8">
        <v>25.350678733031678</v>
      </c>
      <c r="L8">
        <f t="shared" si="0"/>
        <v>202805429.86425343</v>
      </c>
      <c r="M8">
        <f t="shared" si="1"/>
        <v>0.91586234049275439</v>
      </c>
      <c r="N8">
        <v>171</v>
      </c>
      <c r="O8">
        <f t="shared" si="2"/>
        <v>392</v>
      </c>
      <c r="P8">
        <f t="shared" si="3"/>
        <v>43.622448979591837</v>
      </c>
      <c r="Q8">
        <v>147</v>
      </c>
      <c r="R8">
        <v>74</v>
      </c>
      <c r="S8">
        <v>0</v>
      </c>
    </row>
    <row r="9" spans="1:23" x14ac:dyDescent="0.25">
      <c r="A9" s="5">
        <v>18</v>
      </c>
      <c r="B9" s="2" t="s">
        <v>11</v>
      </c>
      <c r="C9" s="2" t="s">
        <v>36</v>
      </c>
      <c r="D9" s="2" t="s">
        <v>32</v>
      </c>
      <c r="E9" s="2" t="s">
        <v>29</v>
      </c>
      <c r="F9" s="2">
        <v>7559413.7664017761</v>
      </c>
      <c r="G9" s="2">
        <v>7088532.4372201003</v>
      </c>
      <c r="H9" s="3" t="s">
        <v>18</v>
      </c>
      <c r="I9" s="2">
        <v>6429274.7240563584</v>
      </c>
      <c r="J9" s="2"/>
      <c r="K9" s="2">
        <v>23.0304721030043</v>
      </c>
      <c r="L9">
        <f t="shared" si="0"/>
        <v>184243776.82403439</v>
      </c>
      <c r="M9">
        <f t="shared" si="1"/>
        <v>3.489547834332968</v>
      </c>
      <c r="N9">
        <v>257</v>
      </c>
      <c r="O9">
        <f t="shared" si="2"/>
        <v>490</v>
      </c>
      <c r="P9">
        <f t="shared" si="3"/>
        <v>52.448979591836732</v>
      </c>
      <c r="Q9">
        <v>137</v>
      </c>
      <c r="R9">
        <v>96</v>
      </c>
      <c r="S9">
        <v>0</v>
      </c>
    </row>
    <row r="10" spans="1:23" ht="45" x14ac:dyDescent="0.25">
      <c r="A10" s="5">
        <v>20</v>
      </c>
      <c r="B10" s="2" t="s">
        <v>13</v>
      </c>
      <c r="C10" s="2" t="s">
        <v>36</v>
      </c>
      <c r="D10" s="2" t="s">
        <v>31</v>
      </c>
      <c r="E10" s="2" t="s">
        <v>30</v>
      </c>
      <c r="F10" s="2">
        <v>1785636.2167910852</v>
      </c>
      <c r="G10" s="3" t="s">
        <v>18</v>
      </c>
      <c r="H10" s="3" t="s">
        <v>18</v>
      </c>
      <c r="I10" s="2">
        <v>1785636.2167910852</v>
      </c>
      <c r="J10" s="2" t="s">
        <v>22</v>
      </c>
      <c r="K10" s="2">
        <v>38.914545454545461</v>
      </c>
      <c r="L10">
        <f>K10*1000000</f>
        <v>38914545.454545461</v>
      </c>
      <c r="M10">
        <f>I10/L10*100</f>
        <v>4.5886086961411801</v>
      </c>
      <c r="N10">
        <v>173</v>
      </c>
      <c r="O10">
        <f t="shared" si="2"/>
        <v>228</v>
      </c>
      <c r="P10">
        <f t="shared" si="3"/>
        <v>75.877192982456137</v>
      </c>
      <c r="Q10">
        <v>38</v>
      </c>
      <c r="R10">
        <v>17</v>
      </c>
      <c r="S10">
        <v>0</v>
      </c>
    </row>
    <row r="11" spans="1:23" ht="30" x14ac:dyDescent="0.25">
      <c r="A11" s="2">
        <v>19</v>
      </c>
      <c r="B11" s="2" t="s">
        <v>12</v>
      </c>
      <c r="C11" s="2" t="s">
        <v>36</v>
      </c>
      <c r="D11" s="2" t="s">
        <v>32</v>
      </c>
      <c r="E11" s="2" t="s">
        <v>30</v>
      </c>
      <c r="F11" s="3" t="s">
        <v>18</v>
      </c>
      <c r="G11" s="3" t="s">
        <v>18</v>
      </c>
      <c r="H11" s="3" t="s">
        <v>18</v>
      </c>
      <c r="I11" s="3" t="s">
        <v>18</v>
      </c>
      <c r="J11" s="2" t="s">
        <v>21</v>
      </c>
      <c r="K11" s="2">
        <v>37.909090909090907</v>
      </c>
      <c r="L11">
        <f>K11*8000000</f>
        <v>303272727.27272725</v>
      </c>
      <c r="M11">
        <v>0</v>
      </c>
      <c r="N11">
        <v>165</v>
      </c>
      <c r="O11">
        <f t="shared" si="2"/>
        <v>176</v>
      </c>
      <c r="P11">
        <f t="shared" si="3"/>
        <v>93.75</v>
      </c>
      <c r="Q11">
        <v>0</v>
      </c>
      <c r="R11">
        <v>11</v>
      </c>
      <c r="S11">
        <v>0</v>
      </c>
    </row>
    <row r="13" spans="1:23" ht="30" x14ac:dyDescent="0.25">
      <c r="C13" s="2" t="s">
        <v>50</v>
      </c>
      <c r="D13">
        <f>AVERAGE(K2:K3)</f>
        <v>8.9355219582433385</v>
      </c>
      <c r="T13" t="s">
        <v>38</v>
      </c>
      <c r="U13" s="2" t="s">
        <v>47</v>
      </c>
      <c r="V13" s="2" t="s">
        <v>48</v>
      </c>
      <c r="W13" s="4" t="s">
        <v>49</v>
      </c>
    </row>
    <row r="14" spans="1:23" x14ac:dyDescent="0.25">
      <c r="C14" s="2" t="s">
        <v>51</v>
      </c>
      <c r="D14">
        <f>AVERAGE(K4:K7)</f>
        <v>13.751857270808282</v>
      </c>
      <c r="O14" t="s">
        <v>43</v>
      </c>
      <c r="R14" t="s">
        <v>34</v>
      </c>
      <c r="S14" t="s">
        <v>29</v>
      </c>
      <c r="T14">
        <f>N2</f>
        <v>14</v>
      </c>
      <c r="U14">
        <f>Q2/O2*100</f>
        <v>0</v>
      </c>
      <c r="V14">
        <f>R2/O2*100</f>
        <v>61.795407098121082</v>
      </c>
      <c r="W14">
        <f>S2/O2*100</f>
        <v>35.281837160751564</v>
      </c>
    </row>
    <row r="15" spans="1:23" x14ac:dyDescent="0.25">
      <c r="C15" s="2" t="s">
        <v>52</v>
      </c>
      <c r="D15">
        <f>AVERAGE(K8:K11)</f>
        <v>31.301196799918088</v>
      </c>
      <c r="O15" t="s">
        <v>44</v>
      </c>
      <c r="R15" t="s">
        <v>34</v>
      </c>
      <c r="S15" t="s">
        <v>30</v>
      </c>
      <c r="T15">
        <f>N3</f>
        <v>44</v>
      </c>
      <c r="U15">
        <f>Q3/O3*100</f>
        <v>3.3444816053511706</v>
      </c>
      <c r="V15">
        <f>R3/O3*100</f>
        <v>29.76588628762542</v>
      </c>
      <c r="W15">
        <f>S3/O3*100</f>
        <v>52.173913043478258</v>
      </c>
    </row>
    <row r="16" spans="1:23" x14ac:dyDescent="0.25">
      <c r="O16" t="s">
        <v>45</v>
      </c>
      <c r="R16" t="s">
        <v>35</v>
      </c>
      <c r="S16" t="s">
        <v>29</v>
      </c>
      <c r="T16">
        <f>AVERAGE(N4:N5)</f>
        <v>106</v>
      </c>
      <c r="U16">
        <f>(Q4+Q5)/(O4+O5)*100</f>
        <v>35.321528424976698</v>
      </c>
      <c r="V16">
        <f>(R4+R5)/(O4+O5)*100</f>
        <v>44.920782851817336</v>
      </c>
      <c r="W16">
        <f>(S4+S5)/(O4+O5)*100</f>
        <v>0</v>
      </c>
    </row>
    <row r="17" spans="1:23" x14ac:dyDescent="0.25">
      <c r="O17" t="s">
        <v>46</v>
      </c>
      <c r="R17" t="s">
        <v>35</v>
      </c>
      <c r="S17" t="s">
        <v>30</v>
      </c>
      <c r="T17">
        <f>AVERAGE(N6:N7)</f>
        <v>59.5</v>
      </c>
      <c r="U17">
        <f>(Q7+Q6)/(O7+O6)*100</f>
        <v>40.391254315304948</v>
      </c>
      <c r="V17">
        <f>(R7+R6)/(O7+O6)*100</f>
        <v>45.914844649021866</v>
      </c>
      <c r="W17">
        <f t="shared" ref="W17:W19" si="4">(S5+S6)/(O5+O6)*100</f>
        <v>0</v>
      </c>
    </row>
    <row r="18" spans="1:23" x14ac:dyDescent="0.25">
      <c r="R18" t="s">
        <v>36</v>
      </c>
      <c r="S18" t="s">
        <v>29</v>
      </c>
      <c r="T18">
        <f>AVERAGE(N8:N9)</f>
        <v>214</v>
      </c>
      <c r="U18">
        <f>(Q8+Q9)/(O8+O9)*100</f>
        <v>32.199546485260768</v>
      </c>
      <c r="V18">
        <f>(R8+R9)/(O8+O9)*100</f>
        <v>19.274376417233562</v>
      </c>
      <c r="W18">
        <f t="shared" si="4"/>
        <v>0</v>
      </c>
    </row>
    <row r="19" spans="1:23" ht="30" x14ac:dyDescent="0.25">
      <c r="A19" s="2">
        <v>10</v>
      </c>
      <c r="B19" s="2" t="s">
        <v>4</v>
      </c>
      <c r="C19" s="2" t="s">
        <v>34</v>
      </c>
      <c r="D19" s="2" t="s">
        <v>31</v>
      </c>
      <c r="E19" s="2" t="s">
        <v>29</v>
      </c>
      <c r="F19" s="3" t="s">
        <v>18</v>
      </c>
      <c r="G19" s="3" t="s">
        <v>18</v>
      </c>
      <c r="H19" s="3" t="s">
        <v>18</v>
      </c>
      <c r="I19" s="3" t="s">
        <v>18</v>
      </c>
      <c r="J19" s="2" t="s">
        <v>19</v>
      </c>
      <c r="K19">
        <v>8.4649402390438215</v>
      </c>
      <c r="L19">
        <f>K19*8000000</f>
        <v>67719521.912350565</v>
      </c>
      <c r="M19">
        <v>0</v>
      </c>
      <c r="R19" t="s">
        <v>36</v>
      </c>
      <c r="S19" t="s">
        <v>30</v>
      </c>
      <c r="T19">
        <f>AVERAGE(N10:N11)</f>
        <v>169</v>
      </c>
      <c r="U19">
        <f>(Q11+Q10)/(O11+O10)*100</f>
        <v>9.4059405940594054</v>
      </c>
      <c r="V19">
        <f>(R11+R10)/(O11+O10)*100</f>
        <v>6.9306930693069315</v>
      </c>
      <c r="W19">
        <f t="shared" si="4"/>
        <v>0</v>
      </c>
    </row>
    <row r="20" spans="1:23" x14ac:dyDescent="0.25">
      <c r="A20" s="2">
        <v>11</v>
      </c>
      <c r="B20" s="2" t="s">
        <v>5</v>
      </c>
      <c r="C20" s="2" t="s">
        <v>34</v>
      </c>
      <c r="D20" s="2" t="s">
        <v>31</v>
      </c>
      <c r="E20" s="2" t="s">
        <v>30</v>
      </c>
      <c r="F20" s="3" t="s">
        <v>18</v>
      </c>
      <c r="G20" s="3" t="s">
        <v>18</v>
      </c>
      <c r="H20" s="3" t="s">
        <v>18</v>
      </c>
      <c r="I20" s="3" t="s">
        <v>18</v>
      </c>
      <c r="J20" s="2" t="s">
        <v>20</v>
      </c>
      <c r="K20" s="2"/>
      <c r="L20">
        <f>K20*8000000</f>
        <v>0</v>
      </c>
      <c r="M20">
        <v>0</v>
      </c>
    </row>
    <row r="37" spans="1:11" x14ac:dyDescent="0.25">
      <c r="A37" s="2">
        <v>1</v>
      </c>
      <c r="B37" s="2" t="s">
        <v>2</v>
      </c>
      <c r="C37" s="2"/>
      <c r="D37" s="2"/>
      <c r="E37" s="2"/>
      <c r="F37" s="2">
        <v>778890.55999718315</v>
      </c>
      <c r="G37" s="2">
        <v>134422.4061795095</v>
      </c>
      <c r="H37" s="3" t="s">
        <v>18</v>
      </c>
      <c r="I37" s="2">
        <v>337569.97640464565</v>
      </c>
      <c r="J37" s="2"/>
      <c r="K37" s="2"/>
    </row>
    <row r="38" spans="1:11" x14ac:dyDescent="0.25">
      <c r="A38" s="2">
        <v>2</v>
      </c>
      <c r="B38" s="2" t="s">
        <v>2</v>
      </c>
      <c r="C38" s="2"/>
      <c r="D38" s="2"/>
      <c r="E38" s="2"/>
      <c r="F38" s="2">
        <v>68600.226078495049</v>
      </c>
      <c r="G38" s="2">
        <v>215871.95914757182</v>
      </c>
      <c r="H38" s="2">
        <v>146472.39334784672</v>
      </c>
      <c r="I38" s="2">
        <v>161401.44680552356</v>
      </c>
      <c r="J38" s="2"/>
      <c r="K38" s="2"/>
    </row>
    <row r="39" spans="1:11" x14ac:dyDescent="0.25">
      <c r="A39" s="2">
        <v>3</v>
      </c>
      <c r="B39" s="2" t="s">
        <v>2</v>
      </c>
      <c r="C39" s="2"/>
      <c r="D39" s="2"/>
      <c r="E39" s="2"/>
      <c r="F39" s="2">
        <v>55624.130591391448</v>
      </c>
      <c r="G39" s="2">
        <v>192946.12315225104</v>
      </c>
      <c r="H39" s="2">
        <v>144401.78303246098</v>
      </c>
      <c r="I39" s="2">
        <v>155483.81173465168</v>
      </c>
      <c r="J39" s="2"/>
      <c r="K39" s="2"/>
    </row>
    <row r="40" spans="1:11" x14ac:dyDescent="0.25">
      <c r="A40" s="2">
        <v>4</v>
      </c>
      <c r="B40" s="2" t="s">
        <v>2</v>
      </c>
      <c r="C40" s="2"/>
      <c r="D40" s="2"/>
      <c r="E40" s="2"/>
      <c r="F40" s="2">
        <v>367362.70310305059</v>
      </c>
      <c r="G40" s="4">
        <v>262480.65348450327</v>
      </c>
      <c r="H40" s="2">
        <v>370932.87592106935</v>
      </c>
      <c r="I40" s="2">
        <v>370932.87592106935</v>
      </c>
      <c r="J40" s="2"/>
      <c r="K40" s="2"/>
    </row>
    <row r="41" spans="1:11" x14ac:dyDescent="0.25">
      <c r="A41" s="2">
        <v>5</v>
      </c>
      <c r="B41" s="2" t="s">
        <v>3</v>
      </c>
      <c r="C41" s="2"/>
      <c r="D41" s="2"/>
      <c r="E41" s="2"/>
      <c r="F41" s="4">
        <v>264452.7132816636</v>
      </c>
      <c r="G41" s="2">
        <v>188182.18190097925</v>
      </c>
      <c r="H41" s="2">
        <v>207114.8528878066</v>
      </c>
      <c r="I41" s="2">
        <v>208737.56275615681</v>
      </c>
      <c r="J41" s="2"/>
      <c r="K41" s="2"/>
    </row>
    <row r="42" spans="1:11" x14ac:dyDescent="0.25">
      <c r="A42" s="2">
        <v>6</v>
      </c>
      <c r="B42" s="2" t="s">
        <v>3</v>
      </c>
      <c r="C42" s="2"/>
      <c r="D42" s="2"/>
      <c r="E42" s="2"/>
      <c r="F42" s="2">
        <v>257750.8114219103</v>
      </c>
      <c r="G42" s="2">
        <v>220238.16263582019</v>
      </c>
      <c r="H42" s="2">
        <v>214053.29599775374</v>
      </c>
      <c r="I42" s="2">
        <v>223781.14898661038</v>
      </c>
      <c r="J42" s="2"/>
      <c r="K42" s="2"/>
    </row>
    <row r="43" spans="1:11" x14ac:dyDescent="0.25">
      <c r="A43" s="2">
        <v>7</v>
      </c>
      <c r="B43" s="2" t="s">
        <v>3</v>
      </c>
      <c r="C43" s="2"/>
      <c r="D43" s="2"/>
      <c r="E43" s="2"/>
      <c r="F43" s="3" t="s">
        <v>18</v>
      </c>
      <c r="G43" s="2">
        <v>134326.4909139977</v>
      </c>
      <c r="H43" s="2">
        <v>155041.00609131181</v>
      </c>
      <c r="I43" s="2">
        <v>142612.29698492322</v>
      </c>
      <c r="J43" s="2"/>
      <c r="K43" s="2"/>
    </row>
    <row r="44" spans="1:11" x14ac:dyDescent="0.25">
      <c r="A44" s="2">
        <v>8</v>
      </c>
      <c r="B44" s="2" t="s">
        <v>3</v>
      </c>
      <c r="C44" s="2"/>
      <c r="D44" s="2"/>
      <c r="E44" s="2"/>
      <c r="F44" s="2">
        <v>12997.657506285314</v>
      </c>
      <c r="G44" s="2">
        <v>135538.75341015623</v>
      </c>
      <c r="H44" s="2">
        <v>376745.43860978761</v>
      </c>
      <c r="I44" s="2">
        <v>298256.37825470453</v>
      </c>
      <c r="J44" s="2"/>
      <c r="K4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2021-05-06T13:50:45Z</dcterms:created>
  <dcterms:modified xsi:type="dcterms:W3CDTF">2021-05-07T22:56:41Z</dcterms:modified>
</cp:coreProperties>
</file>