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gif" ContentType="image/gi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<sst xmlns="http://schemas.openxmlformats.org/spreadsheetml/2006/main" count="77" uniqueCount="54">
  <si>
    <t xml:space="preserve">Afelio (a+c)</t>
  </si>
  <si>
    <t xml:space="preserve">Perihelio (a-c)</t>
  </si>
  <si>
    <t xml:space="preserve">Inclinación (°)</t>
  </si>
  <si>
    <t xml:space="preserve">Rotacion</t>
  </si>
  <si>
    <t xml:space="preserve">Radio (no. De Tierras)</t>
  </si>
  <si>
    <t xml:space="preserve">Período de rotación sideral (dias)</t>
  </si>
  <si>
    <t xml:space="preserve">(años) Período Orbital (traslación) (años)</t>
  </si>
  <si>
    <t xml:space="preserve">Km</t>
  </si>
  <si>
    <t xml:space="preserve">AU</t>
  </si>
  <si>
    <t xml:space="preserve">Excentricidad</t>
  </si>
  <si>
    <t xml:space="preserve">Con la eclíptica</t>
  </si>
  <si>
    <t xml:space="preserve">Con el ecuador solar</t>
  </si>
  <si>
    <t xml:space="preserve">Oblicuidad del eje</t>
  </si>
  <si>
    <t xml:space="preserve">Sol</t>
  </si>
  <si>
    <t xml:space="preserve">Mercurio</t>
  </si>
  <si>
    <t xml:space="preserve">2.11′</t>
  </si>
  <si>
    <t xml:space="preserve">Venus</t>
  </si>
  <si>
    <t xml:space="preserve">3.394 71°</t>
  </si>
  <si>
    <t xml:space="preserve">177.3°</t>
  </si>
  <si>
    <t xml:space="preserve">Escala 1/</t>
  </si>
  <si>
    <t xml:space="preserve">Tierra </t>
  </si>
  <si>
    <t xml:space="preserve">23.439281°</t>
  </si>
  <si>
    <t xml:space="preserve">Luna</t>
  </si>
  <si>
    <t xml:space="preserve">405696 ( apogeo)</t>
  </si>
  <si>
    <t xml:space="preserve">363104 (Perigeo)</t>
  </si>
  <si>
    <t xml:space="preserve">5.145°</t>
  </si>
  <si>
    <t xml:space="preserve">18.29° (ec. Terrestre)</t>
  </si>
  <si>
    <t xml:space="preserve">1.542 4° (de la eclíptica) 6.687° (del plano de la órbita)</t>
  </si>
  <si>
    <t xml:space="preserve">Marte </t>
  </si>
  <si>
    <t xml:space="preserve">1.850°</t>
  </si>
  <si>
    <t xml:space="preserve">5.65° </t>
  </si>
  <si>
    <t xml:space="preserve">25.19°</t>
  </si>
  <si>
    <t xml:space="preserve">Júpiter</t>
  </si>
  <si>
    <t xml:space="preserve">Saturno</t>
  </si>
  <si>
    <t xml:space="preserve">26.73°</t>
  </si>
  <si>
    <t xml:space="preserve">Urano </t>
  </si>
  <si>
    <t xml:space="preserve">97.77°</t>
  </si>
  <si>
    <t xml:space="preserve">Neptuno </t>
  </si>
  <si>
    <t xml:space="preserve"> 4,452,940,833 km</t>
  </si>
  <si>
    <t xml:space="preserve">28.32°</t>
  </si>
  <si>
    <t xml:space="preserve">Plutón</t>
  </si>
  <si>
    <t xml:space="preserve">c</t>
  </si>
  <si>
    <t xml:space="preserve">a</t>
  </si>
  <si>
    <t xml:space="preserve">b</t>
  </si>
  <si>
    <t xml:space="preserve">Vel Traslación</t>
  </si>
  <si>
    <t xml:space="preserve">Centro = h,k=(c,0)</t>
  </si>
  <si>
    <t xml:space="preserve">x = h + a cos t</t>
  </si>
  <si>
    <t xml:space="preserve">y = k + b sin t</t>
  </si>
  <si>
    <t xml:space="preserve">Ubicación</t>
  </si>
  <si>
    <t xml:space="preserve">x</t>
  </si>
  <si>
    <t xml:space="preserve">y</t>
  </si>
  <si>
    <t xml:space="preserve">Esta es la verdadera ecuación de la Luna</t>
  </si>
  <si>
    <t xml:space="preserve">x=0.0169+0.0036*cos(t/0.075)</t>
  </si>
  <si>
    <t xml:space="preserve">y=0+0.0036*sin(t/0.075)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</si>
</sst>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.00E+00"/>
    <numFmt numFmtId="167" formatCode="0.00000000"/>
    <numFmt numFmtId="168" formatCode="0.00000"/>
    <numFmt numFmtId="169" formatCode="#,##0"/>
    <numFmt numFmtId="170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314280</xdr:colOff>
      <xdr:row>18</xdr:row>
      <xdr:rowOff>88920</xdr:rowOff>
    </xdr:from>
    <xdr:to>
      <xdr:col>7</xdr:col>
      <xdr:colOff>723600</xdr:colOff>
      <xdr:row>29</xdr:row>
      <xdr:rowOff>12960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852480" y="3481560"/>
          <a:ext cx="2974680" cy="197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200520</xdr:colOff>
      <xdr:row>14</xdr:row>
      <xdr:rowOff>124200</xdr:rowOff>
    </xdr:from>
    <xdr:to>
      <xdr:col>6</xdr:col>
      <xdr:colOff>704880</xdr:colOff>
      <xdr:row>16</xdr:row>
      <xdr:rowOff>114120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0906920" y="2800440"/>
          <a:ext cx="504360" cy="340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28.42"/>
    <col collapsed="false" customWidth="true" hidden="false" outlineLevel="0" max="3" min="3" style="0" width="34.14"/>
    <col collapsed="false" customWidth="true" hidden="false" outlineLevel="0" max="4" min="4" style="0" width="18.43"/>
    <col collapsed="false" customWidth="true" hidden="false" outlineLevel="0" max="5" min="5" style="0" width="16.85"/>
    <col collapsed="false" customWidth="true" hidden="false" outlineLevel="0" max="6" min="6" style="0" width="13.14"/>
    <col collapsed="false" customWidth="true" hidden="false" outlineLevel="0" max="7" min="7" style="0" width="15.71"/>
    <col collapsed="false" customWidth="true" hidden="false" outlineLevel="0" max="8" min="8" style="0" width="12.57"/>
    <col collapsed="false" customWidth="true" hidden="false" outlineLevel="0" max="12" min="9" style="0" width="10.53"/>
    <col collapsed="false" customWidth="true" hidden="false" outlineLevel="0" max="13" min="13" style="0" width="22.28"/>
    <col collapsed="false" customWidth="true" hidden="false" outlineLevel="0" max="14" min="14" style="0" width="16.71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1"/>
      <c r="B1" s="1"/>
      <c r="C1" s="1"/>
      <c r="D1" s="1"/>
      <c r="E1" s="2" t="s">
        <v>0</v>
      </c>
      <c r="F1" s="2"/>
      <c r="G1" s="2" t="s">
        <v>1</v>
      </c>
      <c r="H1" s="2"/>
      <c r="I1" s="3"/>
      <c r="J1" s="2" t="s">
        <v>2</v>
      </c>
      <c r="K1" s="2"/>
      <c r="L1" s="3"/>
      <c r="N1" s="0" t="s">
        <v>3</v>
      </c>
    </row>
    <row r="2" customFormat="false" ht="15.75" hidden="false" customHeight="false" outlineLevel="0" collapsed="false">
      <c r="A2" s="4"/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N2" s="5"/>
    </row>
    <row r="3" customFormat="false" ht="15" hidden="false" customHeight="false" outlineLevel="0" collapsed="false">
      <c r="A3" s="6" t="s">
        <v>13</v>
      </c>
      <c r="B3" s="6" t="n">
        <v>109</v>
      </c>
      <c r="C3" s="6" t="n">
        <v>25.05</v>
      </c>
      <c r="D3" s="6" t="n">
        <v>0</v>
      </c>
      <c r="E3" s="6"/>
      <c r="F3" s="6"/>
      <c r="G3" s="6"/>
      <c r="H3" s="6"/>
      <c r="I3" s="6"/>
      <c r="J3" s="6"/>
      <c r="K3" s="6"/>
      <c r="L3" s="6"/>
      <c r="M3" s="7" t="n">
        <f aca="false">B3*0.000085175</f>
        <v>0.009284075</v>
      </c>
      <c r="N3" s="8" t="n">
        <f aca="false">2*1/C3</f>
        <v>0.0798403193612774</v>
      </c>
    </row>
    <row r="4" customFormat="false" ht="15" hidden="false" customHeight="false" outlineLevel="0" collapsed="false">
      <c r="A4" s="9" t="s">
        <v>14</v>
      </c>
      <c r="B4" s="9" t="n">
        <v>0.3829</v>
      </c>
      <c r="C4" s="9" t="n">
        <v>58.646</v>
      </c>
      <c r="D4" s="9" t="n">
        <v>0.240846</v>
      </c>
      <c r="E4" s="10" t="n">
        <v>69816900</v>
      </c>
      <c r="F4" s="9" t="n">
        <v>0.466697</v>
      </c>
      <c r="G4" s="10" t="n">
        <v>46001200</v>
      </c>
      <c r="H4" s="9" t="n">
        <v>0.307499</v>
      </c>
      <c r="I4" s="9" t="n">
        <v>0.20563</v>
      </c>
      <c r="J4" s="9" t="n">
        <v>7.005</v>
      </c>
      <c r="K4" s="9" t="n">
        <v>3.38</v>
      </c>
      <c r="L4" s="9" t="s">
        <v>15</v>
      </c>
      <c r="M4" s="7" t="n">
        <f aca="false">B4*0.000085175</f>
        <v>3.26135075E-005</v>
      </c>
      <c r="N4" s="8" t="n">
        <f aca="false">2/C4</f>
        <v>0.0341029226204686</v>
      </c>
    </row>
    <row r="5" customFormat="false" ht="15" hidden="false" customHeight="false" outlineLevel="0" collapsed="false">
      <c r="A5" s="9" t="s">
        <v>16</v>
      </c>
      <c r="B5" s="9" t="n">
        <v>0.9499</v>
      </c>
      <c r="C5" s="9" t="n">
        <v>243.0185</v>
      </c>
      <c r="D5" s="9" t="n">
        <v>0.615197</v>
      </c>
      <c r="E5" s="10" t="n">
        <v>108942109</v>
      </c>
      <c r="F5" s="9" t="n">
        <v>0.72823128</v>
      </c>
      <c r="G5" s="10" t="n">
        <v>107476259</v>
      </c>
      <c r="H5" s="9" t="n">
        <v>0.7184327</v>
      </c>
      <c r="I5" s="9" t="n">
        <v>0.0068</v>
      </c>
      <c r="J5" s="9" t="s">
        <v>17</v>
      </c>
      <c r="K5" s="9" t="n">
        <v>3.86</v>
      </c>
      <c r="L5" s="9" t="s">
        <v>18</v>
      </c>
      <c r="M5" s="7" t="n">
        <f aca="false">B5*0.000085175</f>
        <v>8.09077325E-005</v>
      </c>
      <c r="N5" s="8" t="n">
        <f aca="false">2/C5</f>
        <v>0.00822982612434856</v>
      </c>
      <c r="O5" s="0" t="s">
        <v>19</v>
      </c>
    </row>
    <row r="6" customFormat="false" ht="15" hidden="false" customHeight="false" outlineLevel="0" collapsed="false">
      <c r="A6" s="9" t="s">
        <v>20</v>
      </c>
      <c r="B6" s="9" t="n">
        <v>0.5</v>
      </c>
      <c r="C6" s="9" t="n">
        <v>0.99726968</v>
      </c>
      <c r="D6" s="9" t="n">
        <v>1</v>
      </c>
      <c r="E6" s="10" t="n">
        <v>152097701</v>
      </c>
      <c r="F6" s="9" t="n">
        <v>1.0167103335</v>
      </c>
      <c r="G6" s="10" t="n">
        <v>147098074</v>
      </c>
      <c r="H6" s="9" t="n">
        <v>0.9832898912</v>
      </c>
      <c r="I6" s="9" t="n">
        <v>0.016710219</v>
      </c>
      <c r="J6" s="9" t="n">
        <v>0</v>
      </c>
      <c r="K6" s="9" t="n">
        <v>0</v>
      </c>
      <c r="L6" s="9" t="s">
        <v>21</v>
      </c>
      <c r="M6" s="7" t="n">
        <f aca="false">B6*0.000085175</f>
        <v>4.25875E-005</v>
      </c>
      <c r="N6" s="8" t="n">
        <f aca="false">2/C6</f>
        <v>2.0054755901132</v>
      </c>
      <c r="O6" s="0" t="n">
        <f aca="false">1674.4/N6</f>
        <v>834.914176096</v>
      </c>
    </row>
    <row r="7" customFormat="false" ht="15" hidden="false" customHeight="false" outlineLevel="0" collapsed="false">
      <c r="A7" s="9" t="s">
        <v>22</v>
      </c>
      <c r="B7" s="9" t="n">
        <v>0.273</v>
      </c>
      <c r="C7" s="9" t="n">
        <v>27.322</v>
      </c>
      <c r="D7" s="9" t="n">
        <v>0.074855</v>
      </c>
      <c r="E7" s="10" t="s">
        <v>23</v>
      </c>
      <c r="F7" s="9" t="n">
        <v>0.0027</v>
      </c>
      <c r="G7" s="10" t="s">
        <v>24</v>
      </c>
      <c r="H7" s="9" t="n">
        <v>0.0024</v>
      </c>
      <c r="I7" s="9" t="n">
        <v>0.0549</v>
      </c>
      <c r="J7" s="9" t="s">
        <v>25</v>
      </c>
      <c r="K7" s="9" t="s">
        <v>26</v>
      </c>
      <c r="L7" s="9" t="s">
        <v>27</v>
      </c>
      <c r="M7" s="7" t="n">
        <f aca="false">B7*0.000085175</f>
        <v>2.3252775E-005</v>
      </c>
      <c r="N7" s="8" t="n">
        <f aca="false">2/C7</f>
        <v>0.073201083376034</v>
      </c>
    </row>
    <row r="8" customFormat="false" ht="15" hidden="false" customHeight="false" outlineLevel="0" collapsed="false">
      <c r="A8" s="9" t="s">
        <v>28</v>
      </c>
      <c r="B8" s="9" t="n">
        <v>0.53</v>
      </c>
      <c r="C8" s="9" t="n">
        <v>1.025957</v>
      </c>
      <c r="D8" s="9" t="n">
        <v>1.8808</v>
      </c>
      <c r="E8" s="10" t="n">
        <v>249209300</v>
      </c>
      <c r="F8" s="9" t="n">
        <v>1.665861</v>
      </c>
      <c r="G8" s="10" t="n">
        <v>206669000</v>
      </c>
      <c r="H8" s="9" t="n">
        <v>1.381497</v>
      </c>
      <c r="I8" s="9" t="n">
        <v>0.093315</v>
      </c>
      <c r="J8" s="9" t="s">
        <v>29</v>
      </c>
      <c r="K8" s="9" t="s">
        <v>30</v>
      </c>
      <c r="L8" s="9" t="s">
        <v>31</v>
      </c>
      <c r="M8" s="7" t="n">
        <f aca="false">B8*0.000085175</f>
        <v>4.514275E-005</v>
      </c>
      <c r="N8" s="8" t="n">
        <f aca="false">2/C8</f>
        <v>1.9493994387679</v>
      </c>
    </row>
    <row r="9" customFormat="false" ht="15" hidden="false" customHeight="false" outlineLevel="0" collapsed="false">
      <c r="A9" s="9" t="s">
        <v>32</v>
      </c>
      <c r="B9" s="9" t="n">
        <v>11.209</v>
      </c>
      <c r="C9" s="9" t="n">
        <v>0.4135</v>
      </c>
      <c r="D9" s="9" t="n">
        <v>11.8592</v>
      </c>
      <c r="E9" s="10" t="n">
        <v>816520800</v>
      </c>
      <c r="F9" s="9" t="n">
        <v>5.458104</v>
      </c>
      <c r="G9" s="10" t="n">
        <v>740573600</v>
      </c>
      <c r="H9" s="9" t="n">
        <v>4.950429</v>
      </c>
      <c r="I9" s="9" t="n">
        <v>0.048775</v>
      </c>
      <c r="J9" s="9"/>
      <c r="K9" s="9"/>
      <c r="L9" s="9" t="n">
        <v>3.13</v>
      </c>
      <c r="M9" s="7" t="n">
        <f aca="false">B9*0.000085175</f>
        <v>0.000954726575</v>
      </c>
      <c r="N9" s="8" t="n">
        <f aca="false">2/C9</f>
        <v>4.83675937122128</v>
      </c>
    </row>
    <row r="10" customFormat="false" ht="15" hidden="false" customHeight="false" outlineLevel="0" collapsed="false">
      <c r="A10" s="9" t="s">
        <v>33</v>
      </c>
      <c r="B10" s="9" t="n">
        <v>9.4492</v>
      </c>
      <c r="C10" s="9" t="n">
        <v>0.439</v>
      </c>
      <c r="D10" s="9" t="n">
        <v>29.657296</v>
      </c>
      <c r="E10" s="10" t="n">
        <v>1513325783</v>
      </c>
      <c r="F10" s="9" t="n">
        <v>10.11595804</v>
      </c>
      <c r="G10" s="10" t="n">
        <v>1353572956</v>
      </c>
      <c r="H10" s="9" t="n">
        <v>9.04807635</v>
      </c>
      <c r="I10" s="9" t="n">
        <v>0.055723219</v>
      </c>
      <c r="J10" s="9"/>
      <c r="K10" s="9"/>
      <c r="L10" s="9" t="s">
        <v>34</v>
      </c>
      <c r="M10" s="7" t="n">
        <f aca="false">B10*0.000085175</f>
        <v>0.00080483561</v>
      </c>
      <c r="N10" s="8" t="n">
        <f aca="false">2/C10</f>
        <v>4.55580865603645</v>
      </c>
    </row>
    <row r="11" customFormat="false" ht="15" hidden="false" customHeight="false" outlineLevel="0" collapsed="false">
      <c r="A11" s="9" t="s">
        <v>35</v>
      </c>
      <c r="B11" s="9" t="n">
        <v>4.007</v>
      </c>
      <c r="C11" s="9" t="n">
        <v>0.71833</v>
      </c>
      <c r="D11" s="9" t="n">
        <v>84.323326</v>
      </c>
      <c r="E11" s="10" t="n">
        <v>3004419704</v>
      </c>
      <c r="F11" s="9" t="n">
        <v>20.08330526</v>
      </c>
      <c r="G11" s="10" t="n">
        <v>2748938461</v>
      </c>
      <c r="H11" s="9" t="n">
        <v>18.37551863</v>
      </c>
      <c r="I11" s="9" t="n">
        <v>0.044405586</v>
      </c>
      <c r="J11" s="9"/>
      <c r="K11" s="9"/>
      <c r="L11" s="9" t="s">
        <v>36</v>
      </c>
      <c r="M11" s="7" t="n">
        <f aca="false">B11*0.000085175</f>
        <v>0.000341296225</v>
      </c>
      <c r="N11" s="8" t="n">
        <f aca="false">2/C11</f>
        <v>2.78423565770607</v>
      </c>
    </row>
    <row r="12" customFormat="false" ht="15" hidden="false" customHeight="false" outlineLevel="0" collapsed="false">
      <c r="A12" s="9" t="s">
        <v>37</v>
      </c>
      <c r="B12" s="9" t="n">
        <v>3.883</v>
      </c>
      <c r="C12" s="9" t="n">
        <v>0.6713</v>
      </c>
      <c r="D12" s="9" t="n">
        <v>164.79</v>
      </c>
      <c r="E12" s="10" t="n">
        <v>4553946490</v>
      </c>
      <c r="F12" s="9" t="n">
        <v>30.44125206</v>
      </c>
      <c r="G12" s="9" t="s">
        <v>38</v>
      </c>
      <c r="H12" s="9" t="n">
        <v>29.76607095</v>
      </c>
      <c r="I12" s="9" t="n">
        <v>0.011214269</v>
      </c>
      <c r="J12" s="9"/>
      <c r="K12" s="9"/>
      <c r="L12" s="9" t="s">
        <v>39</v>
      </c>
      <c r="M12" s="7" t="n">
        <f aca="false">B12*0.000085175</f>
        <v>0.000330734525</v>
      </c>
      <c r="N12" s="8" t="n">
        <f aca="false">2/C12</f>
        <v>2.97929390734396</v>
      </c>
    </row>
    <row r="13" customFormat="false" ht="15" hidden="false" customHeight="false" outlineLevel="0" collapsed="false">
      <c r="A13" s="9" t="s">
        <v>40</v>
      </c>
      <c r="B13" s="9" t="n">
        <v>0.18</v>
      </c>
      <c r="C13" s="9" t="n">
        <v>6.38723</v>
      </c>
      <c r="D13" s="9" t="n">
        <v>248.09</v>
      </c>
      <c r="E13" s="10" t="n">
        <v>7375927931</v>
      </c>
      <c r="F13" s="9" t="n">
        <v>49.30503287</v>
      </c>
      <c r="G13" s="10" t="n">
        <v>4436824613</v>
      </c>
      <c r="H13" s="9" t="n">
        <v>29.65834067</v>
      </c>
      <c r="I13" s="9" t="n">
        <v>0.24880766</v>
      </c>
      <c r="J13" s="9"/>
      <c r="K13" s="9"/>
      <c r="L13" s="9" t="n">
        <v>119.591</v>
      </c>
      <c r="M13" s="7" t="n">
        <f aca="false">B13*0.000085175</f>
        <v>1.53315E-005</v>
      </c>
      <c r="N13" s="8" t="n">
        <f aca="false">2/C13</f>
        <v>0.313124781791168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4"/>
      <c r="B16" s="4" t="s">
        <v>41</v>
      </c>
      <c r="C16" s="4" t="s">
        <v>42</v>
      </c>
      <c r="D16" s="4" t="s">
        <v>43</v>
      </c>
      <c r="E16" s="4" t="s">
        <v>44</v>
      </c>
    </row>
    <row r="17" customFormat="false" ht="13.8" hidden="false" customHeight="false" outlineLevel="0" collapsed="false">
      <c r="A17" s="6" t="s">
        <v>14</v>
      </c>
      <c r="B17" s="11" t="str">
        <f aca="false">FIXED((F4-H4)/2,4)</f>
        <v>0.0796</v>
      </c>
      <c r="C17" s="11" t="str">
        <f aca="false">FIXED(B17/I4,4)</f>
        <v>0.3871</v>
      </c>
      <c r="D17" s="12" t="str">
        <f aca="false">FIXED(SQRT(C17^2-B17^2),4)</f>
        <v>0.3788</v>
      </c>
      <c r="E17" s="6" t="str">
        <f aca="false">FIXED(D4,3)</f>
        <v>0.241</v>
      </c>
    </row>
    <row r="18" customFormat="false" ht="15" hidden="false" customHeight="false" outlineLevel="0" collapsed="false">
      <c r="A18" s="9" t="s">
        <v>16</v>
      </c>
      <c r="B18" s="13" t="str">
        <f aca="false">FIXED((F5-H5)/2,4)</f>
        <v>0.0049</v>
      </c>
      <c r="C18" s="13" t="str">
        <f aca="false">FIXED(B18/I5,4)</f>
        <v>0.7206</v>
      </c>
      <c r="D18" s="14" t="str">
        <f aca="false">FIXED(SQRT(C18^2-B18^2),4)</f>
        <v>0.7206</v>
      </c>
      <c r="E18" s="9" t="str">
        <f aca="false">FIXED(D5,3)</f>
        <v>0.615</v>
      </c>
    </row>
    <row r="19" customFormat="false" ht="13.8" hidden="false" customHeight="false" outlineLevel="0" collapsed="false">
      <c r="A19" s="9" t="s">
        <v>20</v>
      </c>
      <c r="B19" s="13" t="str">
        <f aca="false">FIXED((F6-H6)/2,4)</f>
        <v>0.0167</v>
      </c>
      <c r="C19" s="13" t="str">
        <f aca="false">FIXED(B19/I6,4)</f>
        <v>0.9994</v>
      </c>
      <c r="D19" s="14" t="str">
        <f aca="false">FIXED(SQRT(C19^2-B19^2),4)</f>
        <v>0.9993</v>
      </c>
      <c r="E19" s="9" t="str">
        <f aca="false">FIXED(D6,3)</f>
        <v>1.000</v>
      </c>
    </row>
    <row r="20" customFormat="false" ht="13.8" hidden="false" customHeight="false" outlineLevel="0" collapsed="false">
      <c r="A20" s="9" t="s">
        <v>22</v>
      </c>
      <c r="B20" s="13" t="str">
        <f aca="false">FIXED((F7-H7)/2,4)</f>
        <v>0.0002</v>
      </c>
      <c r="C20" s="13" t="str">
        <f aca="false">FIXED(B20/I7,4)</f>
        <v>0.0036</v>
      </c>
      <c r="D20" s="14" t="str">
        <f aca="false">FIXED(SQRT(C20^2-B20^2),4)</f>
        <v>0.0036</v>
      </c>
      <c r="E20" s="9" t="str">
        <f aca="false">FIXED(D7,3)</f>
        <v>0.075</v>
      </c>
      <c r="M20" s="15"/>
    </row>
    <row r="21" customFormat="false" ht="13.8" hidden="false" customHeight="false" outlineLevel="0" collapsed="false">
      <c r="A21" s="9" t="s">
        <v>28</v>
      </c>
      <c r="B21" s="13" t="str">
        <f aca="false">FIXED((F8-H8)/2,4)</f>
        <v>0.1422</v>
      </c>
      <c r="C21" s="13" t="str">
        <f aca="false">FIXED(B21/I8,4)</f>
        <v>1.5239</v>
      </c>
      <c r="D21" s="14" t="str">
        <f aca="false">FIXED(SQRT(C21^2-B21^2),4)</f>
        <v>1.5173</v>
      </c>
      <c r="E21" s="9" t="str">
        <f aca="false">FIXED(D8,3)</f>
        <v>1.881</v>
      </c>
    </row>
    <row r="22" customFormat="false" ht="15" hidden="false" customHeight="false" outlineLevel="0" collapsed="false">
      <c r="A22" s="9" t="s">
        <v>32</v>
      </c>
      <c r="B22" s="13" t="str">
        <f aca="false">FIXED((F9-H9)/2,4)</f>
        <v>0.2538</v>
      </c>
      <c r="C22" s="13" t="str">
        <f aca="false">FIXED(B22/I9,4)</f>
        <v>5.2035</v>
      </c>
      <c r="D22" s="14" t="str">
        <f aca="false">FIXED(SQRT(C22^2-B22^2),4)</f>
        <v>5.1973</v>
      </c>
      <c r="E22" s="9" t="str">
        <f aca="false">FIXED(D9,3)</f>
        <v>11.859</v>
      </c>
    </row>
    <row r="23" customFormat="false" ht="15" hidden="false" customHeight="false" outlineLevel="0" collapsed="false">
      <c r="A23" s="9" t="s">
        <v>33</v>
      </c>
      <c r="B23" s="13" t="str">
        <f aca="false">FIXED((F10-H10)/2,4)</f>
        <v>0.5339</v>
      </c>
      <c r="C23" s="13" t="str">
        <f aca="false">FIXED(B23/I10,4)</f>
        <v>9.5813</v>
      </c>
      <c r="D23" s="14" t="str">
        <f aca="false">FIXED(SQRT(C23^2-B23^2),4)</f>
        <v>9.5664</v>
      </c>
      <c r="E23" s="9" t="str">
        <f aca="false">FIXED(D10,3)</f>
        <v>29.657</v>
      </c>
    </row>
    <row r="24" customFormat="false" ht="15" hidden="false" customHeight="false" outlineLevel="0" collapsed="false">
      <c r="A24" s="9" t="s">
        <v>35</v>
      </c>
      <c r="B24" s="13" t="str">
        <f aca="false">FIXED((F11-H11)/2,4)</f>
        <v>0.8539</v>
      </c>
      <c r="C24" s="13" t="str">
        <f aca="false">FIXED(B24/I11,4)</f>
        <v>19.2296</v>
      </c>
      <c r="D24" s="14" t="str">
        <f aca="false">FIXED(SQRT(C24^2-B24^2),4)</f>
        <v>19.2106</v>
      </c>
      <c r="E24" s="9" t="str">
        <f aca="false">FIXED(D11,3)</f>
        <v>84.323</v>
      </c>
    </row>
    <row r="25" customFormat="false" ht="15" hidden="false" customHeight="false" outlineLevel="0" collapsed="false">
      <c r="A25" s="9" t="s">
        <v>37</v>
      </c>
      <c r="B25" s="13" t="str">
        <f aca="false">FIXED((F12-H12)/2,4)</f>
        <v>0.3376</v>
      </c>
      <c r="C25" s="13" t="str">
        <f aca="false">FIXED(B25/I12,4)</f>
        <v>30.1045</v>
      </c>
      <c r="D25" s="14" t="str">
        <f aca="false">FIXED(SQRT(C25^2-B25^2),4)</f>
        <v>30.1026</v>
      </c>
      <c r="E25" s="9" t="str">
        <f aca="false">FIXED(D12,3)</f>
        <v>164.790</v>
      </c>
    </row>
    <row r="26" customFormat="false" ht="15" hidden="false" customHeight="false" outlineLevel="0" collapsed="false">
      <c r="A26" s="9" t="s">
        <v>40</v>
      </c>
      <c r="B26" s="13" t="str">
        <f aca="false">FIXED((F13-H13)/2,4)</f>
        <v>9.8233</v>
      </c>
      <c r="C26" s="13" t="str">
        <f aca="false">FIXED(B26/I13,4)</f>
        <v>39.4815</v>
      </c>
      <c r="D26" s="14" t="str">
        <f aca="false">FIXED(SQRT(C26^2-B26^2),4)</f>
        <v>38.2399</v>
      </c>
      <c r="E26" s="9" t="str">
        <f aca="false">FIXED(D13,3)</f>
        <v>248.090</v>
      </c>
    </row>
    <row r="28" customFormat="false" ht="15" hidden="false" customHeight="false" outlineLevel="0" collapsed="false">
      <c r="B28" s="0" t="s">
        <v>45</v>
      </c>
      <c r="D28" s="16" t="s">
        <v>46</v>
      </c>
    </row>
    <row r="29" customFormat="false" ht="15" hidden="false" customHeight="false" outlineLevel="0" collapsed="false">
      <c r="D29" s="16" t="s">
        <v>47</v>
      </c>
    </row>
    <row r="30" customFormat="false" ht="15" hidden="false" customHeight="false" outlineLevel="0" collapsed="false">
      <c r="A30" s="2" t="s">
        <v>48</v>
      </c>
      <c r="B30" s="2"/>
      <c r="C30" s="2"/>
    </row>
    <row r="31" customFormat="false" ht="15.75" hidden="false" customHeight="false" outlineLevel="0" collapsed="false">
      <c r="A31" s="4"/>
      <c r="B31" s="4" t="s">
        <v>49</v>
      </c>
      <c r="C31" s="4" t="s">
        <v>50</v>
      </c>
    </row>
    <row r="32" customFormat="false" ht="15" hidden="false" customHeight="false" outlineLevel="0" collapsed="false">
      <c r="A32" s="6" t="s">
        <v>14</v>
      </c>
      <c r="B32" s="6" t="str">
        <f aca="false">CONCATENATE($B$17,"+",C17,"*cos(t/",$E$17,")")</f>
        <v>0.0796+0.3871*cos(t/0.241)</v>
      </c>
      <c r="C32" s="6" t="str">
        <f aca="false">CONCATENATE("0","+",D17,"*sin(t/",$E17,")")</f>
        <v>0+0.3788*sin(t/0.241)</v>
      </c>
    </row>
    <row r="33" customFormat="false" ht="15" hidden="false" customHeight="false" outlineLevel="0" collapsed="false">
      <c r="A33" s="9" t="s">
        <v>16</v>
      </c>
      <c r="B33" s="9" t="str">
        <f aca="false">CONCATENATE(B18,"+",C18,"*cos(t/",E18,")")</f>
        <v>0.0049+0.7206*cos(t/0.615)</v>
      </c>
      <c r="C33" s="6" t="str">
        <f aca="false">CONCATENATE("0","+",D18,"*sin(t/",$E18,")")</f>
        <v>0+0.7206*sin(t/0.615)</v>
      </c>
    </row>
    <row r="34" customFormat="false" ht="15" hidden="false" customHeight="false" outlineLevel="0" collapsed="false">
      <c r="A34" s="9" t="s">
        <v>20</v>
      </c>
      <c r="B34" s="9" t="str">
        <f aca="false">CONCATENATE(B19,"+",C19,"*cos(t/",E19,")")</f>
        <v>0.0167+0.9994*cos(t/1.000)</v>
      </c>
      <c r="C34" s="6" t="str">
        <f aca="false">CONCATENATE("0","+",D19,"*sin(t/",$E19,")")</f>
        <v>0+0.9993*sin(t/1.000)</v>
      </c>
    </row>
    <row r="35" customFormat="false" ht="15" hidden="false" customHeight="false" outlineLevel="0" collapsed="false">
      <c r="A35" s="17" t="s">
        <v>22</v>
      </c>
      <c r="B35" s="17" t="str">
        <f aca="false">CONCATENATE(B20,"+",C20,"*cos(t/",E20,")")</f>
        <v>0.0002+0.0036*cos(t/0.075)</v>
      </c>
      <c r="C35" s="18" t="str">
        <f aca="false">CONCATENATE("0","+",D20,"*sin(t/",$E20,")")</f>
        <v>0+0.0036*sin(t/0.075)</v>
      </c>
    </row>
    <row r="36" customFormat="false" ht="15" hidden="false" customHeight="false" outlineLevel="0" collapsed="false">
      <c r="A36" s="9" t="s">
        <v>28</v>
      </c>
      <c r="B36" s="9" t="str">
        <f aca="false">CONCATENATE(B21,"+",C21,"*cos(t/",E21,")")</f>
        <v>0.1422+1.5239*cos(t/1.881)</v>
      </c>
      <c r="C36" s="6" t="str">
        <f aca="false">CONCATENATE("0","+",D21,"*sin(t/",$E21,")")</f>
        <v>0+1.5173*sin(t/1.881)</v>
      </c>
    </row>
    <row r="37" customFormat="false" ht="15" hidden="false" customHeight="false" outlineLevel="0" collapsed="false">
      <c r="A37" s="9" t="s">
        <v>32</v>
      </c>
      <c r="B37" s="9" t="str">
        <f aca="false">CONCATENATE(B22,"+",C22,"*cos(t/",E22,")")</f>
        <v>0.2538+5.2035*cos(t/11.859)</v>
      </c>
      <c r="C37" s="6" t="str">
        <f aca="false">CONCATENATE("0","+",D22,"*sin(t/",$E22,")")</f>
        <v>0+5.1973*sin(t/11.859)</v>
      </c>
    </row>
    <row r="38" customFormat="false" ht="15" hidden="false" customHeight="false" outlineLevel="0" collapsed="false">
      <c r="A38" s="9" t="s">
        <v>33</v>
      </c>
      <c r="B38" s="9" t="str">
        <f aca="false">CONCATENATE(B23,"+",C23,"*cos(t/",E23,")")</f>
        <v>0.5339+9.5813*cos(t/29.657)</v>
      </c>
      <c r="C38" s="6" t="str">
        <f aca="false">CONCATENATE("0","+",D23,"*sin(t/",$E23,")")</f>
        <v>0+9.5664*sin(t/29.657)</v>
      </c>
    </row>
    <row r="39" customFormat="false" ht="15" hidden="false" customHeight="false" outlineLevel="0" collapsed="false">
      <c r="A39" s="9" t="s">
        <v>35</v>
      </c>
      <c r="B39" s="9" t="str">
        <f aca="false">CONCATENATE(B24,"+",C24,"*cos(t/",E24,")")</f>
        <v>0.8539+19.2296*cos(t/84.323)</v>
      </c>
      <c r="C39" s="6" t="str">
        <f aca="false">CONCATENATE("0","+",D24,"*sin(t/",$E24,")")</f>
        <v>0+19.2106*sin(t/84.323)</v>
      </c>
    </row>
    <row r="40" customFormat="false" ht="15" hidden="false" customHeight="false" outlineLevel="0" collapsed="false">
      <c r="A40" s="9" t="s">
        <v>37</v>
      </c>
      <c r="B40" s="9" t="str">
        <f aca="false">CONCATENATE(B25,"+",C25,"*cos(t/",E25,")")</f>
        <v>0.3376+30.1045*cos(t/164.790)</v>
      </c>
      <c r="C40" s="6" t="str">
        <f aca="false">CONCATENATE("0","+",D25,"*sin(t/",$E25,")")</f>
        <v>0+30.1026*sin(t/164.790)</v>
      </c>
    </row>
    <row r="41" customFormat="false" ht="15" hidden="false" customHeight="false" outlineLevel="0" collapsed="false">
      <c r="A41" s="9" t="s">
        <v>40</v>
      </c>
      <c r="B41" s="9" t="str">
        <f aca="false">CONCATENATE(B26,"+",C26,"*cos(t/",E26,")")</f>
        <v>9.8233+39.4815*cos(t/248.090)</v>
      </c>
      <c r="C41" s="6" t="str">
        <f aca="false">CONCATENATE("0","+",D26,"*sin(t/",$E26,")")</f>
        <v>0+38.2399*sin(t/248.090)</v>
      </c>
    </row>
    <row r="44" customFormat="false" ht="15" hidden="false" customHeight="false" outlineLevel="0" collapsed="false">
      <c r="A44" s="19" t="s">
        <v>51</v>
      </c>
      <c r="B44" s="19"/>
      <c r="C44" s="19"/>
    </row>
    <row r="45" customFormat="false" ht="15" hidden="false" customHeight="false" outlineLevel="0" collapsed="false">
      <c r="A45" s="19" t="s">
        <v>22</v>
      </c>
      <c r="B45" s="19" t="s">
        <v>52</v>
      </c>
      <c r="C45" s="19" t="s">
        <v>53</v>
      </c>
    </row>
    <row r="54" customFormat="false" ht="13.8" hidden="false" customHeight="false" outlineLevel="0" collapsed="false"/>
    <row r="55" customFormat="false" ht="13.8" hidden="false" customHeight="false" outlineLevel="0" collapsed="false"/>
  </sheetData>
  <mergeCells count="5">
    <mergeCell ref="A1:D1"/>
    <mergeCell ref="E1:F1"/>
    <mergeCell ref="G1:H1"/>
    <mergeCell ref="J1:K1"/>
    <mergeCell ref="A30:C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MyCompany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2014-06-26T23:52:06Z</dcterms:created>
  <dc:creator>AbiXM</dc:creator>
  <dc:description/>
  <dc:language>es-PE</dc:language>
  <cp:lastModifiedBy/>
  <dcterms:modified xsi:type="dcterms:W3CDTF">2021-05-05T12:14:44Z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MyCompany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