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10-1課程\資本預算\"/>
    </mc:Choice>
  </mc:AlternateContent>
  <xr:revisionPtr revIDLastSave="0" documentId="13_ncr:1_{18A00EC1-3FA2-4900-92F9-E443CB2DEC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10-1例題1" sheetId="2" r:id="rId1"/>
    <sheet name="110-1例題4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3" i="4" l="1"/>
  <c r="B50" i="4"/>
  <c r="K40" i="4"/>
  <c r="K41" i="4" s="1"/>
  <c r="K43" i="4" s="1"/>
  <c r="B44" i="4"/>
  <c r="G40" i="4"/>
  <c r="G41" i="4"/>
  <c r="G43" i="4" s="1"/>
  <c r="D32" i="4"/>
  <c r="E32" i="4"/>
  <c r="F32" i="4"/>
  <c r="G32" i="4"/>
  <c r="C32" i="4"/>
  <c r="D31" i="4"/>
  <c r="E31" i="4"/>
  <c r="F31" i="4"/>
  <c r="G31" i="4"/>
  <c r="C31" i="4"/>
  <c r="D30" i="4"/>
  <c r="E30" i="4"/>
  <c r="F30" i="4"/>
  <c r="G30" i="4"/>
  <c r="C30" i="4"/>
  <c r="D29" i="4"/>
  <c r="E29" i="4"/>
  <c r="F29" i="4"/>
  <c r="G29" i="4"/>
  <c r="C29" i="4"/>
  <c r="D28" i="4"/>
  <c r="E28" i="4"/>
  <c r="F28" i="4"/>
  <c r="G28" i="4"/>
  <c r="C28" i="4"/>
  <c r="M24" i="4"/>
  <c r="M25" i="4"/>
  <c r="M26" i="4"/>
  <c r="M27" i="4"/>
  <c r="M23" i="4"/>
  <c r="D26" i="4"/>
  <c r="E26" i="4"/>
  <c r="F26" i="4"/>
  <c r="G26" i="4"/>
  <c r="C26" i="4"/>
  <c r="B18" i="4"/>
  <c r="B9" i="4"/>
  <c r="G8" i="4"/>
  <c r="G6" i="4"/>
  <c r="L4" i="4"/>
  <c r="B29" i="2"/>
  <c r="E30" i="2"/>
  <c r="E28" i="2"/>
  <c r="F27" i="2"/>
  <c r="D20" i="2"/>
  <c r="E20" i="2"/>
  <c r="F20" i="2"/>
  <c r="G20" i="2"/>
  <c r="C20" i="2"/>
  <c r="D19" i="2"/>
  <c r="E19" i="2"/>
  <c r="F19" i="2"/>
  <c r="G19" i="2"/>
  <c r="C19" i="2"/>
  <c r="D18" i="2"/>
  <c r="E18" i="2"/>
  <c r="F18" i="2"/>
  <c r="G18" i="2"/>
  <c r="D17" i="2"/>
  <c r="E17" i="2"/>
  <c r="F17" i="2"/>
  <c r="G17" i="2"/>
  <c r="C18" i="2"/>
  <c r="C17" i="2"/>
  <c r="D16" i="2"/>
  <c r="E16" i="2"/>
  <c r="F16" i="2"/>
  <c r="G16" i="2"/>
  <c r="C16" i="2"/>
  <c r="D14" i="2"/>
  <c r="E14" i="2"/>
  <c r="F14" i="2"/>
  <c r="G14" i="2"/>
  <c r="C14" i="2"/>
  <c r="B8" i="2"/>
</calcChain>
</file>

<file path=xl/sharedStrings.xml><?xml version="1.0" encoding="utf-8"?>
<sst xmlns="http://schemas.openxmlformats.org/spreadsheetml/2006/main" count="92" uniqueCount="60">
  <si>
    <t>解答：</t>
  </si>
  <si>
    <t>(一) 期初投資現金流量</t>
    <phoneticPr fontId="2" type="noConversion"/>
  </si>
  <si>
    <t>(二)營運現金流量</t>
    <phoneticPr fontId="2" type="noConversion"/>
  </si>
  <si>
    <t>銷貨收入</t>
    <phoneticPr fontId="2" type="noConversion"/>
  </si>
  <si>
    <t>銷貨成本</t>
    <phoneticPr fontId="2" type="noConversion"/>
  </si>
  <si>
    <t>毛利</t>
    <phoneticPr fontId="2" type="noConversion"/>
  </si>
  <si>
    <t>折舊費用</t>
    <phoneticPr fontId="2" type="noConversion"/>
  </si>
  <si>
    <t>稅前淨利</t>
    <phoneticPr fontId="2" type="noConversion"/>
  </si>
  <si>
    <t>稅</t>
    <phoneticPr fontId="2" type="noConversion"/>
  </si>
  <si>
    <t>稅後淨利</t>
    <phoneticPr fontId="2" type="noConversion"/>
  </si>
  <si>
    <t>(三)期末現金流量</t>
    <phoneticPr fontId="2" type="noConversion"/>
  </si>
  <si>
    <t>資產的處分</t>
    <phoneticPr fontId="2" type="noConversion"/>
  </si>
  <si>
    <t>淨營運資金回收</t>
    <phoneticPr fontId="2" type="noConversion"/>
  </si>
  <si>
    <t>淨營運資金投入</t>
    <phoneticPr fontId="2" type="noConversion"/>
  </si>
  <si>
    <t>資產處分所得稅影響數</t>
    <phoneticPr fontId="2" type="noConversion"/>
  </si>
  <si>
    <t>賣價</t>
    <phoneticPr fontId="2" type="noConversion"/>
  </si>
  <si>
    <t>帳面價值</t>
    <phoneticPr fontId="2" type="noConversion"/>
  </si>
  <si>
    <t>利得</t>
    <phoneticPr fontId="2" type="noConversion"/>
  </si>
  <si>
    <t>稅率</t>
    <phoneticPr fontId="2" type="noConversion"/>
  </si>
  <si>
    <t>NPV=</t>
    <phoneticPr fontId="2" type="noConversion"/>
  </si>
  <si>
    <t>=</t>
    <phoneticPr fontId="2" type="noConversion"/>
  </si>
  <si>
    <t>營運現金流量</t>
    <phoneticPr fontId="2" type="noConversion"/>
  </si>
  <si>
    <t>期末現金流量</t>
    <phoneticPr fontId="2" type="noConversion"/>
  </si>
  <si>
    <t>新機器成本</t>
    <phoneticPr fontId="2" type="noConversion"/>
  </si>
  <si>
    <t>年</t>
    <phoneticPr fontId="2" type="noConversion"/>
  </si>
  <si>
    <t>3,600,000*PVIF(7%,1)+3,600,000*PVIF(7%,2)+4,350,000*PVIF(7%,3)+4,350,000*PVIF(7%,4)+(4,350,000+3,250,000)*PVIF(7%,5)-13,000,000</t>
    <phoneticPr fontId="2" type="noConversion"/>
  </si>
  <si>
    <r>
      <t>稅</t>
    </r>
    <r>
      <rPr>
        <sz val="12"/>
        <color theme="1"/>
        <rFont val="Times New Roman"/>
        <family val="1"/>
      </rPr>
      <t>(25%)</t>
    </r>
    <phoneticPr fontId="2" type="noConversion"/>
  </si>
  <si>
    <t>PI1=</t>
    <phoneticPr fontId="2" type="noConversion"/>
  </si>
  <si>
    <t>PI2=</t>
    <phoneticPr fontId="2" type="noConversion"/>
  </si>
  <si>
    <t>New</t>
    <phoneticPr fontId="2" type="noConversion"/>
  </si>
  <si>
    <t>Old</t>
    <phoneticPr fontId="2" type="noConversion"/>
  </si>
  <si>
    <t>New-Old</t>
    <phoneticPr fontId="2" type="noConversion"/>
  </si>
  <si>
    <t>280,000*PVIF(16%,1)+280,000*PVIF(16%,2)+320,000*PVIF(16%,3)+320,000*PVIF(16%,4)+(320,000+62,000)*PVIF(16%,5)-916,000</t>
    <phoneticPr fontId="2" type="noConversion"/>
  </si>
  <si>
    <r>
      <t xml:space="preserve">&gt;0 </t>
    </r>
    <r>
      <rPr>
        <sz val="12"/>
        <color theme="1"/>
        <rFont val="微軟正黑體"/>
        <family val="2"/>
        <charset val="136"/>
      </rPr>
      <t>所以公司應執行此</t>
    </r>
    <r>
      <rPr>
        <sz val="12"/>
        <color theme="1"/>
        <rFont val="新細明體"/>
        <family val="2"/>
        <charset val="136"/>
      </rPr>
      <t>重置計畫，即應汰舊換新。</t>
    </r>
    <phoneticPr fontId="2" type="noConversion"/>
  </si>
  <si>
    <r>
      <t>(</t>
    </r>
    <r>
      <rPr>
        <sz val="12"/>
        <color theme="1"/>
        <rFont val="微軟正黑體"/>
        <family val="2"/>
        <charset val="136"/>
      </rPr>
      <t>一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微軟正黑體"/>
        <family val="2"/>
        <charset val="136"/>
      </rPr>
      <t>期初投資現金流量</t>
    </r>
    <phoneticPr fontId="2" type="noConversion"/>
  </si>
  <si>
    <r>
      <rPr>
        <sz val="12"/>
        <color theme="1"/>
        <rFont val="微軟正黑體"/>
        <family val="2"/>
        <charset val="136"/>
      </rPr>
      <t>年</t>
    </r>
    <phoneticPr fontId="2" type="noConversion"/>
  </si>
  <si>
    <r>
      <rPr>
        <sz val="12"/>
        <color theme="1"/>
        <rFont val="微軟正黑體"/>
        <family val="2"/>
        <charset val="136"/>
      </rPr>
      <t>賣價</t>
    </r>
    <phoneticPr fontId="2" type="noConversion"/>
  </si>
  <si>
    <r>
      <t>OLD</t>
    </r>
    <r>
      <rPr>
        <sz val="12"/>
        <color theme="1"/>
        <rFont val="微軟正黑體"/>
        <family val="2"/>
        <charset val="136"/>
      </rPr>
      <t>帳面價值</t>
    </r>
    <r>
      <rPr>
        <sz val="12"/>
        <color theme="1"/>
        <rFont val="Times New Roman"/>
        <family val="1"/>
      </rPr>
      <t>=</t>
    </r>
    <phoneticPr fontId="2" type="noConversion"/>
  </si>
  <si>
    <r>
      <rPr>
        <sz val="12"/>
        <color theme="1"/>
        <rFont val="微軟正黑體"/>
        <family val="2"/>
        <charset val="136"/>
      </rPr>
      <t>新機器成本</t>
    </r>
    <phoneticPr fontId="2" type="noConversion"/>
  </si>
  <si>
    <r>
      <rPr>
        <sz val="12"/>
        <color theme="1"/>
        <rFont val="微軟正黑體"/>
        <family val="2"/>
        <charset val="136"/>
      </rPr>
      <t>帳面價值</t>
    </r>
    <phoneticPr fontId="2" type="noConversion"/>
  </si>
  <si>
    <r>
      <rPr>
        <sz val="12"/>
        <color theme="1"/>
        <rFont val="微軟正黑體"/>
        <family val="2"/>
        <charset val="136"/>
      </rPr>
      <t>淨營運資金投入</t>
    </r>
    <phoneticPr fontId="2" type="noConversion"/>
  </si>
  <si>
    <r>
      <rPr>
        <sz val="12"/>
        <color theme="1"/>
        <rFont val="微軟正黑體"/>
        <family val="2"/>
        <charset val="136"/>
      </rPr>
      <t>利得</t>
    </r>
    <r>
      <rPr>
        <sz val="12"/>
        <color theme="1"/>
        <rFont val="Times New Roman"/>
        <family val="1"/>
      </rPr>
      <t>(</t>
    </r>
    <r>
      <rPr>
        <sz val="12"/>
        <color theme="1"/>
        <rFont val="微軟正黑體"/>
        <family val="2"/>
        <charset val="136"/>
      </rPr>
      <t>損失</t>
    </r>
    <r>
      <rPr>
        <sz val="12"/>
        <color theme="1"/>
        <rFont val="Times New Roman"/>
        <family val="1"/>
      </rPr>
      <t>)</t>
    </r>
    <phoneticPr fontId="2" type="noConversion"/>
  </si>
  <si>
    <r>
      <t>OLD</t>
    </r>
    <r>
      <rPr>
        <sz val="12"/>
        <color theme="1"/>
        <rFont val="微軟正黑體"/>
        <family val="2"/>
        <charset val="136"/>
      </rPr>
      <t>資產的處分</t>
    </r>
    <phoneticPr fontId="2" type="noConversion"/>
  </si>
  <si>
    <r>
      <rPr>
        <sz val="12"/>
        <color theme="1"/>
        <rFont val="微軟正黑體"/>
        <family val="2"/>
        <charset val="136"/>
      </rPr>
      <t>稅率</t>
    </r>
    <phoneticPr fontId="2" type="noConversion"/>
  </si>
  <si>
    <r>
      <rPr>
        <sz val="12"/>
        <color theme="1"/>
        <rFont val="微軟正黑體"/>
        <family val="2"/>
        <charset val="136"/>
      </rPr>
      <t>資產處分所得稅影響數</t>
    </r>
    <phoneticPr fontId="2" type="noConversion"/>
  </si>
  <si>
    <r>
      <rPr>
        <sz val="12"/>
        <color theme="1"/>
        <rFont val="微軟正黑體"/>
        <family val="2"/>
        <charset val="136"/>
      </rPr>
      <t>稅</t>
    </r>
    <phoneticPr fontId="2" type="noConversion"/>
  </si>
  <si>
    <r>
      <t>(</t>
    </r>
    <r>
      <rPr>
        <sz val="12"/>
        <color theme="1"/>
        <rFont val="微軟正黑體"/>
        <family val="2"/>
        <charset val="136"/>
      </rPr>
      <t>二</t>
    </r>
    <r>
      <rPr>
        <sz val="12"/>
        <color theme="1"/>
        <rFont val="Times New Roman"/>
        <family val="1"/>
      </rPr>
      <t>)</t>
    </r>
    <r>
      <rPr>
        <sz val="12"/>
        <color theme="1"/>
        <rFont val="微軟正黑體"/>
        <family val="2"/>
        <charset val="136"/>
      </rPr>
      <t>營運現金流量</t>
    </r>
    <phoneticPr fontId="2" type="noConversion"/>
  </si>
  <si>
    <r>
      <rPr>
        <sz val="12"/>
        <color theme="1"/>
        <rFont val="微軟正黑體"/>
        <family val="2"/>
        <charset val="136"/>
      </rPr>
      <t>折舊費用</t>
    </r>
    <phoneticPr fontId="2" type="noConversion"/>
  </si>
  <si>
    <r>
      <rPr>
        <sz val="12"/>
        <color theme="1"/>
        <rFont val="微軟正黑體"/>
        <family val="2"/>
        <charset val="136"/>
      </rPr>
      <t>銷貨收入</t>
    </r>
    <phoneticPr fontId="2" type="noConversion"/>
  </si>
  <si>
    <r>
      <rPr>
        <sz val="12"/>
        <color theme="1"/>
        <rFont val="微軟正黑體"/>
        <family val="2"/>
        <charset val="136"/>
      </rPr>
      <t>銷貨成本</t>
    </r>
    <phoneticPr fontId="2" type="noConversion"/>
  </si>
  <si>
    <r>
      <rPr>
        <sz val="12"/>
        <color theme="1"/>
        <rFont val="微軟正黑體"/>
        <family val="2"/>
        <charset val="136"/>
      </rPr>
      <t>毛利</t>
    </r>
    <phoneticPr fontId="2" type="noConversion"/>
  </si>
  <si>
    <r>
      <rPr>
        <sz val="12"/>
        <color theme="1"/>
        <rFont val="微軟正黑體"/>
        <family val="2"/>
        <charset val="136"/>
      </rPr>
      <t>稅前淨利</t>
    </r>
    <phoneticPr fontId="2" type="noConversion"/>
  </si>
  <si>
    <r>
      <rPr>
        <sz val="12"/>
        <color theme="1"/>
        <rFont val="微軟正黑體"/>
        <family val="2"/>
        <charset val="136"/>
      </rPr>
      <t>稅</t>
    </r>
    <r>
      <rPr>
        <sz val="12"/>
        <color theme="1"/>
        <rFont val="Times New Roman"/>
        <family val="1"/>
      </rPr>
      <t>(40%)</t>
    </r>
    <phoneticPr fontId="2" type="noConversion"/>
  </si>
  <si>
    <r>
      <rPr>
        <sz val="12"/>
        <color theme="1"/>
        <rFont val="微軟正黑體"/>
        <family val="2"/>
        <charset val="136"/>
      </rPr>
      <t>稅後淨利</t>
    </r>
    <phoneticPr fontId="2" type="noConversion"/>
  </si>
  <si>
    <r>
      <rPr>
        <sz val="12"/>
        <color theme="1"/>
        <rFont val="微軟正黑體"/>
        <family val="2"/>
        <charset val="136"/>
      </rPr>
      <t>營運現金流量</t>
    </r>
    <phoneticPr fontId="2" type="noConversion"/>
  </si>
  <si>
    <r>
      <t>(</t>
    </r>
    <r>
      <rPr>
        <sz val="12"/>
        <color theme="1"/>
        <rFont val="微軟正黑體"/>
        <family val="2"/>
        <charset val="136"/>
      </rPr>
      <t>三</t>
    </r>
    <r>
      <rPr>
        <sz val="12"/>
        <color theme="1"/>
        <rFont val="Times New Roman"/>
        <family val="1"/>
      </rPr>
      <t>)</t>
    </r>
    <r>
      <rPr>
        <sz val="12"/>
        <color theme="1"/>
        <rFont val="微軟正黑體"/>
        <family val="2"/>
        <charset val="136"/>
      </rPr>
      <t>期末現金流量</t>
    </r>
    <phoneticPr fontId="2" type="noConversion"/>
  </si>
  <si>
    <r>
      <rPr>
        <sz val="12"/>
        <color theme="1"/>
        <rFont val="微軟正黑體"/>
        <family val="2"/>
        <charset val="136"/>
      </rPr>
      <t>淨營運資金回收</t>
    </r>
    <phoneticPr fontId="2" type="noConversion"/>
  </si>
  <si>
    <r>
      <rPr>
        <sz val="12"/>
        <color theme="1"/>
        <rFont val="微軟正黑體"/>
        <family val="2"/>
        <charset val="136"/>
      </rPr>
      <t>資產的處分</t>
    </r>
    <phoneticPr fontId="2" type="noConversion"/>
  </si>
  <si>
    <r>
      <rPr>
        <sz val="12"/>
        <color theme="1"/>
        <rFont val="微軟正黑體"/>
        <family val="2"/>
        <charset val="136"/>
      </rPr>
      <t>期末現金流量</t>
    </r>
    <phoneticPr fontId="2" type="noConversion"/>
  </si>
  <si>
    <r>
      <t>110-1</t>
    </r>
    <r>
      <rPr>
        <sz val="12"/>
        <color theme="1"/>
        <rFont val="新細明體"/>
        <family val="2"/>
        <charset val="136"/>
      </rPr>
      <t>例題</t>
    </r>
    <r>
      <rPr>
        <sz val="12"/>
        <color theme="1"/>
        <rFont val="Times New Roman"/>
        <family val="1"/>
      </rPr>
      <t>4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</si>
</sst>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#,##0.00_);[Red]\(#,##0.00\)"/>
    <numFmt numFmtId="177" formatCode="#,##0_);[Red]\(#,##0\)"/>
  </numFmts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細明體"/>
      <family val="3"/>
      <charset val="136"/>
    </font>
    <font>
      <sz val="12"/>
      <color rgb="FFFF0000"/>
      <name val="Times New Roman"/>
      <family val="1"/>
    </font>
    <font>
      <sz val="12"/>
      <color theme="1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176" fontId="4" fillId="0" borderId="0" xfId="0" applyNumberFormat="1" applyFont="1" applyAlignment="1">
      <alignment horizontal="justify" vertical="center"/>
    </xf>
    <xf numFmtId="176" fontId="0" fillId="0" borderId="0" xfId="0" applyNumberFormat="1" applyBorder="1">
      <alignment vertical="center"/>
    </xf>
    <xf numFmtId="176" fontId="5" fillId="0" borderId="0" xfId="0" applyNumberFormat="1" applyFont="1" applyBorder="1">
      <alignment vertical="center"/>
    </xf>
    <xf numFmtId="176" fontId="3" fillId="0" borderId="0" xfId="0" applyNumberFormat="1" applyFont="1" applyBorder="1">
      <alignment vertical="center"/>
    </xf>
    <xf numFmtId="176" fontId="3" fillId="0" borderId="0" xfId="2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177" fontId="3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Border="1">
      <alignment vertical="center"/>
    </xf>
    <xf numFmtId="177" fontId="3" fillId="0" borderId="0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0" xfId="0" applyNumberFormat="1" applyFont="1" applyBorder="1">
      <alignment vertical="center"/>
    </xf>
    <xf numFmtId="177" fontId="3" fillId="0" borderId="0" xfId="2" applyNumberFormat="1" applyFont="1" applyBorder="1">
      <alignment vertical="center"/>
    </xf>
    <xf numFmtId="177" fontId="3" fillId="0" borderId="1" xfId="2" applyNumberFormat="1" applyFont="1" applyBorder="1">
      <alignment vertical="center"/>
    </xf>
    <xf numFmtId="176" fontId="5" fillId="0" borderId="0" xfId="0" applyNumberFormat="1" applyFont="1" applyBorder="1" applyAlignment="1">
      <alignment horizontal="right" vertical="center"/>
    </xf>
    <xf numFmtId="177" fontId="3" fillId="0" borderId="1" xfId="0" applyNumberFormat="1" applyFont="1" applyBorder="1">
      <alignment vertical="center"/>
    </xf>
    <xf numFmtId="176" fontId="3" fillId="0" borderId="0" xfId="0" applyNumberFormat="1" applyFont="1" applyBorder="1" applyAlignment="1">
      <alignment horizontal="right" vertical="center"/>
    </xf>
    <xf numFmtId="176" fontId="3" fillId="0" borderId="1" xfId="0" applyNumberFormat="1" applyFont="1" applyBorder="1">
      <alignment vertical="center"/>
    </xf>
    <xf numFmtId="176" fontId="5" fillId="0" borderId="1" xfId="0" applyNumberFormat="1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center" vertical="center"/>
    </xf>
    <xf numFmtId="176" fontId="3" fillId="2" borderId="0" xfId="0" applyNumberFormat="1" applyFont="1" applyFill="1" applyBorder="1">
      <alignment vertical="center"/>
    </xf>
    <xf numFmtId="176" fontId="5" fillId="2" borderId="0" xfId="0" applyNumberFormat="1" applyFont="1" applyFill="1" applyBorder="1">
      <alignment vertical="center"/>
    </xf>
    <xf numFmtId="177" fontId="3" fillId="2" borderId="0" xfId="2" applyNumberFormat="1" applyFont="1" applyFill="1" applyBorder="1">
      <alignment vertical="center"/>
    </xf>
    <xf numFmtId="177" fontId="3" fillId="2" borderId="0" xfId="0" applyNumberFormat="1" applyFont="1" applyFill="1" applyBorder="1">
      <alignment vertical="center"/>
    </xf>
    <xf numFmtId="9" fontId="3" fillId="0" borderId="0" xfId="0" applyNumberFormat="1" applyFont="1" applyBorder="1">
      <alignment vertical="center"/>
    </xf>
    <xf numFmtId="177" fontId="3" fillId="3" borderId="0" xfId="1" applyNumberFormat="1" applyFont="1" applyFill="1" applyBorder="1">
      <alignment vertical="center"/>
    </xf>
    <xf numFmtId="176" fontId="3" fillId="3" borderId="0" xfId="0" applyNumberFormat="1" applyFont="1" applyFill="1" applyBorder="1">
      <alignment vertical="center"/>
    </xf>
    <xf numFmtId="177" fontId="7" fillId="0" borderId="0" xfId="1" applyNumberFormat="1" applyFont="1" applyBorder="1">
      <alignment vertical="center"/>
    </xf>
    <xf numFmtId="177" fontId="7" fillId="0" borderId="1" xfId="1" applyNumberFormat="1" applyFont="1" applyBorder="1">
      <alignment vertical="center"/>
    </xf>
    <xf numFmtId="177" fontId="7" fillId="0" borderId="0" xfId="2" applyNumberFormat="1" applyFont="1" applyBorder="1">
      <alignment vertical="center"/>
    </xf>
    <xf numFmtId="177" fontId="7" fillId="0" borderId="1" xfId="2" applyNumberFormat="1" applyFont="1" applyBorder="1">
      <alignment vertical="center"/>
    </xf>
    <xf numFmtId="177" fontId="7" fillId="3" borderId="0" xfId="2" applyNumberFormat="1" applyFont="1" applyFill="1" applyBorder="1">
      <alignment vertical="center"/>
    </xf>
    <xf numFmtId="177" fontId="7" fillId="3" borderId="1" xfId="2" applyNumberFormat="1" applyFont="1" applyFill="1" applyBorder="1">
      <alignment vertical="center"/>
    </xf>
    <xf numFmtId="177" fontId="7" fillId="2" borderId="0" xfId="1" applyNumberFormat="1" applyFont="1" applyFill="1" applyBorder="1">
      <alignment vertical="center"/>
    </xf>
    <xf numFmtId="177" fontId="3" fillId="0" borderId="0" xfId="0" applyNumberFormat="1" applyFont="1" applyFill="1" applyBorder="1" applyAlignment="1">
      <alignment horizontal="center" vertical="center"/>
    </xf>
    <xf numFmtId="177" fontId="7" fillId="3" borderId="0" xfId="1" applyNumberFormat="1" applyFont="1" applyFill="1" applyBorder="1">
      <alignment vertical="center"/>
    </xf>
    <xf numFmtId="177" fontId="7" fillId="4" borderId="0" xfId="2" applyNumberFormat="1" applyFont="1" applyFill="1" applyBorder="1">
      <alignment vertical="center"/>
    </xf>
    <xf numFmtId="0" fontId="3" fillId="0" borderId="0" xfId="0" applyFont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9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7" fontId="3" fillId="3" borderId="0" xfId="0" applyNumberFormat="1" applyFont="1" applyFill="1">
      <alignment vertical="center"/>
    </xf>
    <xf numFmtId="0" fontId="3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7" fillId="0" borderId="0" xfId="0" applyFont="1">
      <alignment vertical="center"/>
    </xf>
    <xf numFmtId="177" fontId="7" fillId="4" borderId="0" xfId="0" applyNumberFormat="1" applyFont="1" applyFill="1">
      <alignment vertical="center"/>
    </xf>
    <xf numFmtId="177" fontId="7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3" borderId="0" xfId="0" applyFont="1" applyFill="1">
      <alignment vertical="center"/>
    </xf>
    <xf numFmtId="176" fontId="3" fillId="3" borderId="1" xfId="0" applyNumberFormat="1" applyFont="1" applyFill="1" applyBorder="1">
      <alignment vertical="center"/>
    </xf>
    <xf numFmtId="0" fontId="7" fillId="0" borderId="0" xfId="0" applyFont="1" applyBorder="1">
      <alignment vertical="center"/>
    </xf>
    <xf numFmtId="0" fontId="7" fillId="4" borderId="0" xfId="0" applyFont="1" applyFill="1">
      <alignment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abSelected="1" zoomScale="226" zoomScaleNormal="226" workbookViewId="0">
      <selection activeCell="E6" sqref="E6"/>
    </sheetView>
  </sheetViews>
  <sheetFormatPr defaultColWidth="9" defaultRowHeight="17" x14ac:dyDescent="0.4"/>
  <cols>
    <col min="1" max="1" width="25.08984375" style="2" bestFit="1" customWidth="1"/>
    <col min="2" max="2" width="18.7265625" style="2" bestFit="1" customWidth="1"/>
    <col min="3" max="6" width="14" style="2" bestFit="1" customWidth="1"/>
    <col min="7" max="7" width="10.08984375" style="2" bestFit="1" customWidth="1"/>
    <col min="8" max="8" width="9" style="2"/>
    <col min="9" max="9" width="22.7265625" style="2" bestFit="1" customWidth="1"/>
    <col min="10" max="10" width="28.26953125" style="2" customWidth="1"/>
    <col min="11" max="16384" width="9" style="2"/>
  </cols>
  <sheetData>
    <row r="1" spans="1:7" x14ac:dyDescent="0.4">
      <c r="A1" s="1" t="s">
        <v>0</v>
      </c>
    </row>
    <row r="3" spans="1:7" s="3" customFormat="1" ht="15.5" x14ac:dyDescent="0.4">
      <c r="A3" s="3" t="s">
        <v>1</v>
      </c>
    </row>
    <row r="4" spans="1:7" s="3" customFormat="1" ht="15.5" x14ac:dyDescent="0.4"/>
    <row r="5" spans="1:7" s="4" customFormat="1" ht="15.5" x14ac:dyDescent="0.4">
      <c r="A5" s="19" t="s">
        <v>24</v>
      </c>
      <c r="B5" s="7">
        <v>0</v>
      </c>
    </row>
    <row r="6" spans="1:7" s="4" customFormat="1" ht="15.5" x14ac:dyDescent="0.4">
      <c r="A6" s="14" t="s">
        <v>23</v>
      </c>
      <c r="B6" s="9">
        <v>12000000</v>
      </c>
    </row>
    <row r="7" spans="1:7" s="4" customFormat="1" ht="15.5" x14ac:dyDescent="0.4">
      <c r="A7" s="14" t="s">
        <v>13</v>
      </c>
      <c r="B7" s="10">
        <v>1000000</v>
      </c>
    </row>
    <row r="8" spans="1:7" s="4" customFormat="1" ht="15.5" x14ac:dyDescent="0.4">
      <c r="A8" s="3"/>
      <c r="B8" s="23">
        <f>B6+B7</f>
        <v>13000000</v>
      </c>
    </row>
    <row r="9" spans="1:7" s="4" customFormat="1" ht="15.5" x14ac:dyDescent="0.4">
      <c r="A9" s="3"/>
    </row>
    <row r="10" spans="1:7" s="3" customFormat="1" ht="15.5" x14ac:dyDescent="0.4">
      <c r="A10" s="3" t="s">
        <v>2</v>
      </c>
    </row>
    <row r="11" spans="1:7" s="4" customFormat="1" ht="15.5" x14ac:dyDescent="0.4">
      <c r="B11" s="19" t="s">
        <v>24</v>
      </c>
      <c r="C11" s="7">
        <v>1</v>
      </c>
      <c r="D11" s="7">
        <v>2</v>
      </c>
      <c r="E11" s="7">
        <v>3</v>
      </c>
      <c r="F11" s="7">
        <v>4</v>
      </c>
      <c r="G11" s="7">
        <v>5</v>
      </c>
    </row>
    <row r="12" spans="1:7" s="4" customFormat="1" ht="15.5" x14ac:dyDescent="0.4">
      <c r="B12" s="3" t="s">
        <v>3</v>
      </c>
      <c r="C12" s="9">
        <v>6000000</v>
      </c>
      <c r="D12" s="9">
        <v>6000000</v>
      </c>
      <c r="E12" s="9">
        <v>8000000</v>
      </c>
      <c r="F12" s="9">
        <v>8000000</v>
      </c>
      <c r="G12" s="9">
        <v>8000000</v>
      </c>
    </row>
    <row r="13" spans="1:7" s="4" customFormat="1" ht="15.5" x14ac:dyDescent="0.4">
      <c r="B13" s="6" t="s">
        <v>4</v>
      </c>
      <c r="C13" s="10">
        <v>2000000</v>
      </c>
      <c r="D13" s="10">
        <v>2000000</v>
      </c>
      <c r="E13" s="10">
        <v>3000000</v>
      </c>
      <c r="F13" s="10">
        <v>3000000</v>
      </c>
      <c r="G13" s="10">
        <v>3000000</v>
      </c>
    </row>
    <row r="14" spans="1:7" s="4" customFormat="1" ht="15.5" x14ac:dyDescent="0.4">
      <c r="B14" s="3" t="s">
        <v>5</v>
      </c>
      <c r="C14" s="12">
        <f>C12-C13</f>
        <v>4000000</v>
      </c>
      <c r="D14" s="12">
        <f t="shared" ref="D14:G14" si="0">D12-D13</f>
        <v>4000000</v>
      </c>
      <c r="E14" s="12">
        <f t="shared" si="0"/>
        <v>5000000</v>
      </c>
      <c r="F14" s="12">
        <f t="shared" si="0"/>
        <v>5000000</v>
      </c>
      <c r="G14" s="12">
        <f t="shared" si="0"/>
        <v>5000000</v>
      </c>
    </row>
    <row r="15" spans="1:7" s="4" customFormat="1" ht="15.5" x14ac:dyDescent="0.4">
      <c r="B15" s="6" t="s">
        <v>6</v>
      </c>
      <c r="C15" s="13">
        <v>2400000</v>
      </c>
      <c r="D15" s="13">
        <v>2400000</v>
      </c>
      <c r="E15" s="13">
        <v>2400000</v>
      </c>
      <c r="F15" s="13">
        <v>2400000</v>
      </c>
      <c r="G15" s="13">
        <v>2400000</v>
      </c>
    </row>
    <row r="16" spans="1:7" s="4" customFormat="1" ht="15.5" x14ac:dyDescent="0.4">
      <c r="B16" s="3" t="s">
        <v>7</v>
      </c>
      <c r="C16" s="12">
        <f>C14-C15</f>
        <v>1600000</v>
      </c>
      <c r="D16" s="12">
        <f t="shared" ref="D16:G16" si="1">D14-D15</f>
        <v>1600000</v>
      </c>
      <c r="E16" s="12">
        <f t="shared" si="1"/>
        <v>2600000</v>
      </c>
      <c r="F16" s="12">
        <f t="shared" si="1"/>
        <v>2600000</v>
      </c>
      <c r="G16" s="12">
        <f t="shared" si="1"/>
        <v>2600000</v>
      </c>
    </row>
    <row r="17" spans="1:7" s="4" customFormat="1" ht="15.5" x14ac:dyDescent="0.4">
      <c r="B17" s="3" t="s">
        <v>26</v>
      </c>
      <c r="C17" s="13">
        <f>+C16*0.25</f>
        <v>400000</v>
      </c>
      <c r="D17" s="13">
        <f t="shared" ref="D17:G17" si="2">+D16*0.25</f>
        <v>400000</v>
      </c>
      <c r="E17" s="13">
        <f t="shared" si="2"/>
        <v>650000</v>
      </c>
      <c r="F17" s="13">
        <f t="shared" si="2"/>
        <v>650000</v>
      </c>
      <c r="G17" s="13">
        <f t="shared" si="2"/>
        <v>650000</v>
      </c>
    </row>
    <row r="18" spans="1:7" s="20" customFormat="1" ht="15.5" x14ac:dyDescent="0.4">
      <c r="B18" s="21" t="s">
        <v>9</v>
      </c>
      <c r="C18" s="22">
        <f>C16-C17</f>
        <v>1200000</v>
      </c>
      <c r="D18" s="22">
        <f t="shared" ref="D18:G18" si="3">D16-D17</f>
        <v>1200000</v>
      </c>
      <c r="E18" s="22">
        <f t="shared" si="3"/>
        <v>1950000</v>
      </c>
      <c r="F18" s="22">
        <f t="shared" si="3"/>
        <v>1950000</v>
      </c>
      <c r="G18" s="22">
        <f t="shared" si="3"/>
        <v>1950000</v>
      </c>
    </row>
    <row r="19" spans="1:7" s="4" customFormat="1" ht="15.5" x14ac:dyDescent="0.4">
      <c r="B19" s="6" t="s">
        <v>6</v>
      </c>
      <c r="C19" s="13">
        <f>C15</f>
        <v>2400000</v>
      </c>
      <c r="D19" s="13">
        <f t="shared" ref="D19:G19" si="4">D15</f>
        <v>2400000</v>
      </c>
      <c r="E19" s="13">
        <f t="shared" si="4"/>
        <v>2400000</v>
      </c>
      <c r="F19" s="13">
        <f t="shared" si="4"/>
        <v>2400000</v>
      </c>
      <c r="G19" s="13">
        <f t="shared" si="4"/>
        <v>2400000</v>
      </c>
    </row>
    <row r="20" spans="1:7" s="4" customFormat="1" ht="15.5" x14ac:dyDescent="0.4">
      <c r="B20" s="3" t="s">
        <v>21</v>
      </c>
      <c r="C20" s="22">
        <f>C18+C19</f>
        <v>3600000</v>
      </c>
      <c r="D20" s="22">
        <f t="shared" ref="D20:G20" si="5">D18+D19</f>
        <v>3600000</v>
      </c>
      <c r="E20" s="22">
        <f t="shared" si="5"/>
        <v>4350000</v>
      </c>
      <c r="F20" s="22">
        <f t="shared" si="5"/>
        <v>4350000</v>
      </c>
      <c r="G20" s="22">
        <f t="shared" si="5"/>
        <v>4350000</v>
      </c>
    </row>
    <row r="21" spans="1:7" s="4" customFormat="1" ht="15.5" x14ac:dyDescent="0.4">
      <c r="B21" s="3"/>
      <c r="C21" s="5"/>
      <c r="D21" s="5"/>
      <c r="E21" s="5"/>
      <c r="F21" s="5"/>
      <c r="G21" s="5"/>
    </row>
    <row r="22" spans="1:7" s="4" customFormat="1" ht="15.5" x14ac:dyDescent="0.4">
      <c r="B22" s="3"/>
      <c r="C22" s="12"/>
      <c r="D22" s="12"/>
      <c r="E22" s="12"/>
      <c r="F22" s="12"/>
      <c r="G22" s="5"/>
    </row>
    <row r="23" spans="1:7" s="3" customFormat="1" ht="15.5" x14ac:dyDescent="0.4">
      <c r="A23" s="3" t="s">
        <v>10</v>
      </c>
    </row>
    <row r="24" spans="1:7" s="3" customFormat="1" ht="15.5" x14ac:dyDescent="0.4"/>
    <row r="25" spans="1:7" s="4" customFormat="1" ht="15.5" x14ac:dyDescent="0.4">
      <c r="A25" s="19" t="s">
        <v>24</v>
      </c>
      <c r="B25" s="7">
        <v>5</v>
      </c>
      <c r="C25" s="11"/>
      <c r="D25" s="11"/>
      <c r="E25" s="11"/>
      <c r="F25" s="11"/>
    </row>
    <row r="26" spans="1:7" s="4" customFormat="1" ht="15.5" x14ac:dyDescent="0.4">
      <c r="A26" s="14" t="s">
        <v>12</v>
      </c>
      <c r="B26" s="11">
        <v>1000000</v>
      </c>
      <c r="D26" s="14" t="s">
        <v>15</v>
      </c>
      <c r="E26" s="11">
        <v>3000000</v>
      </c>
    </row>
    <row r="27" spans="1:7" s="4" customFormat="1" ht="15.5" x14ac:dyDescent="0.4">
      <c r="A27" s="14" t="s">
        <v>11</v>
      </c>
      <c r="B27" s="11">
        <v>3000000</v>
      </c>
      <c r="D27" s="18" t="s">
        <v>16</v>
      </c>
      <c r="E27" s="15">
        <v>0</v>
      </c>
      <c r="F27" s="11">
        <f>12000000-2400000*5</f>
        <v>0</v>
      </c>
    </row>
    <row r="28" spans="1:7" s="4" customFormat="1" ht="15.5" x14ac:dyDescent="0.4">
      <c r="A28" s="14" t="s">
        <v>14</v>
      </c>
      <c r="B28" s="15">
        <v>750000</v>
      </c>
      <c r="D28" s="14" t="s">
        <v>17</v>
      </c>
      <c r="E28" s="11">
        <f>E26-E27</f>
        <v>3000000</v>
      </c>
    </row>
    <row r="29" spans="1:7" s="4" customFormat="1" ht="15.5" x14ac:dyDescent="0.4">
      <c r="A29" s="14" t="s">
        <v>22</v>
      </c>
      <c r="B29" s="11">
        <f>B26+B27-B28</f>
        <v>3250000</v>
      </c>
      <c r="D29" s="18" t="s">
        <v>18</v>
      </c>
      <c r="E29" s="24">
        <v>0.25</v>
      </c>
    </row>
    <row r="30" spans="1:7" s="4" customFormat="1" ht="15.5" x14ac:dyDescent="0.4">
      <c r="D30" s="14" t="s">
        <v>8</v>
      </c>
      <c r="E30" s="11">
        <f>E28*E29</f>
        <v>750000</v>
      </c>
    </row>
    <row r="31" spans="1:7" s="4" customFormat="1" ht="15.5" x14ac:dyDescent="0.4">
      <c r="D31" s="14"/>
    </row>
    <row r="32" spans="1:7" s="4" customFormat="1" ht="15.5" x14ac:dyDescent="0.4">
      <c r="A32" s="16" t="s">
        <v>19</v>
      </c>
      <c r="B32" s="4" t="s">
        <v>25</v>
      </c>
    </row>
    <row r="33" spans="1:4" s="4" customFormat="1" x14ac:dyDescent="0.4">
      <c r="A33" s="16" t="s">
        <v>20</v>
      </c>
      <c r="B33" s="11">
        <v>5797120</v>
      </c>
      <c r="D33" s="8"/>
    </row>
    <row r="35" spans="1:4" x14ac:dyDescent="0.4">
      <c r="A35" s="16" t="s">
        <v>27</v>
      </c>
      <c r="B35" s="4">
        <v>1.4450000000000001</v>
      </c>
    </row>
    <row r="36" spans="1:4" x14ac:dyDescent="0.4">
      <c r="A36" s="16" t="s">
        <v>28</v>
      </c>
      <c r="B36" s="4">
        <v>0.45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C26D-D850-4C36-8130-9C6B0F90273C}">
  <dimension ref="A1:M58"/>
  <sheetViews>
    <sheetView zoomScale="130" zoomScaleNormal="130" workbookViewId="0">
      <selection activeCell="E15" sqref="E15"/>
    </sheetView>
  </sheetViews>
  <sheetFormatPr defaultRowHeight="15.5" x14ac:dyDescent="0.4"/>
  <cols>
    <col min="1" max="1" width="24.6328125" style="37" bestFit="1" customWidth="1"/>
    <col min="2" max="2" width="15.26953125" style="37" bestFit="1" customWidth="1"/>
    <col min="3" max="5" width="10.90625" style="37" bestFit="1" customWidth="1"/>
    <col min="6" max="6" width="12" style="37" bestFit="1" customWidth="1"/>
    <col min="7" max="7" width="12.26953125" style="41" bestFit="1" customWidth="1"/>
    <col min="8" max="9" width="8.7265625" style="37"/>
    <col min="10" max="10" width="10.36328125" style="37" bestFit="1" customWidth="1"/>
    <col min="11" max="11" width="17.26953125" style="37" bestFit="1" customWidth="1"/>
    <col min="12" max="12" width="14.7265625" style="37" bestFit="1" customWidth="1"/>
    <col min="13" max="13" width="9.08984375" style="37" bestFit="1" customWidth="1"/>
    <col min="14" max="16384" width="8.7265625" style="37"/>
  </cols>
  <sheetData>
    <row r="1" spans="1:12" s="4" customFormat="1" x14ac:dyDescent="0.4">
      <c r="A1" s="4" t="s">
        <v>34</v>
      </c>
      <c r="G1" s="11"/>
    </row>
    <row r="2" spans="1:12" s="4" customFormat="1" x14ac:dyDescent="0.4">
      <c r="G2" s="11"/>
    </row>
    <row r="3" spans="1:12" s="4" customFormat="1" x14ac:dyDescent="0.4">
      <c r="A3" s="37" t="s">
        <v>29</v>
      </c>
      <c r="G3" s="11"/>
    </row>
    <row r="4" spans="1:12" s="4" customFormat="1" x14ac:dyDescent="0.4">
      <c r="A4" s="38" t="s">
        <v>35</v>
      </c>
      <c r="B4" s="7">
        <v>0</v>
      </c>
      <c r="F4" s="16" t="s">
        <v>36</v>
      </c>
      <c r="G4" s="11">
        <v>40000</v>
      </c>
      <c r="K4" s="39" t="s">
        <v>37</v>
      </c>
      <c r="L4" s="11">
        <f>500000-100000*3</f>
        <v>200000</v>
      </c>
    </row>
    <row r="5" spans="1:12" s="4" customFormat="1" x14ac:dyDescent="0.4">
      <c r="A5" s="16" t="s">
        <v>38</v>
      </c>
      <c r="B5" s="9">
        <v>1000000</v>
      </c>
      <c r="F5" s="39" t="s">
        <v>39</v>
      </c>
      <c r="G5" s="11">
        <v>200000</v>
      </c>
    </row>
    <row r="6" spans="1:12" s="4" customFormat="1" x14ac:dyDescent="0.4">
      <c r="A6" s="16" t="s">
        <v>40</v>
      </c>
      <c r="B6" s="33">
        <v>20000</v>
      </c>
      <c r="F6" s="16" t="s">
        <v>41</v>
      </c>
      <c r="G6" s="11">
        <f>G4-G5</f>
        <v>-160000</v>
      </c>
    </row>
    <row r="7" spans="1:12" x14ac:dyDescent="0.4">
      <c r="A7" s="16" t="s">
        <v>42</v>
      </c>
      <c r="B7" s="25">
        <v>40000</v>
      </c>
      <c r="F7" s="39" t="s">
        <v>43</v>
      </c>
      <c r="G7" s="40">
        <v>0.4</v>
      </c>
    </row>
    <row r="8" spans="1:12" x14ac:dyDescent="0.4">
      <c r="A8" s="39" t="s">
        <v>44</v>
      </c>
      <c r="B8" s="15">
        <v>64000</v>
      </c>
      <c r="F8" s="16" t="s">
        <v>45</v>
      </c>
      <c r="G8" s="41">
        <f>G6*G7</f>
        <v>-64000</v>
      </c>
    </row>
    <row r="9" spans="1:12" x14ac:dyDescent="0.4">
      <c r="B9" s="42">
        <f>B5+B6-B7-B8</f>
        <v>916000</v>
      </c>
    </row>
    <row r="11" spans="1:12" x14ac:dyDescent="0.4">
      <c r="A11" s="37" t="s">
        <v>30</v>
      </c>
      <c r="B11" s="37">
        <v>0</v>
      </c>
    </row>
    <row r="12" spans="1:12" x14ac:dyDescent="0.4">
      <c r="A12" s="43"/>
      <c r="B12" s="44">
        <v>0</v>
      </c>
    </row>
    <row r="13" spans="1:12" x14ac:dyDescent="0.4">
      <c r="B13" s="45">
        <v>0</v>
      </c>
    </row>
    <row r="18" spans="1:13" s="46" customFormat="1" x14ac:dyDescent="0.4">
      <c r="A18" s="46" t="s">
        <v>31</v>
      </c>
      <c r="B18" s="47">
        <f>B9-B13</f>
        <v>916000</v>
      </c>
      <c r="G18" s="48"/>
    </row>
    <row r="22" spans="1:13" x14ac:dyDescent="0.4">
      <c r="A22" s="4" t="s">
        <v>46</v>
      </c>
      <c r="B22" s="4"/>
      <c r="C22" s="4"/>
      <c r="D22" s="4"/>
      <c r="E22" s="4"/>
      <c r="F22" s="4"/>
      <c r="G22" s="4"/>
      <c r="J22" s="38" t="s">
        <v>47</v>
      </c>
      <c r="K22" s="49" t="s">
        <v>29</v>
      </c>
      <c r="L22" s="49" t="s">
        <v>30</v>
      </c>
      <c r="M22" s="50" t="s">
        <v>31</v>
      </c>
    </row>
    <row r="23" spans="1:13" x14ac:dyDescent="0.4">
      <c r="A23" s="4"/>
      <c r="B23" s="38" t="s">
        <v>35</v>
      </c>
      <c r="C23" s="7">
        <v>1</v>
      </c>
      <c r="D23" s="7">
        <v>2</v>
      </c>
      <c r="E23" s="7">
        <v>3</v>
      </c>
      <c r="F23" s="7">
        <v>4</v>
      </c>
      <c r="G23" s="7">
        <v>5</v>
      </c>
      <c r="J23" s="34">
        <v>1</v>
      </c>
      <c r="K23" s="34">
        <v>200000</v>
      </c>
      <c r="L23" s="34">
        <v>100000</v>
      </c>
      <c r="M23" s="48">
        <f>K23-L23</f>
        <v>100000</v>
      </c>
    </row>
    <row r="24" spans="1:13" x14ac:dyDescent="0.4">
      <c r="A24" s="4"/>
      <c r="B24" s="4" t="s">
        <v>48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J24" s="34">
        <v>2</v>
      </c>
      <c r="K24" s="34">
        <v>200000</v>
      </c>
      <c r="L24" s="34">
        <v>100000</v>
      </c>
      <c r="M24" s="48">
        <f t="shared" ref="M24:M27" si="0">K24-L24</f>
        <v>100000</v>
      </c>
    </row>
    <row r="25" spans="1:13" x14ac:dyDescent="0.4">
      <c r="A25" s="4"/>
      <c r="B25" s="17" t="s">
        <v>49</v>
      </c>
      <c r="C25" s="28">
        <v>-400000</v>
      </c>
      <c r="D25" s="28">
        <v>-400000</v>
      </c>
      <c r="E25" s="28">
        <v>-400000</v>
      </c>
      <c r="F25" s="28">
        <v>-400000</v>
      </c>
      <c r="G25" s="28">
        <v>-400000</v>
      </c>
      <c r="J25" s="34">
        <v>3</v>
      </c>
      <c r="K25" s="34">
        <v>200000</v>
      </c>
      <c r="L25" s="34">
        <v>0</v>
      </c>
      <c r="M25" s="48">
        <f t="shared" si="0"/>
        <v>200000</v>
      </c>
    </row>
    <row r="26" spans="1:13" x14ac:dyDescent="0.4">
      <c r="A26" s="4"/>
      <c r="B26" s="4" t="s">
        <v>50</v>
      </c>
      <c r="C26" s="29">
        <f>C24-C25</f>
        <v>400000</v>
      </c>
      <c r="D26" s="29">
        <f t="shared" ref="D26:G26" si="1">D24-D25</f>
        <v>400000</v>
      </c>
      <c r="E26" s="29">
        <f t="shared" si="1"/>
        <v>400000</v>
      </c>
      <c r="F26" s="29">
        <f t="shared" si="1"/>
        <v>400000</v>
      </c>
      <c r="G26" s="29">
        <f t="shared" si="1"/>
        <v>400000</v>
      </c>
      <c r="J26" s="34">
        <v>4</v>
      </c>
      <c r="K26" s="34">
        <v>200000</v>
      </c>
      <c r="L26" s="34">
        <v>0</v>
      </c>
      <c r="M26" s="48">
        <f t="shared" si="0"/>
        <v>200000</v>
      </c>
    </row>
    <row r="27" spans="1:13" x14ac:dyDescent="0.4">
      <c r="A27" s="4"/>
      <c r="B27" s="17" t="s">
        <v>47</v>
      </c>
      <c r="C27" s="30">
        <v>100000</v>
      </c>
      <c r="D27" s="30">
        <v>100000</v>
      </c>
      <c r="E27" s="30">
        <v>200000</v>
      </c>
      <c r="F27" s="30">
        <v>200000</v>
      </c>
      <c r="G27" s="30">
        <v>200000</v>
      </c>
      <c r="J27" s="34">
        <v>5</v>
      </c>
      <c r="K27" s="34">
        <v>200000</v>
      </c>
      <c r="L27" s="34">
        <v>0</v>
      </c>
      <c r="M27" s="48">
        <f t="shared" si="0"/>
        <v>200000</v>
      </c>
    </row>
    <row r="28" spans="1:13" x14ac:dyDescent="0.4">
      <c r="A28" s="4"/>
      <c r="B28" s="4" t="s">
        <v>51</v>
      </c>
      <c r="C28" s="29">
        <f>C26-C27</f>
        <v>300000</v>
      </c>
      <c r="D28" s="29">
        <f t="shared" ref="D28:G28" si="2">D26-D27</f>
        <v>300000</v>
      </c>
      <c r="E28" s="29">
        <f t="shared" si="2"/>
        <v>200000</v>
      </c>
      <c r="F28" s="29">
        <f t="shared" si="2"/>
        <v>200000</v>
      </c>
      <c r="G28" s="29">
        <f t="shared" si="2"/>
        <v>200000</v>
      </c>
    </row>
    <row r="29" spans="1:13" x14ac:dyDescent="0.4">
      <c r="A29" s="4"/>
      <c r="B29" s="4" t="s">
        <v>52</v>
      </c>
      <c r="C29" s="30">
        <f>C28*0.4</f>
        <v>120000</v>
      </c>
      <c r="D29" s="30">
        <f t="shared" ref="D29:G29" si="3">D28*0.4</f>
        <v>120000</v>
      </c>
      <c r="E29" s="30">
        <f t="shared" si="3"/>
        <v>80000</v>
      </c>
      <c r="F29" s="30">
        <f t="shared" si="3"/>
        <v>80000</v>
      </c>
      <c r="G29" s="30">
        <f t="shared" si="3"/>
        <v>80000</v>
      </c>
    </row>
    <row r="30" spans="1:13" s="51" customFormat="1" x14ac:dyDescent="0.4">
      <c r="A30" s="26"/>
      <c r="B30" s="26" t="s">
        <v>53</v>
      </c>
      <c r="C30" s="31">
        <f>C28-C29</f>
        <v>180000</v>
      </c>
      <c r="D30" s="31">
        <f t="shared" ref="D30:G30" si="4">D28-D29</f>
        <v>180000</v>
      </c>
      <c r="E30" s="31">
        <f t="shared" si="4"/>
        <v>120000</v>
      </c>
      <c r="F30" s="31">
        <f t="shared" si="4"/>
        <v>120000</v>
      </c>
      <c r="G30" s="31">
        <f t="shared" si="4"/>
        <v>120000</v>
      </c>
    </row>
    <row r="31" spans="1:13" s="51" customFormat="1" x14ac:dyDescent="0.4">
      <c r="A31" s="26"/>
      <c r="B31" s="52" t="s">
        <v>47</v>
      </c>
      <c r="C31" s="32">
        <f>C27</f>
        <v>100000</v>
      </c>
      <c r="D31" s="32">
        <f t="shared" ref="D31:G31" si="5">D27</f>
        <v>100000</v>
      </c>
      <c r="E31" s="32">
        <f t="shared" si="5"/>
        <v>200000</v>
      </c>
      <c r="F31" s="32">
        <f t="shared" si="5"/>
        <v>200000</v>
      </c>
      <c r="G31" s="32">
        <f t="shared" si="5"/>
        <v>200000</v>
      </c>
    </row>
    <row r="32" spans="1:13" s="51" customFormat="1" x14ac:dyDescent="0.4">
      <c r="A32" s="26"/>
      <c r="B32" s="26" t="s">
        <v>54</v>
      </c>
      <c r="C32" s="36">
        <f>C30+C31</f>
        <v>280000</v>
      </c>
      <c r="D32" s="36">
        <f t="shared" ref="D32:G32" si="6">D30+D31</f>
        <v>280000</v>
      </c>
      <c r="E32" s="36">
        <f t="shared" si="6"/>
        <v>320000</v>
      </c>
      <c r="F32" s="36">
        <f t="shared" si="6"/>
        <v>320000</v>
      </c>
      <c r="G32" s="36">
        <f t="shared" si="6"/>
        <v>320000</v>
      </c>
    </row>
    <row r="33" spans="1:13" s="51" customFormat="1" x14ac:dyDescent="0.4">
      <c r="G33" s="42"/>
    </row>
    <row r="36" spans="1:13" x14ac:dyDescent="0.4">
      <c r="A36" s="4" t="s">
        <v>55</v>
      </c>
    </row>
    <row r="38" spans="1:13" x14ac:dyDescent="0.4">
      <c r="A38" s="37" t="s">
        <v>29</v>
      </c>
      <c r="B38" s="4"/>
      <c r="C38" s="4"/>
      <c r="D38" s="4"/>
      <c r="E38" s="4"/>
      <c r="F38" s="4" t="s">
        <v>29</v>
      </c>
      <c r="G38" s="11"/>
      <c r="H38" s="4"/>
      <c r="I38" s="4"/>
      <c r="J38" s="4" t="s">
        <v>30</v>
      </c>
      <c r="K38" s="4"/>
      <c r="L38" s="4"/>
      <c r="M38" s="4"/>
    </row>
    <row r="39" spans="1:13" x14ac:dyDescent="0.4">
      <c r="A39" s="38" t="s">
        <v>35</v>
      </c>
      <c r="B39" s="7">
        <v>5</v>
      </c>
      <c r="C39" s="4"/>
      <c r="D39" s="4"/>
      <c r="E39" s="4"/>
      <c r="F39" s="16" t="s">
        <v>36</v>
      </c>
      <c r="G39" s="11">
        <v>80000</v>
      </c>
      <c r="H39" s="4"/>
      <c r="I39" s="4"/>
      <c r="J39" s="16" t="s">
        <v>36</v>
      </c>
      <c r="K39" s="11">
        <v>10000</v>
      </c>
      <c r="L39" s="11"/>
      <c r="M39" s="4"/>
    </row>
    <row r="40" spans="1:13" x14ac:dyDescent="0.4">
      <c r="A40" s="16"/>
      <c r="B40" s="9"/>
      <c r="C40" s="4"/>
      <c r="D40" s="4"/>
      <c r="E40" s="4"/>
      <c r="F40" s="39" t="s">
        <v>39</v>
      </c>
      <c r="G40" s="11">
        <f>1000000-200000*5</f>
        <v>0</v>
      </c>
      <c r="H40" s="4"/>
      <c r="I40" s="4"/>
      <c r="J40" s="39" t="s">
        <v>39</v>
      </c>
      <c r="K40" s="11">
        <f>1000000-200000*5</f>
        <v>0</v>
      </c>
      <c r="L40" s="4"/>
      <c r="M40" s="4"/>
    </row>
    <row r="41" spans="1:13" x14ac:dyDescent="0.4">
      <c r="A41" s="16" t="s">
        <v>56</v>
      </c>
      <c r="B41" s="35">
        <v>20000</v>
      </c>
      <c r="C41" s="4"/>
      <c r="D41" s="4"/>
      <c r="E41" s="4"/>
      <c r="F41" s="16" t="s">
        <v>41</v>
      </c>
      <c r="G41" s="11">
        <f>G39-G40</f>
        <v>80000</v>
      </c>
      <c r="H41" s="4"/>
      <c r="I41" s="4"/>
      <c r="J41" s="16" t="s">
        <v>41</v>
      </c>
      <c r="K41" s="11">
        <f>K39-K40</f>
        <v>10000</v>
      </c>
      <c r="L41" s="4"/>
      <c r="M41" s="4"/>
    </row>
    <row r="42" spans="1:13" x14ac:dyDescent="0.4">
      <c r="A42" s="16" t="s">
        <v>57</v>
      </c>
      <c r="B42" s="25">
        <v>80000</v>
      </c>
      <c r="F42" s="39" t="s">
        <v>43</v>
      </c>
      <c r="G42" s="40">
        <v>0.4</v>
      </c>
      <c r="J42" s="39" t="s">
        <v>43</v>
      </c>
      <c r="K42" s="40">
        <v>0.4</v>
      </c>
    </row>
    <row r="43" spans="1:13" x14ac:dyDescent="0.4">
      <c r="A43" s="16" t="s">
        <v>44</v>
      </c>
      <c r="B43" s="15">
        <v>32000</v>
      </c>
      <c r="F43" s="16" t="s">
        <v>45</v>
      </c>
      <c r="G43" s="41">
        <f>G41*G42</f>
        <v>32000</v>
      </c>
      <c r="J43" s="16" t="s">
        <v>45</v>
      </c>
      <c r="K43" s="41">
        <f>K41*K42</f>
        <v>4000</v>
      </c>
    </row>
    <row r="44" spans="1:13" x14ac:dyDescent="0.4">
      <c r="A44" s="16" t="s">
        <v>58</v>
      </c>
      <c r="B44" s="42">
        <f>B41+B42-B43</f>
        <v>68000</v>
      </c>
    </row>
    <row r="46" spans="1:13" x14ac:dyDescent="0.4">
      <c r="A46" s="37" t="s">
        <v>30</v>
      </c>
    </row>
    <row r="47" spans="1:13" x14ac:dyDescent="0.4">
      <c r="A47" s="16" t="s">
        <v>56</v>
      </c>
      <c r="B47" s="53">
        <v>0</v>
      </c>
    </row>
    <row r="48" spans="1:13" x14ac:dyDescent="0.4">
      <c r="A48" s="16" t="s">
        <v>57</v>
      </c>
      <c r="B48" s="25">
        <v>10000</v>
      </c>
    </row>
    <row r="49" spans="1:13" x14ac:dyDescent="0.4">
      <c r="A49" s="16" t="s">
        <v>44</v>
      </c>
      <c r="B49" s="25">
        <v>4000</v>
      </c>
    </row>
    <row r="50" spans="1:13" x14ac:dyDescent="0.4">
      <c r="A50" s="16" t="s">
        <v>58</v>
      </c>
      <c r="B50" s="25">
        <f>B47+B48-B49</f>
        <v>6000</v>
      </c>
    </row>
    <row r="51" spans="1:13" ht="17" x14ac:dyDescent="0.4">
      <c r="F51" s="37" t="s">
        <v>59</v>
      </c>
    </row>
    <row r="53" spans="1:13" x14ac:dyDescent="0.4">
      <c r="A53" s="54" t="s">
        <v>31</v>
      </c>
      <c r="B53" s="47">
        <f>B44-B50</f>
        <v>62000</v>
      </c>
      <c r="C53" s="46"/>
      <c r="D53" s="46"/>
      <c r="E53" s="46"/>
      <c r="F53" s="46"/>
      <c r="G53" s="48"/>
      <c r="H53" s="46"/>
      <c r="I53" s="46"/>
      <c r="J53" s="46"/>
      <c r="K53" s="46"/>
      <c r="L53" s="46"/>
      <c r="M53" s="46"/>
    </row>
    <row r="57" spans="1:13" x14ac:dyDescent="0.4">
      <c r="A57" s="16" t="s">
        <v>19</v>
      </c>
      <c r="B57" s="4" t="s">
        <v>32</v>
      </c>
      <c r="C57" s="4"/>
      <c r="D57" s="4"/>
      <c r="E57" s="4"/>
      <c r="F57" s="4"/>
      <c r="G57" s="4"/>
      <c r="H57" s="4"/>
      <c r="I57" s="4"/>
      <c r="J57" s="4"/>
    </row>
    <row r="58" spans="1:13" ht="17" x14ac:dyDescent="0.4">
      <c r="A58" s="16" t="s">
        <v>20</v>
      </c>
      <c r="B58" s="11">
        <v>97083.7</v>
      </c>
      <c r="C58" s="4" t="s">
        <v>33</v>
      </c>
      <c r="D58" s="4"/>
      <c r="E58" s="4"/>
      <c r="F58" s="4"/>
      <c r="G58" s="4"/>
      <c r="H58" s="4"/>
      <c r="I58" s="4"/>
      <c r="J5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110-1例題1</vt:lpstr>
      <vt:lpstr>110-1例題4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2020-12-23T09:06:17Z</dcterms:created>
  <dcterms:modified xsi:type="dcterms:W3CDTF">2021-12-28T04:29:33Z</dcterms:modified>
</cp:coreProperties>
</file>