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ct\Downloads\"/>
    </mc:Choice>
  </mc:AlternateContent>
  <bookViews>
    <workbookView xWindow="0" yWindow="0" windowWidth="28800" windowHeight="138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H3" i="1"/>
  <c r="G8" i="1" l="1"/>
  <c r="H8" i="1"/>
  <c r="J8" i="1"/>
  <c r="K8" i="1" s="1"/>
  <c r="G9" i="1"/>
  <c r="H9" i="1"/>
  <c r="J9" i="1"/>
  <c r="K9" i="1" s="1"/>
  <c r="L8" i="1"/>
  <c r="N8" i="1" s="1"/>
  <c r="L9" i="1"/>
  <c r="N9" i="1" s="1"/>
  <c r="K3" i="1"/>
  <c r="L3" i="1" s="1"/>
  <c r="M3" i="1" s="1"/>
  <c r="J4" i="1"/>
  <c r="K4" i="1" s="1"/>
  <c r="L4" i="1" s="1"/>
  <c r="M4" i="1" s="1"/>
  <c r="H4" i="1"/>
  <c r="G3" i="1"/>
  <c r="G4" i="1"/>
  <c r="N3" i="1" l="1"/>
  <c r="N4" i="1"/>
</calcChain>
</file>

<file path=xl/sharedStrings.xml><?xml version="1.0" encoding="utf-8"?>
<sst xmlns="http://schemas.openxmlformats.org/spreadsheetml/2006/main" count="34" uniqueCount="18">
  <si>
    <t>Fecha de valor</t>
  </si>
  <si>
    <t>Fecha de vencimiento</t>
  </si>
  <si>
    <t>ValorTransadoBruto</t>
  </si>
  <si>
    <t>ImpuestoPagado</t>
  </si>
  <si>
    <t>RendimientoPorDescuento</t>
  </si>
  <si>
    <t>Fecha Actual</t>
  </si>
  <si>
    <t>Plazo en días</t>
  </si>
  <si>
    <t>Si el inversionista tiene tratamiento fiscal</t>
  </si>
  <si>
    <t>Valor Facial</t>
  </si>
  <si>
    <t>Valor Transado Neto</t>
  </si>
  <si>
    <t>Tasa De Impuesto</t>
  </si>
  <si>
    <t>Nombre del  ejemplo</t>
  </si>
  <si>
    <t>El año no es bisiesto</t>
  </si>
  <si>
    <t>El año es bisiesto</t>
  </si>
  <si>
    <t>Tasa Bruta</t>
  </si>
  <si>
    <t>Tasa Neta</t>
  </si>
  <si>
    <t>Dias del año</t>
  </si>
  <si>
    <t>Si el inversionista no tiene tratamiento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</si>
</sst>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_-;_-@_-"/>
    <numFmt numFmtId="166" formatCode="_-* #,##0.0000_-;\-* #,##0.0000_-;_-* &quot;-&quot;_-;_-@_-"/>
    <numFmt numFmtId="167" formatCode="_(* #,##0.0000000000_);_(* \(#,##0.0000000000\);_(* &quot;-&quot;??_);_(@_)"/>
    <numFmt numFmtId="168" formatCode="_(* #,##0.00000000000000_);_(* \(#,##0.00000000000000\);_(* &quot;-&quot;??_);_(@_)"/>
    <numFmt numFmtId="169" formatCode="0.00000000000000"/>
    <numFmt numFmtId="170" formatCode="_(* #,##0.0000000000_);_(* \(#,##0.0000000000\);_(* &quot;-&quot;??????????_);_(@_)"/>
    <numFmt numFmtId="171" formatCode="_(* #,##0.0000000000_);_(* \(#,##0.0000000000\);_(* &quot;-&quot;????_);_(@_)"/>
    <numFmt numFmtId="172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/>
    <xf numFmtId="165" fontId="0" fillId="0" borderId="0" xfId="5" applyNumberFormat="1" applyFont="1"/>
    <xf numFmtId="166" fontId="0" fillId="0" borderId="0" xfId="5" applyNumberFormat="1" applyFont="1"/>
    <xf numFmtId="0" fontId="0" fillId="0" borderId="0" xfId="0"/>
    <xf numFmtId="165" fontId="0" fillId="0" borderId="0" xfId="5" applyNumberFormat="1" applyFont="1"/>
    <xf numFmtId="14" fontId="0" fillId="0" borderId="0" xfId="0" applyNumberFormat="1"/>
    <xf numFmtId="0" fontId="2" fillId="0" borderId="1" xfId="2"/>
    <xf numFmtId="166" fontId="0" fillId="0" borderId="0" xfId="5" applyNumberFormat="1" applyFont="1"/>
    <xf numFmtId="0" fontId="3" fillId="3" borderId="0" xfId="4"/>
    <xf numFmtId="0" fontId="3" fillId="3" borderId="2" xfId="4" applyBorder="1"/>
    <xf numFmtId="0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7" fontId="0" fillId="0" borderId="0" xfId="1" applyNumberFormat="1" applyFon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3" fillId="2" borderId="0" xfId="3"/>
  </cellXfs>
  <cellStyles count="6">
    <cellStyle name="Accent1" xfId="3" builtinId="29"/>
    <cellStyle name="Accent2" xfId="4" builtinId="33"/>
    <cellStyle name="Comma" xfId="1" builtinId="3"/>
    <cellStyle name="Comma [0] 2" xfId="5"/>
    <cellStyle name="Heading 2" xfId="2" builtinId="17"/>
    <cellStyle name="Normal" xfId="0" builtinId="0"/>
  </cellStyles>
  <dxfs count="16">
    <dxf>
      <numFmt numFmtId="171" formatCode="_(* #,##0.0000000000_);_(* \(#,##0.0000000000\);_(* &quot;-&quot;????_);_(@_)"/>
    </dxf>
    <dxf>
      <numFmt numFmtId="172" formatCode="0.0000"/>
    </dxf>
    <dxf>
      <numFmt numFmtId="167" formatCode="_(* #,##0.0000000000_);_(* \(#,##0.0000000000\);_(* &quot;-&quot;??_);_(@_)"/>
    </dxf>
    <dxf>
      <numFmt numFmtId="168" formatCode="_(* #,##0.00000000000000_);_(* \(#,##0.00000000000000\);_(* &quot;-&quot;??_);_(@_)"/>
    </dxf>
    <dxf>
      <numFmt numFmtId="169" formatCode="0.00000000000000"/>
    </dxf>
    <dxf>
      <numFmt numFmtId="171" formatCode="_(* #,##0.0000000000_);_(* \(#,##0.0000000000\);_(* &quot;-&quot;????_);_(@_)"/>
    </dxf>
    <dxf>
      <numFmt numFmtId="173" formatCode="dd/mm/yyyy"/>
    </dxf>
    <dxf>
      <numFmt numFmtId="173" formatCode="dd/mm/yyyy"/>
    </dxf>
    <dxf>
      <numFmt numFmtId="171" formatCode="_(* #,##0.0000000000_);_(* \(#,##0.0000000000\);_(* &quot;-&quot;????_);_(@_)"/>
    </dxf>
    <dxf>
      <numFmt numFmtId="174" formatCode="_(* #,##0.0000_);_(* \(#,##0.0000\);_(* &quot;-&quot;????_);_(@_)"/>
    </dxf>
    <dxf>
      <numFmt numFmtId="167" formatCode="_(* #,##0.0000000000_);_(* \(#,##0.0000000000\);_(* &quot;-&quot;??_);_(@_)"/>
    </dxf>
    <dxf>
      <numFmt numFmtId="168" formatCode="_(* #,##0.00000000000000_);_(* \(#,##0.00000000000000\);_(* &quot;-&quot;??_);_(@_)"/>
    </dxf>
    <dxf>
      <numFmt numFmtId="169" formatCode="0.00000000000000"/>
    </dxf>
    <dxf>
      <numFmt numFmtId="0" formatCode="General"/>
    </dxf>
    <dxf>
      <numFmt numFmtId="173" formatCode="dd/mm/yyyy"/>
    </dxf>
    <dxf>
      <numFmt numFmtId="173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arametros" displayName="Parametros" ref="A2:N4" totalsRowShown="0">
  <autoFilter ref="A2:N4"/>
  <tableColumns count="14">
    <tableColumn id="1" name="Nombre del  ejemplo"/>
    <tableColumn id="2" name="Valor Facial"/>
    <tableColumn id="3" name="Valor Transado Neto"/>
    <tableColumn id="4" name="Tasa De Impuesto"/>
    <tableColumn id="5" name="Fecha Actual"/>
    <tableColumn id="6" name="Plazo en días"/>
    <tableColumn id="7" name="Fecha de valor" dataDxfId="15">
      <calculatedColumnFormula>Parametros[[#This Row],[Fecha Actual]]</calculatedColumnFormula>
    </tableColumn>
    <tableColumn id="8" name="Fecha de vencimiento" dataDxfId="14">
      <calculatedColumnFormula>Parametros[[#This Row],[Fecha Actual]]+Parametros[[#This Row],[Plazo en días]]</calculatedColumnFormula>
    </tableColumn>
    <tableColumn id="13" name="Dias del año" dataDxfId="13"/>
    <tableColumn id="9" name="Tasa Neta" dataDxfId="12">
      <calculatedColumnFormula>+((Parametros[[#This Row],[Valor Facial]]-Parametros[[#This Row],[Valor Transado Neto]])/(Parametros[[#This Row],[Valor Transado Neto]]*(Parametros[[#This Row],[Plazo en días]]/Parametros[[#This Row],[Dias del año]])))*100</calculatedColumnFormula>
    </tableColumn>
    <tableColumn id="10" name="Tasa Bruta" dataDxfId="11">
      <calculatedColumnFormula>Parametros[[#This Row],[Tasa Neta]]/(1-Parametros[[#This Row],[Tasa De Impuesto]])</calculatedColumnFormula>
    </tableColumn>
    <tableColumn id="11" name="ValorTransadoBruto" dataDxfId="10">
      <calculatedColumnFormula>Parametros[[#This Row],[Valor Facial]]/(1+((Parametros[[#This Row],[Tasa Bruta]]/100)*(Parametros[[#This Row],[Plazo en días]]/Parametros[[#This Row],[Dias del año]])))</calculatedColumnFormula>
    </tableColumn>
    <tableColumn id="12" name="ImpuestoPagado" dataDxfId="9">
      <calculatedColumnFormula>+Parametros[[#This Row],[Valor Transado Neto]]-Parametros[[#This Row],[ValorTransadoBruto]]</calculatedColumnFormula>
    </tableColumn>
    <tableColumn id="14" name="RendimientoPorDescuento" dataDxfId="8">
      <calculatedColumnFormula>Parametros[[#This Row],[Valor Facial]]-Parametros[[#This Row],[ValorTransadoBruto]]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Parametros9" displayName="Parametros9" ref="A7:N9" totalsRowShown="0">
  <autoFilter ref="A7:N9"/>
  <tableColumns count="14">
    <tableColumn id="1" name="Nombre del  ejemplo"/>
    <tableColumn id="2" name="Valor Facial"/>
    <tableColumn id="3" name="Valor Transado Neto"/>
    <tableColumn id="4" name="Tasa De Impuesto"/>
    <tableColumn id="5" name="Fecha Actual"/>
    <tableColumn id="6" name="Plazo en días"/>
    <tableColumn id="7" name="Fecha de valor" dataDxfId="7">
      <calculatedColumnFormula>Parametros9[[#This Row],[Fecha Actual]]</calculatedColumnFormula>
    </tableColumn>
    <tableColumn id="8" name="Fecha de vencimiento" dataDxfId="6">
      <calculatedColumnFormula>Parametros9[[#This Row],[Fecha Actual]]+Parametros9[[#This Row],[Plazo en días]]</calculatedColumnFormula>
    </tableColumn>
    <tableColumn id="13" name="Dias del año" dataDxfId="5"/>
    <tableColumn id="9" name="Tasa Neta" dataDxfId="4">
      <calculatedColumnFormula>+((Parametros9[[#This Row],[Valor Facial]]-Parametros9[[#This Row],[Valor Transado Neto]])/(Parametros9[[#This Row],[Valor Transado Neto]]*(Parametros9[[#This Row],[Plazo en días]]/Parametros9[[#This Row],[Dias del año]])))*100</calculatedColumnFormula>
    </tableColumn>
    <tableColumn id="10" name="Tasa Bruta" dataDxfId="3">
      <calculatedColumnFormula>Parametros9[[#This Row],[Tasa Neta]]/(1-Parametros9[[#This Row],[Tasa De Impuesto]])</calculatedColumnFormula>
    </tableColumn>
    <tableColumn id="11" name="ValorTransadoBruto" dataDxfId="2">
      <calculatedColumnFormula>+Parametros9[[#This Row],[Valor Transado Neto]]</calculatedColumnFormula>
    </tableColumn>
    <tableColumn id="12" name="ImpuestoPagado" dataDxfId="1">
      <calculatedColumnFormula>+Parametros9[[#This Row],[Valor Transado Neto]]-Parametros9[[#This Row],[ValorTransadoBruto]]</calculatedColumnFormula>
    </tableColumn>
    <tableColumn id="14" name="RendimientoPorDescuento" dataDxfId="0">
      <calculatedColumnFormula>Parametros9[[#This Row],[Valor Facial]]-Parametros9[[#This Row],[ValorTransadoBruto]]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topLeftCell="B1" zoomScale="175" zoomScaleNormal="175" workbookViewId="0">
      <selection activeCell="B3" sqref="B3"/>
    </sheetView>
  </sheetViews>
  <sheetFormatPr defaultRowHeight="15" x14ac:dyDescent="0.25"/>
  <cols>
    <col min="1" max="1" width="44.140625" bestFit="1" customWidth="1"/>
    <col min="2" max="2" width="13.85546875" bestFit="1" customWidth="1"/>
    <col min="3" max="3" width="21.42578125" bestFit="1" customWidth="1"/>
    <col min="4" max="4" width="18.85546875" bestFit="1" customWidth="1"/>
    <col min="5" max="5" width="14.28515625" bestFit="1" customWidth="1"/>
    <col min="6" max="6" width="14.5703125" bestFit="1" customWidth="1"/>
    <col min="7" max="7" width="16" bestFit="1" customWidth="1"/>
    <col min="8" max="8" width="22.85546875" bestFit="1" customWidth="1"/>
    <col min="9" max="9" width="13.85546875" style="4" bestFit="1" customWidth="1"/>
    <col min="10" max="10" width="20.85546875" bestFit="1" customWidth="1"/>
    <col min="11" max="11" width="22.42578125" bestFit="1" customWidth="1"/>
    <col min="12" max="12" width="21" bestFit="1" customWidth="1"/>
    <col min="13" max="13" width="18.140625" bestFit="1" customWidth="1"/>
    <col min="14" max="14" width="27.7109375" bestFit="1" customWidth="1"/>
  </cols>
  <sheetData>
    <row r="1" spans="1:14" ht="18" thickBot="1" x14ac:dyDescent="0.35">
      <c r="A1" s="7" t="s">
        <v>7</v>
      </c>
    </row>
    <row r="2" spans="1:14" ht="16.5" thickTop="1" thickBot="1" x14ac:dyDescent="0.3">
      <c r="A2" t="s">
        <v>11</v>
      </c>
      <c r="B2" s="1" t="s">
        <v>8</v>
      </c>
      <c r="C2" s="1" t="s">
        <v>9</v>
      </c>
      <c r="D2" s="1" t="s">
        <v>10</v>
      </c>
      <c r="E2" t="s">
        <v>5</v>
      </c>
      <c r="F2" t="s">
        <v>6</v>
      </c>
      <c r="G2" s="9" t="s">
        <v>0</v>
      </c>
      <c r="H2" s="9" t="s">
        <v>1</v>
      </c>
      <c r="I2" s="19" t="s">
        <v>16</v>
      </c>
      <c r="J2" t="s">
        <v>15</v>
      </c>
      <c r="K2" s="9" t="s">
        <v>14</v>
      </c>
      <c r="L2" s="9" t="s">
        <v>2</v>
      </c>
      <c r="M2" s="9" t="s">
        <v>3</v>
      </c>
      <c r="N2" s="10" t="s">
        <v>4</v>
      </c>
    </row>
    <row r="3" spans="1:14" x14ac:dyDescent="0.25">
      <c r="A3" s="4" t="s">
        <v>13</v>
      </c>
      <c r="B3" s="3">
        <v>320500</v>
      </c>
      <c r="C3" s="3">
        <v>300000</v>
      </c>
      <c r="D3" s="2">
        <v>0.08</v>
      </c>
      <c r="E3" s="6">
        <v>42432</v>
      </c>
      <c r="F3">
        <v>221</v>
      </c>
      <c r="G3" s="6">
        <f>Parametros[[#This Row],[Fecha Actual]]</f>
        <v>42432</v>
      </c>
      <c r="H3" s="6">
        <f>Parametros[[#This Row],[Fecha Actual]]+Parametros[[#This Row],[Plazo en días]]</f>
        <v>42653</v>
      </c>
      <c r="I3" s="11">
        <v>366</v>
      </c>
      <c r="J3" s="14">
        <f>+((Parametros[[#This Row],[Valor Facial]]-Parametros[[#This Row],[Valor Transado Neto]])/(Parametros[[#This Row],[Valor Transado Neto]]*(Parametros[[#This Row],[Plazo en días]]/Parametros[[#This Row],[Dias del año]])))*100</f>
        <v>11.316742081447963</v>
      </c>
      <c r="K3" s="13">
        <f>Parametros[[#This Row],[Tasa Neta]]/(1-Parametros[[#This Row],[Tasa De Impuesto]])</f>
        <v>12.300806610269523</v>
      </c>
      <c r="L3" s="15">
        <f>Parametros[[#This Row],[Valor Facial]]/(1+((Parametros[[#This Row],[Tasa Bruta]]/100)*(Parametros[[#This Row],[Plazo en días]]/Parametros[[#This Row],[Dias del año]])))</f>
        <v>298340.64080944349</v>
      </c>
      <c r="M3" s="17">
        <f>+Parametros[[#This Row],[Valor Transado Neto]]-Parametros[[#This Row],[ValorTransadoBruto]]</f>
        <v>1659.3591905565117</v>
      </c>
      <c r="N3" s="17">
        <f>Parametros[[#This Row],[Valor Facial]]-Parametros[[#This Row],[ValorTransadoBruto]]</f>
        <v>22159.359190556512</v>
      </c>
    </row>
    <row r="4" spans="1:14" x14ac:dyDescent="0.25">
      <c r="A4" t="s">
        <v>12</v>
      </c>
      <c r="B4" s="8">
        <v>320500</v>
      </c>
      <c r="C4" s="8">
        <v>300000</v>
      </c>
      <c r="D4" s="5">
        <v>0.08</v>
      </c>
      <c r="E4" s="6">
        <v>41701</v>
      </c>
      <c r="F4" s="4">
        <v>221</v>
      </c>
      <c r="G4" s="6">
        <f>Parametros[[#This Row],[Fecha Actual]]</f>
        <v>41701</v>
      </c>
      <c r="H4" s="6">
        <f>Parametros[[#This Row],[Fecha Actual]]+Parametros[[#This Row],[Plazo en días]]</f>
        <v>41922</v>
      </c>
      <c r="I4" s="11">
        <v>365</v>
      </c>
      <c r="J4" s="14">
        <f>+((Parametros[[#This Row],[Valor Facial]]-Parametros[[#This Row],[Valor Transado Neto]])/(Parametros[[#This Row],[Valor Transado Neto]]*(Parametros[[#This Row],[Plazo en días]]/Parametros[[#This Row],[Dias del año]])))*100</f>
        <v>11.28582202111614</v>
      </c>
      <c r="K4" s="13">
        <f>Parametros[[#This Row],[Tasa Neta]]/(1-Parametros[[#This Row],[Tasa De Impuesto]])</f>
        <v>12.267197849039281</v>
      </c>
      <c r="L4" s="12">
        <f>Parametros[[#This Row],[Valor Facial]]/(1+((Parametros[[#This Row],[Tasa Bruta]]/100)*(Parametros[[#This Row],[Plazo en días]]/Parametros[[#This Row],[Dias del año]])))</f>
        <v>298340.64080944349</v>
      </c>
      <c r="M4" s="16">
        <f>+Parametros[[#This Row],[Valor Transado Neto]]-Parametros[[#This Row],[ValorTransadoBruto]]</f>
        <v>1659.3591905565117</v>
      </c>
      <c r="N4" s="16">
        <f>Parametros[[#This Row],[Valor Facial]]-Parametros[[#This Row],[ValorTransadoBruto]]</f>
        <v>22159.359190556512</v>
      </c>
    </row>
    <row r="6" spans="1:14" ht="18" thickBot="1" x14ac:dyDescent="0.35">
      <c r="A6" s="7" t="s">
        <v>17</v>
      </c>
    </row>
    <row r="7" spans="1:14" s="4" customFormat="1" ht="16.5" thickTop="1" thickBot="1" x14ac:dyDescent="0.3">
      <c r="A7" s="4" t="s">
        <v>11</v>
      </c>
      <c r="B7" s="4" t="s">
        <v>8</v>
      </c>
      <c r="C7" s="4" t="s">
        <v>9</v>
      </c>
      <c r="D7" s="4" t="s">
        <v>10</v>
      </c>
      <c r="E7" s="4" t="s">
        <v>5</v>
      </c>
      <c r="F7" s="4" t="s">
        <v>6</v>
      </c>
      <c r="G7" s="9" t="s">
        <v>0</v>
      </c>
      <c r="H7" s="9" t="s">
        <v>1</v>
      </c>
      <c r="I7" s="19" t="s">
        <v>16</v>
      </c>
      <c r="J7" s="4" t="s">
        <v>15</v>
      </c>
      <c r="K7" s="9" t="s">
        <v>14</v>
      </c>
      <c r="L7" s="9" t="s">
        <v>2</v>
      </c>
      <c r="M7" s="9" t="s">
        <v>3</v>
      </c>
      <c r="N7" s="10" t="s">
        <v>4</v>
      </c>
    </row>
    <row r="8" spans="1:14" s="4" customFormat="1" x14ac:dyDescent="0.25">
      <c r="A8" s="4" t="s">
        <v>13</v>
      </c>
      <c r="B8" s="8">
        <v>320500</v>
      </c>
      <c r="C8" s="8">
        <v>300000</v>
      </c>
      <c r="D8" s="5">
        <v>0.08</v>
      </c>
      <c r="E8" s="6">
        <v>42432</v>
      </c>
      <c r="F8" s="4">
        <v>221</v>
      </c>
      <c r="G8" s="6">
        <f>Parametros9[[#This Row],[Fecha Actual]]</f>
        <v>42432</v>
      </c>
      <c r="H8" s="6">
        <f>Parametros9[[#This Row],[Fecha Actual]]+Parametros9[[#This Row],[Plazo en días]]</f>
        <v>42653</v>
      </c>
      <c r="I8" s="11">
        <v>366</v>
      </c>
      <c r="J8" s="14">
        <f>+((Parametros9[[#This Row],[Valor Facial]]-Parametros9[[#This Row],[Valor Transado Neto]])/(Parametros9[[#This Row],[Valor Transado Neto]]*(Parametros9[[#This Row],[Plazo en días]]/Parametros9[[#This Row],[Dias del año]])))*100</f>
        <v>11.316742081447963</v>
      </c>
      <c r="K8" s="13">
        <f>Parametros9[[#This Row],[Tasa Neta]]/(1-Parametros9[[#This Row],[Tasa De Impuesto]])</f>
        <v>12.300806610269523</v>
      </c>
      <c r="L8" s="15">
        <f>+Parametros9[[#This Row],[Valor Transado Neto]]</f>
        <v>300000</v>
      </c>
      <c r="M8" s="18">
        <v>0</v>
      </c>
      <c r="N8" s="17">
        <f>Parametros9[[#This Row],[Valor Facial]]-Parametros9[[#This Row],[ValorTransadoBruto]]</f>
        <v>20500</v>
      </c>
    </row>
    <row r="9" spans="1:14" s="4" customFormat="1" x14ac:dyDescent="0.25">
      <c r="A9" s="4" t="s">
        <v>12</v>
      </c>
      <c r="B9" s="8">
        <v>320500</v>
      </c>
      <c r="C9" s="8">
        <v>300000</v>
      </c>
      <c r="D9" s="5">
        <v>0.08</v>
      </c>
      <c r="E9" s="6">
        <v>41701</v>
      </c>
      <c r="F9" s="4">
        <v>221</v>
      </c>
      <c r="G9" s="6">
        <f>Parametros9[[#This Row],[Fecha Actual]]</f>
        <v>41701</v>
      </c>
      <c r="H9" s="6">
        <f>Parametros9[[#This Row],[Fecha Actual]]+Parametros9[[#This Row],[Plazo en días]]</f>
        <v>41922</v>
      </c>
      <c r="I9" s="11">
        <v>365</v>
      </c>
      <c r="J9" s="14">
        <f>+((Parametros9[[#This Row],[Valor Facial]]-Parametros9[[#This Row],[Valor Transado Neto]])/(Parametros9[[#This Row],[Valor Transado Neto]]*(Parametros9[[#This Row],[Plazo en días]]/Parametros9[[#This Row],[Dias del año]])))*100</f>
        <v>11.28582202111614</v>
      </c>
      <c r="K9" s="13">
        <f>Parametros9[[#This Row],[Tasa Neta]]/(1-Parametros9[[#This Row],[Tasa De Impuesto]])</f>
        <v>12.267197849039281</v>
      </c>
      <c r="L9" s="12">
        <f>+Parametros9[[#This Row],[Valor Transado Neto]]</f>
        <v>300000</v>
      </c>
      <c r="M9" s="18">
        <v>0</v>
      </c>
      <c r="N9" s="16">
        <f>Parametros9[[#This Row],[Valor Facial]]-Parametros9[[#This Row],[ValorTransadoBruto]]</f>
        <v>20500</v>
      </c>
    </row>
  </sheetData>
  <pageMargins left="0.7" right="0.7" top="0.75" bottom="0.75" header="0.3" footer="0.3"/>
  <pageSetup paperSize="9" orientation="portrait" r:id="rId1"/>
  <ignoredErrors>
    <ignoredError sqref="M8:M9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BCCR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CENTENO RIVERA OSCAR</dc:creator>
  <cp:lastModifiedBy>Centeno, Oscar</cp:lastModifiedBy>
  <dcterms:created xsi:type="dcterms:W3CDTF">2016-11-08T22:04:21Z</dcterms:created>
  <dcterms:modified xsi:type="dcterms:W3CDTF">2017-03-21T22:21:20Z</dcterms:modified>
</cp:coreProperties>
</file>