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kma.digital2\projetos\apresentacaoDikma\"/>
    </mc:Choice>
  </mc:AlternateContent>
  <bookViews>
    <workbookView xWindow="0" yWindow="0" windowWidth="28800" windowHeight="129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E25" i="1"/>
  <c r="C26" i="1"/>
  <c r="C25" i="1"/>
  <c r="C30" i="1"/>
  <c r="C35" i="1"/>
  <c r="E37" i="1"/>
  <c r="G35" i="1"/>
  <c r="G36" i="1"/>
  <c r="G29" i="1"/>
  <c r="G28" i="1"/>
  <c r="G27" i="1"/>
  <c r="G26" i="1"/>
  <c r="G7" i="1"/>
  <c r="G8" i="1" s="1"/>
  <c r="B37" i="1" l="1"/>
  <c r="C36" i="1"/>
  <c r="D36" i="1" s="1"/>
  <c r="C33" i="1"/>
  <c r="D33" i="1" s="1"/>
  <c r="D35" i="1"/>
  <c r="C31" i="1"/>
  <c r="D31" i="1" s="1"/>
  <c r="D25" i="1"/>
  <c r="D26" i="1"/>
  <c r="C27" i="1"/>
  <c r="D27" i="1" s="1"/>
  <c r="C28" i="1"/>
  <c r="D28" i="1" s="1"/>
  <c r="C29" i="1"/>
  <c r="D29" i="1"/>
  <c r="D30" i="1"/>
  <c r="C32" i="1"/>
  <c r="D32" i="1" s="1"/>
  <c r="C34" i="1"/>
  <c r="D34" i="1" s="1"/>
  <c r="C37" i="1" l="1"/>
  <c r="D37" i="1"/>
  <c r="B39" i="1"/>
  <c r="D16" i="1"/>
  <c r="D17" i="1"/>
  <c r="D18" i="1"/>
  <c r="D19" i="1"/>
  <c r="D20" i="1"/>
  <c r="D15" i="1"/>
  <c r="I12" i="1"/>
  <c r="I13" i="1"/>
  <c r="I14" i="1"/>
  <c r="I15" i="1"/>
  <c r="I16" i="1"/>
  <c r="I17" i="1"/>
  <c r="I18" i="1"/>
  <c r="I19" i="1"/>
  <c r="I11" i="1"/>
  <c r="D4" i="1"/>
  <c r="D5" i="1"/>
  <c r="D6" i="1"/>
  <c r="D7" i="1"/>
  <c r="D8" i="1"/>
  <c r="D9" i="1"/>
  <c r="D10" i="1"/>
  <c r="D3" i="1"/>
  <c r="C11" i="1" l="1"/>
  <c r="I20" i="1"/>
  <c r="D21" i="1"/>
  <c r="C12" i="1"/>
  <c r="G30" i="1" l="1"/>
</calcChain>
</file>

<file path=xl/sharedStrings.xml><?xml version="1.0" encoding="utf-8"?>
<sst xmlns="http://schemas.openxmlformats.org/spreadsheetml/2006/main" count="77" uniqueCount="66">
  <si>
    <t>função</t>
  </si>
  <si>
    <t>quantidae</t>
  </si>
  <si>
    <t>salario</t>
  </si>
  <si>
    <t>coorde</t>
  </si>
  <si>
    <t>assist</t>
  </si>
  <si>
    <t>estag</t>
  </si>
  <si>
    <t>cons</t>
  </si>
  <si>
    <t>psc</t>
  </si>
  <si>
    <t>recr</t>
  </si>
  <si>
    <t>anali</t>
  </si>
  <si>
    <t>produto</t>
  </si>
  <si>
    <t>totalç</t>
  </si>
  <si>
    <t>total</t>
  </si>
  <si>
    <t xml:space="preserve">folha mensal </t>
  </si>
  <si>
    <t xml:space="preserve">total anual </t>
  </si>
  <si>
    <t>aluguel</t>
  </si>
  <si>
    <t>agua</t>
  </si>
  <si>
    <t>energia</t>
  </si>
  <si>
    <t>gas</t>
  </si>
  <si>
    <t>intenet</t>
  </si>
  <si>
    <t>pc</t>
  </si>
  <si>
    <t>impressora</t>
  </si>
  <si>
    <t>telefone</t>
  </si>
  <si>
    <t>smart tv</t>
  </si>
  <si>
    <t xml:space="preserve">microfone </t>
  </si>
  <si>
    <t>head set</t>
  </si>
  <si>
    <t>geladeira</t>
  </si>
  <si>
    <t>microodas</t>
  </si>
  <si>
    <t>cafeteira</t>
  </si>
  <si>
    <t>qtd</t>
  </si>
  <si>
    <t>preco</t>
  </si>
  <si>
    <t>mobiliario</t>
  </si>
  <si>
    <t>maq</t>
  </si>
  <si>
    <t>valor</t>
  </si>
  <si>
    <t>poltons</t>
  </si>
  <si>
    <t>cadeira</t>
  </si>
  <si>
    <t>cadeira/b</t>
  </si>
  <si>
    <t>armario</t>
  </si>
  <si>
    <t>mesa</t>
  </si>
  <si>
    <t xml:space="preserve">estacão </t>
  </si>
  <si>
    <t>total geral</t>
  </si>
  <si>
    <t>total anual</t>
  </si>
  <si>
    <t>Serivços</t>
  </si>
  <si>
    <t>treinamento</t>
  </si>
  <si>
    <t>pesquisa de clima</t>
  </si>
  <si>
    <t>mensal</t>
  </si>
  <si>
    <t>anual</t>
  </si>
  <si>
    <t>operacional</t>
  </si>
  <si>
    <t xml:space="preserve">tatico </t>
  </si>
  <si>
    <t>estrategico</t>
  </si>
  <si>
    <t>coach</t>
  </si>
  <si>
    <t>mentoria</t>
  </si>
  <si>
    <t>aluguel sala</t>
  </si>
  <si>
    <t>aluguel auditorio</t>
  </si>
  <si>
    <t>pod</t>
  </si>
  <si>
    <t>design thinking</t>
  </si>
  <si>
    <t>unit</t>
  </si>
  <si>
    <t>focus group</t>
  </si>
  <si>
    <t>subtotal aluguel salas</t>
  </si>
  <si>
    <t>6 meses</t>
  </si>
  <si>
    <t>salarios</t>
  </si>
  <si>
    <t>mobilia</t>
  </si>
  <si>
    <t>maquinario</t>
  </si>
  <si>
    <t>fixas</t>
  </si>
  <si>
    <t>total mensal</t>
  </si>
  <si>
    <t>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</si>
</sst>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1" fillId="0" borderId="1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164" fontId="3" fillId="2" borderId="1" xfId="0" applyNumberFormat="1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3" fillId="2" borderId="8" xfId="0" applyFont="1" applyFill="1" applyBorder="1"/>
    <xf numFmtId="164" fontId="3" fillId="2" borderId="8" xfId="0" applyNumberFormat="1" applyFont="1" applyFill="1" applyBorder="1"/>
    <xf numFmtId="0" fontId="3" fillId="2" borderId="9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4" fillId="2" borderId="8" xfId="0" applyNumberFormat="1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12" xfId="0" applyFont="1" applyFill="1" applyBorder="1"/>
    <xf numFmtId="164" fontId="4" fillId="2" borderId="12" xfId="0" applyNumberFormat="1" applyFont="1" applyFill="1" applyBorder="1"/>
    <xf numFmtId="0" fontId="3" fillId="2" borderId="13" xfId="0" applyFont="1" applyFill="1" applyBorder="1"/>
    <xf numFmtId="164" fontId="1" fillId="0" borderId="1" xfId="0" applyNumberFormat="1" applyFont="1" applyBorder="1"/>
    <xf numFmtId="0" fontId="1" fillId="0" borderId="15" xfId="0" applyFont="1" applyBorder="1"/>
    <xf numFmtId="164" fontId="2" fillId="0" borderId="16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Fill="1" applyBorder="1"/>
    <xf numFmtId="164" fontId="0" fillId="0" borderId="19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4" fontId="3" fillId="2" borderId="1" xfId="1" applyFont="1" applyFill="1" applyBorder="1"/>
    <xf numFmtId="44" fontId="0" fillId="0" borderId="1" xfId="0" applyNumberFormat="1" applyBorder="1"/>
    <xf numFmtId="0" fontId="3" fillId="2" borderId="12" xfId="0" applyFont="1" applyFill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10" xfId="0" applyNumberFormat="1" applyBorder="1"/>
    <xf numFmtId="164" fontId="2" fillId="0" borderId="23" xfId="0" applyNumberFormat="1" applyFont="1" applyBorder="1"/>
    <xf numFmtId="4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0" borderId="24" xfId="0" applyFont="1" applyBorder="1"/>
    <xf numFmtId="164" fontId="0" fillId="0" borderId="24" xfId="0" applyNumberFormat="1" applyBorder="1"/>
    <xf numFmtId="164" fontId="0" fillId="0" borderId="25" xfId="0" applyNumberFormat="1" applyBorder="1"/>
    <xf numFmtId="44" fontId="0" fillId="0" borderId="26" xfId="1" applyFont="1" applyBorder="1" applyAlignment="1">
      <alignment horizontal="center"/>
    </xf>
    <xf numFmtId="0" fontId="5" fillId="0" borderId="20" xfId="0" applyFont="1" applyBorder="1"/>
    <xf numFmtId="164" fontId="5" fillId="0" borderId="20" xfId="0" applyNumberFormat="1" applyFont="1" applyBorder="1"/>
    <xf numFmtId="44" fontId="5" fillId="0" borderId="20" xfId="1" applyFont="1" applyFill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20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workbookViewId="0">
      <selection activeCell="K29" sqref="K29"/>
    </sheetView>
  </sheetViews>
  <sheetFormatPr defaultRowHeight="15" x14ac:dyDescent="0.25"/>
  <cols>
    <col min="1" max="1" width="21.140625" customWidth="1"/>
    <col min="2" max="2" width="16.28515625" customWidth="1"/>
    <col min="3" max="3" width="15.85546875" bestFit="1" customWidth="1"/>
    <col min="4" max="4" width="20.140625" customWidth="1"/>
    <col min="5" max="5" width="17.42578125" customWidth="1"/>
    <col min="6" max="6" width="14.5703125" bestFit="1" customWidth="1"/>
    <col min="7" max="7" width="23.5703125" customWidth="1"/>
    <col min="8" max="8" width="15.28515625" bestFit="1" customWidth="1"/>
    <col min="9" max="9" width="18" bestFit="1" customWidth="1"/>
    <col min="10" max="10" width="13.85546875" customWidth="1"/>
  </cols>
  <sheetData>
    <row r="1" spans="1:9" ht="15.75" x14ac:dyDescent="0.25">
      <c r="A1" s="34" t="s">
        <v>13</v>
      </c>
      <c r="B1" s="35"/>
      <c r="C1" s="35"/>
      <c r="D1" s="35"/>
      <c r="E1" s="3"/>
      <c r="F1" s="3"/>
      <c r="G1" s="3"/>
      <c r="H1" s="3"/>
      <c r="I1" s="4"/>
    </row>
    <row r="2" spans="1:9" ht="15.75" x14ac:dyDescent="0.25">
      <c r="A2" s="5" t="s">
        <v>0</v>
      </c>
      <c r="B2" s="6" t="s">
        <v>1</v>
      </c>
      <c r="C2" s="6" t="s">
        <v>2</v>
      </c>
      <c r="D2" s="6" t="s">
        <v>11</v>
      </c>
      <c r="E2" s="7"/>
      <c r="F2" s="6" t="s">
        <v>15</v>
      </c>
      <c r="G2" s="39">
        <v>12000</v>
      </c>
      <c r="H2" s="7"/>
      <c r="I2" s="8"/>
    </row>
    <row r="3" spans="1:9" ht="15.75" x14ac:dyDescent="0.25">
      <c r="A3" s="5" t="s">
        <v>3</v>
      </c>
      <c r="B3" s="6">
        <v>1</v>
      </c>
      <c r="C3" s="9">
        <v>4000</v>
      </c>
      <c r="D3" s="9">
        <f>B3*C3*1.8</f>
        <v>7200</v>
      </c>
      <c r="E3" s="7"/>
      <c r="F3" s="6" t="s">
        <v>16</v>
      </c>
      <c r="G3" s="9">
        <v>800</v>
      </c>
      <c r="H3" s="7"/>
      <c r="I3" s="8"/>
    </row>
    <row r="4" spans="1:9" ht="15.75" x14ac:dyDescent="0.25">
      <c r="A4" s="5" t="s">
        <v>4</v>
      </c>
      <c r="B4" s="6">
        <v>1</v>
      </c>
      <c r="C4" s="9">
        <v>1800</v>
      </c>
      <c r="D4" s="9">
        <f t="shared" ref="D4:D10" si="0">B4*C4*1.8</f>
        <v>3240</v>
      </c>
      <c r="E4" s="7"/>
      <c r="F4" s="6" t="s">
        <v>17</v>
      </c>
      <c r="G4" s="9">
        <v>2000</v>
      </c>
      <c r="H4" s="7"/>
      <c r="I4" s="8"/>
    </row>
    <row r="5" spans="1:9" ht="15.75" x14ac:dyDescent="0.25">
      <c r="A5" s="5" t="s">
        <v>5</v>
      </c>
      <c r="B5" s="6">
        <v>2</v>
      </c>
      <c r="C5" s="9">
        <v>1000</v>
      </c>
      <c r="D5" s="9">
        <f t="shared" si="0"/>
        <v>3600</v>
      </c>
      <c r="E5" s="7"/>
      <c r="F5" s="6" t="s">
        <v>18</v>
      </c>
      <c r="G5" s="9">
        <v>150</v>
      </c>
      <c r="H5" s="7"/>
      <c r="I5" s="8"/>
    </row>
    <row r="6" spans="1:9" ht="15.75" x14ac:dyDescent="0.25">
      <c r="A6" s="5" t="s">
        <v>6</v>
      </c>
      <c r="B6" s="6">
        <v>1</v>
      </c>
      <c r="C6" s="9">
        <v>4000</v>
      </c>
      <c r="D6" s="9">
        <f t="shared" si="0"/>
        <v>7200</v>
      </c>
      <c r="E6" s="7"/>
      <c r="F6" s="6" t="s">
        <v>19</v>
      </c>
      <c r="G6" s="9">
        <v>1500</v>
      </c>
      <c r="H6" s="7"/>
      <c r="I6" s="8"/>
    </row>
    <row r="7" spans="1:9" ht="15.75" x14ac:dyDescent="0.25">
      <c r="A7" s="5" t="s">
        <v>7</v>
      </c>
      <c r="B7" s="6">
        <v>1</v>
      </c>
      <c r="C7" s="9">
        <v>3500</v>
      </c>
      <c r="D7" s="9">
        <f t="shared" si="0"/>
        <v>6300</v>
      </c>
      <c r="E7" s="7"/>
      <c r="F7" s="10" t="s">
        <v>64</v>
      </c>
      <c r="G7" s="11">
        <f>SUM(G2:G6)</f>
        <v>16450</v>
      </c>
      <c r="H7" s="7"/>
      <c r="I7" s="8"/>
    </row>
    <row r="8" spans="1:9" ht="15.75" x14ac:dyDescent="0.25">
      <c r="A8" s="5" t="s">
        <v>8</v>
      </c>
      <c r="B8" s="6">
        <v>1</v>
      </c>
      <c r="C8" s="9">
        <v>2500</v>
      </c>
      <c r="D8" s="9">
        <f t="shared" si="0"/>
        <v>4500</v>
      </c>
      <c r="E8" s="7"/>
      <c r="F8" s="10" t="s">
        <v>41</v>
      </c>
      <c r="G8" s="11">
        <f>G7*12</f>
        <v>197400</v>
      </c>
      <c r="H8" s="7"/>
      <c r="I8" s="8"/>
    </row>
    <row r="9" spans="1:9" ht="15.75" x14ac:dyDescent="0.25">
      <c r="A9" s="5" t="s">
        <v>9</v>
      </c>
      <c r="B9" s="6">
        <v>1</v>
      </c>
      <c r="C9" s="9">
        <v>3000</v>
      </c>
      <c r="D9" s="9">
        <f t="shared" si="0"/>
        <v>5400</v>
      </c>
      <c r="E9" s="7"/>
      <c r="F9" s="7"/>
      <c r="G9" s="7"/>
      <c r="H9" s="7"/>
      <c r="I9" s="8"/>
    </row>
    <row r="10" spans="1:9" ht="15.75" x14ac:dyDescent="0.25">
      <c r="A10" s="5" t="s">
        <v>10</v>
      </c>
      <c r="B10" s="6">
        <v>1</v>
      </c>
      <c r="C10" s="9">
        <v>3000</v>
      </c>
      <c r="D10" s="9">
        <f t="shared" si="0"/>
        <v>5400</v>
      </c>
      <c r="E10" s="7"/>
      <c r="F10" s="6" t="s">
        <v>32</v>
      </c>
      <c r="G10" s="6" t="s">
        <v>29</v>
      </c>
      <c r="H10" s="6" t="s">
        <v>30</v>
      </c>
      <c r="I10" s="12" t="s">
        <v>12</v>
      </c>
    </row>
    <row r="11" spans="1:9" ht="15.75" x14ac:dyDescent="0.25">
      <c r="A11" s="36" t="s">
        <v>12</v>
      </c>
      <c r="B11" s="37"/>
      <c r="C11" s="38">
        <f>SUM(D3:D10)*1.8</f>
        <v>77112</v>
      </c>
      <c r="D11" s="37"/>
      <c r="E11" s="7"/>
      <c r="F11" s="6" t="s">
        <v>20</v>
      </c>
      <c r="G11" s="6">
        <v>21</v>
      </c>
      <c r="H11" s="9">
        <v>3400</v>
      </c>
      <c r="I11" s="13">
        <f>H11*G11</f>
        <v>71400</v>
      </c>
    </row>
    <row r="12" spans="1:9" ht="15.75" x14ac:dyDescent="0.25">
      <c r="A12" s="36" t="s">
        <v>14</v>
      </c>
      <c r="B12" s="37"/>
      <c r="C12" s="38">
        <f>C11*12</f>
        <v>925344</v>
      </c>
      <c r="D12" s="37"/>
      <c r="E12" s="7"/>
      <c r="F12" s="6" t="s">
        <v>21</v>
      </c>
      <c r="G12" s="6">
        <v>4</v>
      </c>
      <c r="H12" s="9">
        <v>2812.99</v>
      </c>
      <c r="I12" s="13">
        <f t="shared" ref="I12:I19" si="1">H12*G12</f>
        <v>11251.96</v>
      </c>
    </row>
    <row r="13" spans="1:9" ht="15.75" x14ac:dyDescent="0.25">
      <c r="A13" s="14"/>
      <c r="B13" s="7"/>
      <c r="C13" s="7"/>
      <c r="D13" s="7"/>
      <c r="E13" s="7"/>
      <c r="F13" s="6" t="s">
        <v>22</v>
      </c>
      <c r="G13" s="6">
        <v>21</v>
      </c>
      <c r="H13" s="9">
        <v>150</v>
      </c>
      <c r="I13" s="13">
        <f t="shared" si="1"/>
        <v>3150</v>
      </c>
    </row>
    <row r="14" spans="1:9" ht="15.75" x14ac:dyDescent="0.25">
      <c r="A14" s="5" t="s">
        <v>31</v>
      </c>
      <c r="B14" s="6" t="s">
        <v>29</v>
      </c>
      <c r="C14" s="6" t="s">
        <v>33</v>
      </c>
      <c r="D14" s="6" t="s">
        <v>12</v>
      </c>
      <c r="E14" s="7"/>
      <c r="F14" s="6" t="s">
        <v>23</v>
      </c>
      <c r="G14" s="6">
        <v>2</v>
      </c>
      <c r="H14" s="9">
        <v>2300</v>
      </c>
      <c r="I14" s="13">
        <f t="shared" si="1"/>
        <v>4600</v>
      </c>
    </row>
    <row r="15" spans="1:9" ht="15.75" x14ac:dyDescent="0.25">
      <c r="A15" s="15" t="s">
        <v>34</v>
      </c>
      <c r="B15" s="16">
        <v>2</v>
      </c>
      <c r="C15" s="17">
        <v>600</v>
      </c>
      <c r="D15" s="17">
        <f>B15*C15</f>
        <v>1200</v>
      </c>
      <c r="E15" s="7"/>
      <c r="F15" s="6" t="s">
        <v>24</v>
      </c>
      <c r="G15" s="6">
        <v>4</v>
      </c>
      <c r="H15" s="9">
        <v>1800</v>
      </c>
      <c r="I15" s="13">
        <f t="shared" si="1"/>
        <v>7200</v>
      </c>
    </row>
    <row r="16" spans="1:9" ht="15.75" x14ac:dyDescent="0.25">
      <c r="A16" s="15" t="s">
        <v>35</v>
      </c>
      <c r="B16" s="16">
        <v>44</v>
      </c>
      <c r="C16" s="17">
        <v>689</v>
      </c>
      <c r="D16" s="17">
        <f t="shared" ref="D16:D20" si="2">B16*C16</f>
        <v>30316</v>
      </c>
      <c r="E16" s="7"/>
      <c r="F16" s="6" t="s">
        <v>25</v>
      </c>
      <c r="G16" s="6">
        <v>4</v>
      </c>
      <c r="H16" s="9">
        <v>150</v>
      </c>
      <c r="I16" s="13">
        <f t="shared" si="1"/>
        <v>600</v>
      </c>
    </row>
    <row r="17" spans="1:9" ht="15.75" x14ac:dyDescent="0.25">
      <c r="A17" s="15" t="s">
        <v>36</v>
      </c>
      <c r="B17" s="16">
        <v>120</v>
      </c>
      <c r="C17" s="17">
        <v>3600</v>
      </c>
      <c r="D17" s="17">
        <f t="shared" si="2"/>
        <v>432000</v>
      </c>
      <c r="E17" s="7"/>
      <c r="F17" s="6" t="s">
        <v>26</v>
      </c>
      <c r="G17" s="6">
        <v>1</v>
      </c>
      <c r="H17" s="9">
        <v>3000</v>
      </c>
      <c r="I17" s="13">
        <f t="shared" si="1"/>
        <v>3000</v>
      </c>
    </row>
    <row r="18" spans="1:9" ht="15.75" x14ac:dyDescent="0.25">
      <c r="A18" s="15" t="s">
        <v>37</v>
      </c>
      <c r="B18" s="16">
        <v>6</v>
      </c>
      <c r="C18" s="17">
        <v>1195</v>
      </c>
      <c r="D18" s="17">
        <f t="shared" si="2"/>
        <v>7170</v>
      </c>
      <c r="E18" s="7"/>
      <c r="F18" s="6" t="s">
        <v>27</v>
      </c>
      <c r="G18" s="6">
        <v>1</v>
      </c>
      <c r="H18" s="9">
        <v>863</v>
      </c>
      <c r="I18" s="13">
        <f t="shared" si="1"/>
        <v>863</v>
      </c>
    </row>
    <row r="19" spans="1:9" ht="15.75" x14ac:dyDescent="0.25">
      <c r="A19" s="15" t="s">
        <v>38</v>
      </c>
      <c r="B19" s="16">
        <v>7</v>
      </c>
      <c r="C19" s="17">
        <v>2500</v>
      </c>
      <c r="D19" s="17">
        <f t="shared" si="2"/>
        <v>17500</v>
      </c>
      <c r="E19" s="7"/>
      <c r="F19" s="6" t="s">
        <v>28</v>
      </c>
      <c r="G19" s="6">
        <v>1</v>
      </c>
      <c r="H19" s="9">
        <v>399</v>
      </c>
      <c r="I19" s="13">
        <f t="shared" si="1"/>
        <v>399</v>
      </c>
    </row>
    <row r="20" spans="1:9" ht="15.75" x14ac:dyDescent="0.25">
      <c r="A20" s="15" t="s">
        <v>39</v>
      </c>
      <c r="B20" s="16">
        <v>4</v>
      </c>
      <c r="C20" s="17">
        <v>1500</v>
      </c>
      <c r="D20" s="17">
        <f t="shared" si="2"/>
        <v>6000</v>
      </c>
      <c r="E20" s="7"/>
      <c r="F20" s="10"/>
      <c r="G20" s="10"/>
      <c r="H20" s="10" t="s">
        <v>12</v>
      </c>
      <c r="I20" s="18">
        <f>SUM(I11:I19)</f>
        <v>102463.95999999999</v>
      </c>
    </row>
    <row r="21" spans="1:9" ht="15.75" x14ac:dyDescent="0.25">
      <c r="A21" s="5"/>
      <c r="B21" s="6"/>
      <c r="C21" s="10" t="s">
        <v>12</v>
      </c>
      <c r="D21" s="11">
        <f>SUM(D15:D20)</f>
        <v>494186</v>
      </c>
      <c r="E21" s="7"/>
      <c r="F21" s="7"/>
      <c r="G21" s="7"/>
      <c r="H21" s="7"/>
      <c r="I21" s="8"/>
    </row>
    <row r="22" spans="1:9" ht="16.5" thickBot="1" x14ac:dyDescent="0.3">
      <c r="A22" s="19"/>
      <c r="B22" s="20"/>
      <c r="C22" s="20"/>
      <c r="D22" s="20"/>
      <c r="E22" s="20"/>
      <c r="F22" s="21" t="s">
        <v>40</v>
      </c>
      <c r="G22" s="22">
        <v>3000000</v>
      </c>
      <c r="H22" s="41"/>
      <c r="I22" s="23"/>
    </row>
    <row r="23" spans="1:9" ht="15.75" thickBot="1" x14ac:dyDescent="0.3">
      <c r="B23" s="1"/>
    </row>
    <row r="24" spans="1:9" ht="19.5" thickBot="1" x14ac:dyDescent="0.35">
      <c r="A24" s="54" t="s">
        <v>42</v>
      </c>
      <c r="B24" s="55" t="s">
        <v>56</v>
      </c>
      <c r="C24" s="54" t="s">
        <v>45</v>
      </c>
      <c r="D24" s="54" t="s">
        <v>46</v>
      </c>
      <c r="E24" s="56" t="s">
        <v>65</v>
      </c>
    </row>
    <row r="25" spans="1:9" x14ac:dyDescent="0.25">
      <c r="A25" s="50" t="s">
        <v>43</v>
      </c>
      <c r="B25" s="51">
        <v>4000</v>
      </c>
      <c r="C25" s="51">
        <f>B25*10</f>
        <v>40000</v>
      </c>
      <c r="D25" s="52">
        <f>C25*12</f>
        <v>480000</v>
      </c>
      <c r="E25" s="53">
        <f>1500*10</f>
        <v>15000</v>
      </c>
      <c r="G25" s="40" t="s">
        <v>59</v>
      </c>
      <c r="I25" t="s">
        <v>43</v>
      </c>
    </row>
    <row r="26" spans="1:9" x14ac:dyDescent="0.25">
      <c r="A26" s="27" t="s">
        <v>44</v>
      </c>
      <c r="B26" s="30">
        <v>45000</v>
      </c>
      <c r="C26" s="30">
        <f>B26*10</f>
        <v>450000</v>
      </c>
      <c r="D26" s="42">
        <f t="shared" ref="D26:D35" si="3">C26*12</f>
        <v>5400000</v>
      </c>
      <c r="E26" s="46"/>
      <c r="G26" s="47">
        <f>$C$12/2</f>
        <v>462672</v>
      </c>
      <c r="H26" t="s">
        <v>60</v>
      </c>
    </row>
    <row r="27" spans="1:9" x14ac:dyDescent="0.25">
      <c r="A27" s="27" t="s">
        <v>47</v>
      </c>
      <c r="B27" s="30">
        <v>1700</v>
      </c>
      <c r="C27" s="30">
        <f>B27*20</f>
        <v>34000</v>
      </c>
      <c r="D27" s="42">
        <f t="shared" si="3"/>
        <v>408000</v>
      </c>
      <c r="E27" s="46">
        <v>26000</v>
      </c>
      <c r="G27" s="47">
        <f>D21</f>
        <v>494186</v>
      </c>
      <c r="H27" t="s">
        <v>61</v>
      </c>
    </row>
    <row r="28" spans="1:9" x14ac:dyDescent="0.25">
      <c r="A28" s="27" t="s">
        <v>48</v>
      </c>
      <c r="B28" s="30">
        <v>7000</v>
      </c>
      <c r="C28" s="30">
        <f>B28*10</f>
        <v>70000</v>
      </c>
      <c r="D28" s="42">
        <f t="shared" si="3"/>
        <v>840000</v>
      </c>
      <c r="E28" s="46">
        <v>26000</v>
      </c>
      <c r="G28" s="47">
        <f>I20</f>
        <v>102463.95999999999</v>
      </c>
      <c r="H28" t="s">
        <v>62</v>
      </c>
    </row>
    <row r="29" spans="1:9" x14ac:dyDescent="0.25">
      <c r="A29" s="27" t="s">
        <v>49</v>
      </c>
      <c r="B29" s="30">
        <v>20000</v>
      </c>
      <c r="C29" s="30">
        <f>B29*5</f>
        <v>100000</v>
      </c>
      <c r="D29" s="42">
        <f t="shared" si="3"/>
        <v>1200000</v>
      </c>
      <c r="E29" s="46">
        <v>26000</v>
      </c>
      <c r="G29" s="47">
        <f>$G$8/2</f>
        <v>98700</v>
      </c>
      <c r="H29" t="s">
        <v>63</v>
      </c>
    </row>
    <row r="30" spans="1:9" x14ac:dyDescent="0.25">
      <c r="A30" s="27" t="s">
        <v>50</v>
      </c>
      <c r="B30" s="30">
        <v>1000</v>
      </c>
      <c r="C30" s="30">
        <f>B30*20</f>
        <v>20000</v>
      </c>
      <c r="D30" s="42">
        <f t="shared" si="3"/>
        <v>240000</v>
      </c>
      <c r="E30" s="46">
        <v>10000</v>
      </c>
      <c r="G30" s="47">
        <f>SUM(G26:G29)</f>
        <v>1158021.96</v>
      </c>
      <c r="H30" t="s">
        <v>12</v>
      </c>
    </row>
    <row r="31" spans="1:9" x14ac:dyDescent="0.25">
      <c r="A31" s="27" t="s">
        <v>51</v>
      </c>
      <c r="B31" s="30">
        <v>500</v>
      </c>
      <c r="C31" s="30">
        <f>B31*20</f>
        <v>10000</v>
      </c>
      <c r="D31" s="42">
        <f t="shared" si="3"/>
        <v>120000</v>
      </c>
      <c r="E31" s="46">
        <v>5000</v>
      </c>
      <c r="G31" s="48"/>
    </row>
    <row r="32" spans="1:9" x14ac:dyDescent="0.25">
      <c r="A32" s="27" t="s">
        <v>52</v>
      </c>
      <c r="B32" s="30">
        <v>1000</v>
      </c>
      <c r="C32" s="30">
        <f t="shared" ref="C30:C34" si="4">B32*20</f>
        <v>20000</v>
      </c>
      <c r="D32" s="42">
        <f t="shared" si="3"/>
        <v>240000</v>
      </c>
      <c r="E32" s="46"/>
      <c r="G32" s="48"/>
    </row>
    <row r="33" spans="1:8" x14ac:dyDescent="0.25">
      <c r="A33" s="27" t="s">
        <v>53</v>
      </c>
      <c r="B33" s="30">
        <v>2500</v>
      </c>
      <c r="C33" s="30">
        <f>B33*5</f>
        <v>12500</v>
      </c>
      <c r="D33" s="42">
        <f t="shared" si="3"/>
        <v>150000</v>
      </c>
      <c r="E33" s="46"/>
      <c r="G33" s="49"/>
    </row>
    <row r="34" spans="1:8" x14ac:dyDescent="0.25">
      <c r="A34" s="27" t="s">
        <v>54</v>
      </c>
      <c r="B34" s="30">
        <v>800</v>
      </c>
      <c r="C34" s="30">
        <f t="shared" si="4"/>
        <v>16000</v>
      </c>
      <c r="D34" s="42">
        <f t="shared" si="3"/>
        <v>192000</v>
      </c>
      <c r="E34" s="46"/>
      <c r="F34" s="1"/>
      <c r="G34" s="47">
        <f>$C$12/2</f>
        <v>462672</v>
      </c>
      <c r="H34" t="s">
        <v>60</v>
      </c>
    </row>
    <row r="35" spans="1:8" x14ac:dyDescent="0.25">
      <c r="A35" s="28" t="s">
        <v>55</v>
      </c>
      <c r="B35" s="31">
        <v>1000</v>
      </c>
      <c r="C35" s="31">
        <f>B35*10</f>
        <v>10000</v>
      </c>
      <c r="D35" s="43">
        <f t="shared" si="3"/>
        <v>120000</v>
      </c>
      <c r="E35" s="46"/>
      <c r="G35" s="47">
        <f>$G$8/2</f>
        <v>98700</v>
      </c>
      <c r="H35" t="s">
        <v>63</v>
      </c>
    </row>
    <row r="36" spans="1:8" ht="15.75" thickBot="1" x14ac:dyDescent="0.3">
      <c r="A36" s="29" t="s">
        <v>57</v>
      </c>
      <c r="B36" s="32">
        <v>1000</v>
      </c>
      <c r="C36" s="33">
        <f>B36*5</f>
        <v>5000</v>
      </c>
      <c r="D36" s="44">
        <f>C36*12</f>
        <v>60000</v>
      </c>
      <c r="E36" s="57"/>
      <c r="G36" s="47">
        <f>SUM(G34:G35)</f>
        <v>561372</v>
      </c>
      <c r="H36" t="s">
        <v>12</v>
      </c>
    </row>
    <row r="37" spans="1:8" ht="15.75" thickBot="1" x14ac:dyDescent="0.3">
      <c r="A37" s="25" t="s">
        <v>12</v>
      </c>
      <c r="B37" s="26">
        <f>SUM(B25:B36)</f>
        <v>85500</v>
      </c>
      <c r="C37" s="26">
        <f>SUM(C25:C36)</f>
        <v>787500</v>
      </c>
      <c r="D37" s="45">
        <f>SUM(D25:D36)</f>
        <v>9450000</v>
      </c>
      <c r="E37" s="58">
        <f>SUM(E25:E36)</f>
        <v>108000</v>
      </c>
    </row>
    <row r="38" spans="1:8" x14ac:dyDescent="0.25">
      <c r="B38" s="1"/>
    </row>
    <row r="39" spans="1:8" x14ac:dyDescent="0.25">
      <c r="A39" s="2" t="s">
        <v>58</v>
      </c>
      <c r="B39" s="24">
        <f>SUM(C25,C32:C36)</f>
        <v>103500</v>
      </c>
    </row>
    <row r="40" spans="1:8" x14ac:dyDescent="0.25">
      <c r="B40" s="1"/>
    </row>
    <row r="41" spans="1:8" x14ac:dyDescent="0.25">
      <c r="B41" s="1"/>
    </row>
    <row r="42" spans="1:8" x14ac:dyDescent="0.25">
      <c r="B42" s="1"/>
    </row>
    <row r="43" spans="1:8" x14ac:dyDescent="0.25">
      <c r="B43" s="1"/>
    </row>
    <row r="44" spans="1:8" x14ac:dyDescent="0.25">
      <c r="B44" s="1"/>
    </row>
    <row r="45" spans="1:8" x14ac:dyDescent="0.25">
      <c r="B45" s="1"/>
    </row>
    <row r="46" spans="1:8" x14ac:dyDescent="0.25">
      <c r="B46" s="1"/>
    </row>
    <row r="47" spans="1:8" x14ac:dyDescent="0.25">
      <c r="B47" s="1"/>
    </row>
    <row r="48" spans="1:8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</sheetData>
  <mergeCells count="5">
    <mergeCell ref="A1:D1"/>
    <mergeCell ref="A11:B11"/>
    <mergeCell ref="C11:D11"/>
    <mergeCell ref="A12:B12"/>
    <mergeCell ref="C12:D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Dikma Digital2</dc:creator>
  <cp:lastModifiedBy>Dikma Digital2</cp:lastModifiedBy>
  <dcterms:created xsi:type="dcterms:W3CDTF">2023-08-29T19:19:03Z</dcterms:created>
  <dcterms:modified xsi:type="dcterms:W3CDTF">2023-08-30T16:28:42Z</dcterms:modified>
</cp:coreProperties>
</file>