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ma_vargas73_uniandes_edu_co/Documents/Semestres/Monitorias/Herramientas Computacionales - Nelson/Talleres Nuevos/Ciclo 2/T3/"/>
    </mc:Choice>
  </mc:AlternateContent>
  <xr:revisionPtr revIDLastSave="41" documentId="8_{2A2D70DF-A038-40CE-8DFB-D4D26E86E926}" xr6:coauthVersionLast="47" xr6:coauthVersionMax="47" xr10:uidLastSave="{0646735A-ECA4-4219-809F-157616FA1A34}"/>
  <bookViews>
    <workbookView xWindow="-120" yWindow="-120" windowWidth="20730" windowHeight="11040" xr2:uid="{C0068470-21F8-40B6-BF77-AFD396F665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" l="1"/>
  <c r="H26" i="1" s="1"/>
  <c r="G27" i="1"/>
  <c r="H27" i="1" s="1"/>
  <c r="G28" i="1"/>
  <c r="H28" i="1" s="1"/>
  <c r="G29" i="1"/>
  <c r="H29" i="1" s="1"/>
  <c r="H25" i="1"/>
  <c r="G25" i="1"/>
  <c r="F26" i="1"/>
  <c r="F27" i="1"/>
  <c r="F28" i="1"/>
  <c r="F29" i="1"/>
  <c r="F25" i="1"/>
  <c r="E26" i="1"/>
  <c r="E27" i="1"/>
  <c r="E28" i="1"/>
  <c r="E29" i="1"/>
  <c r="E25" i="1"/>
  <c r="B26" i="1"/>
  <c r="C26" i="1"/>
  <c r="D26" i="1"/>
  <c r="B27" i="1"/>
  <c r="C27" i="1"/>
  <c r="D27" i="1"/>
  <c r="B28" i="1"/>
  <c r="C28" i="1"/>
  <c r="D28" i="1"/>
  <c r="B29" i="1"/>
  <c r="C29" i="1"/>
  <c r="D29" i="1"/>
  <c r="C25" i="1"/>
  <c r="D25" i="1"/>
  <c r="B25" i="1"/>
  <c r="J19" i="1"/>
  <c r="G19" i="1"/>
  <c r="H19" i="1" s="1"/>
  <c r="I19" i="1" s="1"/>
  <c r="K19" i="1" s="1"/>
  <c r="L19" i="1" s="1"/>
  <c r="F19" i="1"/>
  <c r="E19" i="1"/>
  <c r="J18" i="1"/>
  <c r="G18" i="1"/>
  <c r="H18" i="1" s="1"/>
  <c r="I18" i="1" s="1"/>
  <c r="K18" i="1" s="1"/>
  <c r="L18" i="1" s="1"/>
  <c r="F18" i="1"/>
  <c r="E18" i="1"/>
  <c r="J17" i="1"/>
  <c r="G17" i="1"/>
  <c r="H17" i="1" s="1"/>
  <c r="I17" i="1" s="1"/>
  <c r="F17" i="1"/>
  <c r="E17" i="1"/>
  <c r="J16" i="1"/>
  <c r="G16" i="1"/>
  <c r="H16" i="1" s="1"/>
  <c r="I16" i="1" s="1"/>
  <c r="K16" i="1" s="1"/>
  <c r="L16" i="1" s="1"/>
  <c r="F16" i="1"/>
  <c r="E16" i="1"/>
  <c r="J15" i="1"/>
  <c r="G15" i="1"/>
  <c r="H15" i="1" s="1"/>
  <c r="I15" i="1" s="1"/>
  <c r="K15" i="1" s="1"/>
  <c r="L15" i="1" s="1"/>
  <c r="F15" i="1"/>
  <c r="E15" i="1"/>
  <c r="J6" i="1"/>
  <c r="J7" i="1"/>
  <c r="J8" i="1"/>
  <c r="J9" i="1"/>
  <c r="J5" i="1"/>
  <c r="G6" i="1"/>
  <c r="H6" i="1" s="1"/>
  <c r="I6" i="1" s="1"/>
  <c r="G7" i="1"/>
  <c r="H7" i="1" s="1"/>
  <c r="I7" i="1" s="1"/>
  <c r="G8" i="1"/>
  <c r="H8" i="1" s="1"/>
  <c r="I8" i="1" s="1"/>
  <c r="G9" i="1"/>
  <c r="H9" i="1" s="1"/>
  <c r="I9" i="1" s="1"/>
  <c r="K9" i="1" s="1"/>
  <c r="L9" i="1" s="1"/>
  <c r="G5" i="1"/>
  <c r="H5" i="1" s="1"/>
  <c r="I5" i="1" s="1"/>
  <c r="F6" i="1"/>
  <c r="F7" i="1"/>
  <c r="F8" i="1"/>
  <c r="F9" i="1"/>
  <c r="F5" i="1"/>
  <c r="E6" i="1"/>
  <c r="E7" i="1"/>
  <c r="E8" i="1"/>
  <c r="E9" i="1"/>
  <c r="E5" i="1"/>
  <c r="K6" i="1" l="1"/>
  <c r="L6" i="1" s="1"/>
  <c r="K5" i="1"/>
  <c r="L5" i="1" s="1"/>
  <c r="K8" i="1"/>
  <c r="L8" i="1" s="1"/>
  <c r="K7" i="1"/>
  <c r="L7" i="1" s="1"/>
  <c r="K17" i="1"/>
  <c r="L17" i="1" s="1"/>
</calcChain>
</file>

<file path=xl/sharedStrings.xml><?xml version="1.0" encoding="utf-8"?>
<sst xmlns="http://schemas.openxmlformats.org/spreadsheetml/2006/main" count="31" uniqueCount="16">
  <si>
    <t>Promedio</t>
  </si>
  <si>
    <t>I. Sesgo</t>
  </si>
  <si>
    <t>I. Aleatoria</t>
  </si>
  <si>
    <t>I. Total</t>
  </si>
  <si>
    <t>Longitud</t>
  </si>
  <si>
    <t>[m]</t>
  </si>
  <si>
    <t>Resolución</t>
  </si>
  <si>
    <t>Desv. Estandar</t>
  </si>
  <si>
    <t>Num. Datos</t>
  </si>
  <si>
    <t>GDL</t>
  </si>
  <si>
    <t>t</t>
  </si>
  <si>
    <t>Periodo Oscilación</t>
  </si>
  <si>
    <t>[s]</t>
  </si>
  <si>
    <t>Medición</t>
  </si>
  <si>
    <t>Gravedad</t>
  </si>
  <si>
    <t>[m/s2]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</si>
</sst>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DengXian"/>
      <charset val="134"/>
    </font>
    <font>
      <b/>
      <sz val="11"/>
      <color theme="1"/>
      <name val="Avenir Next LT Pro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DengXian" panose="02010600030101010101" pitchFamily="2" charset="-122"/>
                <a:ea typeface="DengXian" panose="02010600030101010101" pitchFamily="2" charset="-122"/>
                <a:cs typeface="+mn-cs"/>
              </a:defRPr>
            </a:pPr>
            <a:r>
              <a:rPr lang="en-US" b="1"/>
              <a:t>Gravedad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DengXian" panose="02010600030101010101" pitchFamily="2" charset="-122"/>
              <a:ea typeface="DengXian" panose="02010600030101010101" pitchFamily="2" charset="-122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Hoja1!$A$25:$A$29</c:f>
              <c:strCache>
                <c:ptCount val="5"/>
                <c:pt idx="0">
                  <c:v>1.00</c:v>
                </c:pt>
                <c:pt idx="1">
                  <c:v>2.00</c:v>
                </c:pt>
                <c:pt idx="2">
                  <c:v>3.00</c:v>
                </c:pt>
                <c:pt idx="3">
                  <c:v>4.00</c:v>
                </c:pt>
                <c:pt idx="4">
                  <c:v>5.00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Hoja1!$H$25:$H$29</c:f>
                <c:numCache>
                  <c:formatCode>General</c:formatCode>
                  <c:ptCount val="5"/>
                  <c:pt idx="0">
                    <c:v>0.49461003220363209</c:v>
                  </c:pt>
                  <c:pt idx="1">
                    <c:v>1.2552710222986553E-2</c:v>
                  </c:pt>
                  <c:pt idx="2">
                    <c:v>0.13698175394401288</c:v>
                  </c:pt>
                  <c:pt idx="3">
                    <c:v>0.88606654904183746</c:v>
                  </c:pt>
                  <c:pt idx="4">
                    <c:v>1.279189434250393E-2</c:v>
                  </c:pt>
                </c:numCache>
              </c:numRef>
            </c:plus>
            <c:minus>
              <c:numRef>
                <c:f>Hoja1!$H$25:$H$29</c:f>
                <c:numCache>
                  <c:formatCode>General</c:formatCode>
                  <c:ptCount val="5"/>
                  <c:pt idx="0">
                    <c:v>0.49461003220363209</c:v>
                  </c:pt>
                  <c:pt idx="1">
                    <c:v>1.2552710222986553E-2</c:v>
                  </c:pt>
                  <c:pt idx="2">
                    <c:v>0.13698175394401288</c:v>
                  </c:pt>
                  <c:pt idx="3">
                    <c:v>0.88606654904183746</c:v>
                  </c:pt>
                  <c:pt idx="4">
                    <c:v>1.279189434250393E-2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Hoja1!$A$25:$A$29</c:f>
              <c:numCache>
                <c:formatCode>0.00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Hoja1!$E$25:$E$29</c:f>
              <c:numCache>
                <c:formatCode>0.00</c:formatCode>
                <c:ptCount val="5"/>
                <c:pt idx="0">
                  <c:v>9.585721248312657</c:v>
                </c:pt>
                <c:pt idx="1">
                  <c:v>9.3526483318833282</c:v>
                </c:pt>
                <c:pt idx="2">
                  <c:v>10.231211997917901</c:v>
                </c:pt>
                <c:pt idx="3">
                  <c:v>9.7384663640892359</c:v>
                </c:pt>
                <c:pt idx="4">
                  <c:v>9.523807366465066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EC-48D2-84ED-D5E6A7277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025327"/>
        <c:axId val="1688244655"/>
      </c:scatterChart>
      <c:valAx>
        <c:axId val="120602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DengXian" panose="02010600030101010101" pitchFamily="2" charset="-122"/>
                    <a:ea typeface="DengXian" panose="02010600030101010101" pitchFamily="2" charset="-122"/>
                    <a:cs typeface="+mn-cs"/>
                  </a:defRPr>
                </a:pPr>
                <a:r>
                  <a:rPr lang="en-US" b="1"/>
                  <a:t>Mediciones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DengXian" panose="02010600030101010101" pitchFamily="2" charset="-122"/>
                  <a:ea typeface="DengXian" panose="02010600030101010101" pitchFamily="2" charset="-122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DengXian" panose="02010600030101010101" pitchFamily="2" charset="-122"/>
                <a:ea typeface="DengXian" panose="02010600030101010101" pitchFamily="2" charset="-122"/>
                <a:cs typeface="+mn-cs"/>
              </a:defRPr>
            </a:pPr>
            <a:endParaRPr lang="es-CO"/>
          </a:p>
        </c:txPr>
        <c:crossAx val="1688244655"/>
        <c:crosses val="autoZero"/>
        <c:crossBetween val="midCat"/>
      </c:valAx>
      <c:valAx>
        <c:axId val="1688244655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DengXian" panose="02010600030101010101" pitchFamily="2" charset="-122"/>
                    <a:ea typeface="DengXian" panose="02010600030101010101" pitchFamily="2" charset="-122"/>
                    <a:cs typeface="+mn-cs"/>
                  </a:defRPr>
                </a:pPr>
                <a:r>
                  <a:rPr lang="es-CO" b="1"/>
                  <a:t>Gravedad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DengXian" panose="02010600030101010101" pitchFamily="2" charset="-122"/>
                  <a:ea typeface="DengXian" panose="02010600030101010101" pitchFamily="2" charset="-122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DengXian" panose="02010600030101010101" pitchFamily="2" charset="-122"/>
                <a:ea typeface="DengXian" panose="02010600030101010101" pitchFamily="2" charset="-122"/>
                <a:cs typeface="+mn-cs"/>
              </a:defRPr>
            </a:pPr>
            <a:endParaRPr lang="es-CO"/>
          </a:p>
        </c:txPr>
        <c:crossAx val="120602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DengXian" panose="02010600030101010101" pitchFamily="2" charset="-122"/>
          <a:ea typeface="DengXian" panose="02010600030101010101" pitchFamily="2" charset="-122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340988</xdr:colOff>
      <xdr:row>6</xdr:row>
      <xdr:rowOff>175755</xdr:rowOff>
    </xdr:from>
    <xdr:to>
      <xdr:col>18</xdr:col>
      <xdr:colOff>19746</xdr:colOff>
      <xdr:row>19</xdr:row>
      <xdr:rowOff>130068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C44B71-00B1-6255-243D-B8A1A4954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C632-5710-4915-BECF-9BFA82C760F6}">
  <dimension ref="A1:L29"/>
  <sheetViews>
    <sheetView tabSelected="1" zoomScale="68" workbookViewId="0">
      <selection activeCell="K28" sqref="K28"/>
    </sheetView>
  </sheetViews>
  <sheetFormatPr baseColWidth="10" defaultRowHeight="15" x14ac:dyDescent="0.25"/>
  <cols>
    <col min="1" max="1" width="15.140625" customWidth="1"/>
    <col min="5" max="5" width="12.28515625" bestFit="1" customWidth="1"/>
    <col min="6" max="6" width="18.140625" bestFit="1" customWidth="1"/>
    <col min="7" max="7" width="19.42578125" customWidth="1"/>
    <col min="8" max="8" width="14.7109375" customWidth="1"/>
    <col min="11" max="11" width="13.5703125" bestFit="1" customWidth="1"/>
    <col min="12" max="12" width="14.7109375" customWidth="1"/>
    <col min="13" max="13" width="11.28515625" customWidth="1"/>
    <col min="14" max="14" width="15.85546875" customWidth="1"/>
  </cols>
  <sheetData>
    <row r="1" spans="1:12" ht="15.75" thickBot="1" x14ac:dyDescent="0.3"/>
    <row r="2" spans="1:12" ht="15.75" thickBot="1" x14ac:dyDescent="0.3">
      <c r="A2" s="9" t="s">
        <v>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15.75" thickBot="1" x14ac:dyDescent="0.3">
      <c r="A3" s="10" t="s">
        <v>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5.75" thickBot="1" x14ac:dyDescent="0.3">
      <c r="A4" s="7" t="s">
        <v>13</v>
      </c>
      <c r="B4" s="7">
        <v>1</v>
      </c>
      <c r="C4" s="7">
        <v>2</v>
      </c>
      <c r="D4" s="7">
        <v>3</v>
      </c>
      <c r="E4" s="8" t="s">
        <v>0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</v>
      </c>
      <c r="K4" s="8" t="s">
        <v>2</v>
      </c>
      <c r="L4" s="8" t="s">
        <v>3</v>
      </c>
    </row>
    <row r="5" spans="1:12" ht="15.75" x14ac:dyDescent="0.25">
      <c r="A5" s="1">
        <v>1</v>
      </c>
      <c r="B5" s="5">
        <v>1.2</v>
      </c>
      <c r="C5" s="5">
        <v>1.2</v>
      </c>
      <c r="D5" s="5">
        <v>1.2</v>
      </c>
      <c r="E5" s="5">
        <f>AVERAGE(B5:D5)</f>
        <v>1.2</v>
      </c>
      <c r="F5" s="5">
        <f>_xlfn.STDEV.S(B5:D5)</f>
        <v>0</v>
      </c>
      <c r="G5" s="5">
        <f>COUNT(B5:D5)</f>
        <v>3</v>
      </c>
      <c r="H5" s="5">
        <f>G5-1</f>
        <v>2</v>
      </c>
      <c r="I5" s="5">
        <f>_xlfn.T.INV(1-(1-95%)/2,H5)</f>
        <v>4.3026527297494619</v>
      </c>
      <c r="J5" s="5">
        <f>$B$10/2</f>
        <v>5.0000000000000001E-4</v>
      </c>
      <c r="K5" s="5">
        <f>I5*F5/SQRT(G5)</f>
        <v>0</v>
      </c>
      <c r="L5" s="5">
        <f>SQRT(SUMSQ(K5,J5))</f>
        <v>5.0000000000000001E-4</v>
      </c>
    </row>
    <row r="6" spans="1:12" ht="15.75" x14ac:dyDescent="0.25">
      <c r="A6" s="1">
        <v>2</v>
      </c>
      <c r="B6" s="5">
        <v>1.1990000000000001</v>
      </c>
      <c r="C6" s="5">
        <v>1.2</v>
      </c>
      <c r="D6" s="5">
        <v>1.1990000000000001</v>
      </c>
      <c r="E6" s="5">
        <f t="shared" ref="E6:E9" si="0">AVERAGE(B6:D6)</f>
        <v>1.1993333333333334</v>
      </c>
      <c r="F6" s="5">
        <f>_xlfn.STDEV.S(B6:D6)</f>
        <v>5.7735026918956215E-4</v>
      </c>
      <c r="G6" s="5">
        <f>COUNT(B6:D6)</f>
        <v>3</v>
      </c>
      <c r="H6" s="5">
        <f t="shared" ref="H6:H9" si="1">G6-1</f>
        <v>2</v>
      </c>
      <c r="I6" s="5">
        <f t="shared" ref="I6:I9" si="2">_xlfn.T.INV(1-(1-95%)/2,H6)</f>
        <v>4.3026527297494619</v>
      </c>
      <c r="J6" s="5">
        <f t="shared" ref="J6:J9" si="3">$B$10/2</f>
        <v>5.0000000000000001E-4</v>
      </c>
      <c r="K6" s="5">
        <f t="shared" ref="K6:K9" si="4">I6*F6/SQRT(G6)</f>
        <v>1.4342175765829962E-3</v>
      </c>
      <c r="L6" s="5">
        <f t="shared" ref="L6:L9" si="5">SQRT(SUMSQ(K6,J6))</f>
        <v>1.5188746021247452E-3</v>
      </c>
    </row>
    <row r="7" spans="1:12" ht="15.75" x14ac:dyDescent="0.25">
      <c r="A7" s="1">
        <v>3</v>
      </c>
      <c r="B7" s="5">
        <v>1.2010000000000001</v>
      </c>
      <c r="C7" s="5">
        <v>1.202</v>
      </c>
      <c r="D7" s="5">
        <v>1.202</v>
      </c>
      <c r="E7" s="5">
        <f t="shared" si="0"/>
        <v>1.2016666666666667</v>
      </c>
      <c r="F7" s="5">
        <f>_xlfn.STDEV.S(B7:D7)</f>
        <v>5.7735026918956215E-4</v>
      </c>
      <c r="G7" s="5">
        <f>COUNT(B7:D7)</f>
        <v>3</v>
      </c>
      <c r="H7" s="5">
        <f t="shared" si="1"/>
        <v>2</v>
      </c>
      <c r="I7" s="5">
        <f t="shared" si="2"/>
        <v>4.3026527297494619</v>
      </c>
      <c r="J7" s="5">
        <f t="shared" si="3"/>
        <v>5.0000000000000001E-4</v>
      </c>
      <c r="K7" s="5">
        <f t="shared" si="4"/>
        <v>1.4342175765829962E-3</v>
      </c>
      <c r="L7" s="5">
        <f t="shared" si="5"/>
        <v>1.5188746021247452E-3</v>
      </c>
    </row>
    <row r="8" spans="1:12" ht="15.75" x14ac:dyDescent="0.25">
      <c r="A8" s="1">
        <v>4</v>
      </c>
      <c r="B8" s="5">
        <v>1.202</v>
      </c>
      <c r="C8" s="5">
        <v>1.2</v>
      </c>
      <c r="D8" s="5">
        <v>1.1990000000000001</v>
      </c>
      <c r="E8" s="5">
        <f t="shared" si="0"/>
        <v>1.2003333333333333</v>
      </c>
      <c r="F8" s="5">
        <f>_xlfn.STDEV.S(B8:D8)</f>
        <v>1.5275252316518995E-3</v>
      </c>
      <c r="G8" s="5">
        <f>COUNT(B8:D8)</f>
        <v>3</v>
      </c>
      <c r="H8" s="5">
        <f t="shared" si="1"/>
        <v>2</v>
      </c>
      <c r="I8" s="5">
        <f t="shared" si="2"/>
        <v>4.3026527297494619</v>
      </c>
      <c r="J8" s="5">
        <f t="shared" si="3"/>
        <v>5.0000000000000001E-4</v>
      </c>
      <c r="K8" s="5">
        <f t="shared" si="4"/>
        <v>3.7945830335966426E-3</v>
      </c>
      <c r="L8" s="5">
        <f t="shared" si="5"/>
        <v>3.8273829699756331E-3</v>
      </c>
    </row>
    <row r="9" spans="1:12" ht="15.75" x14ac:dyDescent="0.25">
      <c r="A9" s="1">
        <v>5</v>
      </c>
      <c r="B9" s="5">
        <v>1.2</v>
      </c>
      <c r="C9" s="5">
        <v>1.1990000000000001</v>
      </c>
      <c r="D9" s="5">
        <v>1.2</v>
      </c>
      <c r="E9" s="5">
        <f t="shared" si="0"/>
        <v>1.1996666666666667</v>
      </c>
      <c r="F9" s="5">
        <f>_xlfn.STDEV.S(B9:D9)</f>
        <v>5.7735026918956215E-4</v>
      </c>
      <c r="G9" s="5">
        <f>COUNT(B9:D9)</f>
        <v>3</v>
      </c>
      <c r="H9" s="5">
        <f t="shared" si="1"/>
        <v>2</v>
      </c>
      <c r="I9" s="5">
        <f t="shared" si="2"/>
        <v>4.3026527297494619</v>
      </c>
      <c r="J9" s="5">
        <f t="shared" si="3"/>
        <v>5.0000000000000001E-4</v>
      </c>
      <c r="K9" s="5">
        <f t="shared" si="4"/>
        <v>1.4342175765829962E-3</v>
      </c>
      <c r="L9" s="5">
        <f t="shared" si="5"/>
        <v>1.5188746021247452E-3</v>
      </c>
    </row>
    <row r="10" spans="1:12" ht="15.75" x14ac:dyDescent="0.25">
      <c r="A10" s="6" t="s">
        <v>6</v>
      </c>
      <c r="B10" s="5">
        <v>1E-3</v>
      </c>
    </row>
    <row r="11" spans="1:12" ht="15.75" thickBot="1" x14ac:dyDescent="0.3"/>
    <row r="12" spans="1:12" ht="15.75" thickBot="1" x14ac:dyDescent="0.3">
      <c r="A12" s="9" t="s">
        <v>11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.75" thickBot="1" x14ac:dyDescent="0.3">
      <c r="A13" s="10" t="s">
        <v>12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5.75" thickBot="1" x14ac:dyDescent="0.3">
      <c r="A14" s="7" t="s">
        <v>13</v>
      </c>
      <c r="B14" s="7">
        <v>1</v>
      </c>
      <c r="C14" s="7">
        <v>2</v>
      </c>
      <c r="D14" s="7">
        <v>3</v>
      </c>
      <c r="E14" s="8" t="s">
        <v>0</v>
      </c>
      <c r="F14" s="8" t="s">
        <v>7</v>
      </c>
      <c r="G14" s="8" t="s">
        <v>8</v>
      </c>
      <c r="H14" s="8" t="s">
        <v>9</v>
      </c>
      <c r="I14" s="8" t="s">
        <v>10</v>
      </c>
      <c r="J14" s="8" t="s">
        <v>1</v>
      </c>
      <c r="K14" s="8" t="s">
        <v>2</v>
      </c>
      <c r="L14" s="8" t="s">
        <v>3</v>
      </c>
    </row>
    <row r="15" spans="1:12" ht="15.75" x14ac:dyDescent="0.25">
      <c r="A15" s="1">
        <v>1</v>
      </c>
      <c r="B15" s="4">
        <v>2.21</v>
      </c>
      <c r="C15" s="4">
        <v>2.25</v>
      </c>
      <c r="D15" s="4">
        <v>2.21</v>
      </c>
      <c r="E15" s="4">
        <f>AVERAGE(B15:D15)</f>
        <v>2.2233333333333332</v>
      </c>
      <c r="F15" s="5">
        <f>_xlfn.STDEV.S(B15:D15)</f>
        <v>2.3094010767585049E-2</v>
      </c>
      <c r="G15" s="5">
        <f>COUNT(B15:D15)</f>
        <v>3</v>
      </c>
      <c r="H15" s="5">
        <f>G15-1</f>
        <v>2</v>
      </c>
      <c r="I15" s="5">
        <f>_xlfn.T.INV(1-(1-95%)/2,H15)</f>
        <v>4.3026527297494619</v>
      </c>
      <c r="J15" s="5">
        <f>$B$10/2</f>
        <v>5.0000000000000001E-4</v>
      </c>
      <c r="K15" s="5">
        <f>I15*F15/SQRT(G15)</f>
        <v>5.7368703063326212E-2</v>
      </c>
      <c r="L15" s="5">
        <f>SQRT(SUMSQ(K15,J15))</f>
        <v>5.7370881910321844E-2</v>
      </c>
    </row>
    <row r="16" spans="1:12" ht="15.75" x14ac:dyDescent="0.25">
      <c r="A16" s="1">
        <v>2</v>
      </c>
      <c r="B16" s="4">
        <v>2.25</v>
      </c>
      <c r="C16" s="4">
        <v>2.25</v>
      </c>
      <c r="D16" s="4">
        <v>2.25</v>
      </c>
      <c r="E16" s="4">
        <f t="shared" ref="E16:E19" si="6">AVERAGE(B16:D16)</f>
        <v>2.25</v>
      </c>
      <c r="F16" s="5">
        <f>_xlfn.STDEV.S(B16:D16)</f>
        <v>0</v>
      </c>
      <c r="G16" s="5">
        <f>COUNT(B16:D16)</f>
        <v>3</v>
      </c>
      <c r="H16" s="5">
        <f t="shared" ref="H16:H19" si="7">G16-1</f>
        <v>2</v>
      </c>
      <c r="I16" s="5">
        <f t="shared" ref="I16:I19" si="8">_xlfn.T.INV(1-(1-95%)/2,H16)</f>
        <v>4.3026527297494619</v>
      </c>
      <c r="J16" s="5">
        <f t="shared" ref="J16:J19" si="9">$B$10/2</f>
        <v>5.0000000000000001E-4</v>
      </c>
      <c r="K16" s="5">
        <f t="shared" ref="K16:K19" si="10">I16*F16/SQRT(G16)</f>
        <v>0</v>
      </c>
      <c r="L16" s="5">
        <f t="shared" ref="L16:L19" si="11">SQRT(SUMSQ(K16,J16))</f>
        <v>5.0000000000000001E-4</v>
      </c>
    </row>
    <row r="17" spans="1:12" ht="15.75" x14ac:dyDescent="0.25">
      <c r="A17" s="1">
        <v>3</v>
      </c>
      <c r="B17" s="4">
        <v>2.15</v>
      </c>
      <c r="C17" s="4">
        <v>2.16</v>
      </c>
      <c r="D17" s="4">
        <v>2.15</v>
      </c>
      <c r="E17" s="4">
        <f t="shared" si="6"/>
        <v>2.1533333333333338</v>
      </c>
      <c r="F17" s="5">
        <f>_xlfn.STDEV.S(B17:D17)</f>
        <v>5.7735026918963907E-3</v>
      </c>
      <c r="G17" s="5">
        <f>COUNT(B17:D17)</f>
        <v>3</v>
      </c>
      <c r="H17" s="5">
        <f t="shared" si="7"/>
        <v>2</v>
      </c>
      <c r="I17" s="5">
        <f t="shared" si="8"/>
        <v>4.3026527297494619</v>
      </c>
      <c r="J17" s="5">
        <f t="shared" si="9"/>
        <v>5.0000000000000001E-4</v>
      </c>
      <c r="K17" s="5">
        <f t="shared" si="10"/>
        <v>1.4342175765831871E-2</v>
      </c>
      <c r="L17" s="5">
        <f t="shared" si="11"/>
        <v>1.435088867276222E-2</v>
      </c>
    </row>
    <row r="18" spans="1:12" ht="15.75" x14ac:dyDescent="0.25">
      <c r="A18" s="1">
        <v>4</v>
      </c>
      <c r="B18" s="4">
        <v>2.17</v>
      </c>
      <c r="C18" s="4">
        <v>2.2000000000000002</v>
      </c>
      <c r="D18" s="4">
        <v>2.25</v>
      </c>
      <c r="E18" s="4">
        <f t="shared" si="6"/>
        <v>2.2066666666666666</v>
      </c>
      <c r="F18" s="5">
        <f>_xlfn.STDEV.S(B18:D18)</f>
        <v>4.0414518843273822E-2</v>
      </c>
      <c r="G18" s="5">
        <f>COUNT(B18:D18)</f>
        <v>3</v>
      </c>
      <c r="H18" s="5">
        <f t="shared" si="7"/>
        <v>2</v>
      </c>
      <c r="I18" s="5">
        <f t="shared" si="8"/>
        <v>4.3026527297494619</v>
      </c>
      <c r="J18" s="5">
        <f t="shared" si="9"/>
        <v>5.0000000000000001E-4</v>
      </c>
      <c r="K18" s="5">
        <f t="shared" si="10"/>
        <v>0.10039523036082083</v>
      </c>
      <c r="L18" s="5">
        <f t="shared" si="11"/>
        <v>0.10039647543216984</v>
      </c>
    </row>
    <row r="19" spans="1:12" ht="15.75" x14ac:dyDescent="0.25">
      <c r="A19" s="1">
        <v>5</v>
      </c>
      <c r="B19" s="4">
        <v>2.23</v>
      </c>
      <c r="C19" s="4">
        <v>2.23</v>
      </c>
      <c r="D19" s="4">
        <v>2.23</v>
      </c>
      <c r="E19" s="4">
        <f t="shared" si="6"/>
        <v>2.23</v>
      </c>
      <c r="F19" s="5">
        <f>_xlfn.STDEV.S(B19:D19)</f>
        <v>0</v>
      </c>
      <c r="G19" s="5">
        <f>COUNT(B19:D19)</f>
        <v>3</v>
      </c>
      <c r="H19" s="5">
        <f t="shared" si="7"/>
        <v>2</v>
      </c>
      <c r="I19" s="5">
        <f t="shared" si="8"/>
        <v>4.3026527297494619</v>
      </c>
      <c r="J19" s="5">
        <f t="shared" si="9"/>
        <v>5.0000000000000001E-4</v>
      </c>
      <c r="K19" s="5">
        <f t="shared" si="10"/>
        <v>0</v>
      </c>
      <c r="L19" s="5">
        <f t="shared" si="11"/>
        <v>5.0000000000000001E-4</v>
      </c>
    </row>
    <row r="20" spans="1:12" ht="15.75" x14ac:dyDescent="0.25">
      <c r="A20" s="6" t="s">
        <v>6</v>
      </c>
      <c r="B20" s="5">
        <v>0.01</v>
      </c>
      <c r="C20" s="5"/>
      <c r="D20" s="5"/>
      <c r="E20" s="5"/>
      <c r="F20" s="5"/>
      <c r="G20" s="5"/>
    </row>
    <row r="21" spans="1:12" ht="16.5" thickBot="1" x14ac:dyDescent="0.3">
      <c r="A21" s="5"/>
      <c r="B21" s="5"/>
      <c r="C21" s="5"/>
      <c r="D21" s="5"/>
      <c r="E21" s="5"/>
      <c r="F21" s="5"/>
      <c r="G21" s="5"/>
    </row>
    <row r="22" spans="1:12" ht="16.5" thickTop="1" thickBot="1" x14ac:dyDescent="0.3">
      <c r="A22" s="11" t="s">
        <v>14</v>
      </c>
      <c r="B22" s="12"/>
      <c r="C22" s="12"/>
      <c r="D22" s="12"/>
      <c r="E22" s="12"/>
      <c r="F22" s="12"/>
      <c r="G22" s="12"/>
      <c r="H22" s="13"/>
    </row>
    <row r="23" spans="1:12" ht="16.5" thickTop="1" thickBot="1" x14ac:dyDescent="0.3">
      <c r="A23" s="14" t="s">
        <v>15</v>
      </c>
      <c r="B23" s="15"/>
      <c r="C23" s="15"/>
      <c r="D23" s="15"/>
      <c r="E23" s="15"/>
      <c r="F23" s="15"/>
      <c r="G23" s="15"/>
      <c r="H23" s="15"/>
    </row>
    <row r="24" spans="1:12" ht="16.5" thickTop="1" thickBot="1" x14ac:dyDescent="0.3">
      <c r="A24" s="7" t="s">
        <v>13</v>
      </c>
      <c r="B24" s="2">
        <v>1</v>
      </c>
      <c r="C24" s="2">
        <v>2</v>
      </c>
      <c r="D24" s="2">
        <v>3</v>
      </c>
      <c r="E24" s="3" t="s">
        <v>0</v>
      </c>
      <c r="F24" s="3" t="s">
        <v>1</v>
      </c>
      <c r="G24" s="3" t="s">
        <v>2</v>
      </c>
      <c r="H24" s="3" t="s">
        <v>3</v>
      </c>
    </row>
    <row r="25" spans="1:12" ht="15.75" x14ac:dyDescent="0.25">
      <c r="A25" s="4">
        <v>1</v>
      </c>
      <c r="B25" s="4">
        <f>(4*PI()^2*B5)/B15^2</f>
        <v>9.6996583045451406</v>
      </c>
      <c r="C25" s="4">
        <f t="shared" ref="C25:D25" si="12">(4*PI()^2*C5)/C15^2</f>
        <v>9.3578471358476882</v>
      </c>
      <c r="D25" s="4">
        <f t="shared" si="12"/>
        <v>9.6996583045451406</v>
      </c>
      <c r="E25" s="4">
        <f t="shared" ref="E25:E29" si="13">AVERAGE(B25:D25)</f>
        <v>9.585721248312657</v>
      </c>
      <c r="F25" s="4">
        <f>SQRT(((4*PI()^2)/E15^2*J5)^2+((-8*PI()^2*E5)/E15^3*J15)^2)</f>
        <v>5.8758817779072051E-3</v>
      </c>
      <c r="G25" s="4">
        <f>SQRT(((4*PI()^2)/E15^2*K5)^2+((-8*PI()^2*E5)/E15^3*K15)^2)</f>
        <v>0.49457512874164022</v>
      </c>
      <c r="H25" s="4">
        <f>SQRT(SUMSQ(G25,F25))</f>
        <v>0.49461003220363209</v>
      </c>
    </row>
    <row r="26" spans="1:12" ht="15.75" x14ac:dyDescent="0.25">
      <c r="A26" s="4">
        <v>2</v>
      </c>
      <c r="B26" s="4">
        <f t="shared" ref="B26:D26" si="14">(4*PI()^2*B6)/B16^2</f>
        <v>9.3500489299011473</v>
      </c>
      <c r="C26" s="4">
        <f t="shared" si="14"/>
        <v>9.3578471358476882</v>
      </c>
      <c r="D26" s="4">
        <f t="shared" si="14"/>
        <v>9.3500489299011473</v>
      </c>
      <c r="E26" s="4">
        <f t="shared" si="13"/>
        <v>9.3526483318833282</v>
      </c>
      <c r="F26" s="4">
        <f t="shared" ref="F26:F29" si="15">SQRT(((4*PI()^2)/E16^2*J6)^2+((-8*PI()^2*E6)/E16^3*J16)^2)</f>
        <v>5.6992481817451923E-3</v>
      </c>
      <c r="G26" s="4">
        <f t="shared" ref="G26:G29" si="16">SQRT(((4*PI()^2)/E16^2*K6)^2+((-8*PI()^2*E6)/E16^3*K16)^2)</f>
        <v>1.1184324034341334E-2</v>
      </c>
      <c r="H26" s="4">
        <f t="shared" ref="H26:H29" si="17">SQRT(SUMSQ(G26,F26))</f>
        <v>1.2552710222986553E-2</v>
      </c>
    </row>
    <row r="27" spans="1:12" ht="15.75" x14ac:dyDescent="0.25">
      <c r="A27" s="4">
        <v>3</v>
      </c>
      <c r="B27" s="4">
        <f t="shared" ref="B27:D27" si="18">(4*PI()^2*B7)/B17^2</f>
        <v>10.257129160158632</v>
      </c>
      <c r="C27" s="4">
        <f t="shared" si="18"/>
        <v>10.170837182878435</v>
      </c>
      <c r="D27" s="4">
        <f t="shared" si="18"/>
        <v>10.265669650716633</v>
      </c>
      <c r="E27" s="4">
        <f t="shared" si="13"/>
        <v>10.231211997917901</v>
      </c>
      <c r="F27" s="4">
        <f t="shared" si="15"/>
        <v>6.3794152645409597E-3</v>
      </c>
      <c r="G27" s="4">
        <f t="shared" si="16"/>
        <v>0.13683312455126001</v>
      </c>
      <c r="H27" s="4">
        <f t="shared" si="17"/>
        <v>0.13698175394401288</v>
      </c>
    </row>
    <row r="28" spans="1:12" ht="15.75" x14ac:dyDescent="0.25">
      <c r="A28" s="4">
        <v>4</v>
      </c>
      <c r="B28" s="4">
        <f t="shared" ref="B28:D28" si="19">(4*PI()^2*B8)/B18^2</f>
        <v>10.077312739798602</v>
      </c>
      <c r="C28" s="4">
        <f t="shared" si="19"/>
        <v>9.7880374225679567</v>
      </c>
      <c r="D28" s="4">
        <f t="shared" si="19"/>
        <v>9.3500489299011473</v>
      </c>
      <c r="E28" s="4">
        <f t="shared" si="13"/>
        <v>9.7384663640892359</v>
      </c>
      <c r="F28" s="4">
        <f t="shared" si="15"/>
        <v>5.9901656185863544E-3</v>
      </c>
      <c r="G28" s="4">
        <f t="shared" si="16"/>
        <v>0.88604630084819658</v>
      </c>
      <c r="H28" s="4">
        <f t="shared" si="17"/>
        <v>0.88606654904183746</v>
      </c>
    </row>
    <row r="29" spans="1:12" ht="15.75" x14ac:dyDescent="0.25">
      <c r="A29" s="4">
        <v>5</v>
      </c>
      <c r="B29" s="4">
        <f t="shared" ref="B29:D29" si="20">(4*PI()^2*B9)/B19^2</f>
        <v>9.5264536035771723</v>
      </c>
      <c r="C29" s="4">
        <f t="shared" si="20"/>
        <v>9.5185148922408569</v>
      </c>
      <c r="D29" s="4">
        <f t="shared" si="20"/>
        <v>9.5264536035771723</v>
      </c>
      <c r="E29" s="4">
        <f t="shared" si="13"/>
        <v>9.523807366465066</v>
      </c>
      <c r="F29" s="4">
        <f t="shared" si="15"/>
        <v>5.8305423016232465E-3</v>
      </c>
      <c r="G29" s="4">
        <f t="shared" si="16"/>
        <v>1.1385839333960668E-2</v>
      </c>
      <c r="H29" s="4">
        <f t="shared" si="17"/>
        <v>1.279189434250393E-2</v>
      </c>
    </row>
  </sheetData>
  <mergeCells count="6">
    <mergeCell ref="A2:L2"/>
    <mergeCell ref="A12:L12"/>
    <mergeCell ref="A13:L13"/>
    <mergeCell ref="A22:H22"/>
    <mergeCell ref="A23:H23"/>
    <mergeCell ref="A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 Vargas Torres</dc:creator>
  <cp:lastModifiedBy>Maria Alejandra Vargas Torres</cp:lastModifiedBy>
  <dcterms:created xsi:type="dcterms:W3CDTF">2023-11-05T03:09:04Z</dcterms:created>
  <dcterms:modified xsi:type="dcterms:W3CDTF">2023-11-07T13:54:46Z</dcterms:modified>
</cp:coreProperties>
</file>