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etaModels\"/>
    </mc:Choice>
  </mc:AlternateContent>
  <xr:revisionPtr revIDLastSave="0" documentId="13_ncr:1_{5D8EF0D6-070C-495A-8AEE-946E9A77D3C0}" xr6:coauthVersionLast="47" xr6:coauthVersionMax="47" xr10:uidLastSave="{00000000-0000-0000-0000-000000000000}"/>
  <bookViews>
    <workbookView xWindow="-120" yWindow="-120" windowWidth="38640" windowHeight="21060" activeTab="4" xr2:uid="{E998409C-6030-4F13-BFA3-5FA46D863087}"/>
  </bookViews>
  <sheets>
    <sheet name="Main" sheetId="4" r:id="rId1"/>
    <sheet name="Model" sheetId="5" r:id="rId2"/>
    <sheet name="Ratios" sheetId="2" r:id="rId3"/>
    <sheet name="CoC" sheetId="1" r:id="rId4"/>
    <sheet name="DCF" sheetId="3" r:id="rId5"/>
  </sheets>
  <definedNames>
    <definedName name="WACC">DCF!$E$18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4" i="3"/>
  <c r="O3" i="3"/>
  <c r="O5" i="3"/>
  <c r="I47" i="1"/>
  <c r="H5" i="4"/>
  <c r="H8" i="4"/>
  <c r="D2" i="2"/>
  <c r="E2" i="2" s="1"/>
  <c r="F2" i="2" s="1"/>
  <c r="G2" i="2" s="1"/>
  <c r="H2" i="2" s="1"/>
  <c r="I2" i="2" s="1"/>
  <c r="J2" i="2" s="1"/>
  <c r="L49" i="3"/>
  <c r="K49" i="3"/>
  <c r="J49" i="3"/>
  <c r="I49" i="3"/>
  <c r="H49" i="3"/>
  <c r="G49" i="3"/>
  <c r="L46" i="3"/>
  <c r="K46" i="3"/>
  <c r="J46" i="3"/>
  <c r="I46" i="3"/>
  <c r="H46" i="3"/>
  <c r="G46" i="3"/>
  <c r="L43" i="3"/>
  <c r="K43" i="3"/>
  <c r="J43" i="3"/>
  <c r="I43" i="3"/>
  <c r="H43" i="3"/>
  <c r="G43" i="3"/>
  <c r="L40" i="3"/>
  <c r="L51" i="3" s="1"/>
  <c r="K40" i="3"/>
  <c r="K51" i="3" s="1"/>
  <c r="J40" i="3"/>
  <c r="J51" i="3" s="1"/>
  <c r="I40" i="3"/>
  <c r="I51" i="3" s="1"/>
  <c r="H40" i="3"/>
  <c r="H51" i="3" s="1"/>
  <c r="G40" i="3"/>
  <c r="G51" i="3" s="1"/>
  <c r="L38" i="3"/>
  <c r="K38" i="3"/>
  <c r="J38" i="3"/>
  <c r="I38" i="3"/>
  <c r="H38" i="3"/>
  <c r="G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K32" i="3"/>
  <c r="J32" i="3"/>
  <c r="I32" i="3"/>
  <c r="H32" i="3"/>
  <c r="G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M31" i="3" l="1"/>
  <c r="M48" i="3"/>
  <c r="M45" i="3"/>
  <c r="M42" i="3"/>
  <c r="N25" i="3"/>
  <c r="N48" i="3" l="1"/>
  <c r="N45" i="3"/>
  <c r="N42" i="3"/>
  <c r="O25" i="3"/>
  <c r="N31" i="3"/>
  <c r="M37" i="3"/>
  <c r="M40" i="3" s="1"/>
  <c r="M51" i="3" s="1"/>
  <c r="M52" i="3" s="1"/>
  <c r="N37" i="3" l="1"/>
  <c r="N40" i="3" s="1"/>
  <c r="N51" i="3" s="1"/>
  <c r="N52" i="3" s="1"/>
  <c r="O48" i="3"/>
  <c r="P25" i="3"/>
  <c r="O45" i="3"/>
  <c r="O42" i="3"/>
  <c r="O31" i="3"/>
  <c r="O37" i="3" l="1"/>
  <c r="O40" i="3" s="1"/>
  <c r="O51" i="3" s="1"/>
  <c r="O52" i="3" s="1"/>
  <c r="Q25" i="3"/>
  <c r="P48" i="3"/>
  <c r="P45" i="3"/>
  <c r="P42" i="3"/>
  <c r="P31" i="3"/>
  <c r="Q48" i="3" l="1"/>
  <c r="Q45" i="3"/>
  <c r="R25" i="3"/>
  <c r="Q42" i="3"/>
  <c r="Q31" i="3"/>
  <c r="P37" i="3"/>
  <c r="P40" i="3" s="1"/>
  <c r="P51" i="3" s="1"/>
  <c r="P52" i="3" s="1"/>
  <c r="Q37" i="3" l="1"/>
  <c r="Q40" i="3" s="1"/>
  <c r="Q51" i="3" s="1"/>
  <c r="Q52" i="3" s="1"/>
  <c r="R42" i="3"/>
  <c r="R48" i="3"/>
  <c r="S25" i="3"/>
  <c r="R45" i="3"/>
  <c r="R31" i="3"/>
  <c r="T25" i="3" l="1"/>
  <c r="S48" i="3"/>
  <c r="S4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U48" i="3"/>
  <c r="U45" i="3"/>
  <c r="U42" i="3"/>
  <c r="V25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s="1"/>
  <c r="V56" i="3" l="1"/>
  <c r="V51" i="3"/>
  <c r="F37" i="1"/>
  <c r="F32" i="1"/>
  <c r="F20" i="1"/>
  <c r="F8" i="1"/>
  <c r="F22" i="1" s="1"/>
  <c r="V52" i="3" l="1"/>
  <c r="V54" i="3" s="1"/>
  <c r="V57" i="3" s="1"/>
  <c r="V60" i="3" s="1"/>
  <c r="V62" i="3" s="1"/>
  <c r="J4" i="3" s="1"/>
  <c r="F41" i="1"/>
  <c r="C69" i="3" l="1"/>
  <c r="N69" i="3"/>
  <c r="J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<sst xmlns="http://schemas.openxmlformats.org/spreadsheetml/2006/main" count="281" uniqueCount="207">
  <si>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</si>
  <si>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</si>
  <si>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</si>
  <si>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</si>
  <si>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</si>
  <si>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</si>
  <si>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</si>
  <si>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</si>
  <si>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</si>
  <si>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</si>
  <si>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</si>
  <si>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Unlevered Beta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</si>
  <si>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</si>
  <si>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</si>
  <si>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</si>
  <si>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</si>
  <si>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</si>
  <si>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</si>
  <si>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</si>
  <si>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</si>
  <si>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</si>
  <si>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</si>
  <si>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</si>
  <si>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</si>
  <si>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</si>
  <si>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</si>
  <si>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</si>
  <si>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</si>
  <si>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</si>
  <si>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</si>
  <si>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</si>
  <si>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</si>
  <si>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</si>
  <si>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x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</si>
  <si>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</si>
  <si>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</si>
  <si>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</si>
  <si>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</si>
  <si>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</si>
  <si>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</si>
  <si>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</si>
  <si>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</si>
  <si>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</si>
  <si>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</si>
  <si>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</si>
  <si>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</si>
  <si>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</si>
  <si>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</si>
  <si>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</si>
  <si>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</si>
  <si>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</si>
  <si>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EBIT</t>
  </si>
  <si>
    <t>TGR</t>
  </si>
  <si>
    <t>Probability</t>
  </si>
  <si>
    <t>ROIC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</si>
  <si>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</si>
  <si>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</si>
  <si>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</si>
  <si>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</si>
  <si>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</si>
  <si>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</si>
  <si>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</si>
  <si>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</si>
  <si>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</si>
  <si>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</si>
  <si>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</si>
  <si>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</si>
  <si>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</si>
  <si>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</si>
  <si>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</si>
  <si>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</si>
  <si>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</si>
  <si>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</si>
  <si>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</si>
  <si>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</si>
  <si>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Equity Value</t>
  </si>
  <si>
    <t xml:space="preserve">Number of Shares </t>
  </si>
  <si>
    <t>Sensitivity Analysis</t>
  </si>
  <si>
    <t>Ratios</t>
  </si>
  <si>
    <t>Price</t>
  </si>
  <si>
    <t>Shares o/s</t>
  </si>
  <si>
    <t>Market Cap</t>
  </si>
  <si>
    <t>Net Debt</t>
  </si>
  <si>
    <t>EV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</si>
  <si>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</si>
  <si>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</si>
  <si>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</si>
  <si>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</si>
  <si>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</si>
  <si>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</si>
  <si>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</si>
  <si>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</si>
  <si>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</si>
  <si>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</si>
  <si>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</si>
  <si>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</si>
  <si>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</si>
  <si>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</si>
  <si>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</si>
  <si>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</si>
  <si>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</si>
  <si>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</si>
  <si>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</si>
  <si>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</si>
  <si>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</si>
  <si>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</si>
  <si>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</si>
  <si>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</si>
  <si>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</si>
  <si>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</si>
  <si>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</si>
  <si>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</si>
  <si>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</si>
  <si>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</si>
  <si>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</si>
  <si>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</si>
  <si>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</si>
  <si>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</si>
  <si>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</si>
  <si>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</si>
  <si>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</si>
  <si>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</si>
  <si>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</si>
  <si>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</si>
  <si>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</si>
  <si>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</si>
  <si>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</si>
  <si>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</si>
  <si>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</si>
  <si>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</si>
  <si>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</si>
  <si>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</si>
  <si>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</si>
  <si>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</si>
  <si>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</si>
  <si>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</si>
  <si>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</si>
  <si>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</si>
  <si>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</si>
  <si>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</si>
  <si>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</si>
  <si>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</si>
  <si>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</si>
  <si>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</si>
  <si>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</si>
  <si>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</si>
  <si>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</si>
  <si>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</si>
  <si>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</si>
  <si>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</si>
  <si>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</si>
  <si>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</si>
  <si>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</si>
  <si>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</si>
  <si>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</si>
  <si>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</si>
  <si>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</si>
  <si>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</si>
  <si>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</si>
  <si>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</si>
  <si>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</si>
  <si>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</si>
  <si>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</si>
  <si>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</si>
  <si>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</si>
  <si>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</si>
  <si>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</si>
  <si>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Value Driver</t>
  </si>
  <si>
    <t>Company Name</t>
  </si>
  <si>
    <t>numbers in mio USD</t>
  </si>
  <si>
    <t>TICKR</t>
  </si>
  <si>
    <t>SEC/IR</t>
  </si>
  <si>
    <t>Businesmodel</t>
  </si>
  <si>
    <t>Notes</t>
  </si>
  <si>
    <t xml:space="preserve">Shares </t>
  </si>
  <si>
    <t>MC</t>
  </si>
  <si>
    <t>Cash</t>
  </si>
  <si>
    <t>Debt</t>
  </si>
  <si>
    <t>Q224</t>
  </si>
  <si>
    <t>Q324</t>
  </si>
  <si>
    <t>Main</t>
  </si>
  <si>
    <t>Q123</t>
  </si>
  <si>
    <t>Q223</t>
  </si>
  <si>
    <t>Q323</t>
  </si>
  <si>
    <t>Q424</t>
  </si>
  <si>
    <t>Q124</t>
  </si>
  <si>
    <t>Q423</t>
  </si>
  <si>
    <t>FY18</t>
  </si>
  <si>
    <t>FY19</t>
  </si>
  <si>
    <t>FY20</t>
  </si>
  <si>
    <t>FY21</t>
  </si>
  <si>
    <t>FY22</t>
  </si>
  <si>
    <t>FY23</t>
  </si>
  <si>
    <t>FY24</t>
  </si>
  <si>
    <t>= Raw Beta* Debt-to-Equity Ratio (Book Value)</t>
  </si>
  <si>
    <t>Debt to Value Ratio</t>
  </si>
  <si>
    <t>Value of Debt/Enterpries Value</t>
  </si>
  <si>
    <t>(+) Cash and other non-operating assets</t>
  </si>
  <si>
    <t>(-) Debt and other non-equity claims</t>
  </si>
  <si>
    <t>Invested Capital (exl. Intangibles)</t>
  </si>
  <si>
    <t>Change</t>
  </si>
  <si>
    <t>=&gt; CV(t) = NOPAT(t+1)*(1-g/RONIC)/(WACC - g) =&gt; equal pertuity formula: CV = FCF*(1+g) /(WACC-g)</t>
  </si>
  <si>
    <t>ROINC</t>
  </si>
  <si>
    <t>Implied Share Price</t>
  </si>
  <si>
    <t>RONIC</t>
  </si>
  <si>
    <t>Scneario DCF Price</t>
  </si>
  <si>
    <t>=Revenue/Equity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</si>
</sst>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&quot;FY&quot;0&quot;A&quot;"/>
    <numFmt numFmtId="166" formatCode="#,##0.0;[Red]#,##0.0"/>
    <numFmt numFmtId="167" formatCode="0.0"/>
    <numFmt numFmtId="168" formatCode="\F\Y#,##0"/>
    <numFmt numFmtId="169" formatCode="#,##0;\(#,##0\)"/>
    <numFmt numFmtId="170" formatCode="#,##0.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6" fillId="0" borderId="4" xfId="0" applyFont="1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7" fillId="0" borderId="0" xfId="0" applyFont="1"/>
    <xf numFmtId="0" fontId="3" fillId="0" borderId="0" xfId="0" applyFont="1"/>
    <xf numFmtId="164" fontId="0" fillId="3" borderId="7" xfId="1" applyNumberFormat="1" applyFont="1" applyFill="1" applyBorder="1" applyAlignment="1">
      <alignment horizontal="center"/>
    </xf>
    <xf numFmtId="165" fontId="2" fillId="2" borderId="0" xfId="0" applyNumberFormat="1" applyFont="1" applyFill="1"/>
    <xf numFmtId="166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9" fontId="0" fillId="0" borderId="0" xfId="1" applyFont="1"/>
    <xf numFmtId="164" fontId="0" fillId="3" borderId="7" xfId="1" applyNumberFormat="1" applyFont="1" applyFill="1" applyBorder="1" applyAlignment="1">
      <alignment horizontal="right"/>
    </xf>
    <xf numFmtId="0" fontId="3" fillId="5" borderId="1" xfId="0" applyFont="1" applyFill="1" applyBorder="1"/>
    <xf numFmtId="0" fontId="3" fillId="5" borderId="2" xfId="0" applyFont="1" applyFill="1" applyBorder="1"/>
    <xf numFmtId="164" fontId="8" fillId="0" borderId="0" xfId="1" applyNumberFormat="1" applyFont="1"/>
    <xf numFmtId="164" fontId="8" fillId="0" borderId="0" xfId="0" applyNumberFormat="1" applyFont="1"/>
    <xf numFmtId="166" fontId="3" fillId="5" borderId="8" xfId="0" applyNumberFormat="1" applyFont="1" applyFill="1" applyBorder="1"/>
    <xf numFmtId="166" fontId="3" fillId="5" borderId="9" xfId="0" applyNumberFormat="1" applyFont="1" applyFill="1" applyBorder="1"/>
    <xf numFmtId="166" fontId="3" fillId="5" borderId="11" xfId="0" applyNumberFormat="1" applyFont="1" applyFill="1" applyBorder="1"/>
    <xf numFmtId="166" fontId="3" fillId="5" borderId="4" xfId="0" applyNumberFormat="1" applyFont="1" applyFill="1" applyBorder="1"/>
    <xf numFmtId="166" fontId="0" fillId="0" borderId="4" xfId="0" applyNumberFormat="1" applyBorder="1"/>
    <xf numFmtId="166" fontId="0" fillId="0" borderId="4" xfId="0" applyNumberFormat="1" applyBorder="1" applyAlignment="1">
      <alignment horizontal="right"/>
    </xf>
    <xf numFmtId="166" fontId="0" fillId="0" borderId="2" xfId="0" applyNumberFormat="1" applyBorder="1"/>
    <xf numFmtId="166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4" fontId="2" fillId="6" borderId="0" xfId="0" applyNumberFormat="1" applyFont="1" applyFill="1"/>
    <xf numFmtId="167" fontId="0" fillId="0" borderId="0" xfId="0" applyNumberFormat="1"/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0" fillId="0" borderId="0" xfId="2"/>
    <xf numFmtId="169" fontId="0" fillId="0" borderId="0" xfId="0" applyNumberFormat="1" applyAlignment="1">
      <alignment horizontal="right"/>
    </xf>
    <xf numFmtId="0" fontId="10" fillId="0" borderId="4" xfId="2" applyBorder="1"/>
    <xf numFmtId="169" fontId="3" fillId="5" borderId="2" xfId="0" applyNumberFormat="1" applyFont="1" applyFill="1" applyBorder="1"/>
    <xf numFmtId="169" fontId="3" fillId="5" borderId="9" xfId="0" applyNumberFormat="1" applyFont="1" applyFill="1" applyBorder="1"/>
    <xf numFmtId="169" fontId="3" fillId="5" borderId="10" xfId="0" applyNumberFormat="1" applyFont="1" applyFill="1" applyBorder="1"/>
    <xf numFmtId="169" fontId="3" fillId="5" borderId="4" xfId="0" applyNumberFormat="1" applyFont="1" applyFill="1" applyBorder="1"/>
    <xf numFmtId="169" fontId="3" fillId="5" borderId="12" xfId="0" applyNumberFormat="1" applyFont="1" applyFill="1" applyBorder="1"/>
    <xf numFmtId="0" fontId="11" fillId="0" borderId="0" xfId="0" applyFont="1"/>
    <xf numFmtId="168" fontId="11" fillId="0" borderId="0" xfId="0" applyNumberFormat="1" applyFont="1" applyAlignment="1">
      <alignment horizontal="right"/>
    </xf>
    <xf numFmtId="0" fontId="12" fillId="0" borderId="0" xfId="0" applyFont="1"/>
    <xf numFmtId="169" fontId="3" fillId="5" borderId="3" xfId="0" applyNumberFormat="1" applyFont="1" applyFill="1" applyBorder="1"/>
    <xf numFmtId="167" fontId="3" fillId="0" borderId="0" xfId="0" applyNumberFormat="1" applyFont="1"/>
    <xf numFmtId="164" fontId="2" fillId="6" borderId="9" xfId="0" applyNumberFormat="1" applyFont="1" applyFill="1" applyBorder="1"/>
    <xf numFmtId="170" fontId="0" fillId="3" borderId="7" xfId="1" applyNumberFormat="1" applyFont="1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169" fontId="0" fillId="0" borderId="4" xfId="0" applyNumberFormat="1" applyBorder="1" applyAlignment="1">
      <alignment horizontal="right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989709-309B-5303-BE49-8EC0AC6D2DF6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053-39B8-46CE-958E-7D84F80168F3}">
  <dimension ref="A1:I13"/>
  <sheetViews>
    <sheetView workbookViewId="0">
      <selection activeCell="H8" sqref="H8"/>
    </sheetView>
  </sheetViews>
  <sheetFormatPr defaultRowHeight="15" x14ac:dyDescent="0.25"/>
  <cols>
    <col min="1" max="1" width="3.5703125" customWidth="1"/>
  </cols>
  <sheetData>
    <row r="1" spans="1:9" x14ac:dyDescent="0.25">
      <c r="A1" s="19" t="s">
        <v>168</v>
      </c>
    </row>
    <row r="2" spans="1:9" x14ac:dyDescent="0.25">
      <c r="A2" t="s">
        <v>169</v>
      </c>
      <c r="G2" s="2" t="s">
        <v>26</v>
      </c>
    </row>
    <row r="3" spans="1:9" x14ac:dyDescent="0.25">
      <c r="G3" t="s">
        <v>79</v>
      </c>
    </row>
    <row r="4" spans="1:9" x14ac:dyDescent="0.25">
      <c r="B4" t="s">
        <v>170</v>
      </c>
      <c r="G4" t="s">
        <v>174</v>
      </c>
      <c r="H4" s="46"/>
      <c r="I4" s="48" t="s">
        <v>179</v>
      </c>
    </row>
    <row r="5" spans="1:9" x14ac:dyDescent="0.25">
      <c r="B5" t="s">
        <v>171</v>
      </c>
      <c r="G5" t="s">
        <v>175</v>
      </c>
      <c r="H5" s="46">
        <f>+H3*H4</f>
        <v>0</v>
      </c>
    </row>
    <row r="6" spans="1:9" x14ac:dyDescent="0.25">
      <c r="G6" t="s">
        <v>176</v>
      </c>
      <c r="H6" s="46"/>
      <c r="I6" s="48" t="s">
        <v>179</v>
      </c>
    </row>
    <row r="7" spans="1:9" x14ac:dyDescent="0.25">
      <c r="B7" s="19" t="s">
        <v>172</v>
      </c>
      <c r="G7" t="s">
        <v>177</v>
      </c>
      <c r="H7" s="46"/>
      <c r="I7" s="48" t="s">
        <v>179</v>
      </c>
    </row>
    <row r="8" spans="1:9" x14ac:dyDescent="0.25">
      <c r="G8" t="s">
        <v>83</v>
      </c>
      <c r="H8" s="46">
        <f>+H5-H6+H7</f>
        <v>0</v>
      </c>
    </row>
    <row r="13" spans="1:9" x14ac:dyDescent="0.25">
      <c r="B13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BDB8-E662-4849-8465-854A3FD799AC}">
  <dimension ref="A1:R777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4.7109375" bestFit="1" customWidth="1"/>
    <col min="2" max="2" width="21.28515625" customWidth="1"/>
  </cols>
  <sheetData>
    <row r="1" spans="1:18" x14ac:dyDescent="0.25">
      <c r="A1" s="50" t="s">
        <v>180</v>
      </c>
    </row>
    <row r="2" spans="1:18" x14ac:dyDescent="0.25">
      <c r="B2" s="18" t="s">
        <v>57</v>
      </c>
      <c r="C2" s="51" t="s">
        <v>181</v>
      </c>
      <c r="D2" s="51" t="s">
        <v>182</v>
      </c>
      <c r="E2" s="51" t="s">
        <v>183</v>
      </c>
      <c r="F2" s="51" t="s">
        <v>186</v>
      </c>
      <c r="G2" s="51" t="s">
        <v>185</v>
      </c>
      <c r="H2" s="51" t="s">
        <v>178</v>
      </c>
      <c r="I2" s="51" t="s">
        <v>179</v>
      </c>
      <c r="J2" s="51" t="s">
        <v>184</v>
      </c>
      <c r="K2" s="51"/>
      <c r="L2" s="51" t="s">
        <v>187</v>
      </c>
      <c r="M2" s="51" t="s">
        <v>188</v>
      </c>
      <c r="N2" s="51" t="s">
        <v>189</v>
      </c>
      <c r="O2" s="51" t="s">
        <v>190</v>
      </c>
      <c r="P2" s="51" t="s">
        <v>191</v>
      </c>
      <c r="Q2" s="51" t="s">
        <v>192</v>
      </c>
      <c r="R2" s="51" t="s">
        <v>193</v>
      </c>
    </row>
    <row r="3" spans="1:18" x14ac:dyDescent="0.25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18" x14ac:dyDescent="0.25"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18" x14ac:dyDescent="0.25"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</row>
    <row r="7" spans="1:18" x14ac:dyDescent="0.25"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spans="1:18" x14ac:dyDescent="0.25"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18" x14ac:dyDescent="0.25"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18" x14ac:dyDescent="0.25"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</row>
    <row r="11" spans="1:18" x14ac:dyDescent="0.25"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</row>
    <row r="12" spans="1:18" x14ac:dyDescent="0.25"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</row>
    <row r="13" spans="1:18" x14ac:dyDescent="0.25"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spans="1:18" x14ac:dyDescent="0.25"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</row>
    <row r="15" spans="1:18" x14ac:dyDescent="0.25"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</row>
    <row r="16" spans="1:18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</row>
    <row r="17" spans="3:18" x14ac:dyDescent="0.25"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3:18" x14ac:dyDescent="0.25"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3:18" x14ac:dyDescent="0.25"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 spans="3:18" x14ac:dyDescent="0.25"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 spans="3:18" x14ac:dyDescent="0.25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</row>
    <row r="22" spans="3:18" x14ac:dyDescent="0.25"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</row>
    <row r="23" spans="3:18" x14ac:dyDescent="0.25"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</row>
    <row r="24" spans="3:18" x14ac:dyDescent="0.25"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</row>
    <row r="25" spans="3:18" x14ac:dyDescent="0.25"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</row>
    <row r="26" spans="3:18" x14ac:dyDescent="0.25"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</row>
    <row r="27" spans="3:18" x14ac:dyDescent="0.25"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</row>
    <row r="28" spans="3:18" x14ac:dyDescent="0.25"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3:18" x14ac:dyDescent="0.25"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</row>
    <row r="30" spans="3:18" x14ac:dyDescent="0.25"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</row>
    <row r="31" spans="3:18" x14ac:dyDescent="0.25"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</row>
    <row r="32" spans="3:18" x14ac:dyDescent="0.25"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</row>
    <row r="33" spans="3:18" x14ac:dyDescent="0.25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</row>
    <row r="34" spans="3:18" x14ac:dyDescent="0.25"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</row>
    <row r="35" spans="3:18" x14ac:dyDescent="0.25"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</row>
    <row r="36" spans="3:18" x14ac:dyDescent="0.25"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  <row r="37" spans="3:18" x14ac:dyDescent="0.25"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</row>
    <row r="38" spans="3:18" x14ac:dyDescent="0.25"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</row>
    <row r="39" spans="3:18" x14ac:dyDescent="0.25"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</row>
    <row r="40" spans="3:18" x14ac:dyDescent="0.25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</row>
    <row r="41" spans="3:18" x14ac:dyDescent="0.25"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</row>
    <row r="42" spans="3:18" x14ac:dyDescent="0.25"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</row>
    <row r="43" spans="3:18" x14ac:dyDescent="0.25"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</row>
    <row r="44" spans="3:18" x14ac:dyDescent="0.25"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</row>
    <row r="45" spans="3:18" x14ac:dyDescent="0.25"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</row>
    <row r="46" spans="3:18" x14ac:dyDescent="0.25"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</row>
    <row r="47" spans="3:18" x14ac:dyDescent="0.25"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3:18" x14ac:dyDescent="0.25"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3:18" x14ac:dyDescent="0.25"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</row>
    <row r="50" spans="3:18" x14ac:dyDescent="0.25"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</row>
    <row r="51" spans="3:18" x14ac:dyDescent="0.25"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</row>
    <row r="52" spans="3:18" x14ac:dyDescent="0.25"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</row>
    <row r="53" spans="3:18" x14ac:dyDescent="0.25"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3:18" x14ac:dyDescent="0.25"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  <row r="55" spans="3:18" x14ac:dyDescent="0.25"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</row>
    <row r="56" spans="3:18" x14ac:dyDescent="0.25"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spans="3:18" x14ac:dyDescent="0.25"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</row>
    <row r="58" spans="3:18" x14ac:dyDescent="0.25"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spans="3:18" x14ac:dyDescent="0.25"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</row>
    <row r="60" spans="3:18" x14ac:dyDescent="0.25"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</row>
    <row r="61" spans="3:18" x14ac:dyDescent="0.25"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</row>
    <row r="62" spans="3:18" x14ac:dyDescent="0.25"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</row>
    <row r="63" spans="3:18" x14ac:dyDescent="0.25"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</row>
    <row r="64" spans="3:18" x14ac:dyDescent="0.25"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</row>
    <row r="65" spans="3:18" x14ac:dyDescent="0.25"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</row>
    <row r="66" spans="3:18" x14ac:dyDescent="0.25"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</row>
    <row r="67" spans="3:18" x14ac:dyDescent="0.25"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</row>
    <row r="68" spans="3:18" x14ac:dyDescent="0.25"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</row>
    <row r="69" spans="3:18" x14ac:dyDescent="0.25"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</row>
    <row r="70" spans="3:18" x14ac:dyDescent="0.25"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</row>
    <row r="71" spans="3:18" x14ac:dyDescent="0.25"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</row>
    <row r="72" spans="3:18" x14ac:dyDescent="0.25"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</row>
    <row r="73" spans="3:18" x14ac:dyDescent="0.25"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</row>
    <row r="74" spans="3:18" x14ac:dyDescent="0.25"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</row>
    <row r="75" spans="3:18" x14ac:dyDescent="0.25"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</row>
    <row r="76" spans="3:18" x14ac:dyDescent="0.25"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</row>
    <row r="77" spans="3:18" x14ac:dyDescent="0.25"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</row>
    <row r="78" spans="3:18" x14ac:dyDescent="0.25"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</row>
    <row r="79" spans="3:18" x14ac:dyDescent="0.25"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</row>
    <row r="80" spans="3:18" x14ac:dyDescent="0.25"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</row>
    <row r="81" spans="3:18" x14ac:dyDescent="0.25"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</row>
    <row r="82" spans="3:18" x14ac:dyDescent="0.25"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</row>
    <row r="83" spans="3:18" x14ac:dyDescent="0.25"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</row>
    <row r="84" spans="3:18" x14ac:dyDescent="0.25"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</row>
    <row r="85" spans="3:18" x14ac:dyDescent="0.25"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</row>
    <row r="86" spans="3:18" x14ac:dyDescent="0.25"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</row>
    <row r="87" spans="3:18" x14ac:dyDescent="0.25"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</row>
    <row r="88" spans="3:18" x14ac:dyDescent="0.25"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</row>
    <row r="89" spans="3:18" x14ac:dyDescent="0.25"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</row>
    <row r="90" spans="3:18" x14ac:dyDescent="0.25"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</row>
    <row r="91" spans="3:18" x14ac:dyDescent="0.25"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</row>
    <row r="92" spans="3:18" x14ac:dyDescent="0.25"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spans="3:18" x14ac:dyDescent="0.25"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</row>
    <row r="94" spans="3:18" x14ac:dyDescent="0.25"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</row>
    <row r="95" spans="3:18" x14ac:dyDescent="0.25"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</row>
    <row r="96" spans="3:18" x14ac:dyDescent="0.25"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</row>
    <row r="97" spans="3:18" x14ac:dyDescent="0.25"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</row>
    <row r="98" spans="3:18" x14ac:dyDescent="0.25"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</row>
    <row r="99" spans="3:18" x14ac:dyDescent="0.25"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</row>
    <row r="100" spans="3:18" x14ac:dyDescent="0.25"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</row>
    <row r="101" spans="3:18" x14ac:dyDescent="0.25"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</row>
    <row r="102" spans="3:18" x14ac:dyDescent="0.25"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</row>
    <row r="103" spans="3:18" x14ac:dyDescent="0.25"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</row>
    <row r="104" spans="3:18" x14ac:dyDescent="0.25"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</row>
    <row r="105" spans="3:18" x14ac:dyDescent="0.25"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</row>
    <row r="106" spans="3:18" x14ac:dyDescent="0.25"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</row>
    <row r="107" spans="3:18" x14ac:dyDescent="0.25"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</row>
    <row r="108" spans="3:18" x14ac:dyDescent="0.25"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</row>
    <row r="109" spans="3:18" x14ac:dyDescent="0.25"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</row>
    <row r="110" spans="3:18" x14ac:dyDescent="0.25"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</row>
    <row r="111" spans="3:18" x14ac:dyDescent="0.25"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</row>
    <row r="112" spans="3:18" x14ac:dyDescent="0.25"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</row>
    <row r="113" spans="3:18" x14ac:dyDescent="0.25"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</row>
    <row r="114" spans="3:18" x14ac:dyDescent="0.25"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</row>
    <row r="115" spans="3:18" x14ac:dyDescent="0.25"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</row>
    <row r="116" spans="3:18" x14ac:dyDescent="0.25"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</row>
    <row r="117" spans="3:18" x14ac:dyDescent="0.25"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</row>
    <row r="118" spans="3:18" x14ac:dyDescent="0.25"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</row>
    <row r="119" spans="3:18" x14ac:dyDescent="0.25"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</row>
    <row r="120" spans="3:18" x14ac:dyDescent="0.25"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</row>
    <row r="121" spans="3:18" x14ac:dyDescent="0.25"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</row>
    <row r="122" spans="3:18" x14ac:dyDescent="0.25"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</row>
    <row r="123" spans="3:18" x14ac:dyDescent="0.25"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</row>
    <row r="124" spans="3:18" x14ac:dyDescent="0.25"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</row>
    <row r="125" spans="3:18" x14ac:dyDescent="0.25"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</row>
    <row r="126" spans="3:18" x14ac:dyDescent="0.25"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</row>
    <row r="127" spans="3:18" x14ac:dyDescent="0.25"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</row>
    <row r="128" spans="3:18" x14ac:dyDescent="0.25"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</row>
    <row r="129" spans="3:18" x14ac:dyDescent="0.25"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</row>
    <row r="130" spans="3:18" x14ac:dyDescent="0.25"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</row>
    <row r="131" spans="3:18" x14ac:dyDescent="0.25"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</row>
    <row r="132" spans="3:18" x14ac:dyDescent="0.25"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</row>
    <row r="133" spans="3:18" x14ac:dyDescent="0.25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</row>
    <row r="134" spans="3:18" x14ac:dyDescent="0.25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</row>
    <row r="135" spans="3:18" x14ac:dyDescent="0.25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</row>
    <row r="136" spans="3:18" x14ac:dyDescent="0.25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</row>
    <row r="137" spans="3:18" x14ac:dyDescent="0.25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</row>
    <row r="138" spans="3:18" x14ac:dyDescent="0.25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</row>
    <row r="139" spans="3:18" x14ac:dyDescent="0.25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</row>
    <row r="140" spans="3:18" x14ac:dyDescent="0.25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</row>
    <row r="141" spans="3:18" x14ac:dyDescent="0.25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</row>
    <row r="142" spans="3:18" x14ac:dyDescent="0.25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</row>
    <row r="143" spans="3:18" x14ac:dyDescent="0.25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</row>
    <row r="144" spans="3:18" x14ac:dyDescent="0.25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</row>
    <row r="145" spans="3:18" x14ac:dyDescent="0.25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</row>
    <row r="146" spans="3:18" x14ac:dyDescent="0.25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</row>
    <row r="147" spans="3:18" x14ac:dyDescent="0.25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</row>
    <row r="148" spans="3:18" x14ac:dyDescent="0.25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</row>
    <row r="149" spans="3:18" x14ac:dyDescent="0.25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</row>
    <row r="150" spans="3:18" x14ac:dyDescent="0.25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</row>
    <row r="151" spans="3:18" x14ac:dyDescent="0.25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</row>
    <row r="152" spans="3:18" x14ac:dyDescent="0.25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</row>
    <row r="153" spans="3:18" x14ac:dyDescent="0.25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</row>
    <row r="154" spans="3:18" x14ac:dyDescent="0.25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</row>
    <row r="155" spans="3:18" x14ac:dyDescent="0.25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</row>
    <row r="156" spans="3:18" x14ac:dyDescent="0.25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</row>
    <row r="157" spans="3:18" x14ac:dyDescent="0.25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</row>
    <row r="158" spans="3:18" x14ac:dyDescent="0.25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</row>
    <row r="159" spans="3:18" x14ac:dyDescent="0.25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</row>
    <row r="160" spans="3:18" x14ac:dyDescent="0.25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</row>
    <row r="161" spans="3:18" x14ac:dyDescent="0.25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</row>
    <row r="162" spans="3:18" x14ac:dyDescent="0.25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</row>
    <row r="163" spans="3:18" x14ac:dyDescent="0.25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</row>
    <row r="164" spans="3:18" x14ac:dyDescent="0.25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</row>
    <row r="165" spans="3:18" x14ac:dyDescent="0.25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</row>
    <row r="166" spans="3:18" x14ac:dyDescent="0.25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</row>
    <row r="167" spans="3:18" x14ac:dyDescent="0.25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</row>
    <row r="168" spans="3:18" x14ac:dyDescent="0.25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</row>
    <row r="169" spans="3:18" x14ac:dyDescent="0.25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</row>
    <row r="170" spans="3:18" x14ac:dyDescent="0.25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3:18" x14ac:dyDescent="0.25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</row>
    <row r="172" spans="3:18" x14ac:dyDescent="0.25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</row>
    <row r="173" spans="3:18" x14ac:dyDescent="0.25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</row>
    <row r="174" spans="3:18" x14ac:dyDescent="0.25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3:18" x14ac:dyDescent="0.25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</row>
    <row r="176" spans="3:18" x14ac:dyDescent="0.25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</row>
    <row r="177" spans="3:18" x14ac:dyDescent="0.25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</row>
    <row r="178" spans="3:18" x14ac:dyDescent="0.25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3:18" x14ac:dyDescent="0.25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</row>
    <row r="180" spans="3:18" x14ac:dyDescent="0.25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</row>
    <row r="181" spans="3:18" x14ac:dyDescent="0.25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</row>
    <row r="182" spans="3:18" x14ac:dyDescent="0.25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3:18" x14ac:dyDescent="0.25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</row>
    <row r="184" spans="3:18" x14ac:dyDescent="0.25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</row>
    <row r="185" spans="3:18" x14ac:dyDescent="0.25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</row>
    <row r="186" spans="3:18" x14ac:dyDescent="0.25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3:18" x14ac:dyDescent="0.25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</row>
    <row r="188" spans="3:18" x14ac:dyDescent="0.25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</row>
    <row r="189" spans="3:18" x14ac:dyDescent="0.25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</row>
    <row r="190" spans="3:18" x14ac:dyDescent="0.25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3:18" x14ac:dyDescent="0.25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</row>
    <row r="192" spans="3:18" x14ac:dyDescent="0.25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</row>
    <row r="193" spans="3:18" x14ac:dyDescent="0.25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</row>
    <row r="194" spans="3:18" x14ac:dyDescent="0.25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3:18" x14ac:dyDescent="0.25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</row>
    <row r="196" spans="3:18" x14ac:dyDescent="0.25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</row>
    <row r="197" spans="3:18" x14ac:dyDescent="0.25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</row>
    <row r="198" spans="3:18" x14ac:dyDescent="0.25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3:18" x14ac:dyDescent="0.25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</row>
    <row r="200" spans="3:18" x14ac:dyDescent="0.25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</row>
    <row r="201" spans="3:18" x14ac:dyDescent="0.25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</row>
    <row r="202" spans="3:18" x14ac:dyDescent="0.25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3:18" x14ac:dyDescent="0.25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</row>
    <row r="204" spans="3:18" x14ac:dyDescent="0.25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</row>
    <row r="205" spans="3:18" x14ac:dyDescent="0.25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</row>
    <row r="206" spans="3:18" x14ac:dyDescent="0.25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3:18" x14ac:dyDescent="0.25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</row>
    <row r="208" spans="3:18" x14ac:dyDescent="0.25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</row>
    <row r="209" spans="3:18" x14ac:dyDescent="0.25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</row>
    <row r="210" spans="3:18" x14ac:dyDescent="0.25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3:18" x14ac:dyDescent="0.25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</row>
    <row r="212" spans="3:18" x14ac:dyDescent="0.25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</row>
    <row r="213" spans="3:18" x14ac:dyDescent="0.25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</row>
    <row r="214" spans="3:18" x14ac:dyDescent="0.25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3:18" x14ac:dyDescent="0.25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</row>
    <row r="216" spans="3:18" x14ac:dyDescent="0.25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</row>
    <row r="217" spans="3:18" x14ac:dyDescent="0.25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</row>
    <row r="218" spans="3:18" x14ac:dyDescent="0.25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3:18" x14ac:dyDescent="0.25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</row>
    <row r="220" spans="3:18" x14ac:dyDescent="0.25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</row>
    <row r="221" spans="3:18" x14ac:dyDescent="0.25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</row>
    <row r="222" spans="3:18" x14ac:dyDescent="0.25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3:18" x14ac:dyDescent="0.25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</row>
    <row r="224" spans="3:18" x14ac:dyDescent="0.25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</row>
    <row r="225" spans="3:18" x14ac:dyDescent="0.25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</row>
    <row r="226" spans="3:18" x14ac:dyDescent="0.25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3:18" x14ac:dyDescent="0.25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</row>
    <row r="228" spans="3:18" x14ac:dyDescent="0.25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</row>
    <row r="229" spans="3:18" x14ac:dyDescent="0.25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</row>
    <row r="230" spans="3:18" x14ac:dyDescent="0.25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3:18" x14ac:dyDescent="0.25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</row>
    <row r="232" spans="3:18" x14ac:dyDescent="0.25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</row>
    <row r="233" spans="3:18" x14ac:dyDescent="0.25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</row>
    <row r="234" spans="3:18" x14ac:dyDescent="0.25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3:18" x14ac:dyDescent="0.25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</row>
    <row r="236" spans="3:18" x14ac:dyDescent="0.25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</row>
    <row r="237" spans="3:18" x14ac:dyDescent="0.25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</row>
    <row r="238" spans="3:18" x14ac:dyDescent="0.25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3:18" x14ac:dyDescent="0.25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</row>
    <row r="240" spans="3:18" x14ac:dyDescent="0.25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</row>
    <row r="241" spans="3:18" x14ac:dyDescent="0.25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</row>
    <row r="242" spans="3:18" x14ac:dyDescent="0.25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  <row r="243" spans="3:18" x14ac:dyDescent="0.25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</row>
    <row r="244" spans="3:18" x14ac:dyDescent="0.25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</row>
    <row r="245" spans="3:18" x14ac:dyDescent="0.25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</row>
    <row r="246" spans="3:18" x14ac:dyDescent="0.25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</row>
    <row r="247" spans="3:18" x14ac:dyDescent="0.25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</row>
    <row r="248" spans="3:18" x14ac:dyDescent="0.25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</row>
    <row r="249" spans="3:18" x14ac:dyDescent="0.25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</row>
    <row r="250" spans="3:18" x14ac:dyDescent="0.25"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</row>
    <row r="251" spans="3:18" x14ac:dyDescent="0.25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</row>
    <row r="252" spans="3:18" x14ac:dyDescent="0.25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</row>
    <row r="253" spans="3:18" x14ac:dyDescent="0.25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</row>
    <row r="254" spans="3:18" x14ac:dyDescent="0.25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</row>
    <row r="255" spans="3:18" x14ac:dyDescent="0.25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</row>
    <row r="256" spans="3:18" x14ac:dyDescent="0.25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</row>
    <row r="257" spans="3:18" x14ac:dyDescent="0.25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</row>
    <row r="258" spans="3:18" x14ac:dyDescent="0.25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</row>
    <row r="259" spans="3:18" x14ac:dyDescent="0.25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</row>
    <row r="260" spans="3:18" x14ac:dyDescent="0.25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</row>
    <row r="261" spans="3:18" x14ac:dyDescent="0.25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</row>
    <row r="262" spans="3:18" x14ac:dyDescent="0.25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</row>
    <row r="263" spans="3:18" x14ac:dyDescent="0.25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</row>
    <row r="264" spans="3:18" x14ac:dyDescent="0.25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</row>
    <row r="265" spans="3:18" x14ac:dyDescent="0.25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</row>
    <row r="266" spans="3:18" x14ac:dyDescent="0.25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</row>
    <row r="267" spans="3:18" x14ac:dyDescent="0.25"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</row>
    <row r="268" spans="3:18" x14ac:dyDescent="0.25"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</row>
    <row r="269" spans="3:18" x14ac:dyDescent="0.25"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</row>
    <row r="270" spans="3:18" x14ac:dyDescent="0.25"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</row>
    <row r="271" spans="3:18" x14ac:dyDescent="0.25"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</row>
    <row r="272" spans="3:18" x14ac:dyDescent="0.25"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</row>
    <row r="273" spans="3:18" x14ac:dyDescent="0.25"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</row>
    <row r="274" spans="3:18" x14ac:dyDescent="0.25"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</row>
    <row r="275" spans="3:18" x14ac:dyDescent="0.25"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</row>
    <row r="276" spans="3:18" x14ac:dyDescent="0.25"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</row>
    <row r="277" spans="3:18" x14ac:dyDescent="0.25"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</row>
    <row r="278" spans="3:18" x14ac:dyDescent="0.25"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</row>
    <row r="279" spans="3:18" x14ac:dyDescent="0.25"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</row>
    <row r="280" spans="3:18" x14ac:dyDescent="0.25"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</row>
    <row r="281" spans="3:18" x14ac:dyDescent="0.25"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</row>
    <row r="282" spans="3:18" x14ac:dyDescent="0.25"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</row>
    <row r="283" spans="3:18" x14ac:dyDescent="0.25"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</row>
    <row r="284" spans="3:18" x14ac:dyDescent="0.25"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</row>
    <row r="285" spans="3:18" x14ac:dyDescent="0.25"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</row>
    <row r="286" spans="3:18" x14ac:dyDescent="0.25"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</row>
    <row r="287" spans="3:18" x14ac:dyDescent="0.25"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</row>
    <row r="288" spans="3:18" x14ac:dyDescent="0.25"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</row>
    <row r="289" spans="3:18" x14ac:dyDescent="0.25"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</row>
    <row r="290" spans="3:18" x14ac:dyDescent="0.25"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</row>
    <row r="291" spans="3:18" x14ac:dyDescent="0.25"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</row>
    <row r="292" spans="3:18" x14ac:dyDescent="0.25"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</row>
    <row r="293" spans="3:18" x14ac:dyDescent="0.25"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</row>
    <row r="294" spans="3:18" x14ac:dyDescent="0.25"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</row>
    <row r="295" spans="3:18" x14ac:dyDescent="0.25"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</row>
    <row r="296" spans="3:18" x14ac:dyDescent="0.25"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</row>
    <row r="297" spans="3:18" x14ac:dyDescent="0.25"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</row>
    <row r="298" spans="3:18" x14ac:dyDescent="0.25"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</row>
    <row r="299" spans="3:18" x14ac:dyDescent="0.25"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</row>
    <row r="300" spans="3:18" x14ac:dyDescent="0.25"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</row>
    <row r="301" spans="3:18" x14ac:dyDescent="0.25"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</row>
    <row r="302" spans="3:18" x14ac:dyDescent="0.25"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</row>
    <row r="303" spans="3:18" x14ac:dyDescent="0.25"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</row>
    <row r="304" spans="3:18" x14ac:dyDescent="0.25"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</row>
    <row r="305" spans="3:18" x14ac:dyDescent="0.25"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</row>
    <row r="306" spans="3:18" x14ac:dyDescent="0.25"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</row>
    <row r="307" spans="3:18" x14ac:dyDescent="0.25"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</row>
    <row r="308" spans="3:18" x14ac:dyDescent="0.25"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</row>
    <row r="309" spans="3:18" x14ac:dyDescent="0.25"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</row>
    <row r="310" spans="3:18" x14ac:dyDescent="0.25"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</row>
    <row r="311" spans="3:18" x14ac:dyDescent="0.25"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</row>
    <row r="312" spans="3:18" x14ac:dyDescent="0.25"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</row>
    <row r="313" spans="3:18" x14ac:dyDescent="0.25"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</row>
    <row r="314" spans="3:18" x14ac:dyDescent="0.25"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</row>
    <row r="315" spans="3:18" x14ac:dyDescent="0.25"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</row>
    <row r="316" spans="3:18" x14ac:dyDescent="0.25"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</row>
    <row r="317" spans="3:18" x14ac:dyDescent="0.25"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</row>
    <row r="318" spans="3:18" x14ac:dyDescent="0.25"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</row>
    <row r="319" spans="3:18" x14ac:dyDescent="0.25"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</row>
    <row r="320" spans="3:18" x14ac:dyDescent="0.25"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</row>
    <row r="321" spans="3:18" x14ac:dyDescent="0.25"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</row>
    <row r="322" spans="3:18" x14ac:dyDescent="0.25"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</row>
    <row r="323" spans="3:18" x14ac:dyDescent="0.25"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</row>
    <row r="324" spans="3:18" x14ac:dyDescent="0.25"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</row>
    <row r="325" spans="3:18" x14ac:dyDescent="0.25"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</row>
    <row r="326" spans="3:18" x14ac:dyDescent="0.25"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</row>
    <row r="327" spans="3:18" x14ac:dyDescent="0.25"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</row>
    <row r="328" spans="3:18" x14ac:dyDescent="0.25"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</row>
    <row r="329" spans="3:18" x14ac:dyDescent="0.25"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</row>
    <row r="330" spans="3:18" x14ac:dyDescent="0.25"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</row>
    <row r="331" spans="3:18" x14ac:dyDescent="0.25"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</row>
    <row r="332" spans="3:18" x14ac:dyDescent="0.25"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</row>
    <row r="333" spans="3:18" x14ac:dyDescent="0.25"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</row>
    <row r="334" spans="3:18" x14ac:dyDescent="0.25"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</row>
    <row r="335" spans="3:18" x14ac:dyDescent="0.25"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</row>
    <row r="336" spans="3:18" x14ac:dyDescent="0.25"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</row>
    <row r="337" spans="3:18" x14ac:dyDescent="0.25"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</row>
    <row r="338" spans="3:18" x14ac:dyDescent="0.25"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</row>
    <row r="339" spans="3:18" x14ac:dyDescent="0.25"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</row>
    <row r="340" spans="3:18" x14ac:dyDescent="0.25"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</row>
    <row r="341" spans="3:18" x14ac:dyDescent="0.25"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</row>
    <row r="342" spans="3:18" x14ac:dyDescent="0.25"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</row>
    <row r="343" spans="3:18" x14ac:dyDescent="0.25"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</row>
    <row r="344" spans="3:18" x14ac:dyDescent="0.25"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</row>
    <row r="345" spans="3:18" x14ac:dyDescent="0.25"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</row>
    <row r="346" spans="3:18" x14ac:dyDescent="0.25"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</row>
    <row r="347" spans="3:18" x14ac:dyDescent="0.25"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</row>
    <row r="348" spans="3:18" x14ac:dyDescent="0.25"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</row>
    <row r="349" spans="3:18" x14ac:dyDescent="0.25"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</row>
    <row r="350" spans="3:18" x14ac:dyDescent="0.25"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</row>
    <row r="351" spans="3:18" x14ac:dyDescent="0.25"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</row>
    <row r="352" spans="3:18" x14ac:dyDescent="0.25"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</row>
    <row r="353" spans="3:18" x14ac:dyDescent="0.25"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</row>
    <row r="354" spans="3:18" x14ac:dyDescent="0.25"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</row>
    <row r="355" spans="3:18" x14ac:dyDescent="0.25"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</row>
    <row r="356" spans="3:18" x14ac:dyDescent="0.25"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</row>
    <row r="357" spans="3:18" x14ac:dyDescent="0.25"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</row>
    <row r="358" spans="3:18" x14ac:dyDescent="0.25"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</row>
    <row r="359" spans="3:18" x14ac:dyDescent="0.25"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</row>
    <row r="360" spans="3:18" x14ac:dyDescent="0.25"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</row>
    <row r="361" spans="3:18" x14ac:dyDescent="0.25"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</row>
    <row r="362" spans="3:18" x14ac:dyDescent="0.25"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</row>
    <row r="363" spans="3:18" x14ac:dyDescent="0.25"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</row>
    <row r="364" spans="3:18" x14ac:dyDescent="0.25"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</row>
    <row r="365" spans="3:18" x14ac:dyDescent="0.25"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</row>
    <row r="366" spans="3:18" x14ac:dyDescent="0.25"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</row>
    <row r="367" spans="3:18" x14ac:dyDescent="0.25"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</row>
    <row r="368" spans="3:18" x14ac:dyDescent="0.25"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</row>
    <row r="369" spans="3:18" x14ac:dyDescent="0.25"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</row>
    <row r="370" spans="3:18" x14ac:dyDescent="0.25"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</row>
    <row r="371" spans="3:18" x14ac:dyDescent="0.25"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</row>
    <row r="372" spans="3:18" x14ac:dyDescent="0.25"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</row>
    <row r="373" spans="3:18" x14ac:dyDescent="0.25"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</row>
    <row r="374" spans="3:18" x14ac:dyDescent="0.25"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</row>
    <row r="375" spans="3:18" x14ac:dyDescent="0.25"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</row>
    <row r="376" spans="3:18" x14ac:dyDescent="0.25"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</row>
    <row r="377" spans="3:18" x14ac:dyDescent="0.25"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</row>
    <row r="378" spans="3:18" x14ac:dyDescent="0.25"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</row>
    <row r="379" spans="3:18" x14ac:dyDescent="0.25"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</row>
    <row r="380" spans="3:18" x14ac:dyDescent="0.25"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</row>
    <row r="381" spans="3:18" x14ac:dyDescent="0.25"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</row>
    <row r="382" spans="3:18" x14ac:dyDescent="0.25"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</row>
    <row r="383" spans="3:18" x14ac:dyDescent="0.25"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</row>
    <row r="384" spans="3:18" x14ac:dyDescent="0.25"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</row>
    <row r="385" spans="3:18" x14ac:dyDescent="0.25"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</row>
    <row r="386" spans="3:18" x14ac:dyDescent="0.25"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</row>
    <row r="387" spans="3:18" x14ac:dyDescent="0.25"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</row>
    <row r="388" spans="3:18" x14ac:dyDescent="0.25"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</row>
    <row r="389" spans="3:18" x14ac:dyDescent="0.25"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</row>
    <row r="390" spans="3:18" x14ac:dyDescent="0.25"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</row>
    <row r="391" spans="3:18" x14ac:dyDescent="0.25"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</row>
    <row r="392" spans="3:18" x14ac:dyDescent="0.25"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</row>
    <row r="393" spans="3:18" x14ac:dyDescent="0.25"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</row>
    <row r="394" spans="3:18" x14ac:dyDescent="0.25"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</row>
    <row r="395" spans="3:18" x14ac:dyDescent="0.25"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</row>
    <row r="396" spans="3:18" x14ac:dyDescent="0.25"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</row>
    <row r="397" spans="3:18" x14ac:dyDescent="0.25"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</row>
    <row r="398" spans="3:18" x14ac:dyDescent="0.25"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</row>
    <row r="399" spans="3:18" x14ac:dyDescent="0.25"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</row>
    <row r="400" spans="3:18" x14ac:dyDescent="0.25"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</row>
    <row r="401" spans="3:18" x14ac:dyDescent="0.25"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</row>
    <row r="402" spans="3:18" x14ac:dyDescent="0.25"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</row>
    <row r="403" spans="3:18" x14ac:dyDescent="0.25"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</row>
    <row r="404" spans="3:18" x14ac:dyDescent="0.25"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</row>
    <row r="405" spans="3:18" x14ac:dyDescent="0.25"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</row>
    <row r="406" spans="3:18" x14ac:dyDescent="0.25"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</row>
    <row r="407" spans="3:18" x14ac:dyDescent="0.25"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</row>
    <row r="408" spans="3:18" x14ac:dyDescent="0.25"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</row>
    <row r="409" spans="3:18" x14ac:dyDescent="0.25"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</row>
    <row r="410" spans="3:18" x14ac:dyDescent="0.25"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</row>
    <row r="411" spans="3:18" x14ac:dyDescent="0.25"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</row>
    <row r="412" spans="3:18" x14ac:dyDescent="0.25"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</row>
    <row r="413" spans="3:18" x14ac:dyDescent="0.25"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</row>
    <row r="414" spans="3:18" x14ac:dyDescent="0.25"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</row>
    <row r="415" spans="3:18" x14ac:dyDescent="0.25"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</row>
    <row r="416" spans="3:18" x14ac:dyDescent="0.25"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</row>
    <row r="417" spans="3:18" x14ac:dyDescent="0.25"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</row>
    <row r="418" spans="3:18" x14ac:dyDescent="0.25"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</row>
    <row r="419" spans="3:18" x14ac:dyDescent="0.25"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</row>
    <row r="420" spans="3:18" x14ac:dyDescent="0.25"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</row>
    <row r="421" spans="3:18" x14ac:dyDescent="0.25"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</row>
    <row r="422" spans="3:18" x14ac:dyDescent="0.25"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</row>
    <row r="423" spans="3:18" x14ac:dyDescent="0.25"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</row>
    <row r="424" spans="3:18" x14ac:dyDescent="0.25"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</row>
    <row r="425" spans="3:18" x14ac:dyDescent="0.25"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</row>
    <row r="426" spans="3:18" x14ac:dyDescent="0.25"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</row>
    <row r="427" spans="3:18" x14ac:dyDescent="0.25"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</row>
    <row r="428" spans="3:18" x14ac:dyDescent="0.25"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</row>
    <row r="429" spans="3:18" x14ac:dyDescent="0.25"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</row>
    <row r="430" spans="3:18" x14ac:dyDescent="0.25"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</row>
    <row r="431" spans="3:18" x14ac:dyDescent="0.25"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</row>
    <row r="432" spans="3:18" x14ac:dyDescent="0.25"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</row>
    <row r="433" spans="3:18" x14ac:dyDescent="0.25"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</row>
    <row r="434" spans="3:18" x14ac:dyDescent="0.25"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</row>
    <row r="435" spans="3:18" x14ac:dyDescent="0.25"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</row>
    <row r="436" spans="3:18" x14ac:dyDescent="0.25"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</row>
    <row r="437" spans="3:18" x14ac:dyDescent="0.25"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</row>
    <row r="438" spans="3:18" x14ac:dyDescent="0.25"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</row>
    <row r="439" spans="3:18" x14ac:dyDescent="0.25"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</row>
    <row r="440" spans="3:18" x14ac:dyDescent="0.25"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</row>
    <row r="441" spans="3:18" x14ac:dyDescent="0.25"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</row>
    <row r="442" spans="3:18" x14ac:dyDescent="0.25"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</row>
    <row r="443" spans="3:18" x14ac:dyDescent="0.25"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</row>
    <row r="444" spans="3:18" x14ac:dyDescent="0.25"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</row>
    <row r="445" spans="3:18" x14ac:dyDescent="0.25"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</row>
    <row r="446" spans="3:18" x14ac:dyDescent="0.25"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</row>
    <row r="447" spans="3:18" x14ac:dyDescent="0.25"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</row>
    <row r="448" spans="3:18" x14ac:dyDescent="0.25"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</row>
    <row r="449" spans="3:18" x14ac:dyDescent="0.25"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</row>
    <row r="450" spans="3:18" x14ac:dyDescent="0.25"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</row>
    <row r="451" spans="3:18" x14ac:dyDescent="0.25"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</row>
    <row r="452" spans="3:18" x14ac:dyDescent="0.25"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</row>
    <row r="453" spans="3:18" x14ac:dyDescent="0.25"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</row>
    <row r="454" spans="3:18" x14ac:dyDescent="0.25"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</row>
    <row r="455" spans="3:18" x14ac:dyDescent="0.25"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</row>
    <row r="456" spans="3:18" x14ac:dyDescent="0.25"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</row>
    <row r="457" spans="3:18" x14ac:dyDescent="0.25"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</row>
    <row r="458" spans="3:18" x14ac:dyDescent="0.25"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</row>
    <row r="459" spans="3:18" x14ac:dyDescent="0.25"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</row>
    <row r="460" spans="3:18" x14ac:dyDescent="0.25"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</row>
    <row r="461" spans="3:18" x14ac:dyDescent="0.25"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</row>
    <row r="462" spans="3:18" x14ac:dyDescent="0.25"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</row>
    <row r="463" spans="3:18" x14ac:dyDescent="0.25"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</row>
    <row r="464" spans="3:18" x14ac:dyDescent="0.25"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</row>
    <row r="465" spans="3:18" x14ac:dyDescent="0.25"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</row>
    <row r="466" spans="3:18" x14ac:dyDescent="0.25"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</row>
    <row r="467" spans="3:18" x14ac:dyDescent="0.25"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</row>
    <row r="468" spans="3:18" x14ac:dyDescent="0.25"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</row>
    <row r="469" spans="3:18" x14ac:dyDescent="0.25"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</row>
    <row r="470" spans="3:18" x14ac:dyDescent="0.25"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</row>
    <row r="471" spans="3:18" x14ac:dyDescent="0.25"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</row>
    <row r="472" spans="3:18" x14ac:dyDescent="0.25"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</row>
    <row r="473" spans="3:18" x14ac:dyDescent="0.25"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</row>
    <row r="474" spans="3:18" x14ac:dyDescent="0.25"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</row>
    <row r="475" spans="3:18" x14ac:dyDescent="0.25"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</row>
    <row r="476" spans="3:18" x14ac:dyDescent="0.25"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</row>
    <row r="477" spans="3:18" x14ac:dyDescent="0.25"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</row>
    <row r="478" spans="3:18" x14ac:dyDescent="0.25"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</row>
    <row r="479" spans="3:18" x14ac:dyDescent="0.25"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</row>
    <row r="480" spans="3:18" x14ac:dyDescent="0.25"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</row>
    <row r="481" spans="3:18" x14ac:dyDescent="0.25"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</row>
    <row r="482" spans="3:18" x14ac:dyDescent="0.25"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</row>
    <row r="483" spans="3:18" x14ac:dyDescent="0.25"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</row>
    <row r="484" spans="3:18" x14ac:dyDescent="0.25"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</row>
    <row r="485" spans="3:18" x14ac:dyDescent="0.25"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</row>
    <row r="486" spans="3:18" x14ac:dyDescent="0.25"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</row>
    <row r="487" spans="3:18" x14ac:dyDescent="0.25"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</row>
    <row r="488" spans="3:18" x14ac:dyDescent="0.25"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</row>
    <row r="489" spans="3:18" x14ac:dyDescent="0.25"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</row>
    <row r="490" spans="3:18" x14ac:dyDescent="0.25"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</row>
    <row r="491" spans="3:18" x14ac:dyDescent="0.25"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</row>
    <row r="492" spans="3:18" x14ac:dyDescent="0.25"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</row>
    <row r="493" spans="3:18" x14ac:dyDescent="0.25"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</row>
    <row r="494" spans="3:18" x14ac:dyDescent="0.25"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</row>
    <row r="495" spans="3:18" x14ac:dyDescent="0.25"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</row>
    <row r="496" spans="3:18" x14ac:dyDescent="0.25"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</row>
    <row r="497" spans="3:18" x14ac:dyDescent="0.25"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</row>
    <row r="498" spans="3:18" x14ac:dyDescent="0.25"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</row>
    <row r="499" spans="3:18" x14ac:dyDescent="0.25"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</row>
    <row r="500" spans="3:18" x14ac:dyDescent="0.25"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</row>
    <row r="501" spans="3:18" x14ac:dyDescent="0.25"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</row>
    <row r="502" spans="3:18" x14ac:dyDescent="0.25"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</row>
    <row r="503" spans="3:18" x14ac:dyDescent="0.25"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</row>
    <row r="504" spans="3:18" x14ac:dyDescent="0.25"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</row>
    <row r="505" spans="3:18" x14ac:dyDescent="0.25"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</row>
    <row r="506" spans="3:18" x14ac:dyDescent="0.25"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</row>
    <row r="507" spans="3:18" x14ac:dyDescent="0.25"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</row>
    <row r="508" spans="3:18" x14ac:dyDescent="0.25"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</row>
    <row r="509" spans="3:18" x14ac:dyDescent="0.25"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</row>
    <row r="510" spans="3:18" x14ac:dyDescent="0.25"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</row>
    <row r="511" spans="3:18" x14ac:dyDescent="0.25"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</row>
    <row r="512" spans="3:18" x14ac:dyDescent="0.25"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</row>
    <row r="513" spans="3:18" x14ac:dyDescent="0.25"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</row>
    <row r="514" spans="3:18" x14ac:dyDescent="0.25"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</row>
    <row r="515" spans="3:18" x14ac:dyDescent="0.25"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</row>
    <row r="516" spans="3:18" x14ac:dyDescent="0.25"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</row>
    <row r="517" spans="3:18" x14ac:dyDescent="0.25"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</row>
    <row r="518" spans="3:18" x14ac:dyDescent="0.25"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</row>
    <row r="519" spans="3:18" x14ac:dyDescent="0.25"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</row>
    <row r="520" spans="3:18" x14ac:dyDescent="0.25"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</row>
    <row r="521" spans="3:18" x14ac:dyDescent="0.25"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</row>
    <row r="522" spans="3:18" x14ac:dyDescent="0.25"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</row>
    <row r="523" spans="3:18" x14ac:dyDescent="0.25"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</row>
    <row r="524" spans="3:18" x14ac:dyDescent="0.25"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</row>
    <row r="525" spans="3:18" x14ac:dyDescent="0.25"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</row>
    <row r="526" spans="3:18" x14ac:dyDescent="0.25"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</row>
    <row r="527" spans="3:18" x14ac:dyDescent="0.25"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</row>
    <row r="528" spans="3:18" x14ac:dyDescent="0.25"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</row>
    <row r="529" spans="3:18" x14ac:dyDescent="0.25"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</row>
    <row r="530" spans="3:18" x14ac:dyDescent="0.25"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</row>
    <row r="531" spans="3:18" x14ac:dyDescent="0.25"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</row>
    <row r="532" spans="3:18" x14ac:dyDescent="0.25"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</row>
    <row r="533" spans="3:18" x14ac:dyDescent="0.25"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</row>
    <row r="534" spans="3:18" x14ac:dyDescent="0.25"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</row>
    <row r="535" spans="3:18" x14ac:dyDescent="0.25"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</row>
    <row r="536" spans="3:18" x14ac:dyDescent="0.25"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</row>
    <row r="537" spans="3:18" x14ac:dyDescent="0.25"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</row>
    <row r="538" spans="3:18" x14ac:dyDescent="0.25"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</row>
    <row r="539" spans="3:18" x14ac:dyDescent="0.25"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</row>
    <row r="540" spans="3:18" x14ac:dyDescent="0.25"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</row>
    <row r="541" spans="3:18" x14ac:dyDescent="0.25"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</row>
    <row r="542" spans="3:18" x14ac:dyDescent="0.25"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</row>
    <row r="543" spans="3:18" x14ac:dyDescent="0.25"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</row>
    <row r="544" spans="3:18" x14ac:dyDescent="0.25"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</row>
    <row r="545" spans="3:18" x14ac:dyDescent="0.25"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</row>
    <row r="546" spans="3:18" x14ac:dyDescent="0.25"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</row>
    <row r="547" spans="3:18" x14ac:dyDescent="0.25"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</row>
    <row r="548" spans="3:18" x14ac:dyDescent="0.25"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</row>
    <row r="549" spans="3:18" x14ac:dyDescent="0.25"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</row>
    <row r="550" spans="3:18" x14ac:dyDescent="0.25"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</row>
    <row r="551" spans="3:18" x14ac:dyDescent="0.25"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</row>
    <row r="552" spans="3:18" x14ac:dyDescent="0.25"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</row>
    <row r="553" spans="3:18" x14ac:dyDescent="0.25"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</row>
    <row r="554" spans="3:18" x14ac:dyDescent="0.25"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</row>
    <row r="555" spans="3:18" x14ac:dyDescent="0.25"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</row>
    <row r="556" spans="3:18" x14ac:dyDescent="0.25"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</row>
    <row r="557" spans="3:18" x14ac:dyDescent="0.25"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</row>
    <row r="558" spans="3:18" x14ac:dyDescent="0.25"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</row>
    <row r="559" spans="3:18" x14ac:dyDescent="0.25"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</row>
    <row r="560" spans="3:18" x14ac:dyDescent="0.25"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</row>
    <row r="561" spans="3:18" x14ac:dyDescent="0.25"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</row>
    <row r="562" spans="3:18" x14ac:dyDescent="0.25"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</row>
    <row r="563" spans="3:18" x14ac:dyDescent="0.25"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</row>
    <row r="564" spans="3:18" x14ac:dyDescent="0.25"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</row>
    <row r="565" spans="3:18" x14ac:dyDescent="0.25"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</row>
    <row r="566" spans="3:18" x14ac:dyDescent="0.25"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</row>
    <row r="567" spans="3:18" x14ac:dyDescent="0.25"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</row>
    <row r="568" spans="3:18" x14ac:dyDescent="0.25"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</row>
    <row r="569" spans="3:18" x14ac:dyDescent="0.25"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</row>
    <row r="570" spans="3:18" x14ac:dyDescent="0.25"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</row>
    <row r="571" spans="3:18" x14ac:dyDescent="0.25"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</row>
    <row r="572" spans="3:18" x14ac:dyDescent="0.25"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</row>
    <row r="573" spans="3:18" x14ac:dyDescent="0.25"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</row>
    <row r="574" spans="3:18" x14ac:dyDescent="0.25"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</row>
    <row r="575" spans="3:18" x14ac:dyDescent="0.25"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</row>
    <row r="576" spans="3:18" x14ac:dyDescent="0.25"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</row>
    <row r="577" spans="3:18" x14ac:dyDescent="0.25"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</row>
    <row r="578" spans="3:18" x14ac:dyDescent="0.25"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</row>
    <row r="579" spans="3:18" x14ac:dyDescent="0.25"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</row>
    <row r="580" spans="3:18" x14ac:dyDescent="0.25"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</row>
    <row r="581" spans="3:18" x14ac:dyDescent="0.25"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</row>
    <row r="582" spans="3:18" x14ac:dyDescent="0.25"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</row>
    <row r="583" spans="3:18" x14ac:dyDescent="0.25"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</row>
    <row r="584" spans="3:18" x14ac:dyDescent="0.25"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</row>
    <row r="585" spans="3:18" x14ac:dyDescent="0.25"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</row>
    <row r="586" spans="3:18" x14ac:dyDescent="0.25"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</row>
    <row r="587" spans="3:18" x14ac:dyDescent="0.25"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</row>
    <row r="588" spans="3:18" x14ac:dyDescent="0.25"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</row>
    <row r="589" spans="3:18" x14ac:dyDescent="0.25"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</row>
    <row r="590" spans="3:18" x14ac:dyDescent="0.25"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</row>
    <row r="591" spans="3:18" x14ac:dyDescent="0.25"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</row>
    <row r="592" spans="3:18" x14ac:dyDescent="0.25"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</row>
    <row r="593" spans="3:18" x14ac:dyDescent="0.25"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</row>
    <row r="594" spans="3:18" x14ac:dyDescent="0.25"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</row>
    <row r="595" spans="3:18" x14ac:dyDescent="0.25"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</row>
    <row r="596" spans="3:18" x14ac:dyDescent="0.25"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</row>
    <row r="597" spans="3:18" x14ac:dyDescent="0.25"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</row>
    <row r="598" spans="3:18" x14ac:dyDescent="0.25"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</row>
    <row r="599" spans="3:18" x14ac:dyDescent="0.25"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</row>
    <row r="600" spans="3:18" x14ac:dyDescent="0.25"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</row>
    <row r="601" spans="3:18" x14ac:dyDescent="0.25"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</row>
    <row r="602" spans="3:18" x14ac:dyDescent="0.25"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</row>
    <row r="603" spans="3:18" x14ac:dyDescent="0.25"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</row>
    <row r="604" spans="3:18" x14ac:dyDescent="0.25"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</row>
    <row r="605" spans="3:18" x14ac:dyDescent="0.25"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</row>
    <row r="606" spans="3:18" x14ac:dyDescent="0.25"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</row>
    <row r="607" spans="3:18" x14ac:dyDescent="0.25"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</row>
    <row r="608" spans="3:18" x14ac:dyDescent="0.25"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</row>
    <row r="609" spans="3:18" x14ac:dyDescent="0.25"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</row>
    <row r="610" spans="3:18" x14ac:dyDescent="0.25"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</row>
    <row r="611" spans="3:18" x14ac:dyDescent="0.25"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</row>
    <row r="612" spans="3:18" x14ac:dyDescent="0.25"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</row>
    <row r="613" spans="3:18" x14ac:dyDescent="0.25"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</row>
    <row r="614" spans="3:18" x14ac:dyDescent="0.25"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</row>
    <row r="615" spans="3:18" x14ac:dyDescent="0.25"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</row>
    <row r="616" spans="3:18" x14ac:dyDescent="0.25"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</row>
    <row r="617" spans="3:18" x14ac:dyDescent="0.25"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</row>
    <row r="618" spans="3:18" x14ac:dyDescent="0.25"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</row>
    <row r="619" spans="3:18" x14ac:dyDescent="0.25"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</row>
    <row r="620" spans="3:18" x14ac:dyDescent="0.25"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</row>
    <row r="621" spans="3:18" x14ac:dyDescent="0.25"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</row>
    <row r="622" spans="3:18" x14ac:dyDescent="0.25"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</row>
    <row r="623" spans="3:18" x14ac:dyDescent="0.25"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</row>
    <row r="624" spans="3:18" x14ac:dyDescent="0.25"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</row>
    <row r="625" spans="3:18" x14ac:dyDescent="0.25"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</row>
    <row r="626" spans="3:18" x14ac:dyDescent="0.25"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</row>
    <row r="627" spans="3:18" x14ac:dyDescent="0.25"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</row>
    <row r="628" spans="3:18" x14ac:dyDescent="0.25"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</row>
    <row r="629" spans="3:18" x14ac:dyDescent="0.25"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</row>
    <row r="630" spans="3:18" x14ac:dyDescent="0.25"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</row>
    <row r="631" spans="3:18" x14ac:dyDescent="0.25"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</row>
    <row r="632" spans="3:18" x14ac:dyDescent="0.25"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</row>
    <row r="633" spans="3:18" x14ac:dyDescent="0.25"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</row>
    <row r="634" spans="3:18" x14ac:dyDescent="0.25"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</row>
    <row r="635" spans="3:18" x14ac:dyDescent="0.25"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</row>
    <row r="636" spans="3:18" x14ac:dyDescent="0.25"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</row>
    <row r="637" spans="3:18" x14ac:dyDescent="0.25"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</row>
    <row r="638" spans="3:18" x14ac:dyDescent="0.25"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</row>
    <row r="639" spans="3:18" x14ac:dyDescent="0.25"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</row>
    <row r="640" spans="3:18" x14ac:dyDescent="0.25"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</row>
    <row r="641" spans="3:18" x14ac:dyDescent="0.25"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</row>
    <row r="642" spans="3:18" x14ac:dyDescent="0.25"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</row>
    <row r="643" spans="3:18" x14ac:dyDescent="0.25"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</row>
    <row r="644" spans="3:18" x14ac:dyDescent="0.25"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</row>
    <row r="645" spans="3:18" x14ac:dyDescent="0.25"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</row>
    <row r="646" spans="3:18" x14ac:dyDescent="0.25"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</row>
    <row r="647" spans="3:18" x14ac:dyDescent="0.25"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</row>
    <row r="648" spans="3:18" x14ac:dyDescent="0.25"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</row>
    <row r="649" spans="3:18" x14ac:dyDescent="0.25"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</row>
    <row r="650" spans="3:18" x14ac:dyDescent="0.25"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</row>
    <row r="651" spans="3:18" x14ac:dyDescent="0.25"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</row>
    <row r="652" spans="3:18" x14ac:dyDescent="0.25"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</row>
    <row r="653" spans="3:18" x14ac:dyDescent="0.25"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</row>
    <row r="654" spans="3:18" x14ac:dyDescent="0.25"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</row>
    <row r="655" spans="3:18" x14ac:dyDescent="0.25"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</row>
    <row r="656" spans="3:18" x14ac:dyDescent="0.25"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</row>
    <row r="657" spans="3:18" x14ac:dyDescent="0.25"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</row>
    <row r="658" spans="3:18" x14ac:dyDescent="0.25"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</row>
    <row r="659" spans="3:18" x14ac:dyDescent="0.25"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</row>
    <row r="660" spans="3:18" x14ac:dyDescent="0.25"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</row>
    <row r="661" spans="3:18" x14ac:dyDescent="0.25"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</row>
    <row r="662" spans="3:18" x14ac:dyDescent="0.25"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</row>
    <row r="663" spans="3:18" x14ac:dyDescent="0.25"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</row>
    <row r="664" spans="3:18" x14ac:dyDescent="0.25"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</row>
    <row r="665" spans="3:18" x14ac:dyDescent="0.25"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</row>
    <row r="666" spans="3:18" x14ac:dyDescent="0.25"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</row>
    <row r="667" spans="3:18" x14ac:dyDescent="0.25"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</row>
    <row r="668" spans="3:18" x14ac:dyDescent="0.25"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</row>
    <row r="669" spans="3:18" x14ac:dyDescent="0.25"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</row>
    <row r="670" spans="3:18" x14ac:dyDescent="0.25"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</row>
    <row r="671" spans="3:18" x14ac:dyDescent="0.25"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</row>
    <row r="672" spans="3:18" x14ac:dyDescent="0.25"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</row>
    <row r="673" spans="3:18" x14ac:dyDescent="0.25"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</row>
    <row r="674" spans="3:18" x14ac:dyDescent="0.25"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</row>
    <row r="675" spans="3:18" x14ac:dyDescent="0.25"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</row>
    <row r="676" spans="3:18" x14ac:dyDescent="0.25"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</row>
    <row r="677" spans="3:18" x14ac:dyDescent="0.25"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</row>
    <row r="678" spans="3:18" x14ac:dyDescent="0.25"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</row>
    <row r="679" spans="3:18" x14ac:dyDescent="0.25"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</row>
    <row r="680" spans="3:18" x14ac:dyDescent="0.25"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</row>
    <row r="681" spans="3:18" x14ac:dyDescent="0.25"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</row>
    <row r="682" spans="3:18" x14ac:dyDescent="0.25"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</row>
    <row r="683" spans="3:18" x14ac:dyDescent="0.25"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</row>
    <row r="684" spans="3:18" x14ac:dyDescent="0.25"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</row>
    <row r="685" spans="3:18" x14ac:dyDescent="0.25"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</row>
    <row r="686" spans="3:18" x14ac:dyDescent="0.25"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</row>
    <row r="687" spans="3:18" x14ac:dyDescent="0.25"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</row>
    <row r="688" spans="3:18" x14ac:dyDescent="0.25"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</row>
    <row r="689" spans="3:18" x14ac:dyDescent="0.25"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</row>
    <row r="690" spans="3:18" x14ac:dyDescent="0.25"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</row>
    <row r="691" spans="3:18" x14ac:dyDescent="0.25"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</row>
    <row r="692" spans="3:18" x14ac:dyDescent="0.25"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</row>
    <row r="693" spans="3:18" x14ac:dyDescent="0.25"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</row>
    <row r="694" spans="3:18" x14ac:dyDescent="0.25"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</row>
    <row r="695" spans="3:18" x14ac:dyDescent="0.25"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</row>
    <row r="696" spans="3:18" x14ac:dyDescent="0.25"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</row>
    <row r="697" spans="3:18" x14ac:dyDescent="0.25"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</row>
    <row r="698" spans="3:18" x14ac:dyDescent="0.25"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</row>
    <row r="699" spans="3:18" x14ac:dyDescent="0.25"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</row>
    <row r="700" spans="3:18" x14ac:dyDescent="0.25"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</row>
    <row r="701" spans="3:18" x14ac:dyDescent="0.25"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</row>
    <row r="702" spans="3:18" x14ac:dyDescent="0.25"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</row>
    <row r="703" spans="3:18" x14ac:dyDescent="0.25"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</row>
    <row r="704" spans="3:18" x14ac:dyDescent="0.25"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</row>
    <row r="705" spans="3:18" x14ac:dyDescent="0.25"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</row>
    <row r="706" spans="3:18" x14ac:dyDescent="0.25"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</row>
    <row r="707" spans="3:18" x14ac:dyDescent="0.25"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</row>
    <row r="708" spans="3:18" x14ac:dyDescent="0.25"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</row>
    <row r="709" spans="3:18" x14ac:dyDescent="0.25"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</row>
    <row r="710" spans="3:18" x14ac:dyDescent="0.25"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</row>
    <row r="711" spans="3:18" x14ac:dyDescent="0.25"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</row>
    <row r="712" spans="3:18" x14ac:dyDescent="0.25"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</row>
    <row r="713" spans="3:18" x14ac:dyDescent="0.25"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</row>
    <row r="714" spans="3:18" x14ac:dyDescent="0.25"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</row>
    <row r="715" spans="3:18" x14ac:dyDescent="0.25"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</row>
    <row r="716" spans="3:18" x14ac:dyDescent="0.25"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</row>
    <row r="717" spans="3:18" x14ac:dyDescent="0.25"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</row>
    <row r="718" spans="3:18" x14ac:dyDescent="0.25"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</row>
    <row r="719" spans="3:18" x14ac:dyDescent="0.25"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</row>
    <row r="720" spans="3:18" x14ac:dyDescent="0.25"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</row>
    <row r="721" spans="3:18" x14ac:dyDescent="0.25"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</row>
    <row r="722" spans="3:18" x14ac:dyDescent="0.25"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</row>
    <row r="723" spans="3:18" x14ac:dyDescent="0.25"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</row>
    <row r="724" spans="3:18" x14ac:dyDescent="0.25"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</row>
    <row r="725" spans="3:18" x14ac:dyDescent="0.25"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</row>
    <row r="726" spans="3:18" x14ac:dyDescent="0.25"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</row>
    <row r="727" spans="3:18" x14ac:dyDescent="0.25"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</row>
    <row r="728" spans="3:18" x14ac:dyDescent="0.25"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</row>
    <row r="729" spans="3:18" x14ac:dyDescent="0.25"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</row>
    <row r="730" spans="3:18" x14ac:dyDescent="0.25"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</row>
    <row r="731" spans="3:18" x14ac:dyDescent="0.25"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</row>
    <row r="732" spans="3:18" x14ac:dyDescent="0.25"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</row>
    <row r="733" spans="3:18" x14ac:dyDescent="0.25"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</row>
    <row r="734" spans="3:18" x14ac:dyDescent="0.25"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</row>
    <row r="735" spans="3:18" x14ac:dyDescent="0.25"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</row>
    <row r="736" spans="3:18" x14ac:dyDescent="0.25"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</row>
    <row r="737" spans="3:18" x14ac:dyDescent="0.25"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</row>
    <row r="738" spans="3:18" x14ac:dyDescent="0.25"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</row>
    <row r="739" spans="3:18" x14ac:dyDescent="0.25"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</row>
    <row r="740" spans="3:18" x14ac:dyDescent="0.25"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</row>
    <row r="741" spans="3:18" x14ac:dyDescent="0.25"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</row>
    <row r="742" spans="3:18" x14ac:dyDescent="0.25"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</row>
    <row r="743" spans="3:18" x14ac:dyDescent="0.25"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</row>
    <row r="744" spans="3:18" x14ac:dyDescent="0.25"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</row>
    <row r="745" spans="3:18" x14ac:dyDescent="0.25"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</row>
    <row r="746" spans="3:18" x14ac:dyDescent="0.25"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</row>
    <row r="747" spans="3:18" x14ac:dyDescent="0.25"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</row>
    <row r="748" spans="3:18" x14ac:dyDescent="0.25"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</row>
    <row r="749" spans="3:18" x14ac:dyDescent="0.25"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</row>
    <row r="750" spans="3:18" x14ac:dyDescent="0.25"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</row>
    <row r="751" spans="3:18" x14ac:dyDescent="0.25"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</row>
    <row r="752" spans="3:18" x14ac:dyDescent="0.25"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</row>
    <row r="753" spans="3:18" x14ac:dyDescent="0.25"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</row>
    <row r="754" spans="3:18" x14ac:dyDescent="0.25"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</row>
    <row r="755" spans="3:18" x14ac:dyDescent="0.25"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</row>
    <row r="756" spans="3:18" x14ac:dyDescent="0.25"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</row>
    <row r="757" spans="3:18" x14ac:dyDescent="0.25"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</row>
    <row r="758" spans="3:18" x14ac:dyDescent="0.25"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</row>
    <row r="759" spans="3:18" x14ac:dyDescent="0.25"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</row>
    <row r="760" spans="3:18" x14ac:dyDescent="0.25"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</row>
    <row r="761" spans="3:18" x14ac:dyDescent="0.25"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</row>
    <row r="762" spans="3:18" x14ac:dyDescent="0.25"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</row>
    <row r="763" spans="3:18" x14ac:dyDescent="0.25"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</row>
    <row r="764" spans="3:18" x14ac:dyDescent="0.25"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</row>
    <row r="765" spans="3:18" x14ac:dyDescent="0.25"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</row>
    <row r="766" spans="3:18" x14ac:dyDescent="0.25"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</row>
    <row r="767" spans="3:18" x14ac:dyDescent="0.25"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</row>
    <row r="768" spans="3:18" x14ac:dyDescent="0.25"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</row>
    <row r="769" spans="3:18" x14ac:dyDescent="0.25"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</row>
    <row r="770" spans="3:18" x14ac:dyDescent="0.25"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</row>
    <row r="771" spans="3:18" x14ac:dyDescent="0.25"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</row>
    <row r="772" spans="3:18" x14ac:dyDescent="0.25"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</row>
    <row r="773" spans="3:18" x14ac:dyDescent="0.25"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</row>
    <row r="774" spans="3:18" x14ac:dyDescent="0.25"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</row>
    <row r="775" spans="3:18" x14ac:dyDescent="0.25"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</row>
    <row r="776" spans="3:18" x14ac:dyDescent="0.25"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</row>
    <row r="777" spans="3:18" x14ac:dyDescent="0.25"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</row>
  </sheetData>
  <hyperlinks>
    <hyperlink ref="A1" location="Main!A1" display="Main" xr:uid="{87950D76-132E-4EBA-B5CB-BE8CB49C51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04C4-8B18-4F88-B6A3-75EB69157E59}">
  <dimension ref="A1:L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62" sqref="A1:T62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2" x14ac:dyDescent="0.25">
      <c r="A1" s="50" t="s">
        <v>180</v>
      </c>
    </row>
    <row r="2" spans="1:12" x14ac:dyDescent="0.25">
      <c r="B2" s="60" t="s">
        <v>78</v>
      </c>
      <c r="C2" s="59">
        <v>18</v>
      </c>
      <c r="D2" s="59">
        <f>+C2+1</f>
        <v>19</v>
      </c>
      <c r="E2" s="59">
        <f t="shared" ref="E2:J2" si="0">+D2+1</f>
        <v>20</v>
      </c>
      <c r="F2" s="59">
        <f t="shared" si="0"/>
        <v>21</v>
      </c>
      <c r="G2" s="59">
        <f t="shared" si="0"/>
        <v>22</v>
      </c>
      <c r="H2" s="59">
        <f t="shared" si="0"/>
        <v>23</v>
      </c>
      <c r="I2" s="59">
        <f t="shared" si="0"/>
        <v>24</v>
      </c>
      <c r="J2" s="59">
        <f t="shared" si="0"/>
        <v>25</v>
      </c>
      <c r="K2" s="58"/>
    </row>
    <row r="3" spans="1:12" x14ac:dyDescent="0.25">
      <c r="B3" t="s">
        <v>79</v>
      </c>
      <c r="C3" s="46"/>
      <c r="D3" s="46"/>
      <c r="E3" s="46"/>
      <c r="F3" s="46"/>
      <c r="G3" s="46"/>
      <c r="H3" s="46"/>
      <c r="I3" s="46"/>
      <c r="J3" s="46"/>
      <c r="K3" s="46"/>
    </row>
    <row r="4" spans="1:12" x14ac:dyDescent="0.25">
      <c r="B4" t="s">
        <v>80</v>
      </c>
      <c r="C4" s="46"/>
      <c r="D4" s="46"/>
      <c r="E4" s="46"/>
      <c r="F4" s="46"/>
      <c r="G4" s="46"/>
      <c r="H4" s="46"/>
      <c r="I4" s="46"/>
      <c r="J4" s="46"/>
      <c r="K4" s="46"/>
    </row>
    <row r="5" spans="1:12" x14ac:dyDescent="0.25">
      <c r="B5" t="s">
        <v>81</v>
      </c>
      <c r="C5" s="46"/>
      <c r="D5" s="46"/>
      <c r="E5" s="46"/>
      <c r="F5" s="46"/>
      <c r="G5" s="46"/>
      <c r="H5" s="46"/>
      <c r="I5" s="46"/>
      <c r="J5" s="46"/>
      <c r="K5" s="46"/>
    </row>
    <row r="6" spans="1:12" x14ac:dyDescent="0.25">
      <c r="B6" t="s">
        <v>82</v>
      </c>
      <c r="C6" s="46"/>
      <c r="D6" s="46"/>
      <c r="E6" s="46"/>
      <c r="F6" s="46"/>
      <c r="G6" s="46"/>
      <c r="H6" s="46"/>
      <c r="I6" s="46"/>
      <c r="J6" s="46"/>
      <c r="K6" s="46"/>
    </row>
    <row r="7" spans="1:12" x14ac:dyDescent="0.25">
      <c r="B7" t="s">
        <v>83</v>
      </c>
      <c r="C7" s="46"/>
      <c r="D7" s="46"/>
      <c r="E7" s="46"/>
      <c r="F7" s="46"/>
      <c r="G7" s="46"/>
      <c r="H7" s="46"/>
      <c r="I7" s="46"/>
      <c r="J7" s="46"/>
      <c r="K7" s="46"/>
    </row>
    <row r="8" spans="1:12" x14ac:dyDescent="0.25">
      <c r="C8" s="46"/>
      <c r="D8" s="46"/>
      <c r="E8" s="46"/>
      <c r="F8" s="46"/>
      <c r="G8" s="46"/>
      <c r="H8" s="46"/>
      <c r="I8" s="46"/>
      <c r="J8" s="46"/>
      <c r="K8" s="46"/>
    </row>
    <row r="9" spans="1:12" x14ac:dyDescent="0.25">
      <c r="A9" s="7" t="s">
        <v>33</v>
      </c>
      <c r="B9" s="2" t="s">
        <v>167</v>
      </c>
      <c r="C9" s="46"/>
      <c r="D9" s="46"/>
      <c r="E9" s="46"/>
      <c r="F9" s="46"/>
      <c r="G9" s="46"/>
      <c r="H9" s="46"/>
      <c r="I9" s="46"/>
      <c r="J9" s="46"/>
      <c r="K9" s="46"/>
    </row>
    <row r="10" spans="1:12" x14ac:dyDescent="0.25">
      <c r="B10" t="s">
        <v>84</v>
      </c>
      <c r="L10" s="3" t="s">
        <v>85</v>
      </c>
    </row>
    <row r="11" spans="1:12" x14ac:dyDescent="0.25">
      <c r="B11" t="s">
        <v>86</v>
      </c>
      <c r="L11" s="3" t="s">
        <v>87</v>
      </c>
    </row>
    <row r="12" spans="1:12" x14ac:dyDescent="0.25">
      <c r="B12" t="s">
        <v>199</v>
      </c>
      <c r="L12" s="3"/>
    </row>
    <row r="13" spans="1:12" x14ac:dyDescent="0.25">
      <c r="B13" t="s">
        <v>88</v>
      </c>
      <c r="L13" s="3" t="s">
        <v>89</v>
      </c>
    </row>
    <row r="14" spans="1:12" x14ac:dyDescent="0.25">
      <c r="B14" t="s">
        <v>90</v>
      </c>
      <c r="L14" t="s">
        <v>91</v>
      </c>
    </row>
    <row r="15" spans="1:12" x14ac:dyDescent="0.25">
      <c r="B15" t="s">
        <v>92</v>
      </c>
      <c r="L15" s="3" t="s">
        <v>93</v>
      </c>
    </row>
    <row r="16" spans="1:12" x14ac:dyDescent="0.25">
      <c r="B16" t="s">
        <v>94</v>
      </c>
      <c r="L16" s="3" t="s">
        <v>95</v>
      </c>
    </row>
    <row r="17" spans="1:12" x14ac:dyDescent="0.25">
      <c r="B17" t="s">
        <v>96</v>
      </c>
      <c r="L17" s="3" t="s">
        <v>97</v>
      </c>
    </row>
    <row r="18" spans="1:12" x14ac:dyDescent="0.25">
      <c r="B18" t="s">
        <v>98</v>
      </c>
      <c r="L18" s="3" t="s">
        <v>99</v>
      </c>
    </row>
    <row r="20" spans="1:12" x14ac:dyDescent="0.25">
      <c r="A20" s="7" t="s">
        <v>33</v>
      </c>
      <c r="B20" s="2" t="s">
        <v>100</v>
      </c>
    </row>
    <row r="21" spans="1:12" x14ac:dyDescent="0.25">
      <c r="B21" t="s">
        <v>101</v>
      </c>
      <c r="L21" s="3" t="s">
        <v>206</v>
      </c>
    </row>
    <row r="22" spans="1:12" x14ac:dyDescent="0.25">
      <c r="B22" t="s">
        <v>102</v>
      </c>
      <c r="L22" s="3" t="s">
        <v>103</v>
      </c>
    </row>
    <row r="23" spans="1:12" x14ac:dyDescent="0.25">
      <c r="B23" t="s">
        <v>104</v>
      </c>
      <c r="L23" s="3" t="s">
        <v>105</v>
      </c>
    </row>
    <row r="24" spans="1:12" x14ac:dyDescent="0.25">
      <c r="B24" t="s">
        <v>106</v>
      </c>
      <c r="L24" s="3" t="s">
        <v>107</v>
      </c>
    </row>
    <row r="25" spans="1:12" x14ac:dyDescent="0.25">
      <c r="B25" t="s">
        <v>108</v>
      </c>
      <c r="L25" s="3" t="s">
        <v>109</v>
      </c>
    </row>
    <row r="26" spans="1:12" x14ac:dyDescent="0.25">
      <c r="B26" t="s">
        <v>110</v>
      </c>
      <c r="L26" s="3" t="s">
        <v>111</v>
      </c>
    </row>
    <row r="28" spans="1:12" x14ac:dyDescent="0.25">
      <c r="B28" t="s">
        <v>112</v>
      </c>
      <c r="L28" s="3" t="s">
        <v>113</v>
      </c>
    </row>
    <row r="29" spans="1:12" x14ac:dyDescent="0.25">
      <c r="B29" t="s">
        <v>114</v>
      </c>
      <c r="L29" s="3" t="s">
        <v>115</v>
      </c>
    </row>
    <row r="30" spans="1:12" x14ac:dyDescent="0.25">
      <c r="B30" t="s">
        <v>116</v>
      </c>
      <c r="L30" s="3" t="s">
        <v>117</v>
      </c>
    </row>
    <row r="31" spans="1:12" x14ac:dyDescent="0.25">
      <c r="B31" t="s">
        <v>118</v>
      </c>
      <c r="L31" s="3" t="s">
        <v>119</v>
      </c>
    </row>
    <row r="33" spans="1:12" x14ac:dyDescent="0.25">
      <c r="A33" s="7" t="s">
        <v>33</v>
      </c>
      <c r="B33" s="2" t="s">
        <v>120</v>
      </c>
    </row>
    <row r="34" spans="1:12" x14ac:dyDescent="0.25">
      <c r="B34" t="s">
        <v>121</v>
      </c>
      <c r="L34" s="3" t="s">
        <v>122</v>
      </c>
    </row>
    <row r="35" spans="1:12" x14ac:dyDescent="0.25">
      <c r="B35" t="s">
        <v>123</v>
      </c>
      <c r="L35" s="3" t="s">
        <v>124</v>
      </c>
    </row>
    <row r="36" spans="1:12" x14ac:dyDescent="0.25">
      <c r="B36" t="s">
        <v>125</v>
      </c>
      <c r="L36" s="3" t="s">
        <v>126</v>
      </c>
    </row>
    <row r="37" spans="1:12" x14ac:dyDescent="0.25">
      <c r="B37" t="s">
        <v>127</v>
      </c>
      <c r="C37" s="27"/>
      <c r="D37" s="27"/>
      <c r="E37" s="27"/>
      <c r="F37" s="27"/>
      <c r="G37" s="27"/>
      <c r="I37" s="47"/>
      <c r="J37" s="47"/>
      <c r="L37" s="3" t="s">
        <v>128</v>
      </c>
    </row>
    <row r="38" spans="1:12" x14ac:dyDescent="0.25">
      <c r="B38" t="s">
        <v>129</v>
      </c>
      <c r="C38" s="48"/>
      <c r="D38" s="41"/>
      <c r="E38" s="48"/>
      <c r="F38" s="48"/>
      <c r="G38" s="48"/>
      <c r="I38" s="47"/>
      <c r="J38" s="47"/>
      <c r="L38" s="3" t="s">
        <v>130</v>
      </c>
    </row>
    <row r="40" spans="1:12" x14ac:dyDescent="0.25">
      <c r="A40" s="7" t="s">
        <v>33</v>
      </c>
      <c r="B40" s="2" t="s">
        <v>131</v>
      </c>
    </row>
    <row r="41" spans="1:12" x14ac:dyDescent="0.25">
      <c r="B41" t="s">
        <v>132</v>
      </c>
      <c r="C41" s="49"/>
      <c r="D41" s="49"/>
      <c r="E41" s="49"/>
      <c r="F41" s="49"/>
      <c r="G41" s="49"/>
      <c r="I41" s="49"/>
      <c r="J41" s="49"/>
      <c r="L41" s="3" t="s">
        <v>133</v>
      </c>
    </row>
    <row r="42" spans="1:12" x14ac:dyDescent="0.25">
      <c r="B42" t="s">
        <v>134</v>
      </c>
      <c r="C42" s="49"/>
      <c r="D42" s="49"/>
      <c r="E42" s="49"/>
      <c r="F42" s="49"/>
      <c r="G42" s="49"/>
      <c r="I42" s="49"/>
      <c r="J42" s="49"/>
      <c r="L42" s="3" t="s">
        <v>135</v>
      </c>
    </row>
    <row r="43" spans="1:12" x14ac:dyDescent="0.25">
      <c r="B43" t="s">
        <v>136</v>
      </c>
      <c r="L43" s="3" t="s">
        <v>137</v>
      </c>
    </row>
    <row r="44" spans="1:12" x14ac:dyDescent="0.25">
      <c r="B44" t="s">
        <v>138</v>
      </c>
      <c r="L44" s="3" t="s">
        <v>139</v>
      </c>
    </row>
    <row r="45" spans="1:12" x14ac:dyDescent="0.25">
      <c r="B45" t="s">
        <v>140</v>
      </c>
      <c r="L45" s="3" t="s">
        <v>141</v>
      </c>
    </row>
    <row r="46" spans="1:12" x14ac:dyDescent="0.25">
      <c r="B46" t="s">
        <v>142</v>
      </c>
      <c r="L46" s="3" t="s">
        <v>143</v>
      </c>
    </row>
    <row r="48" spans="1:12" x14ac:dyDescent="0.25">
      <c r="A48" s="7" t="s">
        <v>33</v>
      </c>
      <c r="B48" s="2" t="s">
        <v>144</v>
      </c>
    </row>
    <row r="49" spans="2:12" x14ac:dyDescent="0.25">
      <c r="B49" s="2" t="s">
        <v>145</v>
      </c>
      <c r="C49" s="22"/>
      <c r="D49" s="22"/>
      <c r="E49" s="22"/>
      <c r="F49" s="22"/>
      <c r="G49" s="22"/>
    </row>
    <row r="50" spans="2:12" x14ac:dyDescent="0.25">
      <c r="B50" t="s">
        <v>146</v>
      </c>
      <c r="C50" s="49"/>
      <c r="D50" s="49"/>
      <c r="E50" s="49"/>
      <c r="F50" s="49"/>
      <c r="G50" s="49"/>
      <c r="I50" s="49"/>
      <c r="J50" s="49"/>
      <c r="L50" s="3" t="s">
        <v>147</v>
      </c>
    </row>
    <row r="51" spans="2:12" x14ac:dyDescent="0.25">
      <c r="B51" t="s">
        <v>148</v>
      </c>
      <c r="C51" s="49"/>
      <c r="D51" s="49"/>
      <c r="E51" s="49"/>
      <c r="F51" s="49"/>
      <c r="G51" s="49"/>
      <c r="I51" s="49"/>
      <c r="J51" s="49"/>
      <c r="L51" s="3" t="s">
        <v>149</v>
      </c>
    </row>
    <row r="52" spans="2:12" x14ac:dyDescent="0.25">
      <c r="B52" t="s">
        <v>150</v>
      </c>
      <c r="C52" s="49"/>
      <c r="D52" s="49"/>
      <c r="E52" s="49"/>
      <c r="F52" s="49"/>
      <c r="G52" s="49"/>
      <c r="I52" s="49"/>
      <c r="J52" s="49"/>
      <c r="L52" s="3" t="s">
        <v>151</v>
      </c>
    </row>
    <row r="53" spans="2:12" x14ac:dyDescent="0.25">
      <c r="B53" t="s">
        <v>152</v>
      </c>
      <c r="C53" s="49"/>
      <c r="D53" s="49"/>
      <c r="E53" s="49"/>
      <c r="F53" s="49"/>
      <c r="G53" s="49"/>
      <c r="I53" s="49"/>
      <c r="J53" s="49"/>
      <c r="L53" s="3" t="s">
        <v>153</v>
      </c>
    </row>
    <row r="54" spans="2:12" x14ac:dyDescent="0.25">
      <c r="B54" t="s">
        <v>154</v>
      </c>
      <c r="C54" s="49"/>
      <c r="D54" s="49"/>
      <c r="E54" s="49"/>
      <c r="F54" s="49"/>
      <c r="G54" s="49"/>
      <c r="I54" s="49"/>
      <c r="J54" s="49"/>
      <c r="L54" s="3" t="s">
        <v>155</v>
      </c>
    </row>
    <row r="55" spans="2:12" x14ac:dyDescent="0.25">
      <c r="B55" t="s">
        <v>156</v>
      </c>
      <c r="C55" s="49"/>
      <c r="D55" s="49"/>
      <c r="E55" s="49"/>
      <c r="F55" s="49"/>
      <c r="G55" s="49"/>
      <c r="I55" s="49"/>
      <c r="J55" s="49"/>
      <c r="L55" s="3" t="s">
        <v>157</v>
      </c>
    </row>
    <row r="56" spans="2:12" x14ac:dyDescent="0.25">
      <c r="B56" s="2" t="s">
        <v>158</v>
      </c>
      <c r="I56" s="49"/>
      <c r="J56" s="49"/>
    </row>
    <row r="57" spans="2:12" x14ac:dyDescent="0.25">
      <c r="B57" t="s">
        <v>159</v>
      </c>
      <c r="C57" s="49"/>
      <c r="D57" s="49"/>
      <c r="E57" s="49"/>
      <c r="F57" s="49"/>
      <c r="G57" s="49"/>
      <c r="I57" s="49"/>
      <c r="J57" s="49"/>
      <c r="L57" s="3" t="s">
        <v>160</v>
      </c>
    </row>
    <row r="58" spans="2:12" x14ac:dyDescent="0.25">
      <c r="B58" t="s">
        <v>161</v>
      </c>
      <c r="C58" s="49"/>
      <c r="D58" s="49"/>
      <c r="E58" s="49"/>
      <c r="F58" s="49"/>
      <c r="G58" s="49"/>
      <c r="I58" s="49"/>
      <c r="J58" s="49"/>
      <c r="L58" s="3" t="s">
        <v>162</v>
      </c>
    </row>
    <row r="59" spans="2:12" x14ac:dyDescent="0.25">
      <c r="B59" t="s">
        <v>163</v>
      </c>
      <c r="C59" s="49"/>
      <c r="D59" s="49"/>
      <c r="E59" s="49"/>
      <c r="F59" s="49"/>
      <c r="G59" s="49"/>
      <c r="I59" s="49"/>
      <c r="J59" s="49"/>
      <c r="L59" s="3" t="s">
        <v>164</v>
      </c>
    </row>
    <row r="60" spans="2:12" x14ac:dyDescent="0.25">
      <c r="B60" t="s">
        <v>165</v>
      </c>
      <c r="C60" s="49"/>
      <c r="D60" s="49"/>
      <c r="E60" s="49"/>
      <c r="F60" s="49"/>
      <c r="G60" s="49"/>
      <c r="I60" s="49"/>
      <c r="J60" s="49"/>
      <c r="L60" s="3" t="s">
        <v>166</v>
      </c>
    </row>
  </sheetData>
  <hyperlinks>
    <hyperlink ref="A1" location="Main!A1" display="Main" xr:uid="{4D45210D-C163-4B17-8043-3893964AA391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7414-E30A-4536-AA9F-11EE167DC6A6}">
  <dimension ref="A1:I48"/>
  <sheetViews>
    <sheetView showGridLines="0" workbookViewId="0">
      <selection activeCell="Q17" sqref="Q17"/>
    </sheetView>
  </sheetViews>
  <sheetFormatPr defaultRowHeight="15" x14ac:dyDescent="0.25"/>
  <cols>
    <col min="1" max="1" width="4.7109375" bestFit="1" customWidth="1"/>
  </cols>
  <sheetData>
    <row r="1" spans="1:8" x14ac:dyDescent="0.25">
      <c r="A1" s="50" t="s">
        <v>180</v>
      </c>
    </row>
    <row r="3" spans="1:8" x14ac:dyDescent="0.25">
      <c r="B3" s="1" t="s">
        <v>0</v>
      </c>
      <c r="C3" s="1"/>
      <c r="D3" s="1"/>
      <c r="E3" s="1"/>
      <c r="F3" s="1"/>
    </row>
    <row r="4" spans="1:8" x14ac:dyDescent="0.25">
      <c r="A4" s="7" t="s">
        <v>33</v>
      </c>
      <c r="B4" s="2" t="s">
        <v>1</v>
      </c>
    </row>
    <row r="5" spans="1:8" x14ac:dyDescent="0.25">
      <c r="B5" s="2" t="s">
        <v>2</v>
      </c>
    </row>
    <row r="6" spans="1:8" x14ac:dyDescent="0.25">
      <c r="B6" t="s">
        <v>3</v>
      </c>
      <c r="H6" s="3" t="s">
        <v>4</v>
      </c>
    </row>
    <row r="7" spans="1:8" x14ac:dyDescent="0.25">
      <c r="B7" t="s">
        <v>5</v>
      </c>
      <c r="H7" s="3" t="s">
        <v>6</v>
      </c>
    </row>
    <row r="8" spans="1:8" x14ac:dyDescent="0.25">
      <c r="B8" t="s">
        <v>2</v>
      </c>
      <c r="F8">
        <f>F6+F7</f>
        <v>0</v>
      </c>
      <c r="H8" s="3" t="s">
        <v>7</v>
      </c>
    </row>
    <row r="10" spans="1:8" x14ac:dyDescent="0.25">
      <c r="A10" s="7" t="s">
        <v>33</v>
      </c>
      <c r="B10" s="2" t="s">
        <v>8</v>
      </c>
    </row>
    <row r="11" spans="1:8" x14ac:dyDescent="0.25">
      <c r="B11" t="s">
        <v>9</v>
      </c>
      <c r="H11" s="3" t="s">
        <v>10</v>
      </c>
    </row>
    <row r="12" spans="1:8" x14ac:dyDescent="0.25">
      <c r="B12" t="s">
        <v>195</v>
      </c>
      <c r="H12" s="3" t="s">
        <v>196</v>
      </c>
    </row>
    <row r="13" spans="1:8" x14ac:dyDescent="0.25">
      <c r="B13" t="s">
        <v>11</v>
      </c>
      <c r="H13" s="3" t="s">
        <v>194</v>
      </c>
    </row>
    <row r="14" spans="1:8" x14ac:dyDescent="0.25">
      <c r="B14" t="s">
        <v>12</v>
      </c>
      <c r="H14" s="3" t="s">
        <v>13</v>
      </c>
    </row>
    <row r="15" spans="1:8" x14ac:dyDescent="0.25">
      <c r="B15" t="s">
        <v>14</v>
      </c>
      <c r="H15" s="3" t="s">
        <v>15</v>
      </c>
    </row>
    <row r="17" spans="1:8" x14ac:dyDescent="0.25">
      <c r="A17" s="7" t="s">
        <v>33</v>
      </c>
      <c r="B17" s="2" t="s">
        <v>16</v>
      </c>
    </row>
    <row r="18" spans="1:8" x14ac:dyDescent="0.25">
      <c r="B18" t="s">
        <v>17</v>
      </c>
      <c r="H18" s="3" t="s">
        <v>18</v>
      </c>
    </row>
    <row r="19" spans="1:8" x14ac:dyDescent="0.25">
      <c r="B19" t="s">
        <v>2</v>
      </c>
    </row>
    <row r="20" spans="1:8" x14ac:dyDescent="0.25">
      <c r="B20" t="s">
        <v>16</v>
      </c>
      <c r="F20">
        <f>F18-F19</f>
        <v>0</v>
      </c>
    </row>
    <row r="22" spans="1:8" x14ac:dyDescent="0.25">
      <c r="A22" s="7" t="s">
        <v>33</v>
      </c>
      <c r="B22" s="4" t="s">
        <v>1</v>
      </c>
      <c r="C22" s="5"/>
      <c r="D22" s="5"/>
      <c r="E22" s="5"/>
      <c r="F22" s="6">
        <f>F8+F15*F20</f>
        <v>0</v>
      </c>
      <c r="H22" s="3" t="s">
        <v>19</v>
      </c>
    </row>
    <row r="25" spans="1:8" x14ac:dyDescent="0.25">
      <c r="A25" s="7" t="s">
        <v>33</v>
      </c>
      <c r="B25" s="2" t="s">
        <v>20</v>
      </c>
    </row>
    <row r="26" spans="1:8" x14ac:dyDescent="0.25">
      <c r="B26" t="s">
        <v>21</v>
      </c>
      <c r="H26" s="3" t="s">
        <v>22</v>
      </c>
    </row>
    <row r="27" spans="1:8" x14ac:dyDescent="0.25">
      <c r="B27" t="s">
        <v>23</v>
      </c>
    </row>
    <row r="28" spans="1:8" x14ac:dyDescent="0.25">
      <c r="B28" t="s">
        <v>2</v>
      </c>
    </row>
    <row r="29" spans="1:8" x14ac:dyDescent="0.25">
      <c r="B29" t="s">
        <v>24</v>
      </c>
    </row>
    <row r="30" spans="1:8" x14ac:dyDescent="0.25">
      <c r="B30" t="s">
        <v>25</v>
      </c>
    </row>
    <row r="32" spans="1:8" x14ac:dyDescent="0.25">
      <c r="A32" s="7" t="s">
        <v>33</v>
      </c>
      <c r="B32" s="4" t="s">
        <v>20</v>
      </c>
      <c r="C32" s="5"/>
      <c r="D32" s="5"/>
      <c r="E32" s="5"/>
      <c r="F32" s="6">
        <f>F28+F29+F30</f>
        <v>0</v>
      </c>
    </row>
    <row r="34" spans="1:9" x14ac:dyDescent="0.25">
      <c r="A34" s="7" t="s">
        <v>33</v>
      </c>
      <c r="B34" s="2" t="s">
        <v>26</v>
      </c>
    </row>
    <row r="35" spans="1:9" x14ac:dyDescent="0.25">
      <c r="B35" t="s">
        <v>27</v>
      </c>
    </row>
    <row r="36" spans="1:9" x14ac:dyDescent="0.25">
      <c r="B36" t="s">
        <v>28</v>
      </c>
    </row>
    <row r="37" spans="1:9" x14ac:dyDescent="0.25">
      <c r="B37" t="s">
        <v>29</v>
      </c>
      <c r="F37">
        <f>F35+F36</f>
        <v>0</v>
      </c>
    </row>
    <row r="39" spans="1:9" x14ac:dyDescent="0.25">
      <c r="B39" t="s">
        <v>30</v>
      </c>
    </row>
    <row r="41" spans="1:9" x14ac:dyDescent="0.25">
      <c r="A41" s="7" t="s">
        <v>33</v>
      </c>
      <c r="B41" s="4" t="s">
        <v>31</v>
      </c>
      <c r="C41" s="5"/>
      <c r="D41" s="5"/>
      <c r="E41" s="5"/>
      <c r="F41" s="6" t="e">
        <f>(F32*(F35/F37)*(1-F39))+((F36/F38)*F22)</f>
        <v>#DIV/0!</v>
      </c>
      <c r="H41" s="3" t="s">
        <v>32</v>
      </c>
    </row>
    <row r="47" spans="1:9" x14ac:dyDescent="0.25">
      <c r="I47" t="e">
        <f>SLOPE(H48:H52,K48:K52)</f>
        <v>#DIV/0!</v>
      </c>
    </row>
    <row r="48" spans="1:9" x14ac:dyDescent="0.25">
      <c r="H48" t="s">
        <v>200</v>
      </c>
    </row>
  </sheetData>
  <hyperlinks>
    <hyperlink ref="A1" location="Main!A1" display="Main" xr:uid="{2A05827B-DDF5-4C5E-8F57-6EE1614680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C3F1-8118-4B95-AA18-F02751F2798D}">
  <dimension ref="A1:AO76"/>
  <sheetViews>
    <sheetView showGridLines="0" tabSelected="1" workbookViewId="0">
      <selection activeCell="X62" sqref="X62"/>
    </sheetView>
  </sheetViews>
  <sheetFormatPr defaultRowHeight="15" x14ac:dyDescent="0.25"/>
  <cols>
    <col min="1" max="1" width="4.7109375" bestFit="1" customWidth="1"/>
    <col min="5" max="5" width="10.140625" bestFit="1" customWidth="1"/>
  </cols>
  <sheetData>
    <row r="1" spans="1:41" ht="19.5" x14ac:dyDescent="0.3">
      <c r="A1" s="52" t="s">
        <v>180</v>
      </c>
      <c r="B1" s="9" t="s">
        <v>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x14ac:dyDescent="0.25">
      <c r="E2" s="10"/>
    </row>
    <row r="3" spans="1:41" x14ac:dyDescent="0.25">
      <c r="B3" t="s">
        <v>35</v>
      </c>
      <c r="E3" s="11"/>
      <c r="G3" t="s">
        <v>36</v>
      </c>
      <c r="J3" s="11"/>
      <c r="L3" t="s">
        <v>36</v>
      </c>
      <c r="O3" s="11">
        <f>+J3</f>
        <v>0</v>
      </c>
    </row>
    <row r="4" spans="1:41" x14ac:dyDescent="0.25">
      <c r="B4" t="s">
        <v>37</v>
      </c>
      <c r="E4" s="65">
        <f ca="1">+TODAY()</f>
        <v>45890</v>
      </c>
      <c r="G4" t="s">
        <v>38</v>
      </c>
      <c r="J4" s="12" t="e">
        <f ca="1">V62</f>
        <v>#DIV/0!</v>
      </c>
      <c r="L4" t="s">
        <v>205</v>
      </c>
      <c r="O4" s="64">
        <f>+J15+O15+T15</f>
        <v>0</v>
      </c>
    </row>
    <row r="5" spans="1:41" x14ac:dyDescent="0.25">
      <c r="B5" t="s">
        <v>39</v>
      </c>
      <c r="E5" s="13"/>
      <c r="G5" t="s">
        <v>40</v>
      </c>
      <c r="J5" s="14" t="e">
        <f ca="1">J4/J3-1</f>
        <v>#DIV/0!</v>
      </c>
      <c r="L5" t="s">
        <v>40</v>
      </c>
      <c r="O5" s="14" t="e">
        <f>O4/O3-1</f>
        <v>#DIV/0!</v>
      </c>
    </row>
    <row r="7" spans="1:41" x14ac:dyDescent="0.25">
      <c r="A7" s="15" t="s">
        <v>33</v>
      </c>
      <c r="B7" s="1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41" ht="5.0999999999999996" customHeight="1" x14ac:dyDescent="0.25">
      <c r="A8" s="15"/>
    </row>
    <row r="9" spans="1:41" x14ac:dyDescent="0.25">
      <c r="A9" s="15"/>
      <c r="B9" s="16" t="s">
        <v>42</v>
      </c>
      <c r="C9" s="17"/>
      <c r="D9" s="17"/>
      <c r="E9" s="17"/>
      <c r="G9" s="16" t="s">
        <v>43</v>
      </c>
      <c r="H9" s="16"/>
      <c r="I9" s="17"/>
      <c r="J9" s="17"/>
      <c r="L9" s="16" t="s">
        <v>44</v>
      </c>
      <c r="M9" s="17"/>
      <c r="N9" s="17"/>
      <c r="O9" s="17"/>
      <c r="Q9" s="16" t="s">
        <v>45</v>
      </c>
      <c r="R9" s="17"/>
      <c r="S9" s="17"/>
      <c r="T9" s="17"/>
    </row>
    <row r="10" spans="1:41" x14ac:dyDescent="0.25">
      <c r="A10" s="15"/>
      <c r="B10" s="18" t="s">
        <v>46</v>
      </c>
      <c r="G10" s="18" t="s">
        <v>46</v>
      </c>
      <c r="H10" s="18"/>
      <c r="I10" s="18" t="s">
        <v>47</v>
      </c>
      <c r="J10" s="18" t="s">
        <v>48</v>
      </c>
      <c r="L10" s="18" t="s">
        <v>46</v>
      </c>
      <c r="N10" s="18" t="s">
        <v>47</v>
      </c>
      <c r="O10" s="18" t="s">
        <v>48</v>
      </c>
      <c r="Q10" s="18" t="s">
        <v>46</v>
      </c>
      <c r="S10" s="18" t="s">
        <v>47</v>
      </c>
      <c r="T10" s="18" t="s">
        <v>48</v>
      </c>
    </row>
    <row r="11" spans="1:41" x14ac:dyDescent="0.25">
      <c r="B11" t="s">
        <v>49</v>
      </c>
      <c r="E11" s="13">
        <v>2</v>
      </c>
      <c r="G11" t="s">
        <v>50</v>
      </c>
      <c r="K11" s="19"/>
      <c r="L11" t="s">
        <v>50</v>
      </c>
      <c r="Q11" t="s">
        <v>50</v>
      </c>
    </row>
    <row r="12" spans="1:41" x14ac:dyDescent="0.25">
      <c r="B12" t="s">
        <v>51</v>
      </c>
      <c r="E12" s="13">
        <v>2</v>
      </c>
      <c r="G12" t="s">
        <v>51</v>
      </c>
      <c r="L12" t="s">
        <v>51</v>
      </c>
      <c r="Q12" t="s">
        <v>51</v>
      </c>
    </row>
    <row r="13" spans="1:41" x14ac:dyDescent="0.25">
      <c r="B13" t="s">
        <v>31</v>
      </c>
      <c r="E13" s="13">
        <v>2</v>
      </c>
      <c r="G13" t="s">
        <v>203</v>
      </c>
      <c r="J13" s="20"/>
      <c r="O13" s="20"/>
      <c r="T13" s="20"/>
    </row>
    <row r="14" spans="1:41" x14ac:dyDescent="0.25">
      <c r="B14" t="s">
        <v>52</v>
      </c>
      <c r="E14" s="13">
        <v>2</v>
      </c>
      <c r="G14" t="s">
        <v>53</v>
      </c>
      <c r="J14" s="20"/>
      <c r="L14" t="s">
        <v>53</v>
      </c>
      <c r="O14" s="20"/>
      <c r="Q14" t="s">
        <v>53</v>
      </c>
      <c r="T14" s="20"/>
    </row>
    <row r="15" spans="1:41" x14ac:dyDescent="0.25">
      <c r="B15" t="s">
        <v>54</v>
      </c>
      <c r="E15" s="13">
        <v>2</v>
      </c>
      <c r="G15" t="s">
        <v>55</v>
      </c>
      <c r="J15" s="20"/>
      <c r="L15" t="s">
        <v>55</v>
      </c>
      <c r="O15" s="20"/>
      <c r="Q15" t="s">
        <v>55</v>
      </c>
      <c r="T15" s="20"/>
    </row>
    <row r="17" spans="1:22" x14ac:dyDescent="0.25">
      <c r="B17" s="18" t="s">
        <v>56</v>
      </c>
    </row>
    <row r="18" spans="1:22" x14ac:dyDescent="0.25">
      <c r="B18" t="s">
        <v>31</v>
      </c>
      <c r="E18" s="20">
        <f>CHOOSE(E13,J18,O18,T18)</f>
        <v>0</v>
      </c>
      <c r="G18" t="s">
        <v>31</v>
      </c>
      <c r="J18" s="20"/>
      <c r="L18" t="s">
        <v>31</v>
      </c>
      <c r="O18" s="20"/>
      <c r="Q18" t="s">
        <v>31</v>
      </c>
      <c r="T18" s="20"/>
    </row>
    <row r="19" spans="1:22" x14ac:dyDescent="0.25">
      <c r="B19" t="s">
        <v>52</v>
      </c>
      <c r="E19" s="20">
        <f>CHOOSE(E14,J19,O19,T19)</f>
        <v>0</v>
      </c>
      <c r="G19" t="s">
        <v>52</v>
      </c>
      <c r="J19" s="20"/>
      <c r="L19" t="s">
        <v>52</v>
      </c>
      <c r="O19" s="20"/>
      <c r="Q19" t="s">
        <v>52</v>
      </c>
      <c r="T19" s="20"/>
    </row>
    <row r="20" spans="1:22" x14ac:dyDescent="0.25">
      <c r="B20" t="s">
        <v>204</v>
      </c>
      <c r="E20" s="20">
        <f>CHOOSE(E15,J20,O20,T20)</f>
        <v>0</v>
      </c>
      <c r="G20" t="s">
        <v>204</v>
      </c>
      <c r="J20" s="20"/>
      <c r="L20" t="s">
        <v>204</v>
      </c>
      <c r="O20" s="20"/>
      <c r="Q20" t="s">
        <v>204</v>
      </c>
      <c r="T20" s="20"/>
    </row>
    <row r="24" spans="1:22" x14ac:dyDescent="0.25">
      <c r="A24" s="15" t="s">
        <v>33</v>
      </c>
      <c r="B24" s="1" t="s">
        <v>57</v>
      </c>
      <c r="C24" s="1"/>
      <c r="D24" s="1"/>
      <c r="E24" s="1"/>
      <c r="F24" s="1"/>
      <c r="G24" s="21">
        <v>19</v>
      </c>
      <c r="H24" s="21">
        <f>G24+1</f>
        <v>20</v>
      </c>
      <c r="I24" s="21">
        <f t="shared" ref="I24:V24" si="0">H24+1</f>
        <v>21</v>
      </c>
      <c r="J24" s="21">
        <f t="shared" si="0"/>
        <v>22</v>
      </c>
      <c r="K24" s="21">
        <f t="shared" si="0"/>
        <v>23</v>
      </c>
      <c r="L24" s="21">
        <f t="shared" si="0"/>
        <v>24</v>
      </c>
      <c r="M24" s="21">
        <f t="shared" si="0"/>
        <v>25</v>
      </c>
      <c r="N24" s="21">
        <f t="shared" si="0"/>
        <v>26</v>
      </c>
      <c r="O24" s="21">
        <f t="shared" si="0"/>
        <v>27</v>
      </c>
      <c r="P24" s="21">
        <f t="shared" si="0"/>
        <v>28</v>
      </c>
      <c r="Q24" s="21">
        <f t="shared" si="0"/>
        <v>29</v>
      </c>
      <c r="R24" s="21">
        <f t="shared" si="0"/>
        <v>30</v>
      </c>
      <c r="S24" s="21">
        <f t="shared" si="0"/>
        <v>31</v>
      </c>
      <c r="T24" s="21">
        <f t="shared" si="0"/>
        <v>32</v>
      </c>
      <c r="U24" s="21">
        <f t="shared" si="0"/>
        <v>33</v>
      </c>
      <c r="V24" s="21">
        <f t="shared" si="0"/>
        <v>34</v>
      </c>
    </row>
    <row r="25" spans="1:22" x14ac:dyDescent="0.25">
      <c r="B25" t="s">
        <v>50</v>
      </c>
      <c r="G25" s="46"/>
      <c r="H25" s="46"/>
      <c r="I25" s="46"/>
      <c r="J25" s="46"/>
      <c r="K25" s="46"/>
      <c r="L25" s="46"/>
      <c r="M25" s="46">
        <f ca="1">L25*(1+M26)</f>
        <v>0</v>
      </c>
      <c r="N25" s="46">
        <f t="shared" ref="N25:V25" ca="1" si="1">M25*(1+N26)</f>
        <v>0</v>
      </c>
      <c r="O25" s="46">
        <f t="shared" ca="1" si="1"/>
        <v>0</v>
      </c>
      <c r="P25" s="46">
        <f t="shared" ca="1" si="1"/>
        <v>0</v>
      </c>
      <c r="Q25" s="46">
        <f t="shared" ca="1" si="1"/>
        <v>0</v>
      </c>
      <c r="R25" s="46">
        <f t="shared" ca="1" si="1"/>
        <v>0</v>
      </c>
      <c r="S25" s="46">
        <f t="shared" ca="1" si="1"/>
        <v>0</v>
      </c>
      <c r="T25" s="46">
        <f t="shared" ca="1" si="1"/>
        <v>0</v>
      </c>
      <c r="U25" s="46">
        <f t="shared" ca="1" si="1"/>
        <v>0</v>
      </c>
      <c r="V25" s="46">
        <f t="shared" ca="1" si="1"/>
        <v>0</v>
      </c>
    </row>
    <row r="26" spans="1:22" x14ac:dyDescent="0.25">
      <c r="B26" s="23" t="s">
        <v>58</v>
      </c>
      <c r="C26" s="24"/>
      <c r="G26" s="25"/>
      <c r="H26" s="26" t="e">
        <f t="shared" ref="H26:L26" si="2">H25/G25-1</f>
        <v>#DIV/0!</v>
      </c>
      <c r="I26" s="26" t="e">
        <f t="shared" si="2"/>
        <v>#DIV/0!</v>
      </c>
      <c r="J26" s="26" t="e">
        <f t="shared" si="2"/>
        <v>#DIV/0!</v>
      </c>
      <c r="K26" s="26" t="e">
        <f t="shared" si="2"/>
        <v>#DIV/0!</v>
      </c>
      <c r="L26" s="26" t="e">
        <f t="shared" si="2"/>
        <v>#DIV/0!</v>
      </c>
      <c r="M26" s="26" cm="1">
        <f t="array" aca="1" ref="M26" ca="1">OFFSET(M26,$E$11,,)</f>
        <v>0</v>
      </c>
      <c r="N26" s="26" cm="1">
        <f t="array" aca="1" ref="N26" ca="1">OFFSET(N26,$E$11,,)</f>
        <v>0</v>
      </c>
      <c r="O26" s="26" cm="1">
        <f t="array" aca="1" ref="O26" ca="1">OFFSET(O26,$E$11,,)</f>
        <v>0</v>
      </c>
      <c r="P26" s="26" cm="1">
        <f t="array" aca="1" ref="P26" ca="1">OFFSET(P26,$E$11,,)</f>
        <v>0</v>
      </c>
      <c r="Q26" s="26" cm="1">
        <f t="array" aca="1" ref="Q26" ca="1">OFFSET(Q26,$E$11,,)</f>
        <v>0</v>
      </c>
      <c r="R26" s="26" cm="1">
        <f t="array" aca="1" ref="R26" ca="1">OFFSET(R26,$E$11,,)</f>
        <v>0</v>
      </c>
      <c r="S26" s="26" cm="1">
        <f t="array" aca="1" ref="S26" ca="1">OFFSET(S26,$E$11,,)</f>
        <v>0</v>
      </c>
      <c r="T26" s="26" cm="1">
        <f t="array" aca="1" ref="T26" ca="1">OFFSET(T26,$E$11,,)</f>
        <v>0</v>
      </c>
      <c r="U26" s="26" cm="1">
        <f t="array" aca="1" ref="U26" ca="1">OFFSET(U26,$E$11,,)</f>
        <v>0</v>
      </c>
      <c r="V26" s="26" cm="1">
        <f t="array" aca="1" ref="V26" ca="1">OFFSET(V26,$E$11,,)</f>
        <v>0</v>
      </c>
    </row>
    <row r="27" spans="1:22" x14ac:dyDescent="0.25">
      <c r="B27" s="23" t="s">
        <v>43</v>
      </c>
      <c r="C27" s="24"/>
      <c r="I27" s="27"/>
      <c r="J27" s="27"/>
      <c r="K27" s="27"/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x14ac:dyDescent="0.25">
      <c r="B28" s="23" t="s">
        <v>59</v>
      </c>
      <c r="C28" s="24"/>
      <c r="I28" s="27"/>
      <c r="J28" s="27"/>
      <c r="K28" s="27"/>
      <c r="L28" s="27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 x14ac:dyDescent="0.25">
      <c r="B29" s="23" t="s">
        <v>60</v>
      </c>
      <c r="C29" s="24"/>
      <c r="I29" s="27"/>
      <c r="J29" s="27"/>
      <c r="K29" s="27"/>
      <c r="L29" s="27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1" spans="1:22" x14ac:dyDescent="0.25">
      <c r="B31" t="s">
        <v>51</v>
      </c>
      <c r="G31" s="46"/>
      <c r="H31" s="46"/>
      <c r="I31" s="46"/>
      <c r="J31" s="46"/>
      <c r="K31" s="46"/>
      <c r="L31" s="46"/>
      <c r="M31" s="46">
        <f ca="1">M32*M25</f>
        <v>0</v>
      </c>
      <c r="N31" s="46">
        <f t="shared" ref="N31:V31" ca="1" si="3">N32*N25</f>
        <v>0</v>
      </c>
      <c r="O31" s="46">
        <f t="shared" ca="1" si="3"/>
        <v>0</v>
      </c>
      <c r="P31" s="46">
        <f t="shared" ca="1" si="3"/>
        <v>0</v>
      </c>
      <c r="Q31" s="46">
        <f t="shared" ca="1" si="3"/>
        <v>0</v>
      </c>
      <c r="R31" s="46">
        <f t="shared" ca="1" si="3"/>
        <v>0</v>
      </c>
      <c r="S31" s="46">
        <f t="shared" ca="1" si="3"/>
        <v>0</v>
      </c>
      <c r="T31" s="46">
        <f t="shared" ca="1" si="3"/>
        <v>0</v>
      </c>
      <c r="U31" s="46">
        <f t="shared" ca="1" si="3"/>
        <v>0</v>
      </c>
      <c r="V31" s="46">
        <f t="shared" ca="1" si="3"/>
        <v>0</v>
      </c>
    </row>
    <row r="32" spans="1:22" x14ac:dyDescent="0.25">
      <c r="B32" s="23" t="s">
        <v>61</v>
      </c>
      <c r="G32" s="26" t="e">
        <f>G31/G25</f>
        <v>#DIV/0!</v>
      </c>
      <c r="H32" s="26" t="e">
        <f t="shared" ref="H32:L32" si="4">H31/H25</f>
        <v>#DIV/0!</v>
      </c>
      <c r="I32" s="26" t="e">
        <f t="shared" si="4"/>
        <v>#DIV/0!</v>
      </c>
      <c r="J32" s="26" t="e">
        <f t="shared" si="4"/>
        <v>#DIV/0!</v>
      </c>
      <c r="K32" s="26" t="e">
        <f t="shared" si="4"/>
        <v>#DIV/0!</v>
      </c>
      <c r="L32" s="26" t="e">
        <f t="shared" si="4"/>
        <v>#DIV/0!</v>
      </c>
      <c r="M32" s="26" cm="1">
        <f t="array" aca="1" ref="M32" ca="1">OFFSET(M32,$E$12,,)</f>
        <v>0</v>
      </c>
      <c r="N32" s="26" cm="1">
        <f t="array" aca="1" ref="N32" ca="1">OFFSET(N32,$E$12,,)</f>
        <v>0</v>
      </c>
      <c r="O32" s="26" cm="1">
        <f t="array" aca="1" ref="O32" ca="1">OFFSET(O32,$E$12,,)</f>
        <v>0</v>
      </c>
      <c r="P32" s="26" cm="1">
        <f t="array" aca="1" ref="P32" ca="1">OFFSET(P32,$E$12,,)</f>
        <v>0</v>
      </c>
      <c r="Q32" s="26" cm="1">
        <f t="array" aca="1" ref="Q32" ca="1">OFFSET(Q32,$E$12,,)</f>
        <v>0</v>
      </c>
      <c r="R32" s="26" cm="1">
        <f t="array" aca="1" ref="R32" ca="1">OFFSET(R32,$E$12,,)</f>
        <v>0</v>
      </c>
      <c r="S32" s="26" cm="1">
        <f t="array" aca="1" ref="S32" ca="1">OFFSET(S32,$E$12,,)</f>
        <v>0</v>
      </c>
      <c r="T32" s="26" cm="1">
        <f t="array" aca="1" ref="T32" ca="1">OFFSET(T32,$E$12,,)</f>
        <v>0</v>
      </c>
      <c r="U32" s="26" cm="1">
        <f t="array" aca="1" ref="U32" ca="1">OFFSET(U32,$E$12,,)</f>
        <v>0</v>
      </c>
      <c r="V32" s="26" cm="1">
        <f t="array" aca="1" ref="V32" ca="1">OFFSET(V32,$E$12,,)</f>
        <v>0</v>
      </c>
    </row>
    <row r="33" spans="2:22" x14ac:dyDescent="0.25">
      <c r="B33" s="23" t="s">
        <v>43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2:22" x14ac:dyDescent="0.25">
      <c r="B34" s="23" t="s">
        <v>59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2:22" x14ac:dyDescent="0.25">
      <c r="B35" s="23" t="s">
        <v>60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7" spans="2:22" x14ac:dyDescent="0.25">
      <c r="B37" t="s">
        <v>62</v>
      </c>
      <c r="G37" s="46"/>
      <c r="H37" s="46"/>
      <c r="I37" s="46"/>
      <c r="J37" s="46"/>
      <c r="K37" s="46"/>
      <c r="L37" s="46"/>
      <c r="M37" s="46">
        <f ca="1">M38*M31</f>
        <v>0</v>
      </c>
      <c r="N37" s="46">
        <f t="shared" ref="N37:V37" ca="1" si="5">N38*N31</f>
        <v>0</v>
      </c>
      <c r="O37" s="46">
        <f t="shared" ca="1" si="5"/>
        <v>0</v>
      </c>
      <c r="P37" s="46">
        <f t="shared" ca="1" si="5"/>
        <v>0</v>
      </c>
      <c r="Q37" s="46">
        <f t="shared" ca="1" si="5"/>
        <v>0</v>
      </c>
      <c r="R37" s="46">
        <f t="shared" ca="1" si="5"/>
        <v>0</v>
      </c>
      <c r="S37" s="46">
        <f t="shared" ca="1" si="5"/>
        <v>0</v>
      </c>
      <c r="T37" s="46">
        <f t="shared" ca="1" si="5"/>
        <v>0</v>
      </c>
      <c r="U37" s="46">
        <f t="shared" ca="1" si="5"/>
        <v>0</v>
      </c>
      <c r="V37" s="46">
        <f t="shared" ca="1" si="5"/>
        <v>0</v>
      </c>
    </row>
    <row r="38" spans="2:22" x14ac:dyDescent="0.25">
      <c r="B38" s="24" t="s">
        <v>63</v>
      </c>
      <c r="G38" s="26" t="e">
        <f t="shared" ref="G38:L38" si="6">G37/G31</f>
        <v>#DIV/0!</v>
      </c>
      <c r="H38" s="26" t="e">
        <f t="shared" si="6"/>
        <v>#DIV/0!</v>
      </c>
      <c r="I38" s="26" t="e">
        <f t="shared" si="6"/>
        <v>#DIV/0!</v>
      </c>
      <c r="J38" s="26" t="e">
        <f t="shared" si="6"/>
        <v>#DIV/0!</v>
      </c>
      <c r="K38" s="26" t="e">
        <f t="shared" si="6"/>
        <v>#DIV/0!</v>
      </c>
      <c r="L38" s="26" t="e">
        <f t="shared" si="6"/>
        <v>#DIV/0!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2:22" x14ac:dyDescent="0.25">
      <c r="B39" s="24"/>
    </row>
    <row r="40" spans="2:22" x14ac:dyDescent="0.25">
      <c r="B40" s="29" t="s">
        <v>64</v>
      </c>
      <c r="C40" s="30"/>
      <c r="D40" s="30"/>
      <c r="E40" s="30"/>
      <c r="F40" s="30"/>
      <c r="G40" s="53">
        <f t="shared" ref="G40:V40" si="7">G31-G37</f>
        <v>0</v>
      </c>
      <c r="H40" s="53">
        <f t="shared" si="7"/>
        <v>0</v>
      </c>
      <c r="I40" s="53">
        <f t="shared" si="7"/>
        <v>0</v>
      </c>
      <c r="J40" s="53">
        <f t="shared" si="7"/>
        <v>0</v>
      </c>
      <c r="K40" s="53">
        <f t="shared" si="7"/>
        <v>0</v>
      </c>
      <c r="L40" s="53">
        <f t="shared" si="7"/>
        <v>0</v>
      </c>
      <c r="M40" s="53">
        <f t="shared" ca="1" si="7"/>
        <v>0</v>
      </c>
      <c r="N40" s="53">
        <f t="shared" ca="1" si="7"/>
        <v>0</v>
      </c>
      <c r="O40" s="53">
        <f t="shared" ca="1" si="7"/>
        <v>0</v>
      </c>
      <c r="P40" s="53">
        <f t="shared" ca="1" si="7"/>
        <v>0</v>
      </c>
      <c r="Q40" s="53">
        <f t="shared" ca="1" si="7"/>
        <v>0</v>
      </c>
      <c r="R40" s="53">
        <f t="shared" ca="1" si="7"/>
        <v>0</v>
      </c>
      <c r="S40" s="53">
        <f t="shared" ca="1" si="7"/>
        <v>0</v>
      </c>
      <c r="T40" s="53">
        <f t="shared" ca="1" si="7"/>
        <v>0</v>
      </c>
      <c r="U40" s="53">
        <f t="shared" ca="1" si="7"/>
        <v>0</v>
      </c>
      <c r="V40" s="61">
        <f t="shared" ca="1" si="7"/>
        <v>0</v>
      </c>
    </row>
    <row r="42" spans="2:22" x14ac:dyDescent="0.25">
      <c r="B42" t="s">
        <v>65</v>
      </c>
      <c r="G42" s="46"/>
      <c r="H42" s="46"/>
      <c r="I42" s="46"/>
      <c r="J42" s="46"/>
      <c r="K42" s="46"/>
      <c r="L42" s="46"/>
      <c r="M42" s="46">
        <f ca="1">M43*M25</f>
        <v>0</v>
      </c>
      <c r="N42" s="46">
        <f t="shared" ref="N42:V42" ca="1" si="8">N43*N25</f>
        <v>0</v>
      </c>
      <c r="O42" s="46">
        <f t="shared" ca="1" si="8"/>
        <v>0</v>
      </c>
      <c r="P42" s="46">
        <f t="shared" ca="1" si="8"/>
        <v>0</v>
      </c>
      <c r="Q42" s="46">
        <f t="shared" ca="1" si="8"/>
        <v>0</v>
      </c>
      <c r="R42" s="46">
        <f t="shared" ca="1" si="8"/>
        <v>0</v>
      </c>
      <c r="S42" s="46">
        <f t="shared" ca="1" si="8"/>
        <v>0</v>
      </c>
      <c r="T42" s="46">
        <f t="shared" ca="1" si="8"/>
        <v>0</v>
      </c>
      <c r="U42" s="46">
        <f t="shared" ca="1" si="8"/>
        <v>0</v>
      </c>
      <c r="V42" s="46">
        <f t="shared" ca="1" si="8"/>
        <v>0</v>
      </c>
    </row>
    <row r="43" spans="2:22" x14ac:dyDescent="0.25">
      <c r="B43" s="23" t="s">
        <v>61</v>
      </c>
      <c r="C43" s="25"/>
      <c r="D43" s="25"/>
      <c r="E43" s="25"/>
      <c r="F43" s="25"/>
      <c r="G43" s="31" t="e">
        <f t="shared" ref="G43:L43" si="9">G42/G25</f>
        <v>#DIV/0!</v>
      </c>
      <c r="H43" s="31" t="e">
        <f t="shared" si="9"/>
        <v>#DIV/0!</v>
      </c>
      <c r="I43" s="31" t="e">
        <f t="shared" si="9"/>
        <v>#DIV/0!</v>
      </c>
      <c r="J43" s="31" t="e">
        <f t="shared" si="9"/>
        <v>#DIV/0!</v>
      </c>
      <c r="K43" s="31" t="e">
        <f t="shared" si="9"/>
        <v>#DIV/0!</v>
      </c>
      <c r="L43" s="31" t="e">
        <f t="shared" si="9"/>
        <v>#DIV/0!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5" spans="2:22" x14ac:dyDescent="0.25">
      <c r="B45" t="s">
        <v>66</v>
      </c>
      <c r="G45" s="46"/>
      <c r="H45" s="46"/>
      <c r="I45" s="46"/>
      <c r="J45" s="46"/>
      <c r="K45" s="46"/>
      <c r="L45" s="46"/>
      <c r="M45" s="46">
        <f ca="1">M46*M25</f>
        <v>0</v>
      </c>
      <c r="N45" s="46">
        <f t="shared" ref="N45:V45" ca="1" si="10">N46*N25</f>
        <v>0</v>
      </c>
      <c r="O45" s="46">
        <f t="shared" ca="1" si="10"/>
        <v>0</v>
      </c>
      <c r="P45" s="46">
        <f t="shared" ca="1" si="10"/>
        <v>0</v>
      </c>
      <c r="Q45" s="46">
        <f t="shared" ca="1" si="10"/>
        <v>0</v>
      </c>
      <c r="R45" s="46">
        <f t="shared" ca="1" si="10"/>
        <v>0</v>
      </c>
      <c r="S45" s="46">
        <f t="shared" ca="1" si="10"/>
        <v>0</v>
      </c>
      <c r="T45" s="46">
        <f t="shared" ca="1" si="10"/>
        <v>0</v>
      </c>
      <c r="U45" s="46">
        <f t="shared" ca="1" si="10"/>
        <v>0</v>
      </c>
      <c r="V45" s="46">
        <f t="shared" ca="1" si="10"/>
        <v>0</v>
      </c>
    </row>
    <row r="46" spans="2:22" x14ac:dyDescent="0.25">
      <c r="B46" s="23" t="s">
        <v>61</v>
      </c>
      <c r="G46" s="31" t="e">
        <f t="shared" ref="G46:L46" si="11">G45/G25</f>
        <v>#DIV/0!</v>
      </c>
      <c r="H46" s="31" t="e">
        <f t="shared" si="11"/>
        <v>#DIV/0!</v>
      </c>
      <c r="I46" s="31" t="e">
        <f t="shared" si="11"/>
        <v>#DIV/0!</v>
      </c>
      <c r="J46" s="31" t="e">
        <f t="shared" si="11"/>
        <v>#DIV/0!</v>
      </c>
      <c r="K46" s="31" t="e">
        <f t="shared" si="11"/>
        <v>#DIV/0!</v>
      </c>
      <c r="L46" s="31" t="e">
        <f t="shared" si="11"/>
        <v>#DIV/0!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8" spans="2:22" x14ac:dyDescent="0.25">
      <c r="B48" t="s">
        <v>67</v>
      </c>
      <c r="G48" s="46"/>
      <c r="H48" s="46"/>
      <c r="I48" s="46"/>
      <c r="J48" s="46"/>
      <c r="K48" s="46"/>
      <c r="L48" s="46"/>
      <c r="M48" s="46">
        <f ca="1">M49*M25</f>
        <v>0</v>
      </c>
      <c r="N48" s="46">
        <f t="shared" ref="N48:V48" ca="1" si="12">N49*N25</f>
        <v>0</v>
      </c>
      <c r="O48" s="46">
        <f t="shared" ca="1" si="12"/>
        <v>0</v>
      </c>
      <c r="P48" s="46">
        <f t="shared" ca="1" si="12"/>
        <v>0</v>
      </c>
      <c r="Q48" s="46">
        <f t="shared" ca="1" si="12"/>
        <v>0</v>
      </c>
      <c r="R48" s="46">
        <f t="shared" ca="1" si="12"/>
        <v>0</v>
      </c>
      <c r="S48" s="46">
        <f t="shared" ca="1" si="12"/>
        <v>0</v>
      </c>
      <c r="T48" s="46">
        <f t="shared" ca="1" si="12"/>
        <v>0</v>
      </c>
      <c r="U48" s="46">
        <f t="shared" ca="1" si="12"/>
        <v>0</v>
      </c>
      <c r="V48" s="46">
        <f t="shared" ca="1" si="12"/>
        <v>0</v>
      </c>
    </row>
    <row r="49" spans="2:24" x14ac:dyDescent="0.25">
      <c r="B49" s="23" t="s">
        <v>61</v>
      </c>
      <c r="G49" s="31" t="e">
        <f t="shared" ref="G49:L49" si="13">G48/G25</f>
        <v>#DIV/0!</v>
      </c>
      <c r="H49" s="31" t="e">
        <f t="shared" si="13"/>
        <v>#DIV/0!</v>
      </c>
      <c r="I49" s="31" t="e">
        <f t="shared" si="13"/>
        <v>#DIV/0!</v>
      </c>
      <c r="J49" s="31" t="e">
        <f t="shared" si="13"/>
        <v>#DIV/0!</v>
      </c>
      <c r="K49" s="31" t="e">
        <f t="shared" si="13"/>
        <v>#DIV/0!</v>
      </c>
      <c r="L49" s="31" t="e">
        <f t="shared" si="13"/>
        <v>#DIV/0!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1" spans="2:24" x14ac:dyDescent="0.25">
      <c r="B51" s="33" t="s">
        <v>68</v>
      </c>
      <c r="C51" s="34"/>
      <c r="D51" s="34"/>
      <c r="E51" s="34"/>
      <c r="F51" s="34"/>
      <c r="G51" s="54">
        <f>G40+G42+G45+G48</f>
        <v>0</v>
      </c>
      <c r="H51" s="54">
        <f t="shared" ref="H51:U51" si="14">H40+H42+H45+H48</f>
        <v>0</v>
      </c>
      <c r="I51" s="54">
        <f t="shared" si="14"/>
        <v>0</v>
      </c>
      <c r="J51" s="54">
        <f t="shared" si="14"/>
        <v>0</v>
      </c>
      <c r="K51" s="54">
        <f t="shared" si="14"/>
        <v>0</v>
      </c>
      <c r="L51" s="54">
        <f t="shared" si="14"/>
        <v>0</v>
      </c>
      <c r="M51" s="54">
        <f ca="1">M40+M42+M45+M48</f>
        <v>0</v>
      </c>
      <c r="N51" s="54">
        <f t="shared" ca="1" si="14"/>
        <v>0</v>
      </c>
      <c r="O51" s="54">
        <f t="shared" ca="1" si="14"/>
        <v>0</v>
      </c>
      <c r="P51" s="54">
        <f t="shared" ca="1" si="14"/>
        <v>0</v>
      </c>
      <c r="Q51" s="54">
        <f t="shared" ca="1" si="14"/>
        <v>0</v>
      </c>
      <c r="R51" s="54">
        <f t="shared" ca="1" si="14"/>
        <v>0</v>
      </c>
      <c r="S51" s="54">
        <f t="shared" ca="1" si="14"/>
        <v>0</v>
      </c>
      <c r="T51" s="54">
        <f t="shared" ca="1" si="14"/>
        <v>0</v>
      </c>
      <c r="U51" s="54">
        <f t="shared" ca="1" si="14"/>
        <v>0</v>
      </c>
      <c r="V51" s="55">
        <f ca="1">V40+V42+V45+V48</f>
        <v>0</v>
      </c>
    </row>
    <row r="52" spans="2:24" x14ac:dyDescent="0.25">
      <c r="B52" s="35" t="s">
        <v>69</v>
      </c>
      <c r="C52" s="36"/>
      <c r="D52" s="36"/>
      <c r="E52" s="36"/>
      <c r="F52" s="36"/>
      <c r="G52" s="56"/>
      <c r="H52" s="56"/>
      <c r="I52" s="56"/>
      <c r="J52" s="56"/>
      <c r="K52" s="56"/>
      <c r="L52" s="56"/>
      <c r="M52" s="56">
        <f ca="1">(M51/(1+$E$18)^M53)*M53</f>
        <v>0</v>
      </c>
      <c r="N52" s="56">
        <f ca="1">N51/(1+$E$18)^N53</f>
        <v>0</v>
      </c>
      <c r="O52" s="56">
        <f t="shared" ref="O52:U52" ca="1" si="15">O51/(1+$E$18)^O53</f>
        <v>0</v>
      </c>
      <c r="P52" s="56">
        <f t="shared" ca="1" si="15"/>
        <v>0</v>
      </c>
      <c r="Q52" s="56">
        <f t="shared" ca="1" si="15"/>
        <v>0</v>
      </c>
      <c r="R52" s="56">
        <f t="shared" ca="1" si="15"/>
        <v>0</v>
      </c>
      <c r="S52" s="56">
        <f t="shared" ca="1" si="15"/>
        <v>0</v>
      </c>
      <c r="T52" s="56">
        <f t="shared" ca="1" si="15"/>
        <v>0</v>
      </c>
      <c r="U52" s="56">
        <f t="shared" ca="1" si="15"/>
        <v>0</v>
      </c>
      <c r="V52" s="57">
        <f ca="1">V51/(1+$E$18)^V53</f>
        <v>0</v>
      </c>
    </row>
    <row r="53" spans="2:24" x14ac:dyDescent="0.25">
      <c r="B53" t="s">
        <v>70</v>
      </c>
      <c r="M53">
        <f ca="1">YEARFRAC(E4,E5)</f>
        <v>125.64166666666667</v>
      </c>
      <c r="N53">
        <f ca="1">M53+1</f>
        <v>126.64166666666667</v>
      </c>
      <c r="O53">
        <f ca="1">N53+1</f>
        <v>127.64166666666667</v>
      </c>
      <c r="P53">
        <f t="shared" ref="P53:V53" ca="1" si="16">O53+1</f>
        <v>128.64166666666665</v>
      </c>
      <c r="Q53">
        <f t="shared" ca="1" si="16"/>
        <v>129.64166666666665</v>
      </c>
      <c r="R53">
        <f t="shared" ca="1" si="16"/>
        <v>130.64166666666665</v>
      </c>
      <c r="S53">
        <f t="shared" ca="1" si="16"/>
        <v>131.64166666666665</v>
      </c>
      <c r="T53">
        <f t="shared" ca="1" si="16"/>
        <v>132.64166666666665</v>
      </c>
      <c r="U53">
        <f t="shared" ca="1" si="16"/>
        <v>133.64166666666665</v>
      </c>
      <c r="V53">
        <f t="shared" ca="1" si="16"/>
        <v>134.64166666666665</v>
      </c>
    </row>
    <row r="54" spans="2:24" x14ac:dyDescent="0.25">
      <c r="B54" t="s">
        <v>71</v>
      </c>
      <c r="N54" s="22"/>
      <c r="O54" s="22"/>
      <c r="P54" s="22"/>
      <c r="Q54" s="22"/>
      <c r="V54" s="46">
        <f ca="1">SUM(M52:V52)</f>
        <v>0</v>
      </c>
    </row>
    <row r="55" spans="2:24" x14ac:dyDescent="0.25">
      <c r="B55" t="s">
        <v>72</v>
      </c>
      <c r="N55" s="22"/>
      <c r="O55" s="22"/>
      <c r="P55" s="22"/>
      <c r="Q55" s="22"/>
      <c r="V55" s="46" t="e">
        <f ca="1">+(V40*(1+E19))*(1-(E19/E20))/(E18-E19)</f>
        <v>#DIV/0!</v>
      </c>
      <c r="X55" s="3" t="s">
        <v>201</v>
      </c>
    </row>
    <row r="56" spans="2:24" x14ac:dyDescent="0.25">
      <c r="B56" s="8" t="s">
        <v>73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37"/>
      <c r="O56" s="37"/>
      <c r="P56" s="37"/>
      <c r="Q56" s="37"/>
      <c r="R56" s="37"/>
      <c r="S56" s="37"/>
      <c r="T56" s="37"/>
      <c r="U56" s="37"/>
      <c r="V56" s="38" t="e">
        <f ca="1">V55/(1+E18)^V53</f>
        <v>#DIV/0!</v>
      </c>
    </row>
    <row r="57" spans="2:24" x14ac:dyDescent="0.25">
      <c r="B57" s="5" t="s">
        <v>74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39"/>
      <c r="O57" s="39"/>
      <c r="P57" s="39"/>
      <c r="Q57" s="39"/>
      <c r="R57" s="39"/>
      <c r="S57" s="39"/>
      <c r="T57" s="39"/>
      <c r="U57" s="39"/>
      <c r="V57" s="40" t="e">
        <f ca="1">V54+V56</f>
        <v>#DIV/0!</v>
      </c>
    </row>
    <row r="58" spans="2:24" x14ac:dyDescent="0.25">
      <c r="B58" t="s">
        <v>197</v>
      </c>
      <c r="N58" s="22"/>
      <c r="O58" s="22"/>
      <c r="P58" s="22"/>
      <c r="Q58" s="22"/>
      <c r="V58" s="51"/>
    </row>
    <row r="59" spans="2:24" x14ac:dyDescent="0.25">
      <c r="B59" s="8" t="s">
        <v>198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37"/>
      <c r="O59" s="37"/>
      <c r="P59" s="37"/>
      <c r="Q59" s="37"/>
      <c r="R59" s="37"/>
      <c r="S59" s="37"/>
      <c r="T59" s="37"/>
      <c r="U59" s="37"/>
      <c r="V59" s="66"/>
    </row>
    <row r="60" spans="2:24" x14ac:dyDescent="0.25">
      <c r="B60" t="s">
        <v>75</v>
      </c>
      <c r="N60" s="22"/>
      <c r="O60" s="22"/>
      <c r="P60" s="22"/>
      <c r="Q60" s="22"/>
      <c r="V60" s="51" t="e">
        <f ca="1">V57+V58-V59</f>
        <v>#DIV/0!</v>
      </c>
    </row>
    <row r="61" spans="2:24" x14ac:dyDescent="0.25">
      <c r="B61" s="8" t="s">
        <v>76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37"/>
      <c r="O61" s="37"/>
      <c r="P61" s="37"/>
      <c r="Q61" s="37"/>
      <c r="R61" s="37"/>
      <c r="S61" s="37"/>
      <c r="T61" s="37"/>
      <c r="U61" s="37"/>
      <c r="V61" s="66"/>
    </row>
    <row r="62" spans="2:24" x14ac:dyDescent="0.25">
      <c r="B62" t="s">
        <v>36</v>
      </c>
      <c r="V62" s="51" t="e">
        <f ca="1">V60/V61</f>
        <v>#DIV/0!</v>
      </c>
    </row>
    <row r="66" spans="1:22" x14ac:dyDescent="0.25">
      <c r="A66" s="15" t="s">
        <v>33</v>
      </c>
      <c r="B66" s="1" t="s">
        <v>77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8" spans="1:22" x14ac:dyDescent="0.25">
      <c r="B68" s="42"/>
      <c r="C68" s="67" t="s">
        <v>52</v>
      </c>
      <c r="D68" s="67"/>
      <c r="E68" s="67"/>
      <c r="F68" s="67"/>
      <c r="G68" s="67"/>
      <c r="H68" s="67"/>
      <c r="I68" s="67"/>
      <c r="J68" s="68"/>
      <c r="M68" s="42"/>
      <c r="N68" s="69" t="s">
        <v>202</v>
      </c>
      <c r="O68" s="69"/>
      <c r="P68" s="69"/>
      <c r="Q68" s="69"/>
      <c r="R68" s="69"/>
      <c r="S68" s="69"/>
      <c r="T68" s="69"/>
      <c r="U68" s="70"/>
    </row>
    <row r="69" spans="1:22" ht="14.45" customHeight="1" x14ac:dyDescent="0.25">
      <c r="B69" s="71" t="s">
        <v>31</v>
      </c>
      <c r="C69" s="43" t="e">
        <f ca="1">+J4</f>
        <v>#DIV/0!</v>
      </c>
      <c r="D69" s="63"/>
      <c r="E69" s="63"/>
      <c r="F69" s="63"/>
      <c r="G69" s="63"/>
      <c r="H69" s="63"/>
      <c r="I69" s="63"/>
      <c r="J69" s="63"/>
      <c r="M69" s="71" t="s">
        <v>31</v>
      </c>
      <c r="N69" s="43" t="e">
        <f ca="1">+J4</f>
        <v>#DIV/0!</v>
      </c>
      <c r="O69" s="63"/>
      <c r="P69" s="63"/>
      <c r="Q69" s="63"/>
      <c r="R69" s="63"/>
      <c r="S69" s="63"/>
      <c r="T69" s="63"/>
      <c r="U69" s="63"/>
    </row>
    <row r="70" spans="1:22" x14ac:dyDescent="0.25">
      <c r="B70" s="71"/>
      <c r="C70" s="44"/>
      <c r="D70" s="45"/>
      <c r="E70" s="45"/>
      <c r="F70" s="45"/>
      <c r="G70" s="62"/>
      <c r="H70" s="45"/>
      <c r="I70" s="45"/>
      <c r="J70" s="45"/>
      <c r="M70" s="71"/>
      <c r="N70" s="44"/>
      <c r="O70" s="45"/>
      <c r="P70" s="45"/>
      <c r="Q70" s="45"/>
      <c r="R70" s="62"/>
      <c r="S70" s="45"/>
      <c r="T70" s="45"/>
      <c r="U70" s="45"/>
    </row>
    <row r="71" spans="1:22" x14ac:dyDescent="0.25">
      <c r="B71" s="71"/>
      <c r="C71" s="44"/>
      <c r="D71" s="45"/>
      <c r="E71" s="45"/>
      <c r="F71" s="45"/>
      <c r="G71" s="62"/>
      <c r="H71" s="45"/>
      <c r="I71" s="45"/>
      <c r="J71" s="45"/>
      <c r="M71" s="71"/>
      <c r="N71" s="44"/>
      <c r="O71" s="45"/>
      <c r="P71" s="45"/>
      <c r="Q71" s="45"/>
      <c r="R71" s="62"/>
      <c r="S71" s="45"/>
      <c r="T71" s="45"/>
      <c r="U71" s="45"/>
    </row>
    <row r="72" spans="1:22" x14ac:dyDescent="0.25">
      <c r="B72" s="71"/>
      <c r="C72" s="44"/>
      <c r="D72" s="62"/>
      <c r="E72" s="62"/>
      <c r="F72" s="62"/>
      <c r="G72" s="62"/>
      <c r="H72" s="62"/>
      <c r="I72" s="62"/>
      <c r="J72" s="62"/>
      <c r="M72" s="71"/>
      <c r="N72" s="44"/>
      <c r="O72" s="62"/>
      <c r="P72" s="62"/>
      <c r="Q72" s="62"/>
      <c r="R72" s="62"/>
      <c r="S72" s="62"/>
      <c r="T72" s="62"/>
      <c r="U72" s="62"/>
    </row>
    <row r="73" spans="1:22" x14ac:dyDescent="0.25">
      <c r="B73" s="71"/>
      <c r="C73" s="44"/>
      <c r="D73" s="45"/>
      <c r="E73" s="45"/>
      <c r="F73" s="45"/>
      <c r="G73" s="62"/>
      <c r="H73" s="45"/>
      <c r="I73" s="45"/>
      <c r="J73" s="45"/>
      <c r="M73" s="71"/>
      <c r="N73" s="44"/>
      <c r="O73" s="45"/>
      <c r="P73" s="45"/>
      <c r="Q73" s="45"/>
      <c r="R73" s="62"/>
      <c r="S73" s="45"/>
      <c r="T73" s="45"/>
      <c r="U73" s="45"/>
    </row>
    <row r="74" spans="1:22" x14ac:dyDescent="0.25">
      <c r="B74" s="71"/>
      <c r="C74" s="44"/>
      <c r="D74" s="45"/>
      <c r="E74" s="45"/>
      <c r="F74" s="45"/>
      <c r="G74" s="62"/>
      <c r="H74" s="45"/>
      <c r="I74" s="45"/>
      <c r="J74" s="45"/>
      <c r="M74" s="71"/>
      <c r="N74" s="44"/>
      <c r="O74" s="45"/>
      <c r="P74" s="45"/>
      <c r="Q74" s="45"/>
      <c r="R74" s="62"/>
      <c r="S74" s="45"/>
      <c r="T74" s="45"/>
      <c r="U74" s="45"/>
    </row>
    <row r="75" spans="1:22" x14ac:dyDescent="0.25">
      <c r="B75" s="71"/>
      <c r="C75" s="44"/>
      <c r="D75" s="45"/>
      <c r="E75" s="45"/>
      <c r="F75" s="45"/>
      <c r="G75" s="62"/>
      <c r="H75" s="45"/>
      <c r="I75" s="45"/>
      <c r="J75" s="45"/>
      <c r="M75" s="71"/>
      <c r="N75" s="44"/>
      <c r="O75" s="45"/>
      <c r="P75" s="45"/>
      <c r="Q75" s="45"/>
      <c r="R75" s="62"/>
      <c r="S75" s="45"/>
      <c r="T75" s="45"/>
      <c r="U75" s="45"/>
    </row>
    <row r="76" spans="1:22" x14ac:dyDescent="0.25">
      <c r="B76" s="72"/>
      <c r="C76" s="44"/>
      <c r="D76" s="45"/>
      <c r="E76" s="45"/>
      <c r="F76" s="45"/>
      <c r="G76" s="62"/>
      <c r="H76" s="45"/>
      <c r="I76" s="45"/>
      <c r="J76" s="45"/>
      <c r="M76" s="72"/>
      <c r="N76" s="44"/>
      <c r="O76" s="45"/>
      <c r="P76" s="45"/>
      <c r="Q76" s="45"/>
      <c r="R76" s="62"/>
      <c r="S76" s="45"/>
      <c r="T76" s="45"/>
      <c r="U76" s="45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1" operator="lessThan">
      <formula>$J$3</formula>
    </cfRule>
    <cfRule type="cellIs" dxfId="2" priority="2" operator="greaterThan">
      <formula>$J$3</formula>
    </cfRule>
  </conditionalFormatting>
  <conditionalFormatting sqref="O70:U76">
    <cfRule type="cellIs" dxfId="1" priority="5" operator="lessThan">
      <formula>$J$3</formula>
    </cfRule>
    <cfRule type="cellIs" dxfId="0" priority="6" operator="greaterThan">
      <formula>$J$3</formula>
    </cfRule>
  </conditionalFormatting>
  <dataValidations count="1">
    <dataValidation type="list" allowBlank="1" showInputMessage="1" showErrorMessage="1" sqref="E11:E15" xr:uid="{4D545317-7ADF-4350-B978-1D182F515278}">
      <formula1>"1,2,3"</formula1>
    </dataValidation>
  </dataValidations>
  <hyperlinks>
    <hyperlink ref="A1" location="Main!A1" display="Main" xr:uid="{5CFBDBA3-A7A4-4A96-878C-E42DCA44D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Model</vt:lpstr>
      <vt:lpstr>Ratios</vt:lpstr>
      <vt:lpstr>CoC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2024-10-11T15:49:33Z</dcterms:created>
  <dcterms:modified xsi:type="dcterms:W3CDTF">2025-08-21T11:19:33Z</dcterms:modified>
</cp:coreProperties>
</file>