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D55CD23C-CA3C-4639-8963-E8A033D1FAE7}" xr6:coauthVersionLast="47" xr6:coauthVersionMax="47" xr10:uidLastSave="{00000000-0000-0000-0000-000000000000}"/>
  <bookViews>
    <workbookView xWindow="-120" yWindow="-120" windowWidth="38640" windowHeight="21060" xr2:uid="{80DABFE5-E9A7-496A-9AA7-416094618565}"/>
  </bookViews>
  <sheets>
    <sheet name="CAPM" sheetId="1" r:id="rId1"/>
    <sheet name="FamaFren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F20" i="2"/>
  <c r="F7" i="2"/>
  <c r="I47" i="1"/>
  <c r="F37" i="1"/>
  <c r="F32" i="1"/>
  <c r="F41" i="1" s="1"/>
  <c r="F20" i="1"/>
  <c r="F8" i="1"/>
  <c r="F22" i="1" s="1"/>
</calcChain>
</file>

<file path=xl/sharedStrings.xml><?xml version="1.0" encoding="utf-8"?>
<sst xmlns="http://schemas.openxmlformats.org/spreadsheetml/2006/main" count="81" uniqueCount="54">
  <si>
    <t>Main</t>
  </si>
  <si>
    <t>Cost of Capital</t>
  </si>
  <si>
    <t>x</t>
  </si>
  <si>
    <t>Cost of Equity (CAPM)</t>
  </si>
  <si>
    <t>Riskfree Rate</t>
  </si>
  <si>
    <t>Expected Inflation</t>
  </si>
  <si>
    <t>=(1+Nominal Rate)/(1+Real Rate)-1</t>
  </si>
  <si>
    <t>Average Real Interest Rate</t>
  </si>
  <si>
    <t>= Average Interest Rate of the Past</t>
  </si>
  <si>
    <t>=Goverment Bond or Expected Inflation + Average Real Interest Rate</t>
  </si>
  <si>
    <t>Adjustments for Industry/Company Risk</t>
  </si>
  <si>
    <t xml:space="preserve">Raw Beta </t>
  </si>
  <si>
    <t>=Raw beta slope of regression line aginst total market -&gt; Ri= alpha + beta*Rm + standard error</t>
  </si>
  <si>
    <t>Debt to Value Ratio</t>
  </si>
  <si>
    <t>Value of Debt/Enterpries Value</t>
  </si>
  <si>
    <t>Unlevered Beta</t>
  </si>
  <si>
    <t>= Raw Beta* Debt-to-Equity Ratio (Book Value)</t>
  </si>
  <si>
    <t>Unlevered Industry Beta</t>
  </si>
  <si>
    <t>=Median of Peer Group</t>
  </si>
  <si>
    <t>Levered Industry Beta</t>
  </si>
  <si>
    <t>=Unlevered Industry Beta * Market Value of Debt to Market Value of Equity</t>
  </si>
  <si>
    <t>Expected Equity Risk Premium</t>
  </si>
  <si>
    <t>Estimated Future Market Return</t>
  </si>
  <si>
    <t>= 1/P/E * (1.g/ROE) + g , g = real growth in GDP, P/E =&gt; P/E ratio for S&amp;P500 or MSCI World Index, ROE = Average ROE in S&amp;P500 or MSCI World</t>
  </si>
  <si>
    <t>=&gt; ER(i)=rf+beta(i)*(Er(m)-rf)</t>
  </si>
  <si>
    <t>Cost of Debt</t>
  </si>
  <si>
    <t>Yield to Maturity on Trading Bonds</t>
  </si>
  <si>
    <t>=&gt; Price = Coupon/(1+YTM)+Coupon(1+YTM)^2 + … + (Face Value + Coupon)/(1+YTM)^n =&gt; solve for YTM</t>
  </si>
  <si>
    <t>or</t>
  </si>
  <si>
    <t>Credit Default Spread</t>
  </si>
  <si>
    <t>Country Rsik Premium</t>
  </si>
  <si>
    <t>Capital Structure</t>
  </si>
  <si>
    <t>Market Value of Debt</t>
  </si>
  <si>
    <t xml:space="preserve">Market Value of Equity </t>
  </si>
  <si>
    <t>Total  Enterprise Value</t>
  </si>
  <si>
    <t>Marginal Tax Rate</t>
  </si>
  <si>
    <t>WACC</t>
  </si>
  <si>
    <t>=&gt; WACC = (D/D+E)*kd * (1-t) + (E/D+E) * ke</t>
  </si>
  <si>
    <t>Change</t>
  </si>
  <si>
    <t xml:space="preserve">5 Factor Model </t>
  </si>
  <si>
    <t xml:space="preserve">Small cap Premium </t>
  </si>
  <si>
    <t>Small Cap Premium beta</t>
  </si>
  <si>
    <t>Value versus  Growth premium</t>
  </si>
  <si>
    <t>Value versus  Growth premium beta</t>
  </si>
  <si>
    <t xml:space="preserve">Profitability premium </t>
  </si>
  <si>
    <t>Porfitability premium beta</t>
  </si>
  <si>
    <t>Conservative investment premiun</t>
  </si>
  <si>
    <t>Conservative investment premiun beta</t>
  </si>
  <si>
    <t>Fama-French 5-Factor Model</t>
  </si>
  <si>
    <t>Cost of Equity 5 Factor Model</t>
  </si>
  <si>
    <t>https://mba.tuck.dartmouth.edu/pages/faculty/ken.french/data_library.html</t>
  </si>
  <si>
    <t>Data:</t>
  </si>
  <si>
    <t>Beta</t>
  </si>
  <si>
    <t>Expected Inflation (Kelly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</si>
</sst>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19847</xdr:colOff>
      <xdr:row>2</xdr:row>
      <xdr:rowOff>1</xdr:rowOff>
    </xdr:from>
    <xdr:to>
      <xdr:col>18</xdr:col>
      <xdr:colOff>444590</xdr:colOff>
      <xdr:row>14</xdr:row>
      <xdr:rowOff>157163</xdr:rowOff>
    </xdr:to>
    <xdr:pic>
      <xdr:nvPicPr>
        <xdr:cNvPr id="3" name="Picture 2" descr="Five-Factor Asset Pricing Model Analysis | by Andrea Chello | The Quant  Journey | Medium">
          <a:extLst>
            <a:ext uri="{FF2B5EF4-FFF2-40B4-BE49-F238E27FC236}">
              <a16:creationId xmlns:a16="http://schemas.microsoft.com/office/drawing/2014/main" id="{62DD2DC1-50A9-86B2-B422-72D291D69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5397" y="381001"/>
          <a:ext cx="4691943" cy="2443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2722-CEEF-4EC0-89E0-483F40976C3D}">
  <dimension ref="A1:I48"/>
  <sheetViews>
    <sheetView tabSelected="1" zoomScale="200" zoomScaleNormal="200" workbookViewId="0">
      <selection activeCell="G10" sqref="G10"/>
    </sheetView>
  </sheetViews>
  <sheetFormatPr defaultRowHeight="15" x14ac:dyDescent="0.25"/>
  <cols>
    <col min="1" max="1" width="5.5703125" customWidth="1"/>
  </cols>
  <sheetData>
    <row r="1" spans="1:8" x14ac:dyDescent="0.25">
      <c r="A1" s="1" t="s">
        <v>0</v>
      </c>
    </row>
    <row r="3" spans="1:8" x14ac:dyDescent="0.25">
      <c r="B3" s="2" t="s">
        <v>1</v>
      </c>
      <c r="C3" s="2"/>
      <c r="D3" s="2"/>
      <c r="E3" s="2"/>
      <c r="F3" s="2"/>
    </row>
    <row r="4" spans="1:8" x14ac:dyDescent="0.25">
      <c r="A4" s="3" t="s">
        <v>2</v>
      </c>
      <c r="B4" s="4" t="s">
        <v>3</v>
      </c>
    </row>
    <row r="5" spans="1:8" x14ac:dyDescent="0.25">
      <c r="B5" s="4" t="s">
        <v>4</v>
      </c>
    </row>
    <row r="6" spans="1:8" x14ac:dyDescent="0.25">
      <c r="B6" t="s">
        <v>5</v>
      </c>
      <c r="H6" s="5" t="s">
        <v>6</v>
      </c>
    </row>
    <row r="7" spans="1:8" x14ac:dyDescent="0.25">
      <c r="B7" t="s">
        <v>7</v>
      </c>
      <c r="H7" s="5" t="s">
        <v>8</v>
      </c>
    </row>
    <row r="8" spans="1:8" x14ac:dyDescent="0.25">
      <c r="B8" t="s">
        <v>4</v>
      </c>
      <c r="F8">
        <f>F6+F7</f>
        <v>0</v>
      </c>
      <c r="H8" s="5" t="s">
        <v>9</v>
      </c>
    </row>
    <row r="10" spans="1:8" x14ac:dyDescent="0.25">
      <c r="A10" s="3" t="s">
        <v>2</v>
      </c>
      <c r="B10" s="4" t="s">
        <v>10</v>
      </c>
    </row>
    <row r="11" spans="1:8" x14ac:dyDescent="0.25">
      <c r="B11" t="s">
        <v>11</v>
      </c>
      <c r="H11" s="5" t="s">
        <v>12</v>
      </c>
    </row>
    <row r="12" spans="1:8" x14ac:dyDescent="0.25">
      <c r="B12" t="s">
        <v>13</v>
      </c>
      <c r="H12" s="5" t="s">
        <v>14</v>
      </c>
    </row>
    <row r="13" spans="1:8" x14ac:dyDescent="0.25">
      <c r="B13" t="s">
        <v>15</v>
      </c>
      <c r="H13" s="5" t="s">
        <v>16</v>
      </c>
    </row>
    <row r="14" spans="1:8" x14ac:dyDescent="0.25">
      <c r="B14" t="s">
        <v>17</v>
      </c>
      <c r="H14" s="5" t="s">
        <v>18</v>
      </c>
    </row>
    <row r="15" spans="1:8" x14ac:dyDescent="0.25">
      <c r="B15" t="s">
        <v>19</v>
      </c>
      <c r="H15" s="5" t="s">
        <v>20</v>
      </c>
    </row>
    <row r="17" spans="1:8" x14ac:dyDescent="0.25">
      <c r="A17" s="3" t="s">
        <v>2</v>
      </c>
      <c r="B17" s="4" t="s">
        <v>21</v>
      </c>
    </row>
    <row r="18" spans="1:8" x14ac:dyDescent="0.25">
      <c r="B18" t="s">
        <v>22</v>
      </c>
      <c r="H18" s="5" t="s">
        <v>23</v>
      </c>
    </row>
    <row r="19" spans="1:8" x14ac:dyDescent="0.25">
      <c r="B19" t="s">
        <v>4</v>
      </c>
    </row>
    <row r="20" spans="1:8" x14ac:dyDescent="0.25">
      <c r="B20" t="s">
        <v>21</v>
      </c>
      <c r="F20">
        <f>F18-F19</f>
        <v>0</v>
      </c>
    </row>
    <row r="22" spans="1:8" x14ac:dyDescent="0.25">
      <c r="A22" s="3" t="s">
        <v>2</v>
      </c>
      <c r="B22" s="6" t="s">
        <v>3</v>
      </c>
      <c r="C22" s="7"/>
      <c r="D22" s="7"/>
      <c r="E22" s="7"/>
      <c r="F22" s="8">
        <f>F8+F15*F20</f>
        <v>0</v>
      </c>
      <c r="H22" s="5" t="s">
        <v>24</v>
      </c>
    </row>
    <row r="25" spans="1:8" x14ac:dyDescent="0.25">
      <c r="A25" s="3" t="s">
        <v>2</v>
      </c>
      <c r="B25" s="4" t="s">
        <v>25</v>
      </c>
    </row>
    <row r="26" spans="1:8" x14ac:dyDescent="0.25">
      <c r="B26" t="s">
        <v>26</v>
      </c>
      <c r="H26" s="5" t="s">
        <v>27</v>
      </c>
    </row>
    <row r="27" spans="1:8" x14ac:dyDescent="0.25">
      <c r="B27" t="s">
        <v>28</v>
      </c>
    </row>
    <row r="28" spans="1:8" x14ac:dyDescent="0.25">
      <c r="B28" t="s">
        <v>4</v>
      </c>
    </row>
    <row r="29" spans="1:8" x14ac:dyDescent="0.25">
      <c r="B29" t="s">
        <v>29</v>
      </c>
    </row>
    <row r="30" spans="1:8" x14ac:dyDescent="0.25">
      <c r="B30" t="s">
        <v>30</v>
      </c>
    </row>
    <row r="32" spans="1:8" x14ac:dyDescent="0.25">
      <c r="A32" s="3" t="s">
        <v>2</v>
      </c>
      <c r="B32" s="6" t="s">
        <v>25</v>
      </c>
      <c r="C32" s="7"/>
      <c r="D32" s="7"/>
      <c r="E32" s="7"/>
      <c r="F32" s="8">
        <f>F28+F29+F30</f>
        <v>0</v>
      </c>
    </row>
    <row r="34" spans="1:9" x14ac:dyDescent="0.25">
      <c r="A34" s="3" t="s">
        <v>2</v>
      </c>
      <c r="B34" s="4" t="s">
        <v>31</v>
      </c>
    </row>
    <row r="35" spans="1:9" x14ac:dyDescent="0.25">
      <c r="B35" t="s">
        <v>32</v>
      </c>
    </row>
    <row r="36" spans="1:9" x14ac:dyDescent="0.25">
      <c r="B36" t="s">
        <v>33</v>
      </c>
    </row>
    <row r="37" spans="1:9" x14ac:dyDescent="0.25">
      <c r="B37" t="s">
        <v>34</v>
      </c>
      <c r="F37">
        <f>F35+F36</f>
        <v>0</v>
      </c>
    </row>
    <row r="39" spans="1:9" x14ac:dyDescent="0.25">
      <c r="B39" t="s">
        <v>35</v>
      </c>
    </row>
    <row r="41" spans="1:9" x14ac:dyDescent="0.25">
      <c r="A41" s="3" t="s">
        <v>2</v>
      </c>
      <c r="B41" s="6" t="s">
        <v>36</v>
      </c>
      <c r="C41" s="7"/>
      <c r="D41" s="7"/>
      <c r="E41" s="7"/>
      <c r="F41" s="8" t="e">
        <f>(F32*(F35/F37)*(1-F39))+((F36/F38)*F22)</f>
        <v>#DIV/0!</v>
      </c>
      <c r="H41" s="5" t="s">
        <v>37</v>
      </c>
    </row>
    <row r="47" spans="1:9" x14ac:dyDescent="0.25">
      <c r="I47" t="e">
        <f>SLOPE(H48:H52,K48:K52)</f>
        <v>#DIV/0!</v>
      </c>
    </row>
    <row r="48" spans="1:9" x14ac:dyDescent="0.25">
      <c r="H48" t="s">
        <v>38</v>
      </c>
    </row>
  </sheetData>
  <hyperlinks>
    <hyperlink ref="A1" location="Main!A1" display="Main" xr:uid="{DFE087CC-14AC-4E98-AF83-773D5D95C9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2166-BB37-4D58-9F3F-3EBBE5466A02}">
  <dimension ref="B2:L32"/>
  <sheetViews>
    <sheetView zoomScale="200" zoomScaleNormal="200" workbookViewId="0">
      <selection activeCell="C1" sqref="C1"/>
    </sheetView>
  </sheetViews>
  <sheetFormatPr defaultRowHeight="15" x14ac:dyDescent="0.25"/>
  <cols>
    <col min="1" max="1" width="3.140625" customWidth="1"/>
  </cols>
  <sheetData>
    <row r="2" spans="2:6" x14ac:dyDescent="0.25">
      <c r="B2" s="2" t="s">
        <v>48</v>
      </c>
      <c r="C2" s="2"/>
      <c r="D2" s="2"/>
      <c r="E2" s="2"/>
      <c r="F2" s="2"/>
    </row>
    <row r="3" spans="2:6" x14ac:dyDescent="0.25">
      <c r="B3" s="4" t="s">
        <v>3</v>
      </c>
    </row>
    <row r="4" spans="2:6" x14ac:dyDescent="0.25">
      <c r="B4" s="4" t="s">
        <v>4</v>
      </c>
    </row>
    <row r="5" spans="2:6" x14ac:dyDescent="0.25">
      <c r="B5" t="s">
        <v>53</v>
      </c>
    </row>
    <row r="6" spans="2:6" x14ac:dyDescent="0.25">
      <c r="B6" t="s">
        <v>7</v>
      </c>
    </row>
    <row r="7" spans="2:6" x14ac:dyDescent="0.25">
      <c r="B7" s="9" t="s">
        <v>4</v>
      </c>
      <c r="C7" s="9"/>
      <c r="D7" s="9"/>
      <c r="E7" s="9"/>
      <c r="F7" s="9">
        <f>F5+F6</f>
        <v>0</v>
      </c>
    </row>
    <row r="9" spans="2:6" x14ac:dyDescent="0.25">
      <c r="B9" s="4" t="s">
        <v>10</v>
      </c>
    </row>
    <row r="10" spans="2:6" x14ac:dyDescent="0.25">
      <c r="B10" t="s">
        <v>11</v>
      </c>
    </row>
    <row r="11" spans="2:6" x14ac:dyDescent="0.25">
      <c r="B11" t="s">
        <v>13</v>
      </c>
    </row>
    <row r="12" spans="2:6" x14ac:dyDescent="0.25">
      <c r="B12" t="s">
        <v>15</v>
      </c>
    </row>
    <row r="13" spans="2:6" x14ac:dyDescent="0.25">
      <c r="B13" t="s">
        <v>17</v>
      </c>
    </row>
    <row r="14" spans="2:6" x14ac:dyDescent="0.25">
      <c r="B14" t="s">
        <v>19</v>
      </c>
    </row>
    <row r="15" spans="2:6" x14ac:dyDescent="0.25">
      <c r="B15" s="9" t="s">
        <v>52</v>
      </c>
      <c r="C15" s="9"/>
      <c r="D15" s="9"/>
      <c r="E15" s="9"/>
      <c r="F15" s="9">
        <v>0</v>
      </c>
    </row>
    <row r="17" spans="2:12" x14ac:dyDescent="0.25">
      <c r="B17" s="4" t="s">
        <v>21</v>
      </c>
      <c r="L17" t="s">
        <v>51</v>
      </c>
    </row>
    <row r="18" spans="2:12" x14ac:dyDescent="0.25">
      <c r="B18" t="s">
        <v>22</v>
      </c>
      <c r="L18" t="s">
        <v>50</v>
      </c>
    </row>
    <row r="19" spans="2:12" x14ac:dyDescent="0.25">
      <c r="B19" t="s">
        <v>4</v>
      </c>
    </row>
    <row r="20" spans="2:12" x14ac:dyDescent="0.25">
      <c r="B20" s="9" t="s">
        <v>21</v>
      </c>
      <c r="C20" s="9"/>
      <c r="D20" s="9"/>
      <c r="E20" s="9"/>
      <c r="F20" s="9">
        <f>F18-F19</f>
        <v>0</v>
      </c>
    </row>
    <row r="22" spans="2:12" x14ac:dyDescent="0.25">
      <c r="B22" s="4" t="s">
        <v>39</v>
      </c>
    </row>
    <row r="23" spans="2:12" x14ac:dyDescent="0.25">
      <c r="B23" t="s">
        <v>40</v>
      </c>
    </row>
    <row r="24" spans="2:12" x14ac:dyDescent="0.25">
      <c r="B24" t="s">
        <v>41</v>
      </c>
    </row>
    <row r="25" spans="2:12" x14ac:dyDescent="0.25">
      <c r="B25" t="s">
        <v>42</v>
      </c>
    </row>
    <row r="26" spans="2:12" x14ac:dyDescent="0.25">
      <c r="B26" t="s">
        <v>43</v>
      </c>
    </row>
    <row r="27" spans="2:12" x14ac:dyDescent="0.25">
      <c r="B27" t="s">
        <v>44</v>
      </c>
    </row>
    <row r="28" spans="2:12" x14ac:dyDescent="0.25">
      <c r="B28" t="s">
        <v>45</v>
      </c>
    </row>
    <row r="29" spans="2:12" x14ac:dyDescent="0.25">
      <c r="B29" t="s">
        <v>46</v>
      </c>
    </row>
    <row r="30" spans="2:12" x14ac:dyDescent="0.25">
      <c r="B30" t="s">
        <v>47</v>
      </c>
    </row>
    <row r="32" spans="2:12" x14ac:dyDescent="0.25">
      <c r="B32" s="10" t="s">
        <v>49</v>
      </c>
      <c r="C32" s="11"/>
      <c r="D32" s="11"/>
      <c r="E32" s="11"/>
      <c r="F32" s="12">
        <f>+F7+F15*(F20-F7)+F23*F24+F25*F26+F27*F28+F29*F30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CAPM</vt:lpstr>
      <vt:lpstr>FamaFrench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2025-07-20T11:16:42Z</dcterms:created>
  <dcterms:modified xsi:type="dcterms:W3CDTF">2025-07-21T12:41:56Z</dcterms:modified>
</cp:coreProperties>
</file>