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etaModels\"/>
    </mc:Choice>
  </mc:AlternateContent>
  <xr:revisionPtr revIDLastSave="0" documentId="13_ncr:1_{C4FDC392-97E0-4E6C-AB4C-9516F3BC88E3}" xr6:coauthVersionLast="47" xr6:coauthVersionMax="47" xr10:uidLastSave="{00000000-0000-0000-0000-000000000000}"/>
  <bookViews>
    <workbookView xWindow="-120" yWindow="-120" windowWidth="38640" windowHeight="21060" activeTab="2" xr2:uid="{BC09624D-2BC9-4D8E-825C-85DD97F4255E}"/>
  </bookViews>
  <sheets>
    <sheet name="Main" sheetId="1" r:id="rId1"/>
    <sheet name="Automotive" sheetId="3" r:id="rId2"/>
    <sheet name="Manufacturing" sheetId="2" r:id="rId3"/>
    <sheet name="Transportation" sheetId="6" r:id="rId4"/>
    <sheet name="Defense" sheetId="5" r:id="rId5"/>
    <sheet name="FX" sheetId="4" r:id="rId6"/>
  </sheets>
  <externalReferences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1" i="6" l="1"/>
  <c r="F31" i="6"/>
  <c r="E31" i="6"/>
  <c r="G74" i="6"/>
  <c r="F74" i="6"/>
  <c r="H74" i="6" s="1"/>
  <c r="E74" i="6"/>
  <c r="G40" i="5"/>
  <c r="F40" i="5"/>
  <c r="E40" i="5"/>
  <c r="G9" i="2"/>
  <c r="F9" i="2"/>
  <c r="E9" i="2"/>
  <c r="G15" i="6"/>
  <c r="F15" i="6"/>
  <c r="H15" i="6" s="1"/>
  <c r="E15" i="6"/>
  <c r="G6" i="6"/>
  <c r="F6" i="6"/>
  <c r="H6" i="6" s="1"/>
  <c r="E6" i="6"/>
  <c r="H31" i="6" l="1"/>
  <c r="H9" i="2"/>
  <c r="H40" i="5"/>
  <c r="G8" i="6"/>
  <c r="F8" i="6"/>
  <c r="E8" i="6"/>
  <c r="H8" i="6" l="1"/>
  <c r="G7" i="6"/>
  <c r="F7" i="6"/>
  <c r="H7" i="6" s="1"/>
  <c r="E7" i="6"/>
  <c r="G13" i="5"/>
  <c r="F13" i="5"/>
  <c r="E13" i="5"/>
  <c r="A285" i="6"/>
  <c r="A286" i="6" s="1"/>
  <c r="A284" i="6"/>
  <c r="A13" i="5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G15" i="2"/>
  <c r="F15" i="2"/>
  <c r="E15" i="2"/>
  <c r="G13" i="2"/>
  <c r="F13" i="2"/>
  <c r="E13" i="2"/>
  <c r="G88" i="2"/>
  <c r="F88" i="2"/>
  <c r="E88" i="2"/>
  <c r="H13" i="2" l="1"/>
  <c r="H13" i="5"/>
  <c r="H88" i="2"/>
  <c r="H15" i="2"/>
  <c r="G8" i="2"/>
  <c r="F8" i="2"/>
  <c r="E8" i="2"/>
  <c r="G17" i="6"/>
  <c r="F17" i="6"/>
  <c r="E17" i="6"/>
  <c r="G20" i="6"/>
  <c r="F20" i="6"/>
  <c r="E20" i="6"/>
  <c r="G16" i="2"/>
  <c r="F16" i="2"/>
  <c r="E16" i="2"/>
  <c r="H8" i="2" l="1"/>
  <c r="H16" i="2"/>
  <c r="H20" i="6"/>
  <c r="H17" i="6"/>
  <c r="G14" i="2"/>
  <c r="F14" i="2"/>
  <c r="E14" i="2"/>
  <c r="H14" i="2" l="1"/>
  <c r="G12" i="2"/>
  <c r="F12" i="2"/>
  <c r="E12" i="2"/>
  <c r="H12" i="2" l="1"/>
  <c r="G10" i="2"/>
  <c r="F10" i="2"/>
  <c r="E10" i="2"/>
  <c r="G7" i="2"/>
  <c r="E7" i="2"/>
  <c r="F7" i="2"/>
  <c r="G6" i="2"/>
  <c r="F6" i="2"/>
  <c r="E6" i="2"/>
  <c r="G5" i="2"/>
  <c r="F5" i="2"/>
  <c r="E5" i="2"/>
  <c r="H7" i="2" l="1"/>
  <c r="H5" i="2"/>
  <c r="H6" i="2"/>
  <c r="H10" i="2"/>
  <c r="G4" i="2"/>
  <c r="F4" i="2"/>
  <c r="H4" i="2" s="1"/>
  <c r="E4" i="2"/>
  <c r="G4" i="6" l="1"/>
  <c r="F4" i="6"/>
  <c r="E4" i="6"/>
  <c r="H4" i="6" l="1"/>
  <c r="G5" i="6"/>
  <c r="F5" i="6"/>
  <c r="E5" i="6"/>
  <c r="H5" i="6" l="1"/>
  <c r="A104" i="2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2" i="2" s="1"/>
  <c r="A703" i="2" s="1"/>
  <c r="A704" i="2" s="1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6" i="6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77" i="6" s="1"/>
  <c r="A178" i="6" s="1"/>
  <c r="A179" i="6" s="1"/>
  <c r="A180" i="6" s="1"/>
  <c r="A181" i="6" s="1"/>
  <c r="A182" i="6" s="1"/>
  <c r="A183" i="6" s="1"/>
  <c r="A184" i="6" s="1"/>
  <c r="A185" i="6" s="1"/>
  <c r="A186" i="6" s="1"/>
  <c r="A187" i="6" s="1"/>
  <c r="A188" i="6" s="1"/>
  <c r="A189" i="6" s="1"/>
  <c r="A190" i="6" s="1"/>
  <c r="A191" i="6" s="1"/>
  <c r="A192" i="6" s="1"/>
  <c r="A193" i="6" s="1"/>
  <c r="A194" i="6" s="1"/>
  <c r="A195" i="6" s="1"/>
  <c r="A196" i="6" s="1"/>
  <c r="A197" i="6" s="1"/>
  <c r="A198" i="6" s="1"/>
  <c r="A199" i="6" s="1"/>
  <c r="A200" i="6" s="1"/>
  <c r="A201" i="6" s="1"/>
  <c r="A202" i="6" s="1"/>
  <c r="A203" i="6" s="1"/>
  <c r="A204" i="6" s="1"/>
  <c r="A205" i="6" s="1"/>
  <c r="A206" i="6" s="1"/>
  <c r="A207" i="6" s="1"/>
  <c r="A208" i="6" s="1"/>
  <c r="A209" i="6" s="1"/>
  <c r="A210" i="6" s="1"/>
  <c r="A211" i="6" s="1"/>
  <c r="A212" i="6" s="1"/>
  <c r="A213" i="6" s="1"/>
  <c r="A214" i="6" s="1"/>
  <c r="A215" i="6" s="1"/>
  <c r="A216" i="6" s="1"/>
  <c r="A217" i="6" s="1"/>
  <c r="A218" i="6" s="1"/>
  <c r="A219" i="6" s="1"/>
  <c r="A220" i="6" s="1"/>
  <c r="A221" i="6" s="1"/>
  <c r="A222" i="6" s="1"/>
  <c r="A223" i="6" s="1"/>
  <c r="A224" i="6" s="1"/>
  <c r="A225" i="6" s="1"/>
  <c r="A226" i="6" s="1"/>
  <c r="A227" i="6" s="1"/>
  <c r="A228" i="6" s="1"/>
  <c r="A229" i="6" s="1"/>
  <c r="A230" i="6" s="1"/>
  <c r="A231" i="6" s="1"/>
  <c r="A232" i="6" s="1"/>
  <c r="A233" i="6" s="1"/>
  <c r="A234" i="6" s="1"/>
  <c r="A235" i="6" s="1"/>
  <c r="A236" i="6" s="1"/>
  <c r="A237" i="6" s="1"/>
  <c r="A238" i="6" s="1"/>
  <c r="A239" i="6" s="1"/>
  <c r="A240" i="6" s="1"/>
  <c r="A241" i="6" s="1"/>
  <c r="A242" i="6" s="1"/>
  <c r="A243" i="6" s="1"/>
  <c r="A244" i="6" s="1"/>
  <c r="A245" i="6" s="1"/>
  <c r="A246" i="6" s="1"/>
  <c r="A247" i="6" s="1"/>
  <c r="A248" i="6" s="1"/>
  <c r="A249" i="6" s="1"/>
  <c r="A250" i="6" s="1"/>
  <c r="A251" i="6" s="1"/>
  <c r="A252" i="6" s="1"/>
  <c r="A253" i="6" s="1"/>
  <c r="A254" i="6" s="1"/>
  <c r="A255" i="6" s="1"/>
  <c r="A256" i="6" s="1"/>
  <c r="A257" i="6" s="1"/>
  <c r="A258" i="6" s="1"/>
  <c r="A259" i="6" s="1"/>
  <c r="A260" i="6" s="1"/>
  <c r="A261" i="6" s="1"/>
  <c r="A262" i="6" s="1"/>
  <c r="A263" i="6" s="1"/>
  <c r="A264" i="6" s="1"/>
  <c r="A265" i="6" s="1"/>
  <c r="A266" i="6" s="1"/>
  <c r="A267" i="6" s="1"/>
  <c r="A268" i="6" s="1"/>
  <c r="A269" i="6" s="1"/>
  <c r="A270" i="6" s="1"/>
  <c r="A271" i="6" s="1"/>
  <c r="A272" i="6" s="1"/>
  <c r="A273" i="6" s="1"/>
  <c r="A274" i="6" s="1"/>
  <c r="A275" i="6" s="1"/>
  <c r="A276" i="6" s="1"/>
  <c r="A277" i="6" s="1"/>
  <c r="A278" i="6" s="1"/>
  <c r="A279" i="6" s="1"/>
  <c r="A280" i="6" s="1"/>
  <c r="A281" i="6" s="1"/>
  <c r="A282" i="6" s="1"/>
  <c r="A283" i="6" s="1"/>
  <c r="A5" i="6"/>
  <c r="G54" i="3"/>
  <c r="F54" i="3"/>
  <c r="G11" i="3"/>
  <c r="F11" i="3"/>
  <c r="G7" i="3"/>
  <c r="F7" i="3"/>
  <c r="G6" i="3"/>
  <c r="F6" i="3"/>
  <c r="G5" i="3"/>
  <c r="F5" i="3"/>
  <c r="G16" i="5"/>
  <c r="F16" i="5"/>
  <c r="G21" i="5" l="1"/>
  <c r="F21" i="5"/>
  <c r="E21" i="5"/>
  <c r="E16" i="5"/>
  <c r="G11" i="5"/>
  <c r="F11" i="5"/>
  <c r="E11" i="5"/>
  <c r="G9" i="5"/>
  <c r="F9" i="5"/>
  <c r="E9" i="5"/>
  <c r="G8" i="5"/>
  <c r="F8" i="5"/>
  <c r="E8" i="5"/>
  <c r="G6" i="5"/>
  <c r="F6" i="5"/>
  <c r="E6" i="5"/>
  <c r="G5" i="5"/>
  <c r="F5" i="5"/>
  <c r="E5" i="5"/>
  <c r="A5" i="5"/>
  <c r="A6" i="5" s="1"/>
  <c r="A7" i="5" s="1"/>
  <c r="A8" i="5" s="1"/>
  <c r="A9" i="5" s="1"/>
  <c r="A10" i="5" s="1"/>
  <c r="A11" i="5" s="1"/>
  <c r="A12" i="5" s="1"/>
  <c r="G4" i="5"/>
  <c r="F4" i="5"/>
  <c r="E4" i="5"/>
  <c r="H6" i="5" l="1"/>
  <c r="H8" i="5"/>
  <c r="H21" i="5"/>
  <c r="H11" i="5"/>
  <c r="H5" i="5"/>
  <c r="H9" i="5"/>
  <c r="H16" i="5"/>
  <c r="H4" i="5"/>
  <c r="E54" i="3" l="1"/>
  <c r="G15" i="3"/>
  <c r="F15" i="3"/>
  <c r="E15" i="3"/>
  <c r="G13" i="3"/>
  <c r="F13" i="3"/>
  <c r="E13" i="3"/>
  <c r="H11" i="3"/>
  <c r="E11" i="3"/>
  <c r="H7" i="3"/>
  <c r="E7" i="3"/>
  <c r="H6" i="3"/>
  <c r="E6" i="3"/>
  <c r="E5" i="3"/>
  <c r="A5" i="3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G4" i="3"/>
  <c r="F4" i="3"/>
  <c r="E4" i="3"/>
  <c r="H13" i="3" l="1"/>
  <c r="H15" i="3"/>
  <c r="H4" i="3"/>
  <c r="H5" i="3"/>
  <c r="H54" i="3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</calcChain>
</file>

<file path=xl/sharedStrings.xml><?xml version="1.0" encoding="utf-8"?>
<sst xmlns="http://schemas.openxmlformats.org/spreadsheetml/2006/main" count="3388" uniqueCount="2216">
  <si>
    <t>Industrials Universe</t>
  </si>
  <si>
    <t>numbers in mio USD</t>
  </si>
  <si>
    <t>US</t>
  </si>
  <si>
    <t>SWK</t>
  </si>
  <si>
    <t>Stanley Black &amp; Decker</t>
  </si>
  <si>
    <t>CH</t>
  </si>
  <si>
    <t>601238.SS</t>
  </si>
  <si>
    <t>GAC</t>
  </si>
  <si>
    <t>ILMN</t>
  </si>
  <si>
    <t>Illumina</t>
  </si>
  <si>
    <t>JAP</t>
  </si>
  <si>
    <t>5802.T</t>
  </si>
  <si>
    <t>Sumitomo Denki</t>
  </si>
  <si>
    <t>SING</t>
  </si>
  <si>
    <t>FLEX</t>
  </si>
  <si>
    <t>Flex</t>
  </si>
  <si>
    <t>6988.T</t>
  </si>
  <si>
    <t>Nitto Denko</t>
  </si>
  <si>
    <t>TXT</t>
  </si>
  <si>
    <t>Textron</t>
  </si>
  <si>
    <t>FSLR</t>
  </si>
  <si>
    <t>First Solar</t>
  </si>
  <si>
    <t>8113.T</t>
  </si>
  <si>
    <t>Unicharm</t>
  </si>
  <si>
    <t>6326.T</t>
  </si>
  <si>
    <t>Kubota</t>
  </si>
  <si>
    <t>AVY</t>
  </si>
  <si>
    <t>Avery Dennisom</t>
  </si>
  <si>
    <t>FIN</t>
  </si>
  <si>
    <t>UPM.HE</t>
  </si>
  <si>
    <t>UPM.Kymmene</t>
  </si>
  <si>
    <t>GER</t>
  </si>
  <si>
    <t>KBX.DE</t>
  </si>
  <si>
    <t>Knorr-Bremse</t>
  </si>
  <si>
    <t>MAS</t>
  </si>
  <si>
    <t>Masco</t>
  </si>
  <si>
    <t>FRA</t>
  </si>
  <si>
    <t>RNO.PA</t>
  </si>
  <si>
    <t>Renault</t>
  </si>
  <si>
    <t>JBL</t>
  </si>
  <si>
    <t>Jabil</t>
  </si>
  <si>
    <t>RIVN</t>
  </si>
  <si>
    <t xml:space="preserve">Rivian </t>
  </si>
  <si>
    <t>000625.SZ</t>
  </si>
  <si>
    <t>Chongqing Changan</t>
  </si>
  <si>
    <t>6971.T</t>
  </si>
  <si>
    <t>Kyocera</t>
  </si>
  <si>
    <t>IN</t>
  </si>
  <si>
    <t>EICHERMOT.NS</t>
  </si>
  <si>
    <t>Eicher Motors</t>
  </si>
  <si>
    <t>SNA</t>
  </si>
  <si>
    <t>Snap-on</t>
  </si>
  <si>
    <t>6594.T</t>
  </si>
  <si>
    <t xml:space="preserve">Nidec </t>
  </si>
  <si>
    <t>2338.HK</t>
  </si>
  <si>
    <t>Weichai Power</t>
  </si>
  <si>
    <t>SW</t>
  </si>
  <si>
    <t>STM</t>
  </si>
  <si>
    <t>STM Microelectronics</t>
  </si>
  <si>
    <t>XPEV</t>
  </si>
  <si>
    <t>Xpeng</t>
  </si>
  <si>
    <t>SK</t>
  </si>
  <si>
    <t>012450.KS</t>
  </si>
  <si>
    <t>Hawha Aerospace</t>
  </si>
  <si>
    <t>300274.SZ</t>
  </si>
  <si>
    <t>Sungrow Power Supply</t>
  </si>
  <si>
    <t>WAT</t>
  </si>
  <si>
    <t>Waters Corporation</t>
  </si>
  <si>
    <t>LUX</t>
  </si>
  <si>
    <t>TS</t>
  </si>
  <si>
    <t>Tenaris</t>
  </si>
  <si>
    <t>000725.SZ</t>
  </si>
  <si>
    <t>BOE Technolgies</t>
  </si>
  <si>
    <t>HK</t>
  </si>
  <si>
    <t>0669.HK</t>
  </si>
  <si>
    <t>Techtronic Industries</t>
  </si>
  <si>
    <t>0175.HK</t>
  </si>
  <si>
    <t>Geely</t>
  </si>
  <si>
    <t>SWE</t>
  </si>
  <si>
    <t>EPI-AST</t>
  </si>
  <si>
    <t>Epiroc</t>
  </si>
  <si>
    <t>6273.T</t>
  </si>
  <si>
    <t>SMC</t>
  </si>
  <si>
    <t>7269.T</t>
  </si>
  <si>
    <t>Suzuki Motor</t>
  </si>
  <si>
    <t>MTD</t>
  </si>
  <si>
    <t>Mettler Toledo</t>
  </si>
  <si>
    <t>DOV</t>
  </si>
  <si>
    <t xml:space="preserve">Dover </t>
  </si>
  <si>
    <t>TH</t>
  </si>
  <si>
    <t>DELTA.BK</t>
  </si>
  <si>
    <t>Delta Electronics</t>
  </si>
  <si>
    <t>000270.KS</t>
  </si>
  <si>
    <t>Kia</t>
  </si>
  <si>
    <t>600104.SS</t>
  </si>
  <si>
    <t>SAI Motor</t>
  </si>
  <si>
    <t>6954.T</t>
  </si>
  <si>
    <t>Fanuc</t>
  </si>
  <si>
    <t>AM.PA</t>
  </si>
  <si>
    <t>Dassault Aviation</t>
  </si>
  <si>
    <t>SAND.ST</t>
  </si>
  <si>
    <t>Sandvik</t>
  </si>
  <si>
    <t>601633.SS</t>
  </si>
  <si>
    <t>Great Wall Motors</t>
  </si>
  <si>
    <t>TWN</t>
  </si>
  <si>
    <t>2382.TW</t>
  </si>
  <si>
    <t>Quanta Computer</t>
  </si>
  <si>
    <t>6301.T</t>
  </si>
  <si>
    <t>Komatsu</t>
  </si>
  <si>
    <t>LR.PA</t>
  </si>
  <si>
    <t>Legrand</t>
  </si>
  <si>
    <t>601127.SS</t>
  </si>
  <si>
    <t>Seres Group</t>
  </si>
  <si>
    <t>IP</t>
  </si>
  <si>
    <t>International Paper</t>
  </si>
  <si>
    <t>DTG.F</t>
  </si>
  <si>
    <t>Daimler Truck</t>
  </si>
  <si>
    <t>6376.T</t>
  </si>
  <si>
    <t>Daikin</t>
  </si>
  <si>
    <t>NE</t>
  </si>
  <si>
    <t>STLA</t>
  </si>
  <si>
    <t>Stellantis</t>
  </si>
  <si>
    <t>A</t>
  </si>
  <si>
    <t>Agilent Technologies</t>
  </si>
  <si>
    <t>SCHN.SW</t>
  </si>
  <si>
    <t>Schindler Group</t>
  </si>
  <si>
    <t>HYMTF</t>
  </si>
  <si>
    <t>Hyundai</t>
  </si>
  <si>
    <t>000651.SZ</t>
  </si>
  <si>
    <t xml:space="preserve">Gree Elecetric </t>
  </si>
  <si>
    <t>6902.T</t>
  </si>
  <si>
    <t>Denso</t>
  </si>
  <si>
    <t>CEHC</t>
  </si>
  <si>
    <t>GE Healtcare</t>
  </si>
  <si>
    <t>7741.T</t>
  </si>
  <si>
    <t>Hoya</t>
  </si>
  <si>
    <t>6530.T</t>
  </si>
  <si>
    <t>Mitsubishi Electric</t>
  </si>
  <si>
    <t>300760.SZ</t>
  </si>
  <si>
    <t>Mindray</t>
  </si>
  <si>
    <t>F</t>
  </si>
  <si>
    <t>Ford</t>
  </si>
  <si>
    <t>HMC</t>
  </si>
  <si>
    <t>Honda</t>
  </si>
  <si>
    <t>AME</t>
  </si>
  <si>
    <t>Ametek</t>
  </si>
  <si>
    <t>OTIS</t>
  </si>
  <si>
    <t>Otis Worldwide</t>
  </si>
  <si>
    <t>MARUTI.NS</t>
  </si>
  <si>
    <t>Maruti Szuzuki</t>
  </si>
  <si>
    <t>CMI</t>
  </si>
  <si>
    <t>Cummins</t>
  </si>
  <si>
    <t>P911.DE</t>
  </si>
  <si>
    <t>Porsche</t>
  </si>
  <si>
    <t>GM</t>
  </si>
  <si>
    <t>General Motors</t>
  </si>
  <si>
    <t>KMB</t>
  </si>
  <si>
    <t>Kimberley Clark</t>
  </si>
  <si>
    <t>BMW.DE</t>
  </si>
  <si>
    <t>BMW</t>
  </si>
  <si>
    <t>207940.KS</t>
  </si>
  <si>
    <t>Samsung Biologics</t>
  </si>
  <si>
    <t>VOW3.DE</t>
  </si>
  <si>
    <t>Volkswagen</t>
  </si>
  <si>
    <t>PCAR</t>
  </si>
  <si>
    <t>Paccar</t>
  </si>
  <si>
    <t>FR</t>
  </si>
  <si>
    <t>SGO.PA</t>
  </si>
  <si>
    <t>Compagnie de Saint Cobain</t>
  </si>
  <si>
    <t>MRVL</t>
  </si>
  <si>
    <t>Marvell Technology</t>
  </si>
  <si>
    <t>601138.SS</t>
  </si>
  <si>
    <t>Foxconn Industrial Internet</t>
  </si>
  <si>
    <t>MBG.DE</t>
  </si>
  <si>
    <t>Mercedes Benz</t>
  </si>
  <si>
    <t>Volvo.AST</t>
  </si>
  <si>
    <t>Volvo Group</t>
  </si>
  <si>
    <t>EMR</t>
  </si>
  <si>
    <t>Emerson</t>
  </si>
  <si>
    <t>TW</t>
  </si>
  <si>
    <t>2317.TW</t>
  </si>
  <si>
    <t>Foxconn</t>
  </si>
  <si>
    <t>ITW</t>
  </si>
  <si>
    <t>Illinois Tools Work</t>
  </si>
  <si>
    <t>ATCO.BST</t>
  </si>
  <si>
    <t>Atlas Copco</t>
  </si>
  <si>
    <t>IT</t>
  </si>
  <si>
    <t>RACE</t>
  </si>
  <si>
    <t>Ferrari</t>
  </si>
  <si>
    <t>000333.SZ</t>
  </si>
  <si>
    <t>Midea</t>
  </si>
  <si>
    <t>APH</t>
  </si>
  <si>
    <t>Amphenol</t>
  </si>
  <si>
    <t>UK</t>
  </si>
  <si>
    <t>RL.L</t>
  </si>
  <si>
    <t>Rolls Royce</t>
  </si>
  <si>
    <t>INTC</t>
  </si>
  <si>
    <t xml:space="preserve">Intel </t>
  </si>
  <si>
    <t>ADI</t>
  </si>
  <si>
    <t>Analog Devices</t>
  </si>
  <si>
    <t>LMT</t>
  </si>
  <si>
    <t>Lockheed Martin</t>
  </si>
  <si>
    <t>BA</t>
  </si>
  <si>
    <t>Boeing</t>
  </si>
  <si>
    <t>DE</t>
  </si>
  <si>
    <t>Deere &amp; Company</t>
  </si>
  <si>
    <t>AIR.PA</t>
  </si>
  <si>
    <t>Airbus</t>
  </si>
  <si>
    <t>002594.SZ</t>
  </si>
  <si>
    <t>BYD</t>
  </si>
  <si>
    <t>Xiaomi</t>
  </si>
  <si>
    <t>CAT</t>
  </si>
  <si>
    <t>Caterpillar</t>
  </si>
  <si>
    <t>TM</t>
  </si>
  <si>
    <t>Toyota</t>
  </si>
  <si>
    <t>005930.KS</t>
  </si>
  <si>
    <t>Samsung</t>
  </si>
  <si>
    <t>TSLA</t>
  </si>
  <si>
    <t>Tesla</t>
  </si>
  <si>
    <t>TSM</t>
  </si>
  <si>
    <t>TSMC</t>
  </si>
  <si>
    <t>Country</t>
  </si>
  <si>
    <t>Ticker</t>
  </si>
  <si>
    <t>Name</t>
  </si>
  <si>
    <t>#</t>
  </si>
  <si>
    <t xml:space="preserve">Main </t>
  </si>
  <si>
    <t>Automakers</t>
  </si>
  <si>
    <t>Numbers in mm USD</t>
  </si>
  <si>
    <t>TICKR</t>
  </si>
  <si>
    <t>Price</t>
  </si>
  <si>
    <t>MC</t>
  </si>
  <si>
    <t>Net Debt</t>
  </si>
  <si>
    <t>EV</t>
  </si>
  <si>
    <t>Last Update</t>
  </si>
  <si>
    <t>Next Results</t>
  </si>
  <si>
    <t>Rev</t>
  </si>
  <si>
    <t>Q424</t>
  </si>
  <si>
    <t>FQ325</t>
  </si>
  <si>
    <t>CHI</t>
  </si>
  <si>
    <t>Q324</t>
  </si>
  <si>
    <t>ITA</t>
  </si>
  <si>
    <t>Stellanis</t>
  </si>
  <si>
    <t>XIACF</t>
  </si>
  <si>
    <t>HYMFT</t>
  </si>
  <si>
    <t>KOR</t>
  </si>
  <si>
    <t>Maruti Szuki</t>
  </si>
  <si>
    <t>IND</t>
  </si>
  <si>
    <t>TATA Motors</t>
  </si>
  <si>
    <t>TATAMOTORS.NS</t>
  </si>
  <si>
    <t>Mahindra &amp; Mahindra</t>
  </si>
  <si>
    <t>M&amp;M.NS</t>
  </si>
  <si>
    <t>KIA</t>
  </si>
  <si>
    <t>000270.SK</t>
  </si>
  <si>
    <t>Suzuki</t>
  </si>
  <si>
    <t>Li Auto</t>
  </si>
  <si>
    <t>LI</t>
  </si>
  <si>
    <t>SAIC Motor</t>
  </si>
  <si>
    <t>Chongquing Chagan</t>
  </si>
  <si>
    <t>601127.SZ</t>
  </si>
  <si>
    <t>Rivian</t>
  </si>
  <si>
    <t>Subaru</t>
  </si>
  <si>
    <t>7270.T</t>
  </si>
  <si>
    <t>Nissan</t>
  </si>
  <si>
    <t>7201.T</t>
  </si>
  <si>
    <t>Ford Otosan</t>
  </si>
  <si>
    <t>FROTO.IS</t>
  </si>
  <si>
    <t>TUR</t>
  </si>
  <si>
    <t>VinFast Auto</t>
  </si>
  <si>
    <t>VFS</t>
  </si>
  <si>
    <t>VTN</t>
  </si>
  <si>
    <t>Hotai Motor</t>
  </si>
  <si>
    <t>2207.TW</t>
  </si>
  <si>
    <t>Isuzu</t>
  </si>
  <si>
    <t>7202.T</t>
  </si>
  <si>
    <t>Nio</t>
  </si>
  <si>
    <t>NIO</t>
  </si>
  <si>
    <t>Volvo</t>
  </si>
  <si>
    <t>VOLCAR.BST</t>
  </si>
  <si>
    <t>XPENG</t>
  </si>
  <si>
    <t>Lucid Motors</t>
  </si>
  <si>
    <t>LCID</t>
  </si>
  <si>
    <t>Mazda</t>
  </si>
  <si>
    <t>7261.T</t>
  </si>
  <si>
    <t>JAC Motors</t>
  </si>
  <si>
    <t>600418.SS</t>
  </si>
  <si>
    <t>FAW Car</t>
  </si>
  <si>
    <t>000800.SZ</t>
  </si>
  <si>
    <t xml:space="preserve">Tofas Türk Otomobil </t>
  </si>
  <si>
    <t>TOASO.IS</t>
  </si>
  <si>
    <t>Zeekr</t>
  </si>
  <si>
    <t>ZK</t>
  </si>
  <si>
    <t>Mitsubishi Motors</t>
  </si>
  <si>
    <t>7211.T</t>
  </si>
  <si>
    <t>Lotus Techn.</t>
  </si>
  <si>
    <t>LOT</t>
  </si>
  <si>
    <t>Polaris</t>
  </si>
  <si>
    <t>PII</t>
  </si>
  <si>
    <t>Leapmotor</t>
  </si>
  <si>
    <t>9863.HK</t>
  </si>
  <si>
    <t>Dongfeng Motor</t>
  </si>
  <si>
    <t>0489.HK</t>
  </si>
  <si>
    <t>Youlon Motor Company</t>
  </si>
  <si>
    <t>2201.TW</t>
  </si>
  <si>
    <t>Polestar</t>
  </si>
  <si>
    <t>PSNY</t>
  </si>
  <si>
    <t>Aston Martin</t>
  </si>
  <si>
    <t>AML.L</t>
  </si>
  <si>
    <t>GB</t>
  </si>
  <si>
    <t>Force Motors</t>
  </si>
  <si>
    <t>FORCEMOT.NS</t>
  </si>
  <si>
    <t>Nikolia</t>
  </si>
  <si>
    <t>NKLA</t>
  </si>
  <si>
    <t>NWTN</t>
  </si>
  <si>
    <t>UAE</t>
  </si>
  <si>
    <t>Kandi Technolgies</t>
  </si>
  <si>
    <t>KNDI</t>
  </si>
  <si>
    <t>Canoo</t>
  </si>
  <si>
    <t>GOEV</t>
  </si>
  <si>
    <t>Cenntro Electric Group</t>
  </si>
  <si>
    <t>CENN</t>
  </si>
  <si>
    <t>REE Automotive</t>
  </si>
  <si>
    <t>REE</t>
  </si>
  <si>
    <t>ISRL</t>
  </si>
  <si>
    <t>Mullen Automotive</t>
  </si>
  <si>
    <t>MULN</t>
  </si>
  <si>
    <t>Phoenix Motor</t>
  </si>
  <si>
    <t>PEV</t>
  </si>
  <si>
    <t>Fraraday Future</t>
  </si>
  <si>
    <t>FFIE</t>
  </si>
  <si>
    <t>Acrimoto</t>
  </si>
  <si>
    <t>FUV</t>
  </si>
  <si>
    <t>Porsche Holding</t>
  </si>
  <si>
    <t>PAH003</t>
  </si>
  <si>
    <t>Main</t>
  </si>
  <si>
    <t>EUR/USD</t>
  </si>
  <si>
    <t>RMB/USD</t>
  </si>
  <si>
    <t>GBP/USD</t>
  </si>
  <si>
    <t>YEN/USD</t>
  </si>
  <si>
    <t>Tickr</t>
  </si>
  <si>
    <t>Update</t>
  </si>
  <si>
    <t>Notes</t>
  </si>
  <si>
    <t>Raytheon Technologies</t>
  </si>
  <si>
    <t>RTX</t>
  </si>
  <si>
    <t>Q224</t>
  </si>
  <si>
    <t>Lockhead Martin</t>
  </si>
  <si>
    <t>Honeywell</t>
  </si>
  <si>
    <t>HON</t>
  </si>
  <si>
    <t>Safran</t>
  </si>
  <si>
    <t>SAF.PA</t>
  </si>
  <si>
    <t>General Dynamics</t>
  </si>
  <si>
    <t>GD</t>
  </si>
  <si>
    <t>Northgroup Norman</t>
  </si>
  <si>
    <t>NOC</t>
  </si>
  <si>
    <t>BAE Systemns</t>
  </si>
  <si>
    <t>BA.L</t>
  </si>
  <si>
    <t>L3Harris</t>
  </si>
  <si>
    <t>LHX</t>
  </si>
  <si>
    <t>Hindustan Aeronautics</t>
  </si>
  <si>
    <t>HAL.NS</t>
  </si>
  <si>
    <t>Thales</t>
  </si>
  <si>
    <t>HO.PA</t>
  </si>
  <si>
    <t>Bharat Eletronics</t>
  </si>
  <si>
    <t>BEL.NS</t>
  </si>
  <si>
    <t>Rheinmetall</t>
  </si>
  <si>
    <t>RHM.F</t>
  </si>
  <si>
    <t>Kongsberg Gruppen</t>
  </si>
  <si>
    <t>KOG.OL</t>
  </si>
  <si>
    <t>NOR</t>
  </si>
  <si>
    <t>Leonardo</t>
  </si>
  <si>
    <t>LDO.MI</t>
  </si>
  <si>
    <t>SAAB AB</t>
  </si>
  <si>
    <t>SAAB.B-ST</t>
  </si>
  <si>
    <t>Huntingtion Ingalls</t>
  </si>
  <si>
    <t>HII</t>
  </si>
  <si>
    <t>ELBIT Systems</t>
  </si>
  <si>
    <t>ESLT</t>
  </si>
  <si>
    <t>Leonardo DRS</t>
  </si>
  <si>
    <t>DRS</t>
  </si>
  <si>
    <t>Aselsan</t>
  </si>
  <si>
    <t>ASELS.IS</t>
  </si>
  <si>
    <t>Bharat Dynamics</t>
  </si>
  <si>
    <t>BDL.NS</t>
  </si>
  <si>
    <t>Aero Viroment</t>
  </si>
  <si>
    <t>AVAV</t>
  </si>
  <si>
    <t>Hensfoldt</t>
  </si>
  <si>
    <t>HAG.F</t>
  </si>
  <si>
    <t>QinteiQ</t>
  </si>
  <si>
    <t>QQ.L</t>
  </si>
  <si>
    <t>Kratos DSS</t>
  </si>
  <si>
    <t>KTOS</t>
  </si>
  <si>
    <t>Indra Sistemas</t>
  </si>
  <si>
    <t>IDR.MC</t>
  </si>
  <si>
    <t>SPA</t>
  </si>
  <si>
    <t>Mercury Systems</t>
  </si>
  <si>
    <t>MRCY</t>
  </si>
  <si>
    <t>V2X</t>
  </si>
  <si>
    <t>VVX</t>
  </si>
  <si>
    <t>VSE Corp</t>
  </si>
  <si>
    <t>VSEC</t>
  </si>
  <si>
    <t>Drone Shield</t>
  </si>
  <si>
    <t>DRO.AX</t>
  </si>
  <si>
    <t>AUS</t>
  </si>
  <si>
    <t>Sturm, Ruger &amp; CO</t>
  </si>
  <si>
    <t>RGR</t>
  </si>
  <si>
    <t>Avon Protection</t>
  </si>
  <si>
    <t>AVON.L</t>
  </si>
  <si>
    <t>AMMO</t>
  </si>
  <si>
    <t>POWW</t>
  </si>
  <si>
    <t>TAT Technologies</t>
  </si>
  <si>
    <t>TATT</t>
  </si>
  <si>
    <t>Lubawa</t>
  </si>
  <si>
    <t>LBW.WA</t>
  </si>
  <si>
    <t>POL</t>
  </si>
  <si>
    <t xml:space="preserve">Privat </t>
  </si>
  <si>
    <t>Anduril Industries</t>
  </si>
  <si>
    <t xml:space="preserve">Price </t>
  </si>
  <si>
    <t>Updated</t>
  </si>
  <si>
    <t>Nxt Rslt</t>
  </si>
  <si>
    <t>Uber</t>
  </si>
  <si>
    <t>UBER</t>
  </si>
  <si>
    <t>Union Pacific Corporation</t>
  </si>
  <si>
    <t>UNP</t>
  </si>
  <si>
    <t>United Parcel Service</t>
  </si>
  <si>
    <t>UPS</t>
  </si>
  <si>
    <t>Canadian Pacific Railway</t>
  </si>
  <si>
    <t>CP</t>
  </si>
  <si>
    <t>Canadian National Railway</t>
  </si>
  <si>
    <t>CNI</t>
  </si>
  <si>
    <t>Kinder Morgan</t>
  </si>
  <si>
    <t>KMI</t>
  </si>
  <si>
    <t>CSX Corporation</t>
  </si>
  <si>
    <t>CSX</t>
  </si>
  <si>
    <t>FedEx</t>
  </si>
  <si>
    <t>FDX</t>
  </si>
  <si>
    <t>TC Energy</t>
  </si>
  <si>
    <t>TRP</t>
  </si>
  <si>
    <t>DHL Group (Deutsche Post)</t>
  </si>
  <si>
    <t>DHL.DE</t>
  </si>
  <si>
    <t>DSV</t>
  </si>
  <si>
    <t>DSV.VI</t>
  </si>
  <si>
    <t>Old Dominion Freight Line</t>
  </si>
  <si>
    <t>ODFL</t>
  </si>
  <si>
    <t>COSCO Shipping</t>
  </si>
  <si>
    <t>601919.SS</t>
  </si>
  <si>
    <t>Delta Air Lines</t>
  </si>
  <si>
    <t>DAL</t>
  </si>
  <si>
    <t>Hapag-Lloyd</t>
  </si>
  <si>
    <t>HLAG.DE</t>
  </si>
  <si>
    <t>Kühne + Nagel</t>
  </si>
  <si>
    <t>KNIN.SW</t>
  </si>
  <si>
    <t>East Japan Railway</t>
  </si>
  <si>
    <t>9020.T</t>
  </si>
  <si>
    <t>Maersk</t>
  </si>
  <si>
    <t>MAERSK-B.CO</t>
  </si>
  <si>
    <t>InterGlobe Aviation</t>
  </si>
  <si>
    <t>INDIGO.NS</t>
  </si>
  <si>
    <t>Ryanair</t>
  </si>
  <si>
    <t>RYAAY</t>
  </si>
  <si>
    <t>United Airlines Holdings</t>
  </si>
  <si>
    <t>UAL</t>
  </si>
  <si>
    <t>Pembina Pipeline</t>
  </si>
  <si>
    <t>PBA</t>
  </si>
  <si>
    <t>Central Japan Railway</t>
  </si>
  <si>
    <t>9022.T</t>
  </si>
  <si>
    <t>Brambles</t>
  </si>
  <si>
    <t>BXB.AX</t>
  </si>
  <si>
    <t>DiDi</t>
  </si>
  <si>
    <t>DIDIY</t>
  </si>
  <si>
    <t>International Consolidated Airlines</t>
  </si>
  <si>
    <t>BABWF</t>
  </si>
  <si>
    <t>Air China</t>
  </si>
  <si>
    <t>601111.SS</t>
  </si>
  <si>
    <t>Expeditors</t>
  </si>
  <si>
    <t>EXPD</t>
  </si>
  <si>
    <t>Southwest Airlines</t>
  </si>
  <si>
    <t>LUV</t>
  </si>
  <si>
    <t>Nippon Yūsen</t>
  </si>
  <si>
    <t>9101.T</t>
  </si>
  <si>
    <t>Singapore Airlines</t>
  </si>
  <si>
    <t>C6L.SI</t>
  </si>
  <si>
    <t>Evergreen Marine</t>
  </si>
  <si>
    <t>2603.TW</t>
  </si>
  <si>
    <t>J. B. Hunt</t>
  </si>
  <si>
    <t>JBHT</t>
  </si>
  <si>
    <t>China Southern Airlines</t>
  </si>
  <si>
    <t>600029.SS</t>
  </si>
  <si>
    <t>Mitsui O.S.K. Lines</t>
  </si>
  <si>
    <t>9104.T</t>
  </si>
  <si>
    <t>HMM</t>
  </si>
  <si>
    <t>011200.KS</t>
  </si>
  <si>
    <t>Plains All American Pipeline</t>
  </si>
  <si>
    <t>PAA</t>
  </si>
  <si>
    <t>XPO Logistics</t>
  </si>
  <si>
    <t>XPO</t>
  </si>
  <si>
    <t>Turkish Airlines</t>
  </si>
  <si>
    <t>THYAO.IS</t>
  </si>
  <si>
    <t>Full Truck Alliance</t>
  </si>
  <si>
    <t>YMM</t>
  </si>
  <si>
    <t>C. H. Robinson</t>
  </si>
  <si>
    <t>CHRW</t>
  </si>
  <si>
    <t>China Eastern Airlines</t>
  </si>
  <si>
    <t>600115.SS</t>
  </si>
  <si>
    <t>West Japan Railway</t>
  </si>
  <si>
    <t>9021.T</t>
  </si>
  <si>
    <t>FTAI Aviation</t>
  </si>
  <si>
    <t>FTAI</t>
  </si>
  <si>
    <t>Getlink</t>
  </si>
  <si>
    <t>GET.PA</t>
  </si>
  <si>
    <t>Saia</t>
  </si>
  <si>
    <t>SAIA</t>
  </si>
  <si>
    <t>Orient Overseas Container Line</t>
  </si>
  <si>
    <t>0316.HK</t>
  </si>
  <si>
    <t>ANA Holdings</t>
  </si>
  <si>
    <t>9202.T</t>
  </si>
  <si>
    <t>ADNOC Logistics &amp; Services</t>
  </si>
  <si>
    <t>ADNOCLS.AE</t>
  </si>
  <si>
    <t>LATAM Airlines</t>
  </si>
  <si>
    <t>LTM</t>
  </si>
  <si>
    <t>Hainan Airlines</t>
  </si>
  <si>
    <t>900945.SS</t>
  </si>
  <si>
    <t>“K” Line</t>
  </si>
  <si>
    <t>9107.T</t>
  </si>
  <si>
    <t>Lufthansa</t>
  </si>
  <si>
    <t>LHA.DE</t>
  </si>
  <si>
    <t>Qantas Airways</t>
  </si>
  <si>
    <t>QAN.AX</t>
  </si>
  <si>
    <t>Japan Airlines</t>
  </si>
  <si>
    <t>9201.T</t>
  </si>
  <si>
    <t>Yang Ming</t>
  </si>
  <si>
    <t>2609.TW</t>
  </si>
  <si>
    <t>Cathay Pacific</t>
  </si>
  <si>
    <t>0293.HK</t>
  </si>
  <si>
    <t>InPost</t>
  </si>
  <si>
    <t>INPST.AS</t>
  </si>
  <si>
    <t>Spring Airlines</t>
  </si>
  <si>
    <t>601021.SS</t>
  </si>
  <si>
    <t>MISC Berhad</t>
  </si>
  <si>
    <t>3816.KL</t>
  </si>
  <si>
    <t>Qatar Gas Transport Company</t>
  </si>
  <si>
    <t>QGTS.QA</t>
  </si>
  <si>
    <t>Tokyu</t>
  </si>
  <si>
    <t>9005.T</t>
  </si>
  <si>
    <t>TFI International</t>
  </si>
  <si>
    <t>TFII</t>
  </si>
  <si>
    <t>Hankyu Hanshin Holdings</t>
  </si>
  <si>
    <t>9042.T</t>
  </si>
  <si>
    <t>EVA Air</t>
  </si>
  <si>
    <t>2618.TW</t>
  </si>
  <si>
    <t>China Merchants Port</t>
  </si>
  <si>
    <t>0144.HK</t>
  </si>
  <si>
    <t>Knight-Swift</t>
  </si>
  <si>
    <t>KNX</t>
  </si>
  <si>
    <t>SITC International</t>
  </si>
  <si>
    <t>1308.HK</t>
  </si>
  <si>
    <t>Wan Hai Lines</t>
  </si>
  <si>
    <t>2615.TW</t>
  </si>
  <si>
    <t>American Airlines</t>
  </si>
  <si>
    <t>AAL</t>
  </si>
  <si>
    <t>Ryder</t>
  </si>
  <si>
    <t>R</t>
  </si>
  <si>
    <t>Korean Air Lines</t>
  </si>
  <si>
    <t>003495.KS</t>
  </si>
  <si>
    <t>Hyundai Glovis</t>
  </si>
  <si>
    <t>086280.KS</t>
  </si>
  <si>
    <t>Alaska Airlines</t>
  </si>
  <si>
    <t>ALK</t>
  </si>
  <si>
    <t>Kirby Corporation</t>
  </si>
  <si>
    <t>KEX</t>
  </si>
  <si>
    <t>Jindal Stainless</t>
  </si>
  <si>
    <t>JSL.NS</t>
  </si>
  <si>
    <t>Landstar System</t>
  </si>
  <si>
    <t>LSTR</t>
  </si>
  <si>
    <t>Container Corporation of India</t>
  </si>
  <si>
    <t>CONCOR.NS</t>
  </si>
  <si>
    <t>Nippon Express</t>
  </si>
  <si>
    <t>9147.T</t>
  </si>
  <si>
    <t>Yamato Holdings</t>
  </si>
  <si>
    <t>9064.T</t>
  </si>
  <si>
    <t>easyJet</t>
  </si>
  <si>
    <t>EZJ.L</t>
  </si>
  <si>
    <t>Qube Holdings</t>
  </si>
  <si>
    <t>QUB.AX</t>
  </si>
  <si>
    <t>Logista (Compañía de Distribución Integral Logista)</t>
  </si>
  <si>
    <t>LOG.MC</t>
  </si>
  <si>
    <t>Kintetsu GHD</t>
  </si>
  <si>
    <t>9041.T</t>
  </si>
  <si>
    <t>China Airlines</t>
  </si>
  <si>
    <t>2610.TW</t>
  </si>
  <si>
    <t>National Shipping Company of Saudi Arabia (Bahri)</t>
  </si>
  <si>
    <t>4030.SR</t>
  </si>
  <si>
    <t>Kyushu Railway Company</t>
  </si>
  <si>
    <t>9142.T</t>
  </si>
  <si>
    <t>Schneider</t>
  </si>
  <si>
    <t>SNDR</t>
  </si>
  <si>
    <t>SAL Saudi Logistics Services</t>
  </si>
  <si>
    <t>4263.SR</t>
  </si>
  <si>
    <t>Odakyu Electric Railway</t>
  </si>
  <si>
    <t>9007.T</t>
  </si>
  <si>
    <t>Tobu Railway</t>
  </si>
  <si>
    <t>9001.T</t>
  </si>
  <si>
    <t>Brink's</t>
  </si>
  <si>
    <t>BCO</t>
  </si>
  <si>
    <t>Mainfreight</t>
  </si>
  <si>
    <t>MFT.NZ</t>
  </si>
  <si>
    <t>Jet2</t>
  </si>
  <si>
    <t>JET2.L</t>
  </si>
  <si>
    <t>Copa Holdings</t>
  </si>
  <si>
    <t>CPA</t>
  </si>
  <si>
    <t>Pegasus Airlines</t>
  </si>
  <si>
    <t>PGSUS.IS</t>
  </si>
  <si>
    <t>SkyWest</t>
  </si>
  <si>
    <t>SKYW</t>
  </si>
  <si>
    <t>Aurizon Holdings</t>
  </si>
  <si>
    <t>AZJ.AX</t>
  </si>
  <si>
    <t>Milaha - Qatar Navigation</t>
  </si>
  <si>
    <t>QNNS.QA</t>
  </si>
  <si>
    <t>Matson</t>
  </si>
  <si>
    <t>MATX</t>
  </si>
  <si>
    <t>Air Canada</t>
  </si>
  <si>
    <t>AC.TO</t>
  </si>
  <si>
    <t>Keio Corporation</t>
  </si>
  <si>
    <t>9008.T</t>
  </si>
  <si>
    <t>Frontline</t>
  </si>
  <si>
    <t>FRO</t>
  </si>
  <si>
    <t>Wallenius Wilhelmsen</t>
  </si>
  <si>
    <t>WAWI.OL</t>
  </si>
  <si>
    <t>WeRide</t>
  </si>
  <si>
    <t>WRD</t>
  </si>
  <si>
    <t>Loomis AB</t>
  </si>
  <si>
    <t>LOOMIS.ST</t>
  </si>
  <si>
    <t>Atlantica</t>
  </si>
  <si>
    <t>AY</t>
  </si>
  <si>
    <t>Vietnam Airlines</t>
  </si>
  <si>
    <t>HVN.VN</t>
  </si>
  <si>
    <t>Seaboard</t>
  </si>
  <si>
    <t>SEB</t>
  </si>
  <si>
    <t>Bangkok Expressway and Metro (BEM)</t>
  </si>
  <si>
    <t>BEM.BK</t>
  </si>
  <si>
    <t>ID Logistics Group</t>
  </si>
  <si>
    <t>IDL.PA</t>
  </si>
  <si>
    <t>Meitetsu</t>
  </si>
  <si>
    <t>9048.T</t>
  </si>
  <si>
    <t>Seino Holdings</t>
  </si>
  <si>
    <t>9076.T</t>
  </si>
  <si>
    <t>Kamigumi</t>
  </si>
  <si>
    <t>9364.T</t>
  </si>
  <si>
    <t>RXO</t>
  </si>
  <si>
    <t>ComfortDelGro</t>
  </si>
  <si>
    <t>C52.SI</t>
  </si>
  <si>
    <t>Air France-KLM</t>
  </si>
  <si>
    <t>AF.PA</t>
  </si>
  <si>
    <t>Sankyu</t>
  </si>
  <si>
    <t>9065.T</t>
  </si>
  <si>
    <t>Delhivery</t>
  </si>
  <si>
    <t>DELHIVERY.NS</t>
  </si>
  <si>
    <t>BTS Group</t>
  </si>
  <si>
    <t>BTS.BK</t>
  </si>
  <si>
    <t>Jahez International Company for Information Systems Technology</t>
  </si>
  <si>
    <t>9526.SR</t>
  </si>
  <si>
    <t>Hafnia Limited</t>
  </si>
  <si>
    <t>HAFN</t>
  </si>
  <si>
    <t>Wizz Air</t>
  </si>
  <si>
    <t>WIZZ.L</t>
  </si>
  <si>
    <t>Nankai Electric Railway</t>
  </si>
  <si>
    <t>9044.T</t>
  </si>
  <si>
    <t>VietJet Aviation</t>
  </si>
  <si>
    <t>VJC.VN</t>
  </si>
  <si>
    <t>Werner Enterprises</t>
  </si>
  <si>
    <t>WERN</t>
  </si>
  <si>
    <t>Exchange Income Corporation</t>
  </si>
  <si>
    <t>EIF.TO</t>
  </si>
  <si>
    <t>DOF Group</t>
  </si>
  <si>
    <t>DOFG.OL</t>
  </si>
  <si>
    <t>Blue Dart Express</t>
  </si>
  <si>
    <t>BLUEDART.NS</t>
  </si>
  <si>
    <t>Tidewater</t>
  </si>
  <si>
    <t>TDW</t>
  </si>
  <si>
    <t>Scorpio Tankers</t>
  </si>
  <si>
    <t>STNG</t>
  </si>
  <si>
    <t>DHT Holdings</t>
  </si>
  <si>
    <t>DHT</t>
  </si>
  <si>
    <t>Genesis Energy L.P.</t>
  </si>
  <si>
    <t>GEL</t>
  </si>
  <si>
    <t>Abu Dhabi Aviation</t>
  </si>
  <si>
    <t>ADAVIATION.AE</t>
  </si>
  <si>
    <t>Cmb.Tech</t>
  </si>
  <si>
    <t>CMBT</t>
  </si>
  <si>
    <t>Star Bulk Carriers</t>
  </si>
  <si>
    <t>SBLK</t>
  </si>
  <si>
    <t>ZIM Integrated Shipping Services</t>
  </si>
  <si>
    <t>ZIM</t>
  </si>
  <si>
    <t>International Seaways</t>
  </si>
  <si>
    <t>INSW</t>
  </si>
  <si>
    <t>TORM</t>
  </si>
  <si>
    <t>TRMD</t>
  </si>
  <si>
    <t>Air Transport Services Group</t>
  </si>
  <si>
    <t>ATSG</t>
  </si>
  <si>
    <t>Kerry Logistics Network</t>
  </si>
  <si>
    <t>0636.HK</t>
  </si>
  <si>
    <t>ArcBest</t>
  </si>
  <si>
    <t>ARCB</t>
  </si>
  <si>
    <t>Pitney Bowes</t>
  </si>
  <si>
    <t>PBI</t>
  </si>
  <si>
    <t>Wilh. Wilhelmsen Holding</t>
  </si>
  <si>
    <t>WWI.OL</t>
  </si>
  <si>
    <t>Asiana Airlines</t>
  </si>
  <si>
    <t>020560.KS</t>
  </si>
  <si>
    <t>Golden Ocean Group</t>
  </si>
  <si>
    <t>GOGL</t>
  </si>
  <si>
    <t>Höegh Autoliners</t>
  </si>
  <si>
    <t>HAUTO.OL</t>
  </si>
  <si>
    <t>Jetblue Airways</t>
  </si>
  <si>
    <t>JBLU</t>
  </si>
  <si>
    <t>Clarkson PLC</t>
  </si>
  <si>
    <t>CKN.L</t>
  </si>
  <si>
    <t>Danaos</t>
  </si>
  <si>
    <t>DAC</t>
  </si>
  <si>
    <t>Jungfraubahn Holding AG</t>
  </si>
  <si>
    <t>JFN.SW</t>
  </si>
  <si>
    <t>Pan Ocean</t>
  </si>
  <si>
    <t>028670.KS</t>
  </si>
  <si>
    <t>Teekay Tankers</t>
  </si>
  <si>
    <t>TNK</t>
  </si>
  <si>
    <t>Stolt-Nielsen Limited</t>
  </si>
  <si>
    <t>0OHK.L</t>
  </si>
  <si>
    <t>Gulf Navigation Holding</t>
  </si>
  <si>
    <t>GULFNAV.AE</t>
  </si>
  <si>
    <t>Flex Lng</t>
  </si>
  <si>
    <t>FLNG</t>
  </si>
  <si>
    <t>FirstGroup</t>
  </si>
  <si>
    <t>FGP.L</t>
  </si>
  <si>
    <t>Nishi-Nippon Railroad</t>
  </si>
  <si>
    <t>9031.T</t>
  </si>
  <si>
    <t>Air New Zealand</t>
  </si>
  <si>
    <t>AIR.NZ</t>
  </si>
  <si>
    <t>GasLog</t>
  </si>
  <si>
    <t>GLOP-PA</t>
  </si>
  <si>
    <t>Prosegur Cash</t>
  </si>
  <si>
    <t>CASH.MC</t>
  </si>
  <si>
    <t>Andlauer Healthcare Group</t>
  </si>
  <si>
    <t>AND.TO</t>
  </si>
  <si>
    <t>Marten Transport</t>
  </si>
  <si>
    <t>MRTN</t>
  </si>
  <si>
    <t>Freightways</t>
  </si>
  <si>
    <t>FRW.NZ</t>
  </si>
  <si>
    <t>Pacific Basin Shipping</t>
  </si>
  <si>
    <t>2343.HK</t>
  </si>
  <si>
    <t>Norwegian Air Shuttle</t>
  </si>
  <si>
    <t>NAS.OL</t>
  </si>
  <si>
    <t>Costamare</t>
  </si>
  <si>
    <t>CMRE</t>
  </si>
  <si>
    <t>SFL Corp</t>
  </si>
  <si>
    <t>SFL</t>
  </si>
  <si>
    <t>Transport Corporation of India</t>
  </si>
  <si>
    <t>TCI.NS</t>
  </si>
  <si>
    <t>Bangkok Airways</t>
  </si>
  <si>
    <t>BA.BK</t>
  </si>
  <si>
    <t>Konoike Transport</t>
  </si>
  <si>
    <t>9025.T</t>
  </si>
  <si>
    <t>Navios Maritime Partners</t>
  </si>
  <si>
    <t>NMM</t>
  </si>
  <si>
    <t>Singapore Post</t>
  </si>
  <si>
    <t>S08.SI</t>
  </si>
  <si>
    <t>Tsakos Energy Navigation</t>
  </si>
  <si>
    <t>TNP</t>
  </si>
  <si>
    <t>Allegiant Air</t>
  </si>
  <si>
    <t>ALGT</t>
  </si>
  <si>
    <t>Cargojet</t>
  </si>
  <si>
    <t>CJT.TO</t>
  </si>
  <si>
    <t>Navigator Holdings</t>
  </si>
  <si>
    <t>NVGS</t>
  </si>
  <si>
    <t>Frontier Airlines</t>
  </si>
  <si>
    <t>ULCC</t>
  </si>
  <si>
    <t>SBS Holdings</t>
  </si>
  <si>
    <t>2384.T</t>
  </si>
  <si>
    <t>Dorian LPG</t>
  </si>
  <si>
    <t>LPG</t>
  </si>
  <si>
    <t>Mullen Group</t>
  </si>
  <si>
    <t>MTL.TO</t>
  </si>
  <si>
    <t>GOL Airlines</t>
  </si>
  <si>
    <t>GOLL4.SA</t>
  </si>
  <si>
    <t>NTG Nordic Transport Group A/S</t>
  </si>
  <si>
    <t>NTG.CO</t>
  </si>
  <si>
    <t>Exmar</t>
  </si>
  <si>
    <t>EXM.BR</t>
  </si>
  <si>
    <t>D/S Norden (Dampskibsselskabet Norden)</t>
  </si>
  <si>
    <t>DNORD.CO</t>
  </si>
  <si>
    <t>Iino Kaiun Kaisha</t>
  </si>
  <si>
    <t>9119.T</t>
  </si>
  <si>
    <t>Gram Car Carriers</t>
  </si>
  <si>
    <t>GCC.OL</t>
  </si>
  <si>
    <t>Jazeera Airways</t>
  </si>
  <si>
    <t>JAZEERA.KW</t>
  </si>
  <si>
    <t>Universal Logistics Holdings</t>
  </si>
  <si>
    <t>ULH</t>
  </si>
  <si>
    <t>Capital A (Air Asia)</t>
  </si>
  <si>
    <t>5099.KL</t>
  </si>
  <si>
    <t>DFDS A/S</t>
  </si>
  <si>
    <t>DFDS.CO</t>
  </si>
  <si>
    <t>Heartland Express</t>
  </si>
  <si>
    <t>HTLD</t>
  </si>
  <si>
    <t>Finnair</t>
  </si>
  <si>
    <t>FIA1S.HE</t>
  </si>
  <si>
    <t>Trancom</t>
  </si>
  <si>
    <t>9058.T</t>
  </si>
  <si>
    <t>MPC Container Ships</t>
  </si>
  <si>
    <t>MPCC.OL</t>
  </si>
  <si>
    <t>NS United Kaiun Kaisha</t>
  </si>
  <si>
    <t>9110.T</t>
  </si>
  <si>
    <t>Attica Holdings</t>
  </si>
  <si>
    <t>ATTICA.AT</t>
  </si>
  <si>
    <t>Volaris</t>
  </si>
  <si>
    <t>VLRS</t>
  </si>
  <si>
    <t>Transport International Holdings</t>
  </si>
  <si>
    <t>0062.HK</t>
  </si>
  <si>
    <t>SAPTCO (Saudi Public Transport Company)</t>
  </si>
  <si>
    <t>4040.SR</t>
  </si>
  <si>
    <t>Sun Country Airlines</t>
  </si>
  <si>
    <t>SNCY</t>
  </si>
  <si>
    <t>Tallink Grupp</t>
  </si>
  <si>
    <t>T5N.F</t>
  </si>
  <si>
    <t>Covenant Logistics</t>
  </si>
  <si>
    <t>CVLG</t>
  </si>
  <si>
    <t>Genco Shipping &amp; Trading</t>
  </si>
  <si>
    <t>GNK</t>
  </si>
  <si>
    <t>Teekay</t>
  </si>
  <si>
    <t>TK</t>
  </si>
  <si>
    <t>Nordic American Tankers</t>
  </si>
  <si>
    <t>NAT</t>
  </si>
  <si>
    <t>Gulf Warehousing Company</t>
  </si>
  <si>
    <t>GWCS.QA</t>
  </si>
  <si>
    <t>Belships ASA</t>
  </si>
  <si>
    <t>BELCO.OL</t>
  </si>
  <si>
    <t>VRL Logistics</t>
  </si>
  <si>
    <t>VRLLOG.NS</t>
  </si>
  <si>
    <t>Mobico Group</t>
  </si>
  <si>
    <t>MCG.L</t>
  </si>
  <si>
    <t>Eimskipafélag Íslands</t>
  </si>
  <si>
    <t>EIM.IC</t>
  </si>
  <si>
    <t>Nissin Corporation</t>
  </si>
  <si>
    <t>9066.T</t>
  </si>
  <si>
    <t>Algoma Central Corporation</t>
  </si>
  <si>
    <t>ALC.TO</t>
  </si>
  <si>
    <t>Kelsian Group</t>
  </si>
  <si>
    <t>KLS.AX</t>
  </si>
  <si>
    <t>Forward Air</t>
  </si>
  <si>
    <t>FWRD</t>
  </si>
  <si>
    <t>Viking Line Abp</t>
  </si>
  <si>
    <t>VIK1V.HE</t>
  </si>
  <si>
    <t>Jeju Air</t>
  </si>
  <si>
    <t>089590.KS</t>
  </si>
  <si>
    <t>Gateway Distriparks</t>
  </si>
  <si>
    <t>GATEWAY.NS</t>
  </si>
  <si>
    <t>Ardmore Shipping</t>
  </si>
  <si>
    <t>ASC</t>
  </si>
  <si>
    <t>Chorus Aviation</t>
  </si>
  <si>
    <t>CHR.TO</t>
  </si>
  <si>
    <t>Safe Bulkers</t>
  </si>
  <si>
    <t>SB</t>
  </si>
  <si>
    <t>Icelandair</t>
  </si>
  <si>
    <t>ICEAIR.IC</t>
  </si>
  <si>
    <t>Independent Petroleum Group K.S.C.P.</t>
  </si>
  <si>
    <t>IPG.KW</t>
  </si>
  <si>
    <t>Clean Energy Fuels</t>
  </si>
  <si>
    <t>CLNE</t>
  </si>
  <si>
    <t>Klaveness Combination Carriers</t>
  </si>
  <si>
    <t>KCC.OL</t>
  </si>
  <si>
    <t>Allcargo Logistics</t>
  </si>
  <si>
    <t>ALLCARGO.NS</t>
  </si>
  <si>
    <t>SpiceJet</t>
  </si>
  <si>
    <t>SPICEJET.BO</t>
  </si>
  <si>
    <t>Jin Air</t>
  </si>
  <si>
    <t>272450.KS</t>
  </si>
  <si>
    <t>T’way Air</t>
  </si>
  <si>
    <t>091810.KS</t>
  </si>
  <si>
    <t>Pangaea Logistics Solutions</t>
  </si>
  <si>
    <t>PANL</t>
  </si>
  <si>
    <t>Radiant Logistics</t>
  </si>
  <si>
    <t>RLGT</t>
  </si>
  <si>
    <t>CoolCo (Cool Company)</t>
  </si>
  <si>
    <t>CLCO</t>
  </si>
  <si>
    <t>flyExclusive</t>
  </si>
  <si>
    <t>FLYX</t>
  </si>
  <si>
    <t>BVZ Holding</t>
  </si>
  <si>
    <t>BVZN.SW</t>
  </si>
  <si>
    <t>KNOT Offshore Partners</t>
  </si>
  <si>
    <t>KNOP</t>
  </si>
  <si>
    <t>Himalaya Shipping</t>
  </si>
  <si>
    <t>HSHP</t>
  </si>
  <si>
    <t>Ernst Russ</t>
  </si>
  <si>
    <t>HXCK.DE</t>
  </si>
  <si>
    <t>Proficient Auto Logistics</t>
  </si>
  <si>
    <t>PAL</t>
  </si>
  <si>
    <t>Blade Air Mobility</t>
  </si>
  <si>
    <t>BLDE</t>
  </si>
  <si>
    <t>Euroseas</t>
  </si>
  <si>
    <t>ESEA</t>
  </si>
  <si>
    <t>Pkp Cargo</t>
  </si>
  <si>
    <t>PKP.WA</t>
  </si>
  <si>
    <t>StealthGas</t>
  </si>
  <si>
    <t>GASS</t>
  </si>
  <si>
    <t>Azul</t>
  </si>
  <si>
    <t>AZUL</t>
  </si>
  <si>
    <t>Marti Technologies</t>
  </si>
  <si>
    <t>MRT</t>
  </si>
  <si>
    <t>Bergbahnen Engelberg-Trübsee-Titlis</t>
  </si>
  <si>
    <t>TIBN.SW</t>
  </si>
  <si>
    <t>Diana Shipping</t>
  </si>
  <si>
    <t>DSX</t>
  </si>
  <si>
    <t>Sloman Neptun</t>
  </si>
  <si>
    <t>NEP.HM</t>
  </si>
  <si>
    <t>Air Busan</t>
  </si>
  <si>
    <t>298690.KS</t>
  </si>
  <si>
    <t>Compagnie Du Mont-Blanc</t>
  </si>
  <si>
    <t>MLCMB.PA</t>
  </si>
  <si>
    <t>Navkar Corp</t>
  </si>
  <si>
    <t>NAVKARCORP.NS</t>
  </si>
  <si>
    <t>Lindsay Australia</t>
  </si>
  <si>
    <t>LAU.AX</t>
  </si>
  <si>
    <t>SEACOR Marine</t>
  </si>
  <si>
    <t>SMHI</t>
  </si>
  <si>
    <t>Seanergy Maritime</t>
  </si>
  <si>
    <t>SHIP</t>
  </si>
  <si>
    <t>SIEC (Saudi Industrial Export Company)</t>
  </si>
  <si>
    <t>4140.SR</t>
  </si>
  <si>
    <t>Freightos</t>
  </si>
  <si>
    <t>CRGO</t>
  </si>
  <si>
    <t>Imperial Petroleum</t>
  </si>
  <si>
    <t>IMPP</t>
  </si>
  <si>
    <t>Shengfeng Development</t>
  </si>
  <si>
    <t>SFWL</t>
  </si>
  <si>
    <t>Norse Atlantic ASA</t>
  </si>
  <si>
    <t>NORSE.OL</t>
  </si>
  <si>
    <t>OT Logistics</t>
  </si>
  <si>
    <t>OTS.WA</t>
  </si>
  <si>
    <t>Spirit Airlines</t>
  </si>
  <si>
    <t>SAVEQ</t>
  </si>
  <si>
    <t>Mesa Air</t>
  </si>
  <si>
    <t>MESA</t>
  </si>
  <si>
    <t>Kuwait and Gulf Link Transport Company</t>
  </si>
  <si>
    <t>KGL.KW</t>
  </si>
  <si>
    <t>Müller - Die lila Logistik</t>
  </si>
  <si>
    <t>MLL.DE</t>
  </si>
  <si>
    <t>Western Bulk</t>
  </si>
  <si>
    <t>WEST.OL</t>
  </si>
  <si>
    <t>Toro Corp.</t>
  </si>
  <si>
    <t>TORO</t>
  </si>
  <si>
    <t>Pyxis Tankers</t>
  </si>
  <si>
    <t>PXS</t>
  </si>
  <si>
    <t>Swvl Holdings</t>
  </si>
  <si>
    <t>SWVL</t>
  </si>
  <si>
    <t>Top Ships</t>
  </si>
  <si>
    <t>TOPS</t>
  </si>
  <si>
    <t>Nebelhornbahn-Aktiengesellschaft</t>
  </si>
  <si>
    <t>NHB0.MU</t>
  </si>
  <si>
    <t>Yellow Corporation</t>
  </si>
  <si>
    <t>YELLQ</t>
  </si>
  <si>
    <t>Performance Shipping</t>
  </si>
  <si>
    <t>PSHG</t>
  </si>
  <si>
    <t>Fly Play</t>
  </si>
  <si>
    <t>PLAY.IC</t>
  </si>
  <si>
    <t>Globavend</t>
  </si>
  <si>
    <t>GVH</t>
  </si>
  <si>
    <t>ryde</t>
  </si>
  <si>
    <t>RYDE</t>
  </si>
  <si>
    <t>OceanPal</t>
  </si>
  <si>
    <t>OP</t>
  </si>
  <si>
    <t>Nok Air</t>
  </si>
  <si>
    <t>NOKPF</t>
  </si>
  <si>
    <t>Dubai Taxi Company</t>
  </si>
  <si>
    <t>DTC.AE</t>
  </si>
  <si>
    <t>Agility Global</t>
  </si>
  <si>
    <t>AGILITY.AE</t>
  </si>
  <si>
    <t>Aramex</t>
  </si>
  <si>
    <t>ARMX.AE</t>
  </si>
  <si>
    <t>CA</t>
  </si>
  <si>
    <t>IRE</t>
  </si>
  <si>
    <t>AX</t>
  </si>
  <si>
    <t>MAL</t>
  </si>
  <si>
    <t>QA</t>
  </si>
  <si>
    <t>SA</t>
  </si>
  <si>
    <t>NZ</t>
  </si>
  <si>
    <t>PAN</t>
  </si>
  <si>
    <t>BER</t>
  </si>
  <si>
    <t>VIE</t>
  </si>
  <si>
    <t>JAR</t>
  </si>
  <si>
    <t>MONC</t>
  </si>
  <si>
    <t>BEL</t>
  </si>
  <si>
    <t>GRE</t>
  </si>
  <si>
    <t>IS</t>
  </si>
  <si>
    <t>MON</t>
  </si>
  <si>
    <t>BR</t>
  </si>
  <si>
    <t>KW</t>
  </si>
  <si>
    <t>MEX</t>
  </si>
  <si>
    <t>EST</t>
  </si>
  <si>
    <t>ICE</t>
  </si>
  <si>
    <t>MONA</t>
  </si>
  <si>
    <t>CYP</t>
  </si>
  <si>
    <t>HELLA</t>
  </si>
  <si>
    <t>HLE.F</t>
  </si>
  <si>
    <t>Nordson</t>
  </si>
  <si>
    <t>NDSN</t>
  </si>
  <si>
    <t>CG Power and Industrial Solutions</t>
  </si>
  <si>
    <t>CGPOWER.NS</t>
  </si>
  <si>
    <t>VAT Group</t>
  </si>
  <si>
    <t>VACN.SW</t>
  </si>
  <si>
    <t>ITT</t>
  </si>
  <si>
    <t>Woodward</t>
  </si>
  <si>
    <t>WWD</t>
  </si>
  <si>
    <t>Wärtsilä</t>
  </si>
  <si>
    <t>WRT1V.HE</t>
  </si>
  <si>
    <t>Crown Holdings</t>
  </si>
  <si>
    <t>CCK</t>
  </si>
  <si>
    <t>Alstom</t>
  </si>
  <si>
    <t>ALO.PA</t>
  </si>
  <si>
    <t>Indutrade</t>
  </si>
  <si>
    <t>INDT.ST</t>
  </si>
  <si>
    <t>AptarGroup</t>
  </si>
  <si>
    <t>ATR</t>
  </si>
  <si>
    <t>Polycab India</t>
  </si>
  <si>
    <t>POLYCAB.NS</t>
  </si>
  <si>
    <t>Celestica</t>
  </si>
  <si>
    <t>CLS</t>
  </si>
  <si>
    <t>Accton Technology</t>
  </si>
  <si>
    <t>2345.TW</t>
  </si>
  <si>
    <t>Hero MotoCorp</t>
  </si>
  <si>
    <t>HEROMOTOCO.NS</t>
  </si>
  <si>
    <t>Zoomlion</t>
  </si>
  <si>
    <t>1157.HK</t>
  </si>
  <si>
    <t>Rockwool</t>
  </si>
  <si>
    <t>ROCK-B.CO</t>
  </si>
  <si>
    <t>Ryohin Keikaku</t>
  </si>
  <si>
    <t>7453.T</t>
  </si>
  <si>
    <t>Wistron Corporation</t>
  </si>
  <si>
    <t>3231.TW</t>
  </si>
  <si>
    <t>Mueller Industries</t>
  </si>
  <si>
    <t>MLI</t>
  </si>
  <si>
    <t>Embraer</t>
  </si>
  <si>
    <t>ERJ</t>
  </si>
  <si>
    <t>BELIMO Holding</t>
  </si>
  <si>
    <t>BEAN.SW</t>
  </si>
  <si>
    <t>Metso</t>
  </si>
  <si>
    <t>METSO.HE</t>
  </si>
  <si>
    <t>Berry Global</t>
  </si>
  <si>
    <t>BERY</t>
  </si>
  <si>
    <t>Makita</t>
  </si>
  <si>
    <t>6586.T</t>
  </si>
  <si>
    <t>Zhuzhou CRRC Times Electric</t>
  </si>
  <si>
    <t>3898.HK</t>
  </si>
  <si>
    <t>Yamaha Motor</t>
  </si>
  <si>
    <t>7272.T</t>
  </si>
  <si>
    <t>Ashok Leyland</t>
  </si>
  <si>
    <t>ASHOKLEY.NS</t>
  </si>
  <si>
    <t>Yageo</t>
  </si>
  <si>
    <t>2327.TW</t>
  </si>
  <si>
    <t>Ecopro BM</t>
  </si>
  <si>
    <t>247540.KQ</t>
  </si>
  <si>
    <t>ESAB</t>
  </si>
  <si>
    <t>Sanwa Holdings</t>
  </si>
  <si>
    <t>5929.T</t>
  </si>
  <si>
    <t>Melrose Industries</t>
  </si>
  <si>
    <t>MRO.L</t>
  </si>
  <si>
    <t>The AZEK Company</t>
  </si>
  <si>
    <t>AZEK</t>
  </si>
  <si>
    <t>Aaon</t>
  </si>
  <si>
    <t>AAON</t>
  </si>
  <si>
    <t>Ebara Corporation</t>
  </si>
  <si>
    <t>6361.T</t>
  </si>
  <si>
    <t>Generac Power Systems</t>
  </si>
  <si>
    <t>GNRC</t>
  </si>
  <si>
    <t>Pegatron</t>
  </si>
  <si>
    <t>4938.TW</t>
  </si>
  <si>
    <t>Thyssenkrupp</t>
  </si>
  <si>
    <t>TKA.F</t>
  </si>
  <si>
    <t>AGCO</t>
  </si>
  <si>
    <t>AGC</t>
  </si>
  <si>
    <t>5201.T</t>
  </si>
  <si>
    <t>Mondi</t>
  </si>
  <si>
    <t>MNDI.L</t>
  </si>
  <si>
    <t>Gildan</t>
  </si>
  <si>
    <t>GIL</t>
  </si>
  <si>
    <t>Lite-On Technology</t>
  </si>
  <si>
    <t>2301.TW</t>
  </si>
  <si>
    <t>Hoa Phat Group</t>
  </si>
  <si>
    <t>HPG.VN</t>
  </si>
  <si>
    <t>Lattice Semiconductor</t>
  </si>
  <si>
    <t>LSCC</t>
  </si>
  <si>
    <t>Bruker</t>
  </si>
  <si>
    <t>BRKR</t>
  </si>
  <si>
    <t>Page Industries</t>
  </si>
  <si>
    <t>PAGEIND.NS</t>
  </si>
  <si>
    <t>Armstrong World Industries</t>
  </si>
  <si>
    <t>AWI</t>
  </si>
  <si>
    <t>DiaSorin</t>
  </si>
  <si>
    <t>DIA.MI</t>
  </si>
  <si>
    <t>Tube Investments of India</t>
  </si>
  <si>
    <t>TIINDIA.NS</t>
  </si>
  <si>
    <t>Hitachi Construction Machinery</t>
  </si>
  <si>
    <t>6305.T</t>
  </si>
  <si>
    <t>Bombardier</t>
  </si>
  <si>
    <t>BBD-B.TO</t>
  </si>
  <si>
    <t>Valmont Industries</t>
  </si>
  <si>
    <t>VMI</t>
  </si>
  <si>
    <t>Georg Fischer</t>
  </si>
  <si>
    <t>GF.SW</t>
  </si>
  <si>
    <t>Spirax-Sarco Engineering</t>
  </si>
  <si>
    <t>SPX.L</t>
  </si>
  <si>
    <t>Schaeffler India</t>
  </si>
  <si>
    <t>SCHAEFFLER.NS</t>
  </si>
  <si>
    <t>Oshkosh Corporation</t>
  </si>
  <si>
    <t>OSK</t>
  </si>
  <si>
    <t>Far Eastern New Century</t>
  </si>
  <si>
    <t>1402.TW</t>
  </si>
  <si>
    <t>Badger Meter</t>
  </si>
  <si>
    <t>BMI</t>
  </si>
  <si>
    <t>Crocs</t>
  </si>
  <si>
    <t>CROX</t>
  </si>
  <si>
    <t>Sulzer</t>
  </si>
  <si>
    <t>SUN.SW</t>
  </si>
  <si>
    <t>Vanguard International Semiconductor</t>
  </si>
  <si>
    <t>5347.TWO</t>
  </si>
  <si>
    <t>Volvo Car</t>
  </si>
  <si>
    <t>VOLCAR-B.ST</t>
  </si>
  <si>
    <t>RENK Group</t>
  </si>
  <si>
    <t>R3NK.DE</t>
  </si>
  <si>
    <t>Silgan Holdings</t>
  </si>
  <si>
    <t>SLGN</t>
  </si>
  <si>
    <t>Ternium</t>
  </si>
  <si>
    <t>TX</t>
  </si>
  <si>
    <t>JBT Marel Corporation</t>
  </si>
  <si>
    <t>JBTM</t>
  </si>
  <si>
    <t>Zurn Water Solutions</t>
  </si>
  <si>
    <t>ZWS</t>
  </si>
  <si>
    <t>Kimberly-Clark de México</t>
  </si>
  <si>
    <t>KIMBERA.MX</t>
  </si>
  <si>
    <t>Joby Aviation</t>
  </si>
  <si>
    <t>JOBY</t>
  </si>
  <si>
    <t>SFS Group</t>
  </si>
  <si>
    <t>SFSN.SW</t>
  </si>
  <si>
    <t>Valmet</t>
  </si>
  <si>
    <t>VALMT.HE</t>
  </si>
  <si>
    <t>AirTAC International</t>
  </si>
  <si>
    <t>1590.TW</t>
  </si>
  <si>
    <t>Konecranes</t>
  </si>
  <si>
    <t>KCR.HE</t>
  </si>
  <si>
    <t>Federal Signal</t>
  </si>
  <si>
    <t>FSS</t>
  </si>
  <si>
    <t>Whirlpool</t>
  </si>
  <si>
    <t>WHR</t>
  </si>
  <si>
    <t>Seatrium</t>
  </si>
  <si>
    <t>5E2.SI</t>
  </si>
  <si>
    <t>Accelleron Industries</t>
  </si>
  <si>
    <t>ACLN.SW</t>
  </si>
  <si>
    <t>Gates Industrial Corp</t>
  </si>
  <si>
    <t>GTES</t>
  </si>
  <si>
    <t>Timken Company</t>
  </si>
  <si>
    <t>TKR</t>
  </si>
  <si>
    <t>MISUMI Group</t>
  </si>
  <si>
    <t>9962.T</t>
  </si>
  <si>
    <t>Trina Solar</t>
  </si>
  <si>
    <t>688599.SS</t>
  </si>
  <si>
    <t>Azbil Corporation</t>
  </si>
  <si>
    <t>6845.T</t>
  </si>
  <si>
    <t>Nordex</t>
  </si>
  <si>
    <t>NDX1.F</t>
  </si>
  <si>
    <t>DMG Mori Aktiengesellschaft</t>
  </si>
  <si>
    <t>GIL.F</t>
  </si>
  <si>
    <t>Lear Corporation</t>
  </si>
  <si>
    <t>LEA</t>
  </si>
  <si>
    <t>Escorts Kubota</t>
  </si>
  <si>
    <t>ESCORTS.NS</t>
  </si>
  <si>
    <t>Sanmina</t>
  </si>
  <si>
    <t>SANM</t>
  </si>
  <si>
    <t>Oji Holdings</t>
  </si>
  <si>
    <t>3861.T</t>
  </si>
  <si>
    <t>Krones</t>
  </si>
  <si>
    <t>KRN.F</t>
  </si>
  <si>
    <t>Novanta</t>
  </si>
  <si>
    <t>NOVT</t>
  </si>
  <si>
    <t>Grupo Simec</t>
  </si>
  <si>
    <t>SIM</t>
  </si>
  <si>
    <t>Cognex</t>
  </si>
  <si>
    <t>CGNX</t>
  </si>
  <si>
    <t>Integer Holdings</t>
  </si>
  <si>
    <t>ITGR</t>
  </si>
  <si>
    <t>Iveco Group</t>
  </si>
  <si>
    <t>IVG.MI</t>
  </si>
  <si>
    <t>Xinyi Glass Holdings</t>
  </si>
  <si>
    <t>0868.HK</t>
  </si>
  <si>
    <t>Vallourec</t>
  </si>
  <si>
    <t>VK.PA</t>
  </si>
  <si>
    <t>Spirit AeroSystems</t>
  </si>
  <si>
    <t>SPR</t>
  </si>
  <si>
    <t>Yunnan Energy New Material</t>
  </si>
  <si>
    <t>002812.SZ</t>
  </si>
  <si>
    <t>Archer Aviation</t>
  </si>
  <si>
    <t>ACHR</t>
  </si>
  <si>
    <t>ESCO Technologies</t>
  </si>
  <si>
    <t>ESE</t>
  </si>
  <si>
    <t>Technoprobe</t>
  </si>
  <si>
    <t>TPRO.MI</t>
  </si>
  <si>
    <t>Haitian International Holdings</t>
  </si>
  <si>
    <t>1882.HK</t>
  </si>
  <si>
    <t>Belden</t>
  </si>
  <si>
    <t>BDC</t>
  </si>
  <si>
    <t>Exide Industries</t>
  </si>
  <si>
    <t>EXIDEIND.NS</t>
  </si>
  <si>
    <t>Schaeffler</t>
  </si>
  <si>
    <t>SHA0.DE</t>
  </si>
  <si>
    <t>Fincantieri</t>
  </si>
  <si>
    <t>FCT.MI</t>
  </si>
  <si>
    <t>Sharp Corporation</t>
  </si>
  <si>
    <t>6753.T</t>
  </si>
  <si>
    <t>Coway</t>
  </si>
  <si>
    <t>021240.KS</t>
  </si>
  <si>
    <t>Mycronic</t>
  </si>
  <si>
    <t>MYCR.ST</t>
  </si>
  <si>
    <t>Hirose Electric</t>
  </si>
  <si>
    <t>6806.T</t>
  </si>
  <si>
    <t>Century Textiles and Industries</t>
  </si>
  <si>
    <t>CENTURYTEX.NS</t>
  </si>
  <si>
    <t>Vidrala</t>
  </si>
  <si>
    <t>VID.MC</t>
  </si>
  <si>
    <t>SP</t>
  </si>
  <si>
    <t>NGK Insulators</t>
  </si>
  <si>
    <t>5333.T</t>
  </si>
  <si>
    <t>Interpump Group</t>
  </si>
  <si>
    <t>IP.MI</t>
  </si>
  <si>
    <t>Koito Manufacturing</t>
  </si>
  <si>
    <t>7276.T</t>
  </si>
  <si>
    <t>Innolux</t>
  </si>
  <si>
    <t>3481.TW</t>
  </si>
  <si>
    <t>Plexus</t>
  </si>
  <si>
    <t>PLXS</t>
  </si>
  <si>
    <t>Brady Corporation</t>
  </si>
  <si>
    <t>BRC</t>
  </si>
  <si>
    <t>Rotork</t>
  </si>
  <si>
    <t>ROR.L</t>
  </si>
  <si>
    <t>OSI Systems</t>
  </si>
  <si>
    <t>OSIS</t>
  </si>
  <si>
    <t>Rinnai Corporation</t>
  </si>
  <si>
    <t>5947.T</t>
  </si>
  <si>
    <t>The Yokohama Rubber Company</t>
  </si>
  <si>
    <t>5101.T</t>
  </si>
  <si>
    <t>EnPro Industries</t>
  </si>
  <si>
    <t>NPO</t>
  </si>
  <si>
    <t>Amada Co., Ltd.</t>
  </si>
  <si>
    <t>6113.T</t>
  </si>
  <si>
    <t>Doosan Bobcat</t>
  </si>
  <si>
    <t>241560.KS</t>
  </si>
  <si>
    <t>Brunswick Corporation</t>
  </si>
  <si>
    <t>BC</t>
  </si>
  <si>
    <t>Şişecam</t>
  </si>
  <si>
    <t>SISE.IS</t>
  </si>
  <si>
    <t>KEI Industries</t>
  </si>
  <si>
    <t>KEI.NS</t>
  </si>
  <si>
    <t>Acer</t>
  </si>
  <si>
    <t>2353.TW</t>
  </si>
  <si>
    <t>Sumitomo Rubber Industries</t>
  </si>
  <si>
    <t>5110.T</t>
  </si>
  <si>
    <t>ZF Commercial Vehicle Control Systems India</t>
  </si>
  <si>
    <t>ZFCVINDIA.NS</t>
  </si>
  <si>
    <t>THK Co.</t>
  </si>
  <si>
    <t>6481.T</t>
  </si>
  <si>
    <t>Toyo Seikan Group Holdings</t>
  </si>
  <si>
    <t>5901.T</t>
  </si>
  <si>
    <t>Harley-Davidson</t>
  </si>
  <si>
    <t>HOG</t>
  </si>
  <si>
    <t>Stanley Electric</t>
  </si>
  <si>
    <t>6923.T</t>
  </si>
  <si>
    <t>BIC</t>
  </si>
  <si>
    <t>BB.PA</t>
  </si>
  <si>
    <t>HORIBA</t>
  </si>
  <si>
    <t>6856.T</t>
  </si>
  <si>
    <t>Camtek</t>
  </si>
  <si>
    <t>CAMT</t>
  </si>
  <si>
    <t>Brembo</t>
  </si>
  <si>
    <t>BRE.MI</t>
  </si>
  <si>
    <t>Bombardier Recreational Products</t>
  </si>
  <si>
    <t>DOOO</t>
  </si>
  <si>
    <t>Takasago Thermal Engineering</t>
  </si>
  <si>
    <t>1969.T</t>
  </si>
  <si>
    <t>Greif</t>
  </si>
  <si>
    <t>GEF</t>
  </si>
  <si>
    <t>Crompton Greaves Consumer Electricals</t>
  </si>
  <si>
    <t>CROMPTON.NS</t>
  </si>
  <si>
    <t>Signify</t>
  </si>
  <si>
    <t>LIGHT.AS</t>
  </si>
  <si>
    <t>Ola Electric Mobility</t>
  </si>
  <si>
    <t>OLAELEC.NS</t>
  </si>
  <si>
    <t>Stadler Rail</t>
  </si>
  <si>
    <t>SRAIL.SW</t>
  </si>
  <si>
    <t>Topcon Corporation</t>
  </si>
  <si>
    <t>7732.T</t>
  </si>
  <si>
    <t>Venture Corporation</t>
  </si>
  <si>
    <t>V03.SI</t>
  </si>
  <si>
    <t>Worthington Enterprises</t>
  </si>
  <si>
    <t>WOR</t>
  </si>
  <si>
    <t>DMG Mori</t>
  </si>
  <si>
    <t>6141.T</t>
  </si>
  <si>
    <t>Dätwyler</t>
  </si>
  <si>
    <t>DAE.SW</t>
  </si>
  <si>
    <t>Maruwa</t>
  </si>
  <si>
    <t>5344.T</t>
  </si>
  <si>
    <t>Terex</t>
  </si>
  <si>
    <t>TEX</t>
  </si>
  <si>
    <t>IPG Photonics</t>
  </si>
  <si>
    <t>IPGP</t>
  </si>
  <si>
    <t>Estun Automation</t>
  </si>
  <si>
    <t>002747.SZ</t>
  </si>
  <si>
    <t>Nifco Inc.</t>
  </si>
  <si>
    <t>7988.T</t>
  </si>
  <si>
    <t>Gerresheimer</t>
  </si>
  <si>
    <t>GXI.F</t>
  </si>
  <si>
    <t>Einhell Germany</t>
  </si>
  <si>
    <t>EIN3.DE</t>
  </si>
  <si>
    <t>NOK Corporation</t>
  </si>
  <si>
    <t>7240.T</t>
  </si>
  <si>
    <t>Enerpac Tool Group</t>
  </si>
  <si>
    <t>EPAC</t>
  </si>
  <si>
    <t>JTEKT Corporation</t>
  </si>
  <si>
    <t>6473.T</t>
  </si>
  <si>
    <t>Carborundum Universal</t>
  </si>
  <si>
    <t>CARBORUNIV.NS</t>
  </si>
  <si>
    <t>Kokuyo</t>
  </si>
  <si>
    <t>7984.T</t>
  </si>
  <si>
    <t>Burckhardt Compression</t>
  </si>
  <si>
    <t>BCHN.SW</t>
  </si>
  <si>
    <t>Toyoda Gosei</t>
  </si>
  <si>
    <t>7282.T</t>
  </si>
  <si>
    <t>Arçelik</t>
  </si>
  <si>
    <t>ARCLK.IS</t>
  </si>
  <si>
    <t>Tofaş Türk Otomobil Fabrikası</t>
  </si>
  <si>
    <t>Furukawa Electric</t>
  </si>
  <si>
    <t>5801.T</t>
  </si>
  <si>
    <t>Trigano</t>
  </si>
  <si>
    <t>TRI.PA</t>
  </si>
  <si>
    <t>Linamar</t>
  </si>
  <si>
    <t>LNR.TO</t>
  </si>
  <si>
    <t>Alamo Group</t>
  </si>
  <si>
    <t>ALG</t>
  </si>
  <si>
    <t>NHK Spring</t>
  </si>
  <si>
    <t>5991.T</t>
  </si>
  <si>
    <t>Carel Industries</t>
  </si>
  <si>
    <t>CRL.MI</t>
  </si>
  <si>
    <t>Sino-American Silicon Products</t>
  </si>
  <si>
    <t>5483.TWO</t>
  </si>
  <si>
    <t>Atkore</t>
  </si>
  <si>
    <t>ATKR</t>
  </si>
  <si>
    <t>Impinj</t>
  </si>
  <si>
    <t>PI</t>
  </si>
  <si>
    <t>Welspun India</t>
  </si>
  <si>
    <t>WELSPUNIND.NS</t>
  </si>
  <si>
    <t>Amano Corporation</t>
  </si>
  <si>
    <t>6436.T</t>
  </si>
  <si>
    <t>Makino Milling Machine</t>
  </si>
  <si>
    <t>6135.T</t>
  </si>
  <si>
    <t>Mabuchi Motor</t>
  </si>
  <si>
    <t>6592.T</t>
  </si>
  <si>
    <t>Wacoal Holdings</t>
  </si>
  <si>
    <t>3591.T</t>
  </si>
  <si>
    <t>Visteon</t>
  </si>
  <si>
    <t>VC</t>
  </si>
  <si>
    <t>Dexerials Corporation</t>
  </si>
  <si>
    <t>4980.T</t>
  </si>
  <si>
    <t>NV Bekaert</t>
  </si>
  <si>
    <t>BEKB.BR</t>
  </si>
  <si>
    <t>QuidelOrtho</t>
  </si>
  <si>
    <t>QDEL</t>
  </si>
  <si>
    <t>Powerchip Semiconductor Manufacturing</t>
  </si>
  <si>
    <t>6770.TW</t>
  </si>
  <si>
    <t>CIE Automotive India</t>
  </si>
  <si>
    <t>CIEINDIA.NS</t>
  </si>
  <si>
    <t>Maruichi Steel Tube</t>
  </si>
  <si>
    <t>5463.T</t>
  </si>
  <si>
    <t>CASIO</t>
  </si>
  <si>
    <t>6952.T</t>
  </si>
  <si>
    <t>Taiyo Yuden</t>
  </si>
  <si>
    <t>6976.T</t>
  </si>
  <si>
    <t>Pfeiffer Vacuum</t>
  </si>
  <si>
    <t>PFV.F</t>
  </si>
  <si>
    <t>Interroll</t>
  </si>
  <si>
    <t>INRN.SW</t>
  </si>
  <si>
    <t>Standex</t>
  </si>
  <si>
    <t>SXI</t>
  </si>
  <si>
    <t>Diodes Incorporated</t>
  </si>
  <si>
    <t>DIOD</t>
  </si>
  <si>
    <t>Hino Motors</t>
  </si>
  <si>
    <t>7205.T</t>
  </si>
  <si>
    <t>Landis+Gyr</t>
  </si>
  <si>
    <t>LAND.SW</t>
  </si>
  <si>
    <t>REV Group</t>
  </si>
  <si>
    <t>REVG</t>
  </si>
  <si>
    <t>O-I Glass</t>
  </si>
  <si>
    <t>OI</t>
  </si>
  <si>
    <t>ARB Corporation Limited</t>
  </si>
  <si>
    <t>ARB.AX</t>
  </si>
  <si>
    <t>UFP Technologies</t>
  </si>
  <si>
    <t>UFPT</t>
  </si>
  <si>
    <t>Wacker Neuson</t>
  </si>
  <si>
    <t>WAC.F</t>
  </si>
  <si>
    <t>JEOL Ltd.</t>
  </si>
  <si>
    <t>6951.T</t>
  </si>
  <si>
    <t>Ramkrishna Forgings</t>
  </si>
  <si>
    <t>RKFORGE.NS</t>
  </si>
  <si>
    <t>Trident</t>
  </si>
  <si>
    <t>TRIDENT.NS</t>
  </si>
  <si>
    <t>Coats Group</t>
  </si>
  <si>
    <t>COA.L</t>
  </si>
  <si>
    <t>PHINIA</t>
  </si>
  <si>
    <t>PHIN</t>
  </si>
  <si>
    <t>TKH Group</t>
  </si>
  <si>
    <t>TWEKA.AS</t>
  </si>
  <si>
    <t>KSB SE &amp; Co. KGaA</t>
  </si>
  <si>
    <t>KSB.DE</t>
  </si>
  <si>
    <t>Rorze Corporation</t>
  </si>
  <si>
    <t>6323.T</t>
  </si>
  <si>
    <t>MasterBrand</t>
  </si>
  <si>
    <t>MBC</t>
  </si>
  <si>
    <t>Kajaria Ceramics</t>
  </si>
  <si>
    <t>KAJARIACER.NS</t>
  </si>
  <si>
    <t>Construcciones y Auxiliar de Ferrocarriles</t>
  </si>
  <si>
    <t>CAF.MC</t>
  </si>
  <si>
    <t>Axcelis Technologies</t>
  </si>
  <si>
    <t>ACLS</t>
  </si>
  <si>
    <t>Ariston Holding</t>
  </si>
  <si>
    <t>ARIS.MI</t>
  </si>
  <si>
    <t>Daido Steel</t>
  </si>
  <si>
    <t>5471.T</t>
  </si>
  <si>
    <t>United Natural Foods</t>
  </si>
  <si>
    <t>UNFI</t>
  </si>
  <si>
    <t>engcon AB</t>
  </si>
  <si>
    <t>ENGCON-B.ST</t>
  </si>
  <si>
    <t>Pigeon</t>
  </si>
  <si>
    <t>7956.T</t>
  </si>
  <si>
    <t>Huber+Suhner</t>
  </si>
  <si>
    <t>HUBN.SW</t>
  </si>
  <si>
    <t>Orora Limited</t>
  </si>
  <si>
    <t>ORA.AX</t>
  </si>
  <si>
    <t>Mitsubishi Logisnext</t>
  </si>
  <si>
    <t>7105.T</t>
  </si>
  <si>
    <t>OPmobility</t>
  </si>
  <si>
    <t>OPM.PA</t>
  </si>
  <si>
    <t>Lisi S.A.</t>
  </si>
  <si>
    <t>FII.PA</t>
  </si>
  <si>
    <t>Nolato AB</t>
  </si>
  <si>
    <t>NOLA-B.ST</t>
  </si>
  <si>
    <t>Lindsay Corporation</t>
  </si>
  <si>
    <t>LNN</t>
  </si>
  <si>
    <t>TI Fluid Systems</t>
  </si>
  <si>
    <t>TIFS.L</t>
  </si>
  <si>
    <t>Richelieu Hardware</t>
  </si>
  <si>
    <t>RCH.TO</t>
  </si>
  <si>
    <t>Ingersoll Rand India</t>
  </si>
  <si>
    <t>INGERRAND.NS</t>
  </si>
  <si>
    <t>Knowles</t>
  </si>
  <si>
    <t>KN</t>
  </si>
  <si>
    <t>The Greenbrier Companies</t>
  </si>
  <si>
    <t>GBX</t>
  </si>
  <si>
    <t>TS TECH</t>
  </si>
  <si>
    <t>7313.T</t>
  </si>
  <si>
    <t>Benchmark Electronics</t>
  </si>
  <si>
    <t>BHE</t>
  </si>
  <si>
    <t>OC Oerlikon</t>
  </si>
  <si>
    <t>OERL.SW</t>
  </si>
  <si>
    <t>Aixtron</t>
  </si>
  <si>
    <t>AIXA.F</t>
  </si>
  <si>
    <t>Merida Industry</t>
  </si>
  <si>
    <t>9914.TW</t>
  </si>
  <si>
    <t>Yulon Motor Company</t>
  </si>
  <si>
    <t>Forvia SE</t>
  </si>
  <si>
    <t>FRVIA.PA</t>
  </si>
  <si>
    <t>East Pipes Integrated Company for Industry</t>
  </si>
  <si>
    <t>1321.SR</t>
  </si>
  <si>
    <t>Steelcase</t>
  </si>
  <si>
    <t>SCS</t>
  </si>
  <si>
    <t>Bet Shemesh Engines</t>
  </si>
  <si>
    <t>BSEN.TA</t>
  </si>
  <si>
    <t>Barco NV</t>
  </si>
  <si>
    <t>BAR.BR</t>
  </si>
  <si>
    <t>Anritsu Corporation</t>
  </si>
  <si>
    <t>6754.T</t>
  </si>
  <si>
    <t>CTS Corporation</t>
  </si>
  <si>
    <t>CTS</t>
  </si>
  <si>
    <t>Meidensha Corporation</t>
  </si>
  <si>
    <t>6508.T</t>
  </si>
  <si>
    <t>Olectra Greentech</t>
  </si>
  <si>
    <t>OLECTRA.NS</t>
  </si>
  <si>
    <t>Nakanishi</t>
  </si>
  <si>
    <t>7716.T</t>
  </si>
  <si>
    <t>Ferrum S.A. de Cerámica y Metalurgia</t>
  </si>
  <si>
    <t>FERR.BA</t>
  </si>
  <si>
    <t>ARG</t>
  </si>
  <si>
    <t>Sanlorenzo</t>
  </si>
  <si>
    <t>SL.MI</t>
  </si>
  <si>
    <t>Genuit Group</t>
  </si>
  <si>
    <t>GEN.L</t>
  </si>
  <si>
    <t>Blue Bird Corporation</t>
  </si>
  <si>
    <t>BLBD</t>
  </si>
  <si>
    <t>Mitani Corporation</t>
  </si>
  <si>
    <t>8066.T</t>
  </si>
  <si>
    <t>Marcopolo</t>
  </si>
  <si>
    <t>POMO4.SA</t>
  </si>
  <si>
    <t>CompoSecure</t>
  </si>
  <si>
    <t>CMPO</t>
  </si>
  <si>
    <t>MITSUI E&amp;S</t>
  </si>
  <si>
    <t>7003.T</t>
  </si>
  <si>
    <t>Sinfonia Technology</t>
  </si>
  <si>
    <t>6507.T</t>
  </si>
  <si>
    <t>Lenzing</t>
  </si>
  <si>
    <t>LEN.F</t>
  </si>
  <si>
    <t>Noritsu Koki</t>
  </si>
  <si>
    <t>7744.T</t>
  </si>
  <si>
    <t>Pilot Corporation</t>
  </si>
  <si>
    <t>7846.T</t>
  </si>
  <si>
    <t>WIN Semiconductors</t>
  </si>
  <si>
    <t>3105.TWO</t>
  </si>
  <si>
    <t>Eve Air Mobility</t>
  </si>
  <si>
    <t>EVEX</t>
  </si>
  <si>
    <t>Palfinger</t>
  </si>
  <si>
    <t>PFI.F</t>
  </si>
  <si>
    <t>Seiko Group</t>
  </si>
  <si>
    <t>8050.T</t>
  </si>
  <si>
    <t>Meiko Electronics</t>
  </si>
  <si>
    <t>6787.T</t>
  </si>
  <si>
    <t>Syrma SGS Technology</t>
  </si>
  <si>
    <t>SYRMA.NS</t>
  </si>
  <si>
    <t>Bunka Shutter</t>
  </si>
  <si>
    <t>5930.T</t>
  </si>
  <si>
    <t>NFI Group</t>
  </si>
  <si>
    <t>NFI.TO</t>
  </si>
  <si>
    <t>Glory Ltd.</t>
  </si>
  <si>
    <t>6457.T</t>
  </si>
  <si>
    <t>Musashi Seimitsu Industry</t>
  </si>
  <si>
    <t>7220.T</t>
  </si>
  <si>
    <t>Troax Group AB</t>
  </si>
  <si>
    <t>TROAX.ST</t>
  </si>
  <si>
    <t>DAIHEN Corporation</t>
  </si>
  <si>
    <t>6622.T</t>
  </si>
  <si>
    <t>DEUTZ</t>
  </si>
  <si>
    <t>DEZ.DE</t>
  </si>
  <si>
    <t>Paul Hartmann</t>
  </si>
  <si>
    <t>PHH2.F</t>
  </si>
  <si>
    <t>EHang Holdings</t>
  </si>
  <si>
    <t>EH</t>
  </si>
  <si>
    <t>OSG Corporation</t>
  </si>
  <si>
    <t>6136.T</t>
  </si>
  <si>
    <t>Symphony Limited</t>
  </si>
  <si>
    <t>SYMPHONY.NS</t>
  </si>
  <si>
    <t>Wolverine World Wide</t>
  </si>
  <si>
    <t>WWW</t>
  </si>
  <si>
    <t>Alok Industries</t>
  </si>
  <si>
    <t>ALOKINDS.NS</t>
  </si>
  <si>
    <t>Daqo New Energy</t>
  </si>
  <si>
    <t>DQ</t>
  </si>
  <si>
    <t>Helios Technologies</t>
  </si>
  <si>
    <t>HLIO</t>
  </si>
  <si>
    <t>Ferretti</t>
  </si>
  <si>
    <t>F3T1.F</t>
  </si>
  <si>
    <t>Janus International Group</t>
  </si>
  <si>
    <t>JBI</t>
  </si>
  <si>
    <t>Winnebago Industries</t>
  </si>
  <si>
    <t>WGO</t>
  </si>
  <si>
    <t>Nitto Boseki</t>
  </si>
  <si>
    <t>3110.T</t>
  </si>
  <si>
    <t>Comer Industries</t>
  </si>
  <si>
    <t>COM.MI</t>
  </si>
  <si>
    <t>Kumho Tire</t>
  </si>
  <si>
    <t>073240.KS</t>
  </si>
  <si>
    <t>LEM Holding</t>
  </si>
  <si>
    <t>LEHN.SW</t>
  </si>
  <si>
    <t>Cembre S.p.A.</t>
  </si>
  <si>
    <t>CMB.MI</t>
  </si>
  <si>
    <t>TriMas</t>
  </si>
  <si>
    <t>TRS</t>
  </si>
  <si>
    <t>Bel Fuse</t>
  </si>
  <si>
    <t>BELFB</t>
  </si>
  <si>
    <t>Fox Factory Holding</t>
  </si>
  <si>
    <t>FOXF</t>
  </si>
  <si>
    <t>Quanex Building Products</t>
  </si>
  <si>
    <t>NX</t>
  </si>
  <si>
    <t>Tadano</t>
  </si>
  <si>
    <t>6395.T</t>
  </si>
  <si>
    <t>Kornit Digital</t>
  </si>
  <si>
    <t>KRNT</t>
  </si>
  <si>
    <t>Piovan S.p.A.</t>
  </si>
  <si>
    <t>PVN.MI</t>
  </si>
  <si>
    <t>Aisan Industry</t>
  </si>
  <si>
    <t>7283.T</t>
  </si>
  <si>
    <t>Astra Microwave</t>
  </si>
  <si>
    <t>ASTRAMICRO.NS</t>
  </si>
  <si>
    <t>Savaria Corporation</t>
  </si>
  <si>
    <t>SIS.TO</t>
  </si>
  <si>
    <t>Lotus Technology</t>
  </si>
  <si>
    <t>JOST Werke SE</t>
  </si>
  <si>
    <t>JST.DE</t>
  </si>
  <si>
    <t>Mitsui High-tec</t>
  </si>
  <si>
    <t>6966.T</t>
  </si>
  <si>
    <t>Jindal Worldwide</t>
  </si>
  <si>
    <t>JINDWORLD.NS</t>
  </si>
  <si>
    <t>NTN Corporation</t>
  </si>
  <si>
    <t>6472.T</t>
  </si>
  <si>
    <t>Newag</t>
  </si>
  <si>
    <t>NWG.WA</t>
  </si>
  <si>
    <t>Autoneum Holding</t>
  </si>
  <si>
    <t>AUTN.SW</t>
  </si>
  <si>
    <t>R&amp;S Group</t>
  </si>
  <si>
    <t>RSGN.SW</t>
  </si>
  <si>
    <t>GELEX Group Joint Stock Company</t>
  </si>
  <si>
    <t>GEX.VN</t>
  </si>
  <si>
    <t>Astec Industries</t>
  </si>
  <si>
    <t>ASTE</t>
  </si>
  <si>
    <t>Mani, Inc.</t>
  </si>
  <si>
    <t>7730.T</t>
  </si>
  <si>
    <t>Kempower</t>
  </si>
  <si>
    <t>KEMPOWR.HE</t>
  </si>
  <si>
    <t>Canada Goose</t>
  </si>
  <si>
    <t>GOOS</t>
  </si>
  <si>
    <t>Manitou Group</t>
  </si>
  <si>
    <t>MTU.PA</t>
  </si>
  <si>
    <t>Saudi Steel Pipes</t>
  </si>
  <si>
    <t>1320.SR</t>
  </si>
  <si>
    <t>Al-Babtain Power and Telecommunications</t>
  </si>
  <si>
    <t>2320.SR</t>
  </si>
  <si>
    <t>Piaggio</t>
  </si>
  <si>
    <t>PIA.MI</t>
  </si>
  <si>
    <t>AMS-Osram</t>
  </si>
  <si>
    <t>AMS.SW</t>
  </si>
  <si>
    <t>Jinko Solar</t>
  </si>
  <si>
    <t>JKS</t>
  </si>
  <si>
    <t>Preformed Line Products</t>
  </si>
  <si>
    <t>PLPC</t>
  </si>
  <si>
    <t>Bénéteau</t>
  </si>
  <si>
    <t>BEN.PA</t>
  </si>
  <si>
    <t>Noritake</t>
  </si>
  <si>
    <t>5331.T</t>
  </si>
  <si>
    <t>Morgan Advanced Materials</t>
  </si>
  <si>
    <t>MGAM.L</t>
  </si>
  <si>
    <t>Nitta Corporation</t>
  </si>
  <si>
    <t>5186.T</t>
  </si>
  <si>
    <t>Hammond Power Solutions</t>
  </si>
  <si>
    <t>HPS-A.TO</t>
  </si>
  <si>
    <t>Mepco (Middle East Company for Manufacturing and Producing Paper)</t>
  </si>
  <si>
    <t>1202.SR</t>
  </si>
  <si>
    <t>Gokaldas Exports</t>
  </si>
  <si>
    <t>GOKEX.NS</t>
  </si>
  <si>
    <t>Saudi Paper Manufacturing Company</t>
  </si>
  <si>
    <t>2300.SR</t>
  </si>
  <si>
    <t>Zehnder Group</t>
  </si>
  <si>
    <t>ZEHN.SW</t>
  </si>
  <si>
    <t>Vetropack</t>
  </si>
  <si>
    <t>VETN.SW</t>
  </si>
  <si>
    <t>TOCALO Co.,Ltd.</t>
  </si>
  <si>
    <t>3433.T</t>
  </si>
  <si>
    <t>Amotiv Limited</t>
  </si>
  <si>
    <t>AOV.AX</t>
  </si>
  <si>
    <t>Scanfil</t>
  </si>
  <si>
    <t>SCANFL.HE</t>
  </si>
  <si>
    <t>Avalon Technologies</t>
  </si>
  <si>
    <t>AVALON.NS</t>
  </si>
  <si>
    <t>KITZ Corporation</t>
  </si>
  <si>
    <t>6498.T</t>
  </si>
  <si>
    <t>Suprajit Engineering</t>
  </si>
  <si>
    <t>SUPRAJIT.NS</t>
  </si>
  <si>
    <t>IFB Industries</t>
  </si>
  <si>
    <t>IFBIND.NS</t>
  </si>
  <si>
    <t>Stabilus</t>
  </si>
  <si>
    <t>STM.DE</t>
  </si>
  <si>
    <t>Bystronic AG</t>
  </si>
  <si>
    <t>BYS.SW</t>
  </si>
  <si>
    <t>Zojirushi</t>
  </si>
  <si>
    <t>7965.T</t>
  </si>
  <si>
    <t>Okamoto Industries</t>
  </si>
  <si>
    <t>5122.T</t>
  </si>
  <si>
    <t>Kyokuto Kaihatsu Kogyo</t>
  </si>
  <si>
    <t>7226.T</t>
  </si>
  <si>
    <t>Applied Optoelectronics</t>
  </si>
  <si>
    <t>AAOI</t>
  </si>
  <si>
    <t>Sinko Industries</t>
  </si>
  <si>
    <t>6458.T</t>
  </si>
  <si>
    <t>Shibaura Mechatronics</t>
  </si>
  <si>
    <t>6590.T</t>
  </si>
  <si>
    <t>Komax Holding</t>
  </si>
  <si>
    <t>KOMN.SW</t>
  </si>
  <si>
    <t>Skipper Limited</t>
  </si>
  <si>
    <t>SKIPPER.NS</t>
  </si>
  <si>
    <t>Shibaura Machine</t>
  </si>
  <si>
    <t>6104.T</t>
  </si>
  <si>
    <t>Kyoei Steel</t>
  </si>
  <si>
    <t>5440.T</t>
  </si>
  <si>
    <t>Daiwa Industries</t>
  </si>
  <si>
    <t>6459.T</t>
  </si>
  <si>
    <t>HOMAG Group</t>
  </si>
  <si>
    <t>HG1.F</t>
  </si>
  <si>
    <t>Magnera</t>
  </si>
  <si>
    <t>MAGN</t>
  </si>
  <si>
    <t>LiveWire Group</t>
  </si>
  <si>
    <t>LVWR</t>
  </si>
  <si>
    <t>Hampiðjan</t>
  </si>
  <si>
    <t>HAMP.IC</t>
  </si>
  <si>
    <t>Palram Industries</t>
  </si>
  <si>
    <t>PLRM.TA</t>
  </si>
  <si>
    <t>Malibu Boats</t>
  </si>
  <si>
    <t>MBUU</t>
  </si>
  <si>
    <t>Hexatronic Group AB</t>
  </si>
  <si>
    <t>HTRO.ST</t>
  </si>
  <si>
    <t>Douglas Dynamics</t>
  </si>
  <si>
    <t>PLOW</t>
  </si>
  <si>
    <t>Villeroy &amp; Boch</t>
  </si>
  <si>
    <t>VIB3.DE</t>
  </si>
  <si>
    <t>Universal Entertainment Corporation</t>
  </si>
  <si>
    <t>6425.T</t>
  </si>
  <si>
    <t>BOE Varitronix</t>
  </si>
  <si>
    <t>0710.HK</t>
  </si>
  <si>
    <t>Riso Kagaku Corporation</t>
  </si>
  <si>
    <t>6413.T</t>
  </si>
  <si>
    <t>Cicor Technologies</t>
  </si>
  <si>
    <t>CICN.SW</t>
  </si>
  <si>
    <t>2G Energy AG</t>
  </si>
  <si>
    <t>2GB.DE</t>
  </si>
  <si>
    <t>Shibaura Electronics</t>
  </si>
  <si>
    <t>6957.T</t>
  </si>
  <si>
    <t>Eiken Chemical</t>
  </si>
  <si>
    <t>4549.T</t>
  </si>
  <si>
    <t>Fujimori Kogyo</t>
  </si>
  <si>
    <t>7917.T</t>
  </si>
  <si>
    <t>Mersen</t>
  </si>
  <si>
    <t>MRN.PA</t>
  </si>
  <si>
    <t>Standard Motor Products (SMP)</t>
  </si>
  <si>
    <t>SMP</t>
  </si>
  <si>
    <t>LSI Industries</t>
  </si>
  <si>
    <t>LYTS</t>
  </si>
  <si>
    <t>Jensen-Group</t>
  </si>
  <si>
    <t>JEN.BR</t>
  </si>
  <si>
    <t>Canadian Solar</t>
  </si>
  <si>
    <t>CSIQ</t>
  </si>
  <si>
    <t>Birla Carbon (Thailand)</t>
  </si>
  <si>
    <t>BCT.BK</t>
  </si>
  <si>
    <t>Lux Industries</t>
  </si>
  <si>
    <t>LUXIND.NS</t>
  </si>
  <si>
    <t>Skellerup Holdings</t>
  </si>
  <si>
    <t>SKL.NZ</t>
  </si>
  <si>
    <t>Pacific Industrial</t>
  </si>
  <si>
    <t>7250.T</t>
  </si>
  <si>
    <t>Cytek Biosciences</t>
  </si>
  <si>
    <t>CTKB</t>
  </si>
  <si>
    <t>Plastika Kritis</t>
  </si>
  <si>
    <t>PLAKR.AT</t>
  </si>
  <si>
    <t>EuroGroup Laminations</t>
  </si>
  <si>
    <t>EGLA.MI</t>
  </si>
  <si>
    <t>Nachi-Fujikoshi</t>
  </si>
  <si>
    <t>6474.T</t>
  </si>
  <si>
    <t>Teikoku Sen-i Co., Ltd.</t>
  </si>
  <si>
    <t>3302.T</t>
  </si>
  <si>
    <t>Van de Velde</t>
  </si>
  <si>
    <t>VAN.BR</t>
  </si>
  <si>
    <t>Wabash National</t>
  </si>
  <si>
    <t>WNC</t>
  </si>
  <si>
    <t>Standard BioTools</t>
  </si>
  <si>
    <t>LAB</t>
  </si>
  <si>
    <t>Chofu Seisakusho</t>
  </si>
  <si>
    <t>5946.T</t>
  </si>
  <si>
    <t>Mattr Corp.</t>
  </si>
  <si>
    <t>MATR.TO</t>
  </si>
  <si>
    <t>Millat Tractors</t>
  </si>
  <si>
    <t>MTL.PK</t>
  </si>
  <si>
    <t>PAR</t>
  </si>
  <si>
    <t>Union Tool</t>
  </si>
  <si>
    <t>6278.T</t>
  </si>
  <si>
    <t>Talgo S.A.</t>
  </si>
  <si>
    <t>TLGO.MC</t>
  </si>
  <si>
    <t>IFL (Ibrahim Fibres)</t>
  </si>
  <si>
    <t>IBFL.PK</t>
  </si>
  <si>
    <t>Nippon Seiki</t>
  </si>
  <si>
    <t>7287.T</t>
  </si>
  <si>
    <t>United Heavy Machinery</t>
  </si>
  <si>
    <t>OMZZP.ME</t>
  </si>
  <si>
    <t>RS</t>
  </si>
  <si>
    <t>The National Company for Glass Industries</t>
  </si>
  <si>
    <t>2150.SR</t>
  </si>
  <si>
    <t>Grenevia</t>
  </si>
  <si>
    <t>GEA.WA</t>
  </si>
  <si>
    <t>Vst Tillers Tractors</t>
  </si>
  <si>
    <t>VSTTILLERS.NS</t>
  </si>
  <si>
    <t>Clearfield</t>
  </si>
  <si>
    <t>CLFD</t>
  </si>
  <si>
    <t>Arabian Pipes Company</t>
  </si>
  <si>
    <t>2200.SR</t>
  </si>
  <si>
    <t>Columbus McKinnon</t>
  </si>
  <si>
    <t>CMCO</t>
  </si>
  <si>
    <t>Fujibo Holdings</t>
  </si>
  <si>
    <t>3104.T</t>
  </si>
  <si>
    <t>Norma Group</t>
  </si>
  <si>
    <t>NOEJ.F</t>
  </si>
  <si>
    <t>Nexen Tire Corporation</t>
  </si>
  <si>
    <t>002350.KS</t>
  </si>
  <si>
    <t>Martinrea International</t>
  </si>
  <si>
    <t>MRE.TO</t>
  </si>
  <si>
    <t>Rieter Holding</t>
  </si>
  <si>
    <t>RIEN.SW</t>
  </si>
  <si>
    <t>Middle East Specialized Cables Company</t>
  </si>
  <si>
    <t>2370.SR</t>
  </si>
  <si>
    <t>Incap Oyj</t>
  </si>
  <si>
    <t>ICP1V.HE</t>
  </si>
  <si>
    <t>Aluflexpack AG</t>
  </si>
  <si>
    <t>AFP.SW</t>
  </si>
  <si>
    <t>Star Micronics</t>
  </si>
  <si>
    <t>7718.T</t>
  </si>
  <si>
    <t>Kimball Electronics</t>
  </si>
  <si>
    <t>KE</t>
  </si>
  <si>
    <t>ElringKlinger</t>
  </si>
  <si>
    <t>ZIL2.DE</t>
  </si>
  <si>
    <t>Acco Brands</t>
  </si>
  <si>
    <t>ACCO</t>
  </si>
  <si>
    <t>Deceuninck</t>
  </si>
  <si>
    <t>DECB.BR</t>
  </si>
  <si>
    <t>The Italian Sea Group</t>
  </si>
  <si>
    <t>TISG.MI</t>
  </si>
  <si>
    <t>Raoom trading Company</t>
  </si>
  <si>
    <t>9529.SR</t>
  </si>
  <si>
    <t>Nilfisk Holding</t>
  </si>
  <si>
    <t>NLFSK.CO</t>
  </si>
  <si>
    <t>Mikron Holding</t>
  </si>
  <si>
    <t>MIKN.SW</t>
  </si>
  <si>
    <t>Iwaki Co.</t>
  </si>
  <si>
    <t>6237.T</t>
  </si>
  <si>
    <t>Rosenbauer International</t>
  </si>
  <si>
    <t>ROS.VI</t>
  </si>
  <si>
    <t>Semperit</t>
  </si>
  <si>
    <t>SEM.VI</t>
  </si>
  <si>
    <t>Vertical Aerospace</t>
  </si>
  <si>
    <t>EVTL</t>
  </si>
  <si>
    <t>The Shyft Group</t>
  </si>
  <si>
    <t>SHYF</t>
  </si>
  <si>
    <t>SML Isuzu</t>
  </si>
  <si>
    <t>SMLISUZU.NS</t>
  </si>
  <si>
    <t>Relais Group Oyj</t>
  </si>
  <si>
    <t>RELAIS.HE</t>
  </si>
  <si>
    <t>XANO Industri</t>
  </si>
  <si>
    <t>XANO-B.ST</t>
  </si>
  <si>
    <t>Medistim</t>
  </si>
  <si>
    <t>MEDI.OL</t>
  </si>
  <si>
    <t>Holley</t>
  </si>
  <si>
    <t>HLLY</t>
  </si>
  <si>
    <t>Park-Ohio Holdings</t>
  </si>
  <si>
    <t>PKOH</t>
  </si>
  <si>
    <t>The Manitowoc Company</t>
  </si>
  <si>
    <t>MTW</t>
  </si>
  <si>
    <t>Luxfer</t>
  </si>
  <si>
    <t>LXFR</t>
  </si>
  <si>
    <t>Vishay Precision Group</t>
  </si>
  <si>
    <t>VPG</t>
  </si>
  <si>
    <t>MasterCraft Boat</t>
  </si>
  <si>
    <t>MCFT</t>
  </si>
  <si>
    <t>The Saudi Arabian Amiantit Company</t>
  </si>
  <si>
    <t>2160.SR</t>
  </si>
  <si>
    <t>MAX Automation</t>
  </si>
  <si>
    <t>MXHN.DE</t>
  </si>
  <si>
    <t>Al Obeikan Glass Company</t>
  </si>
  <si>
    <t>9531.SR</t>
  </si>
  <si>
    <t>Mayville Engineering Company</t>
  </si>
  <si>
    <t>MEC</t>
  </si>
  <si>
    <t>Group Five Pipe Saudi Company</t>
  </si>
  <si>
    <t>9523.SR</t>
  </si>
  <si>
    <t>Sandhar</t>
  </si>
  <si>
    <t>SANDHAR.NS</t>
  </si>
  <si>
    <t>Dollar Industries</t>
  </si>
  <si>
    <t>DOLLAR.NS</t>
  </si>
  <si>
    <t>Funko</t>
  </si>
  <si>
    <t>FNKO</t>
  </si>
  <si>
    <t>Tredegar</t>
  </si>
  <si>
    <t>TG</t>
  </si>
  <si>
    <t>StarragTornos Group</t>
  </si>
  <si>
    <t>STGN.SW</t>
  </si>
  <si>
    <t>Pact Group</t>
  </si>
  <si>
    <t>PGH.AX</t>
  </si>
  <si>
    <t>Velan</t>
  </si>
  <si>
    <t>VLN.TO</t>
  </si>
  <si>
    <t>Johnson Outdoors</t>
  </si>
  <si>
    <t>JOUT</t>
  </si>
  <si>
    <t>LPKF Laser &amp; Electronics</t>
  </si>
  <si>
    <t>LPK.DE</t>
  </si>
  <si>
    <t>Stelrad Group</t>
  </si>
  <si>
    <t>SRAD.L</t>
  </si>
  <si>
    <t>Federal-Mogul Goetze</t>
  </si>
  <si>
    <t>FMGOETZE.NS</t>
  </si>
  <si>
    <t>Saudi Cable Company</t>
  </si>
  <si>
    <t>2110.SR</t>
  </si>
  <si>
    <t>Aumann AG</t>
  </si>
  <si>
    <t>AAG.DE</t>
  </si>
  <si>
    <t>Akwel SA</t>
  </si>
  <si>
    <t>AKW.PA</t>
  </si>
  <si>
    <t>Zumtobel Group</t>
  </si>
  <si>
    <t>ZAG.VI</t>
  </si>
  <si>
    <t>Himatsingka Seide</t>
  </si>
  <si>
    <t>HIMATSEIDE.NS</t>
  </si>
  <si>
    <t>Civitanavi Systems</t>
  </si>
  <si>
    <t>CNS.MI</t>
  </si>
  <si>
    <t>Steyr Motors AG</t>
  </si>
  <si>
    <t>4X0.DE</t>
  </si>
  <si>
    <t>Escalade Sports</t>
  </si>
  <si>
    <t>ESCA</t>
  </si>
  <si>
    <t>Pro-Dex</t>
  </si>
  <si>
    <t>PDEX</t>
  </si>
  <si>
    <t>Exacompta Clairefontaine</t>
  </si>
  <si>
    <t>ALEXA.PA</t>
  </si>
  <si>
    <t>Sabaf S.p.A.</t>
  </si>
  <si>
    <t>SAB.MI</t>
  </si>
  <si>
    <t>Stille AB</t>
  </si>
  <si>
    <t>STIL.ST</t>
  </si>
  <si>
    <t>Feintool International</t>
  </si>
  <si>
    <t>FTON.SW</t>
  </si>
  <si>
    <t>Filatex India</t>
  </si>
  <si>
    <t>FILATEX.NS</t>
  </si>
  <si>
    <t>TT Electronics</t>
  </si>
  <si>
    <t>TTG.L</t>
  </si>
  <si>
    <t>Vista Alegre Atlantis</t>
  </si>
  <si>
    <t>VAF.LS</t>
  </si>
  <si>
    <t>POR</t>
  </si>
  <si>
    <t>Leclanché</t>
  </si>
  <si>
    <t>LECN.SW</t>
  </si>
  <si>
    <t>Biesse</t>
  </si>
  <si>
    <t>BSS.MI</t>
  </si>
  <si>
    <t>MM Forgings</t>
  </si>
  <si>
    <t>MMFL.NS</t>
  </si>
  <si>
    <t>Groupe SFPI</t>
  </si>
  <si>
    <t>SFPI.PA</t>
  </si>
  <si>
    <t>United Wire Factories Company</t>
  </si>
  <si>
    <t>1301.SR</t>
  </si>
  <si>
    <t>Schaffer Corporation</t>
  </si>
  <si>
    <t>SFC.AX</t>
  </si>
  <si>
    <t>Takween Advanced Industries</t>
  </si>
  <si>
    <t>1201.SR</t>
  </si>
  <si>
    <t>Kendrion</t>
  </si>
  <si>
    <t>KENDR.AS</t>
  </si>
  <si>
    <t>Cosmo First</t>
  </si>
  <si>
    <t>COSMOFIRST.NS</t>
  </si>
  <si>
    <t>Superior Group of Companies</t>
  </si>
  <si>
    <t>SGC</t>
  </si>
  <si>
    <t>Carlo Gavazzi Holding</t>
  </si>
  <si>
    <t>GAV.SW</t>
  </si>
  <si>
    <t>Desktop Metal</t>
  </si>
  <si>
    <t>DM</t>
  </si>
  <si>
    <t>Nueva Expresión Textil</t>
  </si>
  <si>
    <t>NXT.MC</t>
  </si>
  <si>
    <t>Virco Manufacturing</t>
  </si>
  <si>
    <t>VIRC</t>
  </si>
  <si>
    <t>Precia S.A.</t>
  </si>
  <si>
    <t>ALPM.PA</t>
  </si>
  <si>
    <t>Knaus Tabbert AG</t>
  </si>
  <si>
    <t>KTA.DE</t>
  </si>
  <si>
    <t>Agfa-Gevaert</t>
  </si>
  <si>
    <t>AGFB.BR</t>
  </si>
  <si>
    <t>Gévelot SA</t>
  </si>
  <si>
    <t>ALGEV.PA</t>
  </si>
  <si>
    <t>Strattec Security</t>
  </si>
  <si>
    <t>STRT</t>
  </si>
  <si>
    <t>Westag AG</t>
  </si>
  <si>
    <t>WUG3.F</t>
  </si>
  <si>
    <t>Voltamp Energy</t>
  </si>
  <si>
    <t>VOES.OM</t>
  </si>
  <si>
    <t>Oman</t>
  </si>
  <si>
    <t>Castings P.L.C.</t>
  </si>
  <si>
    <t>CGS.L</t>
  </si>
  <si>
    <t>OMER S.p.A.</t>
  </si>
  <si>
    <t>OMER.MI</t>
  </si>
  <si>
    <t>Bassett Furniture</t>
  </si>
  <si>
    <t>BSET</t>
  </si>
  <si>
    <t>Core Molding Technologies</t>
  </si>
  <si>
    <t>CMT</t>
  </si>
  <si>
    <t>Nicolás Correa</t>
  </si>
  <si>
    <t>NEA.MC</t>
  </si>
  <si>
    <t>Sadr Logistics Company</t>
  </si>
  <si>
    <t>1832.SR</t>
  </si>
  <si>
    <t>Mpac Group</t>
  </si>
  <si>
    <t>MPAC.L</t>
  </si>
  <si>
    <t>Sanok Rubber Company</t>
  </si>
  <si>
    <t>SNK.WA</t>
  </si>
  <si>
    <t>Saudi Vitrified Clay Pipe Company</t>
  </si>
  <si>
    <t>2360.SR</t>
  </si>
  <si>
    <t>SCHMID Group</t>
  </si>
  <si>
    <t>SHMD</t>
  </si>
  <si>
    <t>M-tron Industries</t>
  </si>
  <si>
    <t>MPTI</t>
  </si>
  <si>
    <t>Kopin Corporation</t>
  </si>
  <si>
    <t>KOPN</t>
  </si>
  <si>
    <t>Catana Group</t>
  </si>
  <si>
    <t>CATG.PA</t>
  </si>
  <si>
    <t>technotrans</t>
  </si>
  <si>
    <t>TTR1.DE</t>
  </si>
  <si>
    <t>R. Stahl AG</t>
  </si>
  <si>
    <t>RSL2.DE</t>
  </si>
  <si>
    <t>TOYA S.A.</t>
  </si>
  <si>
    <t>TOA.WA</t>
  </si>
  <si>
    <t>Bulten AB</t>
  </si>
  <si>
    <t>BULTEN.ST</t>
  </si>
  <si>
    <t>Al Jazeera Steel Products</t>
  </si>
  <si>
    <t>ATMI.OM</t>
  </si>
  <si>
    <t>Klingelnberg AG</t>
  </si>
  <si>
    <t>KLIN.SW</t>
  </si>
  <si>
    <t>Solid State Group</t>
  </si>
  <si>
    <t>SOLI.L</t>
  </si>
  <si>
    <t>Trifast</t>
  </si>
  <si>
    <t>TRI.L</t>
  </si>
  <si>
    <t>Kongsberg Automotive ASA</t>
  </si>
  <si>
    <t>KOA.OL</t>
  </si>
  <si>
    <t>Renold</t>
  </si>
  <si>
    <t>RNO.L</t>
  </si>
  <si>
    <t>Grammer AG</t>
  </si>
  <si>
    <t>GMM.DE</t>
  </si>
  <si>
    <t>VIGO Photonics</t>
  </si>
  <si>
    <t>VGO.WA</t>
  </si>
  <si>
    <t>Massimo Motor</t>
  </si>
  <si>
    <t>MAMO</t>
  </si>
  <si>
    <t>Ringmetall</t>
  </si>
  <si>
    <t>HP3A.DE</t>
  </si>
  <si>
    <t>NWTN Inc.</t>
  </si>
  <si>
    <t>Kandi Technologies Group</t>
  </si>
  <si>
    <t>BAUER Group</t>
  </si>
  <si>
    <t>B5A.HM</t>
  </si>
  <si>
    <t>Masterflex</t>
  </si>
  <si>
    <t>MZX.DE</t>
  </si>
  <si>
    <t>Taylor Devices</t>
  </si>
  <si>
    <t>TAYD</t>
  </si>
  <si>
    <t>Rocky Brands</t>
  </si>
  <si>
    <t>RCKY</t>
  </si>
  <si>
    <t>Caesarstone</t>
  </si>
  <si>
    <t>CSTE</t>
  </si>
  <si>
    <t>Twin Disc</t>
  </si>
  <si>
    <t>TWIN</t>
  </si>
  <si>
    <t>Garo Aktiebolag</t>
  </si>
  <si>
    <t>GARO.ST</t>
  </si>
  <si>
    <t>NN, Inc.</t>
  </si>
  <si>
    <t>NNBR</t>
  </si>
  <si>
    <t>Linz Textil</t>
  </si>
  <si>
    <t>LTH.VI</t>
  </si>
  <si>
    <t>PWO AG</t>
  </si>
  <si>
    <t>PWO.DE</t>
  </si>
  <si>
    <t>Electrovaya</t>
  </si>
  <si>
    <t>ELVA</t>
  </si>
  <si>
    <t>Wielton</t>
  </si>
  <si>
    <t>WLT.WA</t>
  </si>
  <si>
    <t>Haulotte Group</t>
  </si>
  <si>
    <t>PIG.PA</t>
  </si>
  <si>
    <t>Amaero International Ltd</t>
  </si>
  <si>
    <t>3DA.AX</t>
  </si>
  <si>
    <t>Hurco Companies</t>
  </si>
  <si>
    <t>HURC</t>
  </si>
  <si>
    <t>FreightCar America</t>
  </si>
  <si>
    <t>RAIL</t>
  </si>
  <si>
    <t>DATA MODUL</t>
  </si>
  <si>
    <t>DAM.DE</t>
  </si>
  <si>
    <t>KG Mobility (SsangYong Motor)</t>
  </si>
  <si>
    <t>003620.KS</t>
  </si>
  <si>
    <t>MGI Digital Technology</t>
  </si>
  <si>
    <t>ALMDG.PA</t>
  </si>
  <si>
    <t>centrotherm international</t>
  </si>
  <si>
    <t>CTNK.F</t>
  </si>
  <si>
    <t>Unifi</t>
  </si>
  <si>
    <t>UFI</t>
  </si>
  <si>
    <t>Poujoulat</t>
  </si>
  <si>
    <t>ALPJT.PA</t>
  </si>
  <si>
    <t>Geospace Technologies</t>
  </si>
  <si>
    <t>GEOS</t>
  </si>
  <si>
    <t>FRIWO</t>
  </si>
  <si>
    <t>CEA.DE</t>
  </si>
  <si>
    <t>Ultralife Corporation</t>
  </si>
  <si>
    <t>ULBI</t>
  </si>
  <si>
    <t>VEEM Ltd</t>
  </si>
  <si>
    <t>VEE.AX</t>
  </si>
  <si>
    <t>inTEST Corporation</t>
  </si>
  <si>
    <t>INTT</t>
  </si>
  <si>
    <t>NeoVolta</t>
  </si>
  <si>
    <t>NEOV</t>
  </si>
  <si>
    <t>Meyer Burger Technology</t>
  </si>
  <si>
    <t>MBTN.SW</t>
  </si>
  <si>
    <t>SergeFerrari Group</t>
  </si>
  <si>
    <t>SEFER.PA</t>
  </si>
  <si>
    <t>Al Anwar Ceramic Tiles</t>
  </si>
  <si>
    <t>AACT.OM</t>
  </si>
  <si>
    <t>Grand Twins International Cambodia</t>
  </si>
  <si>
    <t>GTI.KH</t>
  </si>
  <si>
    <t>CAM</t>
  </si>
  <si>
    <t>Polytec Holding</t>
  </si>
  <si>
    <t>PYT.VI</t>
  </si>
  <si>
    <t>Rapala VMC Corporation</t>
  </si>
  <si>
    <t>RAP1V.HE</t>
  </si>
  <si>
    <t>Interlink Electronics</t>
  </si>
  <si>
    <t>LINK</t>
  </si>
  <si>
    <t>PyroGenesis Canada</t>
  </si>
  <si>
    <t>PYR.TO</t>
  </si>
  <si>
    <t>Lion Electric</t>
  </si>
  <si>
    <t>LEV</t>
  </si>
  <si>
    <t>Dr. Hönle AG</t>
  </si>
  <si>
    <t>HNL.DE</t>
  </si>
  <si>
    <t>SBF AG</t>
  </si>
  <si>
    <t>CY1K.DE</t>
  </si>
  <si>
    <t>Dialight plc</t>
  </si>
  <si>
    <t>DIA.L</t>
  </si>
  <si>
    <t>Cabka</t>
  </si>
  <si>
    <t>7GW.F</t>
  </si>
  <si>
    <t>Amtech Systems</t>
  </si>
  <si>
    <t>ASYS</t>
  </si>
  <si>
    <t>Culp</t>
  </si>
  <si>
    <t>CULP</t>
  </si>
  <si>
    <t>SMT Scharf AG</t>
  </si>
  <si>
    <t>S4AA.DE</t>
  </si>
  <si>
    <t>SHW Group</t>
  </si>
  <si>
    <t>SW10.HM</t>
  </si>
  <si>
    <t>Surf Air Mobility</t>
  </si>
  <si>
    <t>SRFM</t>
  </si>
  <si>
    <t>Delfingen Industry</t>
  </si>
  <si>
    <t>ALDEL.PA</t>
  </si>
  <si>
    <t>edding AG</t>
  </si>
  <si>
    <t>EDD3.F</t>
  </si>
  <si>
    <t>Comtech Telecommunications</t>
  </si>
  <si>
    <t>CMTL</t>
  </si>
  <si>
    <t>Syntec Optics</t>
  </si>
  <si>
    <t>OPTX</t>
  </si>
  <si>
    <t>Francotyp-Postalia Holding AG</t>
  </si>
  <si>
    <t>FPH.DE</t>
  </si>
  <si>
    <t>Laser Photonics</t>
  </si>
  <si>
    <t>LASE</t>
  </si>
  <si>
    <t>TPI Composites</t>
  </si>
  <si>
    <t>TPIC</t>
  </si>
  <si>
    <t>DATRON AG</t>
  </si>
  <si>
    <t>DAR.DE</t>
  </si>
  <si>
    <t>Broadwind</t>
  </si>
  <si>
    <t>BWEN</t>
  </si>
  <si>
    <t>LACROIX Group SA</t>
  </si>
  <si>
    <t>LACR.PA</t>
  </si>
  <si>
    <t>Erayak Power Solution</t>
  </si>
  <si>
    <t>RAYA</t>
  </si>
  <si>
    <t>Hoftex Group AG</t>
  </si>
  <si>
    <t>NBH.MU</t>
  </si>
  <si>
    <t>Lilium</t>
  </si>
  <si>
    <t>LILM</t>
  </si>
  <si>
    <t>HWA AG</t>
  </si>
  <si>
    <t>H9W.DE</t>
  </si>
  <si>
    <t>HydrogenPro ASA</t>
  </si>
  <si>
    <t>HYPRO.OL</t>
  </si>
  <si>
    <t>Commercial Vehicle Group (CVG)</t>
  </si>
  <si>
    <t>CVGI</t>
  </si>
  <si>
    <t>Delignit AG</t>
  </si>
  <si>
    <t>DLX.DE</t>
  </si>
  <si>
    <t>Söktas Tekstil</t>
  </si>
  <si>
    <t>SKTAS.IS</t>
  </si>
  <si>
    <t>Pioneer Power Solutions</t>
  </si>
  <si>
    <t>PPSI</t>
  </si>
  <si>
    <t>Faraday Future</t>
  </si>
  <si>
    <t>STS Group</t>
  </si>
  <si>
    <t>SF3.DE</t>
  </si>
  <si>
    <t>hGears AG</t>
  </si>
  <si>
    <t>HGEA.DE</t>
  </si>
  <si>
    <t>FBR Limited</t>
  </si>
  <si>
    <t>FBR.AX</t>
  </si>
  <si>
    <t>TechPrecision</t>
  </si>
  <si>
    <t>TPCS</t>
  </si>
  <si>
    <t>Ebusco Holding</t>
  </si>
  <si>
    <t>EBUS.AS</t>
  </si>
  <si>
    <t>GreenPower Motor Company</t>
  </si>
  <si>
    <t>GP</t>
  </si>
  <si>
    <t>Solidion Technology</t>
  </si>
  <si>
    <t>STI</t>
  </si>
  <si>
    <t>Northann Corp</t>
  </si>
  <si>
    <t>NCL</t>
  </si>
  <si>
    <t>U Power</t>
  </si>
  <si>
    <t>UCAR</t>
  </si>
  <si>
    <t>Fly-E Group</t>
  </si>
  <si>
    <t>FLYE</t>
  </si>
  <si>
    <t>ParaZero Technologies</t>
  </si>
  <si>
    <t>PRZO</t>
  </si>
  <si>
    <t>Taiga Motors</t>
  </si>
  <si>
    <t>TAIG.TO</t>
  </si>
  <si>
    <t>Capstone Green Energy</t>
  </si>
  <si>
    <t>CGRN</t>
  </si>
  <si>
    <t>SigmaTron International</t>
  </si>
  <si>
    <t>SGMA</t>
  </si>
  <si>
    <t>Workhorse Group</t>
  </si>
  <si>
    <t>WKHS</t>
  </si>
  <si>
    <t>Addentax Group</t>
  </si>
  <si>
    <t>ATXG</t>
  </si>
  <si>
    <t>ToughBuilt Industries</t>
  </si>
  <si>
    <t>TBLT</t>
  </si>
  <si>
    <t>Ascent Solar Technologies</t>
  </si>
  <si>
    <t>ASTI</t>
  </si>
  <si>
    <t>EZGO Technologies</t>
  </si>
  <si>
    <t>EZGO</t>
  </si>
  <si>
    <t>View, Inc.</t>
  </si>
  <si>
    <t>VIEW</t>
  </si>
  <si>
    <t>Maxeon Solar Technologies</t>
  </si>
  <si>
    <t>MAXN</t>
  </si>
  <si>
    <t>Adamas One</t>
  </si>
  <si>
    <t>JEWL</t>
  </si>
  <si>
    <t>Lightning eMotors</t>
  </si>
  <si>
    <t>ZEVY</t>
  </si>
  <si>
    <t>Next Rslts</t>
  </si>
  <si>
    <t>TWD/USD</t>
  </si>
  <si>
    <t>WON/USD</t>
  </si>
  <si>
    <t>Q325</t>
  </si>
  <si>
    <t>Q125</t>
  </si>
  <si>
    <t>FQ225</t>
  </si>
  <si>
    <t>Axon Enterprise</t>
  </si>
  <si>
    <t>AXON</t>
  </si>
  <si>
    <t>Royal Caribbean Group</t>
  </si>
  <si>
    <t>RCL</t>
  </si>
  <si>
    <t>Carnival Corporation</t>
  </si>
  <si>
    <t>CCL</t>
  </si>
  <si>
    <t>Viking Holdings</t>
  </si>
  <si>
    <t>VIK</t>
  </si>
  <si>
    <t>Norwegian Cruise Line</t>
  </si>
  <si>
    <t>NCLH</t>
  </si>
  <si>
    <t>CAD/USD</t>
  </si>
  <si>
    <t>1810.HK</t>
  </si>
  <si>
    <t>Voyager Technologies</t>
  </si>
  <si>
    <t>VOYG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</si>
</sst>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;\(#,##0\)"/>
    <numFmt numFmtId="165" formatCode="#,##0.0;\(#,##0.0\)"/>
  </numFmts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u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2" fillId="0" borderId="0" xfId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/>
    <xf numFmtId="0" fontId="1" fillId="2" borderId="3" xfId="0" applyFont="1" applyFill="1" applyBorder="1"/>
    <xf numFmtId="2" fontId="0" fillId="0" borderId="0" xfId="0" applyNumberFormat="1"/>
    <xf numFmtId="164" fontId="0" fillId="0" borderId="0" xfId="0" applyNumberFormat="1"/>
    <xf numFmtId="0" fontId="0" fillId="0" borderId="0" xfId="0" applyAlignment="1">
      <alignment horizontal="right"/>
    </xf>
    <xf numFmtId="4" fontId="0" fillId="0" borderId="0" xfId="0" applyNumberFormat="1"/>
    <xf numFmtId="0" fontId="0" fillId="0" borderId="0" xfId="0" quotePrefix="1"/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/>
    <xf numFmtId="0" fontId="1" fillId="3" borderId="2" xfId="0" applyFont="1" applyFill="1" applyBorder="1" applyAlignment="1">
      <alignment horizontal="right"/>
    </xf>
    <xf numFmtId="0" fontId="1" fillId="3" borderId="3" xfId="0" applyFont="1" applyFill="1" applyBorder="1"/>
    <xf numFmtId="0" fontId="3" fillId="0" borderId="0" xfId="0" applyFont="1"/>
    <xf numFmtId="0" fontId="1" fillId="3" borderId="0" xfId="0" applyFont="1" applyFill="1" applyAlignment="1">
      <alignment horizontal="center"/>
    </xf>
    <xf numFmtId="0" fontId="1" fillId="3" borderId="0" xfId="0" applyFont="1" applyFill="1"/>
    <xf numFmtId="0" fontId="1" fillId="3" borderId="0" xfId="0" applyFont="1" applyFill="1" applyAlignment="1">
      <alignment horizontal="right"/>
    </xf>
    <xf numFmtId="165" fontId="0" fillId="0" borderId="0" xfId="0" applyNumberFormat="1"/>
    <xf numFmtId="3" fontId="0" fillId="0" borderId="0" xfId="0" applyNumberFormat="1"/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7.xml"/><Relationship Id="rId18" Type="http://schemas.openxmlformats.org/officeDocument/2006/relationships/externalLink" Target="externalLinks/externalLink12.xml"/><Relationship Id="rId26" Type="http://schemas.openxmlformats.org/officeDocument/2006/relationships/externalLink" Target="externalLinks/externalLink20.xml"/><Relationship Id="rId39" Type="http://schemas.openxmlformats.org/officeDocument/2006/relationships/externalLink" Target="externalLinks/externalLink33.xml"/><Relationship Id="rId21" Type="http://schemas.openxmlformats.org/officeDocument/2006/relationships/externalLink" Target="externalLinks/externalLink15.xml"/><Relationship Id="rId34" Type="http://schemas.openxmlformats.org/officeDocument/2006/relationships/externalLink" Target="externalLinks/externalLink28.xml"/><Relationship Id="rId42" Type="http://schemas.openxmlformats.org/officeDocument/2006/relationships/externalLink" Target="externalLinks/externalLink36.xml"/><Relationship Id="rId47" Type="http://schemas.openxmlformats.org/officeDocument/2006/relationships/calcChain" Target="calcChain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0.xml"/><Relationship Id="rId29" Type="http://schemas.openxmlformats.org/officeDocument/2006/relationships/externalLink" Target="externalLinks/externalLink2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24" Type="http://schemas.openxmlformats.org/officeDocument/2006/relationships/externalLink" Target="externalLinks/externalLink18.xml"/><Relationship Id="rId32" Type="http://schemas.openxmlformats.org/officeDocument/2006/relationships/externalLink" Target="externalLinks/externalLink26.xml"/><Relationship Id="rId37" Type="http://schemas.openxmlformats.org/officeDocument/2006/relationships/externalLink" Target="externalLinks/externalLink31.xml"/><Relationship Id="rId40" Type="http://schemas.openxmlformats.org/officeDocument/2006/relationships/externalLink" Target="externalLinks/externalLink34.xml"/><Relationship Id="rId45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9.xml"/><Relationship Id="rId23" Type="http://schemas.openxmlformats.org/officeDocument/2006/relationships/externalLink" Target="externalLinks/externalLink17.xml"/><Relationship Id="rId28" Type="http://schemas.openxmlformats.org/officeDocument/2006/relationships/externalLink" Target="externalLinks/externalLink22.xml"/><Relationship Id="rId36" Type="http://schemas.openxmlformats.org/officeDocument/2006/relationships/externalLink" Target="externalLinks/externalLink30.xml"/><Relationship Id="rId10" Type="http://schemas.openxmlformats.org/officeDocument/2006/relationships/externalLink" Target="externalLinks/externalLink4.xml"/><Relationship Id="rId19" Type="http://schemas.openxmlformats.org/officeDocument/2006/relationships/externalLink" Target="externalLinks/externalLink13.xml"/><Relationship Id="rId31" Type="http://schemas.openxmlformats.org/officeDocument/2006/relationships/externalLink" Target="externalLinks/externalLink25.xml"/><Relationship Id="rId44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externalLink" Target="externalLinks/externalLink8.xml"/><Relationship Id="rId22" Type="http://schemas.openxmlformats.org/officeDocument/2006/relationships/externalLink" Target="externalLinks/externalLink16.xml"/><Relationship Id="rId27" Type="http://schemas.openxmlformats.org/officeDocument/2006/relationships/externalLink" Target="externalLinks/externalLink21.xml"/><Relationship Id="rId30" Type="http://schemas.openxmlformats.org/officeDocument/2006/relationships/externalLink" Target="externalLinks/externalLink24.xml"/><Relationship Id="rId35" Type="http://schemas.openxmlformats.org/officeDocument/2006/relationships/externalLink" Target="externalLinks/externalLink29.xml"/><Relationship Id="rId43" Type="http://schemas.openxmlformats.org/officeDocument/2006/relationships/externalLink" Target="externalLinks/externalLink37.xml"/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12" Type="http://schemas.openxmlformats.org/officeDocument/2006/relationships/externalLink" Target="externalLinks/externalLink6.xml"/><Relationship Id="rId17" Type="http://schemas.openxmlformats.org/officeDocument/2006/relationships/externalLink" Target="externalLinks/externalLink11.xml"/><Relationship Id="rId25" Type="http://schemas.openxmlformats.org/officeDocument/2006/relationships/externalLink" Target="externalLinks/externalLink19.xml"/><Relationship Id="rId33" Type="http://schemas.openxmlformats.org/officeDocument/2006/relationships/externalLink" Target="externalLinks/externalLink27.xml"/><Relationship Id="rId38" Type="http://schemas.openxmlformats.org/officeDocument/2006/relationships/externalLink" Target="externalLinks/externalLink32.xml"/><Relationship Id="rId46" Type="http://schemas.openxmlformats.org/officeDocument/2006/relationships/sharedStrings" Target="sharedStrings.xml"/><Relationship Id="rId20" Type="http://schemas.openxmlformats.org/officeDocument/2006/relationships/externalLink" Target="externalLinks/externalLink14.xml"/><Relationship Id="rId41" Type="http://schemas.openxmlformats.org/officeDocument/2006/relationships/externalLink" Target="externalLinks/externalLink35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TSLA.xlsx" TargetMode="External"/><Relationship Id="rId1" Type="http://schemas.openxmlformats.org/officeDocument/2006/relationships/externalLinkPath" Target="/1.Finance/Anaylsen/Models/TSLA.xlsx" TargetMode="External"/></Relationships>
</file>

<file path=xl/externalLinks/_rels/externalLink1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005930.KS.xlsx" TargetMode="External"/><Relationship Id="rId1" Type="http://schemas.openxmlformats.org/officeDocument/2006/relationships/externalLinkPath" Target="/1.Finance/Anaylsen/Models/005930.KS.xlsx" TargetMode="External"/></Relationships>
</file>

<file path=xl/externalLinks/_rels/externalLink1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CAT.xlsx" TargetMode="External"/><Relationship Id="rId1" Type="http://schemas.openxmlformats.org/officeDocument/2006/relationships/externalLinkPath" Target="/1.Finance/Anaylsen/Models/CAT.xlsx" TargetMode="External"/></Relationships>
</file>

<file path=xl/externalLinks/_rels/externalLink1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1810.HK.xlsx" TargetMode="External"/><Relationship Id="rId1" Type="http://schemas.openxmlformats.org/officeDocument/2006/relationships/externalLinkPath" Target="/1.Finance/Anaylsen/Models/1810.HK.xlsx" TargetMode="External"/></Relationships>
</file>

<file path=xl/externalLinks/_rels/externalLink1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DE.xlsx" TargetMode="External"/><Relationship Id="rId1" Type="http://schemas.openxmlformats.org/officeDocument/2006/relationships/externalLinkPath" Target="/1.Finance/Anaylsen/Models/DE.xlsx" TargetMode="External"/></Relationships>
</file>

<file path=xl/externalLinks/_rels/externalLink1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BA.xlsx" TargetMode="External"/><Relationship Id="rId1" Type="http://schemas.openxmlformats.org/officeDocument/2006/relationships/externalLinkPath" Target="/1.Finance/Anaylsen/Models/BA.xlsx" TargetMode="External"/></Relationships>
</file>

<file path=xl/externalLinks/_rels/externalLink1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LMT.xlsx" TargetMode="External"/><Relationship Id="rId1" Type="http://schemas.openxmlformats.org/officeDocument/2006/relationships/externalLinkPath" Target="/1.Finance/Anaylsen/Models/LMT.xlsx" TargetMode="External"/></Relationships>
</file>

<file path=xl/externalLinks/_rels/externalLink1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ADI.xlsx" TargetMode="External"/><Relationship Id="rId1" Type="http://schemas.openxmlformats.org/officeDocument/2006/relationships/externalLinkPath" Target="/1.Finance/Anaylsen/Models/ADI.xlsx" TargetMode="External"/></Relationships>
</file>

<file path=xl/externalLinks/_rels/externalLink1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INTC.xlsx" TargetMode="External"/><Relationship Id="rId1" Type="http://schemas.openxmlformats.org/officeDocument/2006/relationships/externalLinkPath" Target="/1.Finance/Anaylsen/Models/INTC.xlsx" TargetMode="External"/></Relationships>
</file>

<file path=xl/externalLinks/_rels/externalLink1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JBL.xlsx" TargetMode="External"/><Relationship Id="rId1" Type="http://schemas.openxmlformats.org/officeDocument/2006/relationships/externalLinkPath" Target="/1.Finance/Anaylsen/Models/JBL.xlsx" TargetMode="External"/></Relationships>
</file>

<file path=xl/externalLinks/_rels/externalLink1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UBER.xlsx" TargetMode="External"/><Relationship Id="rId1" Type="http://schemas.openxmlformats.org/officeDocument/2006/relationships/externalLinkPath" Target="/1.Finance/Anaylsen/Models/UBER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TM.xlsx" TargetMode="External"/><Relationship Id="rId1" Type="http://schemas.openxmlformats.org/officeDocument/2006/relationships/externalLinkPath" Target="/1.Finance/Anaylsen/Models/TM.xlsx" TargetMode="External"/></Relationships>
</file>

<file path=xl/externalLinks/_rels/externalLink2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UNP.xlsx" TargetMode="External"/><Relationship Id="rId1" Type="http://schemas.openxmlformats.org/officeDocument/2006/relationships/externalLinkPath" Target="/1.Finance/Anaylsen/Models/UNP.xlsx" TargetMode="External"/></Relationships>
</file>

<file path=xl/externalLinks/_rels/externalLink2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UPS.xlsx" TargetMode="External"/><Relationship Id="rId1" Type="http://schemas.openxmlformats.org/officeDocument/2006/relationships/externalLinkPath" Target="/1.Finance/Anaylsen/Models/UPS.xlsx" TargetMode="External"/></Relationships>
</file>

<file path=xl/externalLinks/_rels/externalLink2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CP.xlsx" TargetMode="External"/><Relationship Id="rId1" Type="http://schemas.openxmlformats.org/officeDocument/2006/relationships/externalLinkPath" Target="/1.Finance/Anaylsen/Models/CP.xlsx" TargetMode="External"/></Relationships>
</file>

<file path=xl/externalLinks/_rels/externalLink2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CNI.xlsx" TargetMode="External"/><Relationship Id="rId1" Type="http://schemas.openxmlformats.org/officeDocument/2006/relationships/externalLinkPath" Target="/1.Finance/Anaylsen/Models/CNI.xlsx" TargetMode="External"/></Relationships>
</file>

<file path=xl/externalLinks/_rels/externalLink2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ODFL.xlsx" TargetMode="External"/><Relationship Id="rId1" Type="http://schemas.openxmlformats.org/officeDocument/2006/relationships/externalLinkPath" Target="/1.Finance/Anaylsen/Models/ODFL.xlsx" TargetMode="External"/></Relationships>
</file>

<file path=xl/externalLinks/_rels/externalLink2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DAL.xlsx" TargetMode="External"/><Relationship Id="rId1" Type="http://schemas.openxmlformats.org/officeDocument/2006/relationships/externalLinkPath" Target="/1.Finance/Anaylsen/Models/DAL.xlsx" TargetMode="External"/></Relationships>
</file>

<file path=xl/externalLinks/_rels/externalLink2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9020.T.xlsx" TargetMode="External"/><Relationship Id="rId1" Type="http://schemas.openxmlformats.org/officeDocument/2006/relationships/externalLinkPath" Target="/1.Finance/Anaylsen/Models/9020.T.xlsx" TargetMode="External"/></Relationships>
</file>

<file path=xl/externalLinks/_rels/externalLink2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EXPD.xlsx" TargetMode="External"/><Relationship Id="rId1" Type="http://schemas.openxmlformats.org/officeDocument/2006/relationships/externalLinkPath" Target="/1.Finance/Anaylsen/Models/EXPD.xlsx" TargetMode="External"/></Relationships>
</file>

<file path=xl/externalLinks/_rels/externalLink2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R.xlsx" TargetMode="External"/><Relationship Id="rId1" Type="http://schemas.openxmlformats.org/officeDocument/2006/relationships/externalLinkPath" Target="/1.Finance/Anaylsen/Models/R.xlsx" TargetMode="External"/></Relationships>
</file>

<file path=xl/externalLinks/_rels/externalLink2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RTX.xlsx" TargetMode="External"/><Relationship Id="rId1" Type="http://schemas.openxmlformats.org/officeDocument/2006/relationships/externalLinkPath" Target="/1.Finance/Anaylsen/Models/RTX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002594.SZ.xlsx" TargetMode="External"/><Relationship Id="rId1" Type="http://schemas.openxmlformats.org/officeDocument/2006/relationships/externalLinkPath" Target="/1.Finance/Anaylsen/Models/002594.SZ.xlsx" TargetMode="External"/></Relationships>
</file>

<file path=xl/externalLinks/_rels/externalLink3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HON.xlsx" TargetMode="External"/><Relationship Id="rId1" Type="http://schemas.openxmlformats.org/officeDocument/2006/relationships/externalLinkPath" Target="/1.Finance/Anaylsen/Models/HON.xlsx" TargetMode="External"/></Relationships>
</file>

<file path=xl/externalLinks/_rels/externalLink3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GD.xlsx" TargetMode="External"/><Relationship Id="rId1" Type="http://schemas.openxmlformats.org/officeDocument/2006/relationships/externalLinkPath" Target="/1.Finance/Anaylsen/Models/GD.xlsx" TargetMode="External"/></Relationships>
</file>

<file path=xl/externalLinks/_rels/externalLink3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NOC.xlsx" TargetMode="External"/><Relationship Id="rId1" Type="http://schemas.openxmlformats.org/officeDocument/2006/relationships/externalLinkPath" Target="/1.Finance/Anaylsen/Models/NOC.xlsx" TargetMode="External"/></Relationships>
</file>

<file path=xl/externalLinks/_rels/externalLink3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LHX.xlsx" TargetMode="External"/><Relationship Id="rId1" Type="http://schemas.openxmlformats.org/officeDocument/2006/relationships/externalLinkPath" Target="/1.Finance/Anaylsen/Models/LHX.xlsx" TargetMode="External"/></Relationships>
</file>

<file path=xl/externalLinks/_rels/externalLink3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AXON.xlsx" TargetMode="External"/><Relationship Id="rId1" Type="http://schemas.openxmlformats.org/officeDocument/2006/relationships/externalLinkPath" Target="/1.Finance/Anaylsen/Models/AXON.xlsx" TargetMode="External"/></Relationships>
</file>

<file path=xl/externalLinks/_rels/externalLink3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RHM.F.xlsx" TargetMode="External"/><Relationship Id="rId1" Type="http://schemas.openxmlformats.org/officeDocument/2006/relationships/externalLinkPath" Target="/1.Finance/Anaylsen/Models/RHM.F.xlsx" TargetMode="External"/></Relationships>
</file>

<file path=xl/externalLinks/_rels/externalLink3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HII.xlsx" TargetMode="External"/><Relationship Id="rId1" Type="http://schemas.openxmlformats.org/officeDocument/2006/relationships/externalLinkPath" Target="/1.Finance/Anaylsen/Models/HII.xlsx" TargetMode="External"/></Relationships>
</file>

<file path=xl/externalLinks/_rels/externalLink3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VOYG.xlsx" TargetMode="External"/><Relationship Id="rId1" Type="http://schemas.openxmlformats.org/officeDocument/2006/relationships/externalLinkPath" Target="/1.Finance/Anaylsen/Models/VOYG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RACE.xlsx" TargetMode="External"/><Relationship Id="rId1" Type="http://schemas.openxmlformats.org/officeDocument/2006/relationships/externalLinkPath" Target="/1.Finance/Anaylsen/Models/RACE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VOW3.DE.xlsx" TargetMode="External"/><Relationship Id="rId1" Type="http://schemas.openxmlformats.org/officeDocument/2006/relationships/externalLinkPath" Target="/1.Finance/Anaylsen/Models/VOW3.DE.xlsx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GM.xlsx" TargetMode="External"/><Relationship Id="rId1" Type="http://schemas.openxmlformats.org/officeDocument/2006/relationships/externalLinkPath" Target="/1.Finance/Anaylsen/Models/GM.xlsx" TargetMode="External"/></Relationships>
</file>

<file path=xl/externalLinks/_rels/externalLink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F.xlsx" TargetMode="External"/><Relationship Id="rId1" Type="http://schemas.openxmlformats.org/officeDocument/2006/relationships/externalLinkPath" Target="/1.Finance/Anaylsen/Models/F.xlsx" TargetMode="External"/></Relationships>
</file>

<file path=xl/externalLinks/_rels/externalLink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AML.L.xlsx" TargetMode="External"/><Relationship Id="rId1" Type="http://schemas.openxmlformats.org/officeDocument/2006/relationships/externalLinkPath" Target="/1.Finance/Anaylsen/Models/AML.L.xlsx" TargetMode="External"/></Relationships>
</file>

<file path=xl/externalLinks/_rels/externalLink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TSM.xlsx" TargetMode="External"/><Relationship Id="rId1" Type="http://schemas.openxmlformats.org/officeDocument/2006/relationships/externalLinkPath" Target="/1.Finance/Anaylsen/Models/TS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Manufacturing"/>
      <sheetName val="IP"/>
    </sheetNames>
    <sheetDataSet>
      <sheetData sheetId="0">
        <row r="2">
          <cell r="K2">
            <v>254.5</v>
          </cell>
        </row>
        <row r="4">
          <cell r="K4">
            <v>819733.35569950007</v>
          </cell>
        </row>
        <row r="5">
          <cell r="K5">
            <v>36996</v>
          </cell>
        </row>
        <row r="6">
          <cell r="K6">
            <v>7529</v>
          </cell>
        </row>
      </sheetData>
      <sheetData sheetId="1"/>
      <sheetData sheetId="2"/>
      <sheetData sheetId="3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</sheetNames>
    <sheetDataSet>
      <sheetData sheetId="0">
        <row r="2">
          <cell r="J2">
            <v>58700</v>
          </cell>
        </row>
        <row r="4">
          <cell r="J4">
            <v>396748559.97500002</v>
          </cell>
        </row>
        <row r="5">
          <cell r="J5">
            <v>53705579</v>
          </cell>
        </row>
        <row r="6">
          <cell r="J6">
            <v>17108364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J2">
            <v>298.69</v>
          </cell>
        </row>
        <row r="4">
          <cell r="J4">
            <v>142753.51624856002</v>
          </cell>
        </row>
        <row r="5">
          <cell r="J5">
            <v>6889</v>
          </cell>
        </row>
        <row r="6">
          <cell r="J6">
            <v>38409</v>
          </cell>
        </row>
      </sheetData>
      <sheetData sheetId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53.1</v>
          </cell>
        </row>
        <row r="5">
          <cell r="I5">
            <v>1219467.4637760001</v>
          </cell>
        </row>
        <row r="6">
          <cell r="I6">
            <v>135552.16899999999</v>
          </cell>
        </row>
        <row r="7">
          <cell r="I7">
            <v>30944.685000000001</v>
          </cell>
        </row>
      </sheetData>
      <sheetData sheetId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H2">
            <v>485.5</v>
          </cell>
        </row>
        <row r="4">
          <cell r="H4">
            <v>131849.79941100001</v>
          </cell>
        </row>
        <row r="5">
          <cell r="H5">
            <v>8478</v>
          </cell>
        </row>
        <row r="6">
          <cell r="H6">
            <v>65193</v>
          </cell>
        </row>
      </sheetData>
      <sheetData sheetId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230.1</v>
          </cell>
        </row>
        <row r="4">
          <cell r="I4">
            <v>173496.6595674</v>
          </cell>
        </row>
        <row r="5">
          <cell r="I5">
            <v>23674</v>
          </cell>
        </row>
        <row r="6">
          <cell r="I6">
            <v>53618</v>
          </cell>
        </row>
      </sheetData>
      <sheetData sheetId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Finacials"/>
    </sheetNames>
    <sheetDataSet>
      <sheetData sheetId="0">
        <row r="2">
          <cell r="K2">
            <v>475.99</v>
          </cell>
        </row>
        <row r="4">
          <cell r="K4">
            <v>113456.02584797</v>
          </cell>
        </row>
        <row r="5">
          <cell r="K5">
            <v>2523</v>
          </cell>
        </row>
        <row r="6">
          <cell r="K6">
            <v>19115.142</v>
          </cell>
        </row>
      </sheetData>
      <sheetData sheetId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J2">
            <v>176.33</v>
          </cell>
        </row>
        <row r="4">
          <cell r="J4">
            <v>105088.53324739002</v>
          </cell>
        </row>
        <row r="5">
          <cell r="J5">
            <v>2721.4540000000002</v>
          </cell>
        </row>
        <row r="6">
          <cell r="J6">
            <v>7018.4110000000001</v>
          </cell>
        </row>
      </sheetData>
      <sheetData sheetId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Sheet1"/>
      <sheetName val="Sheet2"/>
      <sheetName val="14th"/>
    </sheetNames>
    <sheetDataSet>
      <sheetData sheetId="0">
        <row r="4">
          <cell r="L4"/>
        </row>
        <row r="5">
          <cell r="L5" t="str">
            <v>Q224</v>
          </cell>
        </row>
        <row r="6">
          <cell r="L6" t="str">
            <v>Q224</v>
          </cell>
        </row>
      </sheetData>
      <sheetData sheetId="1"/>
      <sheetData sheetId="2"/>
      <sheetData sheetId="3"/>
      <sheetData sheetId="4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J2">
            <v>134.80000000000001</v>
          </cell>
        </row>
        <row r="4">
          <cell r="J4">
            <v>14470.152910400002</v>
          </cell>
        </row>
        <row r="5">
          <cell r="J5">
            <v>1592</v>
          </cell>
        </row>
        <row r="6">
          <cell r="J6">
            <v>2883</v>
          </cell>
        </row>
      </sheetData>
      <sheetData sheetId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H2">
            <v>83.19</v>
          </cell>
        </row>
        <row r="4">
          <cell r="H4">
            <v>173964.27407262</v>
          </cell>
        </row>
        <row r="5">
          <cell r="H5">
            <v>7279</v>
          </cell>
        </row>
        <row r="6">
          <cell r="H6">
            <v>8350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</sheetNames>
    <sheetDataSet>
      <sheetData sheetId="0">
        <row r="2">
          <cell r="J2">
            <v>2420</v>
          </cell>
        </row>
        <row r="4">
          <cell r="J4">
            <v>39482269.653200001</v>
          </cell>
        </row>
        <row r="5">
          <cell r="J5">
            <v>8285156</v>
          </cell>
        </row>
        <row r="6">
          <cell r="J6">
            <v>40126117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L2">
            <v>225.5</v>
          </cell>
        </row>
        <row r="4">
          <cell r="L4">
            <v>134730.75005499998</v>
          </cell>
        </row>
        <row r="5">
          <cell r="L5">
            <v>1411</v>
          </cell>
        </row>
        <row r="6">
          <cell r="L6">
            <v>32842</v>
          </cell>
        </row>
      </sheetData>
      <sheetData sheetId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J2">
            <v>98.26</v>
          </cell>
        </row>
        <row r="4">
          <cell r="J4">
            <v>83206.352417560003</v>
          </cell>
        </row>
        <row r="5">
          <cell r="J5">
            <v>5065</v>
          </cell>
        </row>
        <row r="6">
          <cell r="J6">
            <v>21369</v>
          </cell>
        </row>
      </sheetData>
      <sheetData sheetId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K2">
            <v>114</v>
          </cell>
        </row>
        <row r="4">
          <cell r="K4">
            <v>106384.8</v>
          </cell>
        </row>
        <row r="5">
          <cell r="K5">
            <v>695</v>
          </cell>
        </row>
        <row r="6">
          <cell r="K6">
            <v>22652</v>
          </cell>
        </row>
      </sheetData>
      <sheetData sheetId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K2">
            <v>150.99</v>
          </cell>
        </row>
        <row r="4">
          <cell r="K4">
            <v>94947.775058430008</v>
          </cell>
        </row>
        <row r="5">
          <cell r="K5">
            <v>401</v>
          </cell>
        </row>
        <row r="6">
          <cell r="K6">
            <v>20894</v>
          </cell>
        </row>
      </sheetData>
      <sheetData sheetId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J2">
            <v>159.69999999999999</v>
          </cell>
        </row>
        <row r="4">
          <cell r="J4">
            <v>33748.665421799997</v>
          </cell>
        </row>
        <row r="5">
          <cell r="J5">
            <v>97.197999999999993</v>
          </cell>
        </row>
        <row r="6">
          <cell r="J6">
            <v>59.99</v>
          </cell>
        </row>
      </sheetData>
      <sheetData sheetId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J2">
            <v>41.41</v>
          </cell>
        </row>
        <row r="4">
          <cell r="J4">
            <v>27038.873548289997</v>
          </cell>
        </row>
        <row r="5">
          <cell r="J5">
            <v>3711</v>
          </cell>
        </row>
        <row r="6">
          <cell r="J6">
            <v>15824</v>
          </cell>
        </row>
      </sheetData>
      <sheetData sheetId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K2">
            <v>3048</v>
          </cell>
        </row>
        <row r="4">
          <cell r="K4">
            <v>3448235.3763120002</v>
          </cell>
        </row>
        <row r="5">
          <cell r="K5">
            <v>281000</v>
          </cell>
        </row>
        <row r="6">
          <cell r="K6">
            <v>4605018</v>
          </cell>
        </row>
      </sheetData>
      <sheetData sheetId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J2">
            <v>114.99</v>
          </cell>
        </row>
        <row r="4">
          <cell r="J4">
            <v>15747.656844450001</v>
          </cell>
        </row>
        <row r="5">
          <cell r="J5">
            <v>1318.52</v>
          </cell>
        </row>
        <row r="6">
          <cell r="J6">
            <v>0</v>
          </cell>
        </row>
      </sheetData>
      <sheetData sheetId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J2">
            <v>160.88</v>
          </cell>
        </row>
        <row r="4">
          <cell r="J4">
            <v>6650.9066169600001</v>
          </cell>
        </row>
        <row r="7">
          <cell r="J7">
            <v>14264.906616960001</v>
          </cell>
        </row>
      </sheetData>
      <sheetData sheetId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H3">
            <v>118.44</v>
          </cell>
        </row>
        <row r="5">
          <cell r="H5">
            <v>157553.55050904001</v>
          </cell>
        </row>
        <row r="6">
          <cell r="H6">
            <v>6011</v>
          </cell>
        </row>
        <row r="7">
          <cell r="H7">
            <v>42151</v>
          </cell>
        </row>
      </sheetData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</sheetNames>
    <sheetDataSet>
      <sheetData sheetId="0">
        <row r="2">
          <cell r="I2">
            <v>372</v>
          </cell>
        </row>
        <row r="4">
          <cell r="I4">
            <v>1082542.0357920001</v>
          </cell>
        </row>
        <row r="5">
          <cell r="I5">
            <v>0</v>
          </cell>
        </row>
        <row r="6">
          <cell r="I6">
            <v>0</v>
          </cell>
        </row>
      </sheetData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</sheetNames>
    <sheetDataSet>
      <sheetData sheetId="0">
        <row r="3">
          <cell r="K3">
            <v>198.13</v>
          </cell>
        </row>
        <row r="5">
          <cell r="K5">
            <v>128719.35485599999</v>
          </cell>
        </row>
        <row r="6">
          <cell r="K6">
            <v>9807</v>
          </cell>
        </row>
        <row r="7">
          <cell r="K7">
            <v>27932</v>
          </cell>
        </row>
      </sheetData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H2">
            <v>304.8</v>
          </cell>
        </row>
        <row r="4">
          <cell r="H4">
            <v>83752.206079199997</v>
          </cell>
        </row>
        <row r="5">
          <cell r="H5">
            <v>1362</v>
          </cell>
        </row>
        <row r="6">
          <cell r="H6">
            <v>9261</v>
          </cell>
        </row>
      </sheetData>
      <sheetData sheetId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K2">
            <v>519.92999999999995</v>
          </cell>
        </row>
        <row r="4">
          <cell r="K4">
            <v>76037.290752779998</v>
          </cell>
        </row>
        <row r="5">
          <cell r="K5">
            <v>3272</v>
          </cell>
        </row>
        <row r="6">
          <cell r="K6">
            <v>14706</v>
          </cell>
        </row>
      </sheetData>
      <sheetData sheetId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I3">
            <v>227.23</v>
          </cell>
        </row>
        <row r="5">
          <cell r="I5">
            <v>43106.710323699997</v>
          </cell>
        </row>
        <row r="6">
          <cell r="I6">
            <v>547</v>
          </cell>
        </row>
        <row r="7">
          <cell r="I7">
            <v>13252</v>
          </cell>
        </row>
      </sheetData>
      <sheetData sheetId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K2">
            <v>628.66999999999996</v>
          </cell>
        </row>
        <row r="4">
          <cell r="K4">
            <v>48170.74863622</v>
          </cell>
        </row>
        <row r="5">
          <cell r="K5">
            <v>986.34900000000005</v>
          </cell>
        </row>
        <row r="6">
          <cell r="K6">
            <v>680.28899999999999</v>
          </cell>
        </row>
      </sheetData>
      <sheetData sheetId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1332</v>
          </cell>
        </row>
        <row r="4">
          <cell r="I4">
            <v>57409.200000000004</v>
          </cell>
        </row>
        <row r="5">
          <cell r="I5">
            <v>1184</v>
          </cell>
        </row>
        <row r="6">
          <cell r="I6">
            <v>2423</v>
          </cell>
        </row>
      </sheetData>
      <sheetData sheetId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265.20999999999998</v>
          </cell>
        </row>
        <row r="4">
          <cell r="I4">
            <v>10400.271678719999</v>
          </cell>
        </row>
        <row r="5">
          <cell r="I5">
            <v>11</v>
          </cell>
        </row>
        <row r="6">
          <cell r="I6">
            <v>2657</v>
          </cell>
        </row>
      </sheetData>
      <sheetData sheetId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K2">
            <v>52.3</v>
          </cell>
        </row>
        <row r="4">
          <cell r="K4">
            <v>2580.9004</v>
          </cell>
        </row>
        <row r="5">
          <cell r="K5">
            <v>175.488</v>
          </cell>
        </row>
        <row r="6">
          <cell r="K6">
            <v>68.328999999999994</v>
          </cell>
        </row>
      </sheetData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H2">
            <v>399</v>
          </cell>
        </row>
        <row r="4">
          <cell r="H4">
            <v>71816.80799999999</v>
          </cell>
        </row>
        <row r="5">
          <cell r="H5">
            <v>1767.22</v>
          </cell>
        </row>
        <row r="6">
          <cell r="H6">
            <v>3351.8879999999999</v>
          </cell>
        </row>
      </sheetData>
      <sheetData sheetId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J2">
            <v>101.45</v>
          </cell>
        </row>
        <row r="4">
          <cell r="J4">
            <v>50349.154431349998</v>
          </cell>
        </row>
        <row r="5">
          <cell r="J5">
            <v>67622</v>
          </cell>
        </row>
        <row r="6">
          <cell r="J6">
            <v>274993</v>
          </cell>
        </row>
      </sheetData>
      <sheetData sheetId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49.8</v>
          </cell>
        </row>
        <row r="4">
          <cell r="I4">
            <v>49551.094171799996</v>
          </cell>
        </row>
        <row r="5">
          <cell r="I5">
            <v>27137</v>
          </cell>
        </row>
        <row r="6">
          <cell r="I6">
            <v>129732</v>
          </cell>
        </row>
      </sheetData>
      <sheetData sheetId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10.039999999999999</v>
          </cell>
        </row>
        <row r="4">
          <cell r="I4">
            <v>39910.807471079999</v>
          </cell>
        </row>
        <row r="5">
          <cell r="I5">
            <v>38348</v>
          </cell>
        </row>
        <row r="6">
          <cell r="I6">
            <v>158522</v>
          </cell>
        </row>
      </sheetData>
      <sheetData sheetId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0.74150000000000005</v>
          </cell>
        </row>
        <row r="4">
          <cell r="I4">
            <v>617.22460000000001</v>
          </cell>
        </row>
        <row r="5">
          <cell r="I5">
            <v>360.6</v>
          </cell>
        </row>
        <row r="6">
          <cell r="I6">
            <v>1387.3</v>
          </cell>
        </row>
      </sheetData>
      <sheetData sheetId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H2">
            <v>1130</v>
          </cell>
        </row>
        <row r="4">
          <cell r="H4">
            <v>29299770</v>
          </cell>
        </row>
        <row r="5">
          <cell r="H5">
            <v>2634429</v>
          </cell>
        </row>
        <row r="6">
          <cell r="H6">
            <v>942749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..\Models\AML.L.xlsx" TargetMode="External"/><Relationship Id="rId3" Type="http://schemas.openxmlformats.org/officeDocument/2006/relationships/hyperlink" Target="..\Models\F.xlsx" TargetMode="External"/><Relationship Id="rId7" Type="http://schemas.openxmlformats.org/officeDocument/2006/relationships/hyperlink" Target="..\Models\RACE.xlsx" TargetMode="External"/><Relationship Id="rId2" Type="http://schemas.openxmlformats.org/officeDocument/2006/relationships/hyperlink" Target="..\Models\TSLA.xlsx" TargetMode="External"/><Relationship Id="rId1" Type="http://schemas.openxmlformats.org/officeDocument/2006/relationships/hyperlink" Target="..\Models\PAH3.xlsx" TargetMode="External"/><Relationship Id="rId6" Type="http://schemas.openxmlformats.org/officeDocument/2006/relationships/hyperlink" Target="..\Models\002594.SZ.xlsx" TargetMode="External"/><Relationship Id="rId5" Type="http://schemas.openxmlformats.org/officeDocument/2006/relationships/hyperlink" Target="..\Models\VOW3.DE.xlsx" TargetMode="External"/><Relationship Id="rId4" Type="http://schemas.openxmlformats.org/officeDocument/2006/relationships/hyperlink" Target="..\Models\GM.xlsx" TargetMode="External"/><Relationship Id="rId9" Type="http://schemas.openxmlformats.org/officeDocument/2006/relationships/hyperlink" Target="..\Models\TM.xlsx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..\Models\INTC.xlsx" TargetMode="External"/><Relationship Id="rId13" Type="http://schemas.openxmlformats.org/officeDocument/2006/relationships/hyperlink" Target="..\Models\GM.xlsx" TargetMode="External"/><Relationship Id="rId18" Type="http://schemas.openxmlformats.org/officeDocument/2006/relationships/hyperlink" Target="..\Models\HMC.xlsx" TargetMode="External"/><Relationship Id="rId3" Type="http://schemas.openxmlformats.org/officeDocument/2006/relationships/hyperlink" Target="..\Models\005930.KS.xlsx" TargetMode="External"/><Relationship Id="rId7" Type="http://schemas.openxmlformats.org/officeDocument/2006/relationships/hyperlink" Target="..\Models\LMT.xlsx" TargetMode="External"/><Relationship Id="rId12" Type="http://schemas.openxmlformats.org/officeDocument/2006/relationships/hyperlink" Target="..\Models\VOW3.DE.xlsx" TargetMode="External"/><Relationship Id="rId17" Type="http://schemas.openxmlformats.org/officeDocument/2006/relationships/hyperlink" Target="..\Models\2317.TW.xlsx" TargetMode="External"/><Relationship Id="rId2" Type="http://schemas.openxmlformats.org/officeDocument/2006/relationships/hyperlink" Target="..\Models\TSLA.xlsx" TargetMode="External"/><Relationship Id="rId16" Type="http://schemas.openxmlformats.org/officeDocument/2006/relationships/hyperlink" Target="..\Models\ADI.xlsx" TargetMode="External"/><Relationship Id="rId1" Type="http://schemas.openxmlformats.org/officeDocument/2006/relationships/hyperlink" Target="..\Models\TSM.xlsx" TargetMode="External"/><Relationship Id="rId6" Type="http://schemas.openxmlformats.org/officeDocument/2006/relationships/hyperlink" Target="..\Models\DE.xlsx" TargetMode="External"/><Relationship Id="rId11" Type="http://schemas.openxmlformats.org/officeDocument/2006/relationships/hyperlink" Target="..\Models\F.xlsx" TargetMode="External"/><Relationship Id="rId5" Type="http://schemas.openxmlformats.org/officeDocument/2006/relationships/hyperlink" Target="..\Models\002594.SZ.xlsx" TargetMode="External"/><Relationship Id="rId15" Type="http://schemas.openxmlformats.org/officeDocument/2006/relationships/hyperlink" Target="..\Models\BA.xlsx" TargetMode="External"/><Relationship Id="rId10" Type="http://schemas.openxmlformats.org/officeDocument/2006/relationships/hyperlink" Target="..\Models\CAT.xlsx" TargetMode="External"/><Relationship Id="rId19" Type="http://schemas.openxmlformats.org/officeDocument/2006/relationships/hyperlink" Target="..\Models\1810.HK.xlsx" TargetMode="External"/><Relationship Id="rId4" Type="http://schemas.openxmlformats.org/officeDocument/2006/relationships/hyperlink" Target="..\Models\TM.xlsx" TargetMode="External"/><Relationship Id="rId9" Type="http://schemas.openxmlformats.org/officeDocument/2006/relationships/hyperlink" Target="..\Models\RACE.xlsx" TargetMode="External"/><Relationship Id="rId14" Type="http://schemas.openxmlformats.org/officeDocument/2006/relationships/hyperlink" Target="..\Models\JBL.xlsx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..\Models\ODFL.xlsx" TargetMode="External"/><Relationship Id="rId3" Type="http://schemas.openxmlformats.org/officeDocument/2006/relationships/hyperlink" Target="..\Models\9020.T.xlsx" TargetMode="External"/><Relationship Id="rId7" Type="http://schemas.openxmlformats.org/officeDocument/2006/relationships/hyperlink" Target="..\Models\UPS.xlsx" TargetMode="External"/><Relationship Id="rId2" Type="http://schemas.openxmlformats.org/officeDocument/2006/relationships/hyperlink" Target="..\Models\UBER.xlsx" TargetMode="External"/><Relationship Id="rId1" Type="http://schemas.openxmlformats.org/officeDocument/2006/relationships/hyperlink" Target="..\Models\UNP.xlsx" TargetMode="External"/><Relationship Id="rId6" Type="http://schemas.openxmlformats.org/officeDocument/2006/relationships/hyperlink" Target="..\Models\CP.xlsx" TargetMode="External"/><Relationship Id="rId5" Type="http://schemas.openxmlformats.org/officeDocument/2006/relationships/hyperlink" Target="..\Models\CNI.xlsx" TargetMode="External"/><Relationship Id="rId10" Type="http://schemas.openxmlformats.org/officeDocument/2006/relationships/hyperlink" Target="..\Models\EXPD.xlsx" TargetMode="External"/><Relationship Id="rId4" Type="http://schemas.openxmlformats.org/officeDocument/2006/relationships/hyperlink" Target="..\Models\DAL.xlsx" TargetMode="External"/><Relationship Id="rId9" Type="http://schemas.openxmlformats.org/officeDocument/2006/relationships/hyperlink" Target="..\Models\R.xlsx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..\Models\RHM.F.xlsx" TargetMode="External"/><Relationship Id="rId3" Type="http://schemas.openxmlformats.org/officeDocument/2006/relationships/hyperlink" Target="..\Models\HON.xlsx" TargetMode="External"/><Relationship Id="rId7" Type="http://schemas.openxmlformats.org/officeDocument/2006/relationships/hyperlink" Target="..\Models\HII.xlsx" TargetMode="External"/><Relationship Id="rId2" Type="http://schemas.openxmlformats.org/officeDocument/2006/relationships/hyperlink" Target="..\Models\RTX.xlsx" TargetMode="External"/><Relationship Id="rId1" Type="http://schemas.openxmlformats.org/officeDocument/2006/relationships/hyperlink" Target="..\Models\LMT.xlsx" TargetMode="External"/><Relationship Id="rId6" Type="http://schemas.openxmlformats.org/officeDocument/2006/relationships/hyperlink" Target="..\Models\GD.xlsx" TargetMode="External"/><Relationship Id="rId5" Type="http://schemas.openxmlformats.org/officeDocument/2006/relationships/hyperlink" Target="..\Models\NOC.xlsx" TargetMode="External"/><Relationship Id="rId10" Type="http://schemas.openxmlformats.org/officeDocument/2006/relationships/hyperlink" Target="..\Models\VOYG.xlsx" TargetMode="External"/><Relationship Id="rId4" Type="http://schemas.openxmlformats.org/officeDocument/2006/relationships/hyperlink" Target="..\Models\LHX.xlsx" TargetMode="External"/><Relationship Id="rId9" Type="http://schemas.openxmlformats.org/officeDocument/2006/relationships/hyperlink" Target="..\Models\AXON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D5DA32-BD41-4531-A28F-BA79246BBD52}">
  <dimension ref="A1:A2"/>
  <sheetViews>
    <sheetView zoomScale="200" zoomScaleNormal="200" workbookViewId="0">
      <selection activeCell="B6" sqref="B6"/>
    </sheetView>
  </sheetViews>
  <sheetFormatPr defaultRowHeight="15" x14ac:dyDescent="0.25"/>
  <cols>
    <col min="1" max="1" width="4.5703125" customWidth="1"/>
  </cols>
  <sheetData>
    <row r="1" spans="1:1" x14ac:dyDescent="0.25">
      <c r="A1" s="1" t="s">
        <v>0</v>
      </c>
    </row>
    <row r="2" spans="1:1" x14ac:dyDescent="0.25">
      <c r="A2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5E7AC-1797-4E56-9B17-0AD285F2546D}">
  <dimension ref="A1:M66"/>
  <sheetViews>
    <sheetView topLeftCell="A40" zoomScale="200" zoomScaleNormal="200" workbookViewId="0">
      <selection activeCell="D5" sqref="D5"/>
    </sheetView>
  </sheetViews>
  <sheetFormatPr defaultRowHeight="15" x14ac:dyDescent="0.25"/>
  <cols>
    <col min="1" max="1" width="4" customWidth="1"/>
    <col min="2" max="2" width="21.85546875" bestFit="1" customWidth="1"/>
    <col min="3" max="3" width="16" bestFit="1" customWidth="1"/>
    <col min="4" max="4" width="8.28515625" bestFit="1" customWidth="1"/>
  </cols>
  <sheetData>
    <row r="1" spans="1:13" x14ac:dyDescent="0.25">
      <c r="A1" s="1" t="s">
        <v>226</v>
      </c>
    </row>
    <row r="2" spans="1:13" x14ac:dyDescent="0.25">
      <c r="A2" t="s">
        <v>227</v>
      </c>
    </row>
    <row r="3" spans="1:13" x14ac:dyDescent="0.25">
      <c r="A3" s="4" t="s">
        <v>224</v>
      </c>
      <c r="B3" s="5" t="s">
        <v>223</v>
      </c>
      <c r="C3" s="5" t="s">
        <v>228</v>
      </c>
      <c r="D3" s="5" t="s">
        <v>221</v>
      </c>
      <c r="E3" s="5" t="s">
        <v>229</v>
      </c>
      <c r="F3" s="5" t="s">
        <v>230</v>
      </c>
      <c r="G3" s="5" t="s">
        <v>231</v>
      </c>
      <c r="H3" s="5" t="s">
        <v>232</v>
      </c>
      <c r="I3" s="5" t="s">
        <v>233</v>
      </c>
      <c r="J3" s="5" t="s">
        <v>234</v>
      </c>
      <c r="K3" s="5" t="s">
        <v>235</v>
      </c>
      <c r="L3" s="5"/>
      <c r="M3" s="6"/>
    </row>
    <row r="4" spans="1:13" x14ac:dyDescent="0.25">
      <c r="A4" s="2">
        <v>1</v>
      </c>
      <c r="B4" s="3" t="s">
        <v>218</v>
      </c>
      <c r="C4" t="s">
        <v>217</v>
      </c>
      <c r="D4" t="s">
        <v>2</v>
      </c>
      <c r="E4" s="7">
        <f>+[1]Main!$K$2</f>
        <v>254.5</v>
      </c>
      <c r="F4" s="8">
        <f>+[1]Main!$K$4</f>
        <v>819733.35569950007</v>
      </c>
      <c r="G4" s="8">
        <f>+[1]Main!$K$6-[1]Main!$K$5</f>
        <v>-29467</v>
      </c>
      <c r="H4" s="8">
        <f>+F4+G4</f>
        <v>790266.35569950007</v>
      </c>
      <c r="I4" s="9" t="s">
        <v>236</v>
      </c>
    </row>
    <row r="5" spans="1:13" x14ac:dyDescent="0.25">
      <c r="A5" s="2">
        <f>A4+1</f>
        <v>2</v>
      </c>
      <c r="B5" s="3" t="s">
        <v>214</v>
      </c>
      <c r="C5" t="s">
        <v>213</v>
      </c>
      <c r="D5" t="s">
        <v>10</v>
      </c>
      <c r="E5" s="10">
        <f>+[2]Main!$J$2</f>
        <v>2420</v>
      </c>
      <c r="F5" s="8">
        <f>+[2]Main!$J$4*FX!C6</f>
        <v>260582.97971111999</v>
      </c>
      <c r="G5" s="8">
        <f>+([2]Main!$J$6-[2]Main!$J$5)*FX!C6</f>
        <v>210150.3426</v>
      </c>
      <c r="H5" s="8">
        <f>+F5+G5</f>
        <v>470733.32231111999</v>
      </c>
      <c r="I5" s="9" t="s">
        <v>237</v>
      </c>
    </row>
    <row r="6" spans="1:13" x14ac:dyDescent="0.25">
      <c r="A6" s="2">
        <f t="shared" ref="A6:A66" si="0">A5+1</f>
        <v>3</v>
      </c>
      <c r="B6" s="3" t="s">
        <v>209</v>
      </c>
      <c r="C6" s="11" t="s">
        <v>208</v>
      </c>
      <c r="D6" t="s">
        <v>238</v>
      </c>
      <c r="E6">
        <f>+[3]Main!$I$2</f>
        <v>372</v>
      </c>
      <c r="F6" s="8">
        <f>+[3]Main!$I$4*FX!C4</f>
        <v>151555.88501088004</v>
      </c>
      <c r="G6" s="8">
        <f>+([3]Main!$I$6-[3]Main!$I$5)*FX!C4</f>
        <v>0</v>
      </c>
      <c r="H6" s="8">
        <f>+F6+G6</f>
        <v>151555.88501088004</v>
      </c>
      <c r="I6" s="9" t="s">
        <v>239</v>
      </c>
    </row>
    <row r="7" spans="1:13" x14ac:dyDescent="0.25">
      <c r="A7" s="2">
        <f t="shared" si="0"/>
        <v>4</v>
      </c>
      <c r="B7" s="3" t="s">
        <v>188</v>
      </c>
      <c r="C7" t="s">
        <v>187</v>
      </c>
      <c r="D7" t="s">
        <v>240</v>
      </c>
      <c r="E7">
        <f>+[4]Main!$H$2</f>
        <v>399</v>
      </c>
      <c r="F7" s="8">
        <f>+[4]Main!$H$4*FX!C3</f>
        <v>78280.320719999989</v>
      </c>
      <c r="G7" s="8">
        <f>+([4]Main!$H$6-[4]Main!$H$5)*FX!C3</f>
        <v>1727.2881199999999</v>
      </c>
      <c r="H7" s="8">
        <f>+F7+G7</f>
        <v>80007.608839999986</v>
      </c>
      <c r="I7" s="9" t="s">
        <v>236</v>
      </c>
    </row>
    <row r="8" spans="1:13" x14ac:dyDescent="0.25">
      <c r="A8" s="2">
        <f t="shared" si="0"/>
        <v>5</v>
      </c>
      <c r="B8" t="s">
        <v>174</v>
      </c>
      <c r="C8" t="s">
        <v>173</v>
      </c>
      <c r="D8" t="s">
        <v>31</v>
      </c>
      <c r="F8" s="8"/>
      <c r="G8" s="8"/>
      <c r="H8" s="8"/>
      <c r="I8" s="9"/>
    </row>
    <row r="9" spans="1:13" x14ac:dyDescent="0.25">
      <c r="A9" s="2">
        <f t="shared" si="0"/>
        <v>6</v>
      </c>
      <c r="B9" t="s">
        <v>153</v>
      </c>
      <c r="C9" t="s">
        <v>152</v>
      </c>
      <c r="D9" t="s">
        <v>31</v>
      </c>
      <c r="F9" s="8"/>
      <c r="G9" s="8"/>
      <c r="H9" s="8"/>
      <c r="I9" s="9"/>
    </row>
    <row r="10" spans="1:13" x14ac:dyDescent="0.25">
      <c r="A10" s="2">
        <f t="shared" si="0"/>
        <v>7</v>
      </c>
      <c r="B10" t="s">
        <v>159</v>
      </c>
      <c r="C10" t="s">
        <v>158</v>
      </c>
      <c r="D10" t="s">
        <v>31</v>
      </c>
      <c r="F10" s="8"/>
      <c r="G10" s="8"/>
      <c r="H10" s="8"/>
      <c r="I10" s="9"/>
    </row>
    <row r="11" spans="1:13" x14ac:dyDescent="0.25">
      <c r="A11" s="2">
        <f t="shared" si="0"/>
        <v>8</v>
      </c>
      <c r="B11" s="3" t="s">
        <v>163</v>
      </c>
      <c r="C11" t="s">
        <v>162</v>
      </c>
      <c r="D11" t="s">
        <v>31</v>
      </c>
      <c r="E11">
        <f>+[5]Main!$J$2</f>
        <v>101.45</v>
      </c>
      <c r="F11" s="8">
        <f>+[5]Main!$J$4*FX!C3</f>
        <v>54880.578330171506</v>
      </c>
      <c r="G11" s="8">
        <f>+([5]Main!$J$6-[5]Main!$J$5)*FX!C3</f>
        <v>226034.39</v>
      </c>
      <c r="H11" s="8">
        <f>+F11+G11</f>
        <v>280914.96833017154</v>
      </c>
      <c r="I11" s="9" t="s">
        <v>236</v>
      </c>
    </row>
    <row r="12" spans="1:13" x14ac:dyDescent="0.25">
      <c r="A12" s="2">
        <f t="shared" si="0"/>
        <v>9</v>
      </c>
      <c r="B12" t="s">
        <v>241</v>
      </c>
      <c r="C12" t="s">
        <v>120</v>
      </c>
      <c r="D12" t="s">
        <v>119</v>
      </c>
      <c r="F12" s="8"/>
      <c r="G12" s="8"/>
      <c r="H12" s="8"/>
      <c r="I12" s="9"/>
    </row>
    <row r="13" spans="1:13" x14ac:dyDescent="0.25">
      <c r="A13" s="2">
        <f t="shared" si="0"/>
        <v>10</v>
      </c>
      <c r="B13" s="3" t="s">
        <v>155</v>
      </c>
      <c r="C13" t="s">
        <v>154</v>
      </c>
      <c r="D13" t="s">
        <v>2</v>
      </c>
      <c r="E13">
        <f>+[6]Main!$I$2</f>
        <v>49.8</v>
      </c>
      <c r="F13" s="8">
        <f>+[6]Main!$I$4</f>
        <v>49551.094171799996</v>
      </c>
      <c r="G13" s="8">
        <f>+[6]Main!$I$6-[6]Main!$I$5</f>
        <v>102595</v>
      </c>
      <c r="H13" s="8">
        <f>+F13+G13</f>
        <v>152146.09417180001</v>
      </c>
      <c r="I13" s="9" t="s">
        <v>236</v>
      </c>
    </row>
    <row r="14" spans="1:13" x14ac:dyDescent="0.25">
      <c r="A14" s="2">
        <f t="shared" si="0"/>
        <v>11</v>
      </c>
      <c r="B14" t="s">
        <v>210</v>
      </c>
      <c r="C14" t="s">
        <v>242</v>
      </c>
      <c r="D14" t="s">
        <v>238</v>
      </c>
      <c r="F14" s="8"/>
      <c r="G14" s="8"/>
      <c r="H14" s="8"/>
      <c r="I14" s="9"/>
    </row>
    <row r="15" spans="1:13" x14ac:dyDescent="0.25">
      <c r="A15" s="2">
        <f t="shared" si="0"/>
        <v>12</v>
      </c>
      <c r="B15" s="3" t="s">
        <v>141</v>
      </c>
      <c r="C15" t="s">
        <v>140</v>
      </c>
      <c r="D15" t="s">
        <v>2</v>
      </c>
      <c r="E15">
        <f>+[7]Main!$I$2</f>
        <v>10.039999999999999</v>
      </c>
      <c r="F15" s="8">
        <f>+[7]Main!$I$4</f>
        <v>39910.807471079999</v>
      </c>
      <c r="G15" s="8">
        <f>+[7]Main!$I$6-[7]Main!$I$5</f>
        <v>120174</v>
      </c>
      <c r="H15" s="8">
        <f>+F15+G15</f>
        <v>160084.80747107998</v>
      </c>
      <c r="I15" s="9" t="s">
        <v>236</v>
      </c>
    </row>
    <row r="16" spans="1:13" x14ac:dyDescent="0.25">
      <c r="A16" s="2">
        <f t="shared" si="0"/>
        <v>13</v>
      </c>
      <c r="B16" t="s">
        <v>143</v>
      </c>
      <c r="C16" t="s">
        <v>142</v>
      </c>
      <c r="D16" t="s">
        <v>10</v>
      </c>
      <c r="F16" s="8"/>
      <c r="G16" s="8"/>
      <c r="H16" s="8"/>
    </row>
    <row r="17" spans="1:8" x14ac:dyDescent="0.25">
      <c r="A17" s="2">
        <f t="shared" si="0"/>
        <v>14</v>
      </c>
      <c r="B17" t="s">
        <v>127</v>
      </c>
      <c r="C17" t="s">
        <v>243</v>
      </c>
      <c r="D17" t="s">
        <v>244</v>
      </c>
      <c r="F17" s="8"/>
      <c r="G17" s="8"/>
      <c r="H17" s="8"/>
    </row>
    <row r="18" spans="1:8" x14ac:dyDescent="0.25">
      <c r="A18" s="2">
        <f t="shared" si="0"/>
        <v>15</v>
      </c>
      <c r="B18" t="s">
        <v>245</v>
      </c>
      <c r="C18" t="s">
        <v>148</v>
      </c>
      <c r="D18" t="s">
        <v>246</v>
      </c>
      <c r="F18" s="8"/>
      <c r="G18" s="8"/>
      <c r="H18" s="8"/>
    </row>
    <row r="19" spans="1:8" x14ac:dyDescent="0.25">
      <c r="A19" s="2">
        <f t="shared" si="0"/>
        <v>16</v>
      </c>
      <c r="B19" t="s">
        <v>247</v>
      </c>
      <c r="C19" t="s">
        <v>248</v>
      </c>
      <c r="D19" t="s">
        <v>246</v>
      </c>
      <c r="F19" s="8"/>
      <c r="G19" s="8"/>
      <c r="H19" s="8"/>
    </row>
    <row r="20" spans="1:8" x14ac:dyDescent="0.25">
      <c r="A20" s="2">
        <f t="shared" si="0"/>
        <v>17</v>
      </c>
      <c r="B20" t="s">
        <v>249</v>
      </c>
      <c r="C20" t="s">
        <v>250</v>
      </c>
      <c r="D20" t="s">
        <v>246</v>
      </c>
      <c r="F20" s="8"/>
      <c r="G20" s="8"/>
      <c r="H20" s="8"/>
    </row>
    <row r="21" spans="1:8" x14ac:dyDescent="0.25">
      <c r="A21" s="2">
        <f t="shared" si="0"/>
        <v>18</v>
      </c>
      <c r="B21" t="s">
        <v>251</v>
      </c>
      <c r="C21" s="11" t="s">
        <v>252</v>
      </c>
      <c r="D21" t="s">
        <v>244</v>
      </c>
      <c r="F21" s="8"/>
      <c r="G21" s="8"/>
      <c r="H21" s="8"/>
    </row>
    <row r="22" spans="1:8" x14ac:dyDescent="0.25">
      <c r="A22" s="2">
        <f t="shared" si="0"/>
        <v>19</v>
      </c>
      <c r="B22" t="s">
        <v>103</v>
      </c>
      <c r="C22" t="s">
        <v>102</v>
      </c>
      <c r="D22" t="s">
        <v>238</v>
      </c>
      <c r="F22" s="8"/>
      <c r="G22" s="8"/>
      <c r="H22" s="8"/>
    </row>
    <row r="23" spans="1:8" x14ac:dyDescent="0.25">
      <c r="A23" s="2">
        <f t="shared" si="0"/>
        <v>20</v>
      </c>
      <c r="B23" t="s">
        <v>253</v>
      </c>
      <c r="C23" t="s">
        <v>83</v>
      </c>
      <c r="D23" t="s">
        <v>10</v>
      </c>
      <c r="F23" s="8"/>
      <c r="G23" s="8"/>
      <c r="H23" s="8"/>
    </row>
    <row r="24" spans="1:8" x14ac:dyDescent="0.25">
      <c r="A24" s="2">
        <f t="shared" si="0"/>
        <v>21</v>
      </c>
      <c r="B24" t="s">
        <v>254</v>
      </c>
      <c r="C24" t="s">
        <v>255</v>
      </c>
      <c r="D24" t="s">
        <v>238</v>
      </c>
      <c r="F24" s="8"/>
      <c r="G24" s="8"/>
      <c r="H24" s="8"/>
    </row>
    <row r="25" spans="1:8" x14ac:dyDescent="0.25">
      <c r="A25" s="2">
        <f t="shared" si="0"/>
        <v>22</v>
      </c>
      <c r="B25" t="s">
        <v>256</v>
      </c>
      <c r="C25" t="s">
        <v>94</v>
      </c>
      <c r="D25" t="s">
        <v>238</v>
      </c>
      <c r="F25" s="8"/>
      <c r="G25" s="8"/>
      <c r="H25" s="8"/>
    </row>
    <row r="26" spans="1:8" x14ac:dyDescent="0.25">
      <c r="A26" s="2">
        <f t="shared" si="0"/>
        <v>23</v>
      </c>
      <c r="B26" t="s">
        <v>257</v>
      </c>
      <c r="C26" s="11" t="s">
        <v>43</v>
      </c>
      <c r="D26" t="s">
        <v>238</v>
      </c>
      <c r="F26" s="8"/>
      <c r="G26" s="8"/>
      <c r="H26" s="8"/>
    </row>
    <row r="27" spans="1:8" x14ac:dyDescent="0.25">
      <c r="A27" s="2">
        <f t="shared" si="0"/>
        <v>24</v>
      </c>
      <c r="B27" t="s">
        <v>112</v>
      </c>
      <c r="C27" t="s">
        <v>258</v>
      </c>
      <c r="D27" t="s">
        <v>238</v>
      </c>
      <c r="F27" s="8"/>
      <c r="G27" s="8"/>
      <c r="H27" s="8"/>
    </row>
    <row r="28" spans="1:8" x14ac:dyDescent="0.25">
      <c r="A28" s="2">
        <f t="shared" si="0"/>
        <v>25</v>
      </c>
      <c r="B28" t="s">
        <v>259</v>
      </c>
      <c r="C28" t="s">
        <v>41</v>
      </c>
      <c r="D28" t="s">
        <v>2</v>
      </c>
      <c r="F28" s="8"/>
      <c r="G28" s="8"/>
      <c r="H28" s="8"/>
    </row>
    <row r="29" spans="1:8" x14ac:dyDescent="0.25">
      <c r="A29" s="2">
        <f t="shared" si="0"/>
        <v>26</v>
      </c>
      <c r="B29" t="s">
        <v>260</v>
      </c>
      <c r="C29" t="s">
        <v>261</v>
      </c>
      <c r="D29" t="s">
        <v>10</v>
      </c>
      <c r="F29" s="8"/>
      <c r="G29" s="8"/>
      <c r="H29" s="8"/>
    </row>
    <row r="30" spans="1:8" x14ac:dyDescent="0.25">
      <c r="A30" s="2">
        <f t="shared" si="0"/>
        <v>27</v>
      </c>
      <c r="B30" t="s">
        <v>38</v>
      </c>
      <c r="C30" t="s">
        <v>37</v>
      </c>
      <c r="D30" t="s">
        <v>36</v>
      </c>
      <c r="F30" s="8"/>
      <c r="G30" s="8"/>
      <c r="H30" s="8"/>
    </row>
    <row r="31" spans="1:8" x14ac:dyDescent="0.25">
      <c r="A31" s="2">
        <f t="shared" si="0"/>
        <v>28</v>
      </c>
      <c r="B31" t="s">
        <v>262</v>
      </c>
      <c r="C31" t="s">
        <v>263</v>
      </c>
      <c r="D31" t="s">
        <v>10</v>
      </c>
      <c r="F31" s="8"/>
      <c r="G31" s="8"/>
      <c r="H31" s="8"/>
    </row>
    <row r="32" spans="1:8" x14ac:dyDescent="0.25">
      <c r="A32" s="2">
        <f t="shared" si="0"/>
        <v>29</v>
      </c>
      <c r="B32" t="s">
        <v>264</v>
      </c>
      <c r="C32" t="s">
        <v>265</v>
      </c>
      <c r="D32" t="s">
        <v>266</v>
      </c>
      <c r="F32" s="8"/>
      <c r="G32" s="8"/>
      <c r="H32" s="8"/>
    </row>
    <row r="33" spans="1:8" x14ac:dyDescent="0.25">
      <c r="A33" s="2">
        <f t="shared" si="0"/>
        <v>30</v>
      </c>
      <c r="B33" t="s">
        <v>267</v>
      </c>
      <c r="C33" t="s">
        <v>268</v>
      </c>
      <c r="D33" t="s">
        <v>269</v>
      </c>
      <c r="F33" s="8"/>
      <c r="G33" s="8"/>
      <c r="H33" s="8"/>
    </row>
    <row r="34" spans="1:8" x14ac:dyDescent="0.25">
      <c r="A34" s="2">
        <f t="shared" si="0"/>
        <v>31</v>
      </c>
      <c r="B34" t="s">
        <v>77</v>
      </c>
      <c r="C34" s="11" t="s">
        <v>76</v>
      </c>
      <c r="D34" t="s">
        <v>238</v>
      </c>
      <c r="F34" s="8"/>
      <c r="G34" s="8"/>
      <c r="H34" s="8"/>
    </row>
    <row r="35" spans="1:8" x14ac:dyDescent="0.25">
      <c r="A35" s="2">
        <f t="shared" si="0"/>
        <v>32</v>
      </c>
      <c r="B35" t="s">
        <v>270</v>
      </c>
      <c r="C35" t="s">
        <v>271</v>
      </c>
      <c r="D35" t="s">
        <v>238</v>
      </c>
      <c r="F35" s="8"/>
      <c r="G35" s="8"/>
      <c r="H35" s="8"/>
    </row>
    <row r="36" spans="1:8" x14ac:dyDescent="0.25">
      <c r="A36" s="2">
        <f t="shared" si="0"/>
        <v>33</v>
      </c>
      <c r="B36" t="s">
        <v>272</v>
      </c>
      <c r="C36" t="s">
        <v>273</v>
      </c>
      <c r="D36" t="s">
        <v>10</v>
      </c>
      <c r="F36" s="8"/>
      <c r="G36" s="8"/>
      <c r="H36" s="8"/>
    </row>
    <row r="37" spans="1:8" x14ac:dyDescent="0.25">
      <c r="A37" s="2">
        <f t="shared" si="0"/>
        <v>34</v>
      </c>
      <c r="B37" t="s">
        <v>274</v>
      </c>
      <c r="C37" t="s">
        <v>275</v>
      </c>
      <c r="D37" t="s">
        <v>238</v>
      </c>
      <c r="F37" s="8"/>
      <c r="G37" s="8"/>
      <c r="H37" s="8"/>
    </row>
    <row r="38" spans="1:8" x14ac:dyDescent="0.25">
      <c r="A38" s="2">
        <f t="shared" si="0"/>
        <v>35</v>
      </c>
      <c r="B38" t="s">
        <v>7</v>
      </c>
      <c r="C38" t="s">
        <v>6</v>
      </c>
      <c r="D38" t="s">
        <v>238</v>
      </c>
      <c r="F38" s="8"/>
      <c r="G38" s="8"/>
      <c r="H38" s="8"/>
    </row>
    <row r="39" spans="1:8" x14ac:dyDescent="0.25">
      <c r="A39" s="2">
        <f t="shared" si="0"/>
        <v>36</v>
      </c>
      <c r="B39" t="s">
        <v>276</v>
      </c>
      <c r="C39" t="s">
        <v>277</v>
      </c>
      <c r="D39" t="s">
        <v>78</v>
      </c>
      <c r="F39" s="8"/>
      <c r="G39" s="8"/>
      <c r="H39" s="8"/>
    </row>
    <row r="40" spans="1:8" x14ac:dyDescent="0.25">
      <c r="A40" s="2">
        <f t="shared" si="0"/>
        <v>37</v>
      </c>
      <c r="B40" t="s">
        <v>278</v>
      </c>
      <c r="C40" t="s">
        <v>59</v>
      </c>
      <c r="D40" t="s">
        <v>238</v>
      </c>
      <c r="F40" s="8"/>
      <c r="G40" s="8"/>
      <c r="H40" s="8"/>
    </row>
    <row r="41" spans="1:8" x14ac:dyDescent="0.25">
      <c r="A41" s="2">
        <f t="shared" si="0"/>
        <v>38</v>
      </c>
      <c r="B41" t="s">
        <v>279</v>
      </c>
      <c r="C41" t="s">
        <v>280</v>
      </c>
      <c r="D41" t="s">
        <v>2</v>
      </c>
      <c r="F41" s="8"/>
      <c r="G41" s="8"/>
      <c r="H41" s="8"/>
    </row>
    <row r="42" spans="1:8" x14ac:dyDescent="0.25">
      <c r="A42" s="2">
        <f t="shared" si="0"/>
        <v>39</v>
      </c>
      <c r="B42" t="s">
        <v>281</v>
      </c>
      <c r="C42" t="s">
        <v>282</v>
      </c>
      <c r="D42" t="s">
        <v>10</v>
      </c>
      <c r="F42" s="8"/>
      <c r="G42" s="8"/>
      <c r="H42" s="8"/>
    </row>
    <row r="43" spans="1:8" x14ac:dyDescent="0.25">
      <c r="A43" s="2">
        <f t="shared" si="0"/>
        <v>40</v>
      </c>
      <c r="B43" t="s">
        <v>283</v>
      </c>
      <c r="C43" t="s">
        <v>284</v>
      </c>
      <c r="D43" t="s">
        <v>238</v>
      </c>
      <c r="F43" s="8"/>
      <c r="G43" s="8"/>
      <c r="H43" s="8"/>
    </row>
    <row r="44" spans="1:8" x14ac:dyDescent="0.25">
      <c r="A44" s="2">
        <f t="shared" si="0"/>
        <v>41</v>
      </c>
      <c r="B44" t="s">
        <v>285</v>
      </c>
      <c r="C44" s="11" t="s">
        <v>286</v>
      </c>
      <c r="D44" t="s">
        <v>238</v>
      </c>
      <c r="F44" s="8"/>
      <c r="G44" s="8"/>
      <c r="H44" s="8"/>
    </row>
    <row r="45" spans="1:8" x14ac:dyDescent="0.25">
      <c r="A45" s="2">
        <f t="shared" si="0"/>
        <v>42</v>
      </c>
      <c r="B45" t="s">
        <v>287</v>
      </c>
      <c r="C45" t="s">
        <v>288</v>
      </c>
      <c r="D45" t="s">
        <v>266</v>
      </c>
      <c r="F45" s="8"/>
      <c r="G45" s="8"/>
      <c r="H45" s="8"/>
    </row>
    <row r="46" spans="1:8" x14ac:dyDescent="0.25">
      <c r="A46" s="2">
        <f t="shared" si="0"/>
        <v>43</v>
      </c>
      <c r="B46" t="s">
        <v>289</v>
      </c>
      <c r="C46" t="s">
        <v>290</v>
      </c>
      <c r="D46" t="s">
        <v>238</v>
      </c>
      <c r="F46" s="8"/>
      <c r="G46" s="8"/>
      <c r="H46" s="8"/>
    </row>
    <row r="47" spans="1:8" x14ac:dyDescent="0.25">
      <c r="A47" s="2">
        <f t="shared" si="0"/>
        <v>44</v>
      </c>
      <c r="B47" t="s">
        <v>291</v>
      </c>
      <c r="C47" t="s">
        <v>292</v>
      </c>
      <c r="D47" t="s">
        <v>10</v>
      </c>
      <c r="F47" s="8"/>
      <c r="G47" s="8"/>
      <c r="H47" s="8"/>
    </row>
    <row r="48" spans="1:8" x14ac:dyDescent="0.25">
      <c r="A48" s="2">
        <f t="shared" si="0"/>
        <v>45</v>
      </c>
      <c r="B48" t="s">
        <v>293</v>
      </c>
      <c r="C48" t="s">
        <v>294</v>
      </c>
      <c r="D48" t="s">
        <v>238</v>
      </c>
      <c r="F48" s="8"/>
      <c r="G48" s="8"/>
      <c r="H48" s="8"/>
    </row>
    <row r="49" spans="1:9" x14ac:dyDescent="0.25">
      <c r="A49" s="2">
        <f t="shared" si="0"/>
        <v>46</v>
      </c>
      <c r="B49" t="s">
        <v>295</v>
      </c>
      <c r="C49" t="s">
        <v>296</v>
      </c>
      <c r="D49" t="s">
        <v>2</v>
      </c>
      <c r="F49" s="8"/>
      <c r="G49" s="8"/>
      <c r="H49" s="8"/>
    </row>
    <row r="50" spans="1:9" x14ac:dyDescent="0.25">
      <c r="A50" s="2">
        <f t="shared" si="0"/>
        <v>47</v>
      </c>
      <c r="B50" t="s">
        <v>297</v>
      </c>
      <c r="C50" t="s">
        <v>298</v>
      </c>
      <c r="D50" t="s">
        <v>238</v>
      </c>
      <c r="F50" s="8"/>
      <c r="G50" s="8"/>
      <c r="H50" s="8"/>
    </row>
    <row r="51" spans="1:9" x14ac:dyDescent="0.25">
      <c r="A51" s="2">
        <f t="shared" si="0"/>
        <v>48</v>
      </c>
      <c r="B51" t="s">
        <v>299</v>
      </c>
      <c r="C51" t="s">
        <v>300</v>
      </c>
      <c r="D51" t="s">
        <v>238</v>
      </c>
      <c r="F51" s="8"/>
      <c r="G51" s="8"/>
      <c r="H51" s="8"/>
    </row>
    <row r="52" spans="1:9" x14ac:dyDescent="0.25">
      <c r="A52" s="2">
        <f t="shared" si="0"/>
        <v>49</v>
      </c>
      <c r="B52" t="s">
        <v>301</v>
      </c>
      <c r="C52" t="s">
        <v>302</v>
      </c>
      <c r="D52" t="s">
        <v>104</v>
      </c>
      <c r="F52" s="8"/>
      <c r="G52" s="8"/>
      <c r="H52" s="8"/>
    </row>
    <row r="53" spans="1:9" x14ac:dyDescent="0.25">
      <c r="A53" s="2">
        <f t="shared" si="0"/>
        <v>50</v>
      </c>
      <c r="B53" t="s">
        <v>303</v>
      </c>
      <c r="C53" t="s">
        <v>304</v>
      </c>
      <c r="D53" t="s">
        <v>78</v>
      </c>
      <c r="F53" s="8"/>
      <c r="G53" s="8"/>
      <c r="H53" s="8"/>
    </row>
    <row r="54" spans="1:9" x14ac:dyDescent="0.25">
      <c r="A54" s="2">
        <f t="shared" si="0"/>
        <v>51</v>
      </c>
      <c r="B54" s="3" t="s">
        <v>305</v>
      </c>
      <c r="C54" t="s">
        <v>306</v>
      </c>
      <c r="D54" t="s">
        <v>307</v>
      </c>
      <c r="E54" s="7">
        <f>+[8]Main!$I$2</f>
        <v>0.74150000000000005</v>
      </c>
      <c r="F54" s="8">
        <f>+[8]Main!$I$4*FX!C5</f>
        <v>796.21973400000002</v>
      </c>
      <c r="G54" s="8">
        <f>+([8]Main!$I$6-[8]Main!$I$5)*FX!C5</f>
        <v>1324.4429999999998</v>
      </c>
      <c r="H54" s="8">
        <f>+F54+G54</f>
        <v>2120.6627339999995</v>
      </c>
      <c r="I54" s="9" t="s">
        <v>236</v>
      </c>
    </row>
    <row r="55" spans="1:9" x14ac:dyDescent="0.25">
      <c r="A55" s="2">
        <f t="shared" si="0"/>
        <v>52</v>
      </c>
      <c r="B55" t="s">
        <v>308</v>
      </c>
      <c r="C55" t="s">
        <v>309</v>
      </c>
      <c r="D55" t="s">
        <v>246</v>
      </c>
      <c r="F55" s="8"/>
      <c r="G55" s="8"/>
      <c r="H55" s="8"/>
    </row>
    <row r="56" spans="1:9" x14ac:dyDescent="0.25">
      <c r="A56" s="2">
        <f t="shared" si="0"/>
        <v>53</v>
      </c>
      <c r="B56" t="s">
        <v>310</v>
      </c>
      <c r="C56" t="s">
        <v>311</v>
      </c>
      <c r="D56" t="s">
        <v>2</v>
      </c>
      <c r="F56" s="8"/>
      <c r="G56" s="8"/>
      <c r="H56" s="8"/>
    </row>
    <row r="57" spans="1:9" x14ac:dyDescent="0.25">
      <c r="A57" s="2">
        <f t="shared" si="0"/>
        <v>54</v>
      </c>
      <c r="B57" t="s">
        <v>312</v>
      </c>
      <c r="C57" t="s">
        <v>312</v>
      </c>
      <c r="D57" t="s">
        <v>313</v>
      </c>
      <c r="F57" s="8"/>
      <c r="G57" s="8"/>
      <c r="H57" s="8"/>
    </row>
    <row r="58" spans="1:9" x14ac:dyDescent="0.25">
      <c r="A58" s="2">
        <f t="shared" si="0"/>
        <v>55</v>
      </c>
      <c r="B58" t="s">
        <v>314</v>
      </c>
      <c r="C58" t="s">
        <v>315</v>
      </c>
      <c r="D58" t="s">
        <v>238</v>
      </c>
      <c r="F58" s="8"/>
      <c r="G58" s="8"/>
      <c r="H58" s="8"/>
    </row>
    <row r="59" spans="1:9" x14ac:dyDescent="0.25">
      <c r="A59" s="2">
        <f t="shared" si="0"/>
        <v>56</v>
      </c>
      <c r="B59" t="s">
        <v>316</v>
      </c>
      <c r="C59" t="s">
        <v>317</v>
      </c>
      <c r="D59" t="s">
        <v>2</v>
      </c>
      <c r="F59" s="8"/>
      <c r="G59" s="8"/>
      <c r="H59" s="8"/>
    </row>
    <row r="60" spans="1:9" x14ac:dyDescent="0.25">
      <c r="A60" s="2">
        <f t="shared" si="0"/>
        <v>57</v>
      </c>
      <c r="B60" t="s">
        <v>318</v>
      </c>
      <c r="C60" t="s">
        <v>319</v>
      </c>
      <c r="D60" t="s">
        <v>2</v>
      </c>
      <c r="F60" s="8"/>
      <c r="G60" s="8"/>
      <c r="H60" s="8"/>
    </row>
    <row r="61" spans="1:9" x14ac:dyDescent="0.25">
      <c r="A61" s="2">
        <f t="shared" si="0"/>
        <v>58</v>
      </c>
      <c r="B61" t="s">
        <v>320</v>
      </c>
      <c r="C61" t="s">
        <v>321</v>
      </c>
      <c r="D61" t="s">
        <v>322</v>
      </c>
      <c r="F61" s="8"/>
      <c r="G61" s="8"/>
      <c r="H61" s="8"/>
    </row>
    <row r="62" spans="1:9" x14ac:dyDescent="0.25">
      <c r="A62" s="2">
        <f t="shared" si="0"/>
        <v>59</v>
      </c>
      <c r="B62" t="s">
        <v>323</v>
      </c>
      <c r="C62" t="s">
        <v>324</v>
      </c>
      <c r="D62" t="s">
        <v>2</v>
      </c>
      <c r="F62" s="8"/>
      <c r="G62" s="8"/>
      <c r="H62" s="8"/>
    </row>
    <row r="63" spans="1:9" x14ac:dyDescent="0.25">
      <c r="A63" s="2">
        <f t="shared" si="0"/>
        <v>60</v>
      </c>
      <c r="B63" t="s">
        <v>325</v>
      </c>
      <c r="C63" t="s">
        <v>326</v>
      </c>
      <c r="D63" t="s">
        <v>2</v>
      </c>
      <c r="F63" s="8"/>
      <c r="G63" s="8"/>
      <c r="H63" s="8"/>
    </row>
    <row r="64" spans="1:9" x14ac:dyDescent="0.25">
      <c r="A64" s="2">
        <f t="shared" si="0"/>
        <v>61</v>
      </c>
      <c r="B64" t="s">
        <v>327</v>
      </c>
      <c r="C64" t="s">
        <v>328</v>
      </c>
      <c r="D64" t="s">
        <v>2</v>
      </c>
      <c r="F64" s="8"/>
      <c r="G64" s="8"/>
      <c r="H64" s="8"/>
    </row>
    <row r="65" spans="1:8" x14ac:dyDescent="0.25">
      <c r="A65" s="2">
        <f t="shared" si="0"/>
        <v>62</v>
      </c>
      <c r="B65" t="s">
        <v>329</v>
      </c>
      <c r="C65" t="s">
        <v>330</v>
      </c>
      <c r="D65" t="s">
        <v>2</v>
      </c>
      <c r="F65" s="8"/>
      <c r="G65" s="8"/>
      <c r="H65" s="8"/>
    </row>
    <row r="66" spans="1:8" x14ac:dyDescent="0.25">
      <c r="A66" s="2">
        <f t="shared" si="0"/>
        <v>63</v>
      </c>
      <c r="B66" s="3" t="s">
        <v>331</v>
      </c>
      <c r="C66" t="s">
        <v>332</v>
      </c>
      <c r="D66" t="s">
        <v>31</v>
      </c>
      <c r="F66" s="8"/>
      <c r="G66" s="8"/>
      <c r="H66" s="8"/>
    </row>
  </sheetData>
  <hyperlinks>
    <hyperlink ref="B66" r:id="rId1" xr:uid="{B92A16EB-5C40-45ED-91B6-B1A11194C095}"/>
    <hyperlink ref="B4" r:id="rId2" xr:uid="{90E473E6-6E94-4A5B-8F74-F6BA2D3E2EE9}"/>
    <hyperlink ref="B15" r:id="rId3" xr:uid="{02790BA5-88C3-47F9-9C61-2DBB0C328648}"/>
    <hyperlink ref="B13" r:id="rId4" xr:uid="{EFB40CE4-B2D6-477C-8D92-AB90C6FA778F}"/>
    <hyperlink ref="B11" r:id="rId5" xr:uid="{3B446513-750A-47A1-B844-69287AB80B63}"/>
    <hyperlink ref="B6" r:id="rId6" xr:uid="{1C45EC13-2B5E-4F69-A6DF-9D52756B296F}"/>
    <hyperlink ref="B7" r:id="rId7" xr:uid="{812836D7-B730-4AFB-B5F1-B949CD7C2197}"/>
    <hyperlink ref="B54" r:id="rId8" xr:uid="{53D9F8CB-F8EB-460E-A27A-EAF33066A976}"/>
    <hyperlink ref="B5" r:id="rId9" xr:uid="{83AA7587-B0AF-47C7-9847-4532DEF231C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E71446-867A-48FD-BFD5-4BAC6DAC2D69}">
  <dimension ref="A1:S718"/>
  <sheetViews>
    <sheetView tabSelected="1" zoomScale="200" zoomScaleNormal="200" workbookViewId="0">
      <pane ySplit="3" topLeftCell="A7" activePane="bottomLeft" state="frozen"/>
      <selection pane="bottomLeft" activeCell="G16" sqref="G16"/>
    </sheetView>
  </sheetViews>
  <sheetFormatPr defaultRowHeight="15" x14ac:dyDescent="0.25"/>
  <cols>
    <col min="1" max="1" width="3.85546875" customWidth="1"/>
    <col min="2" max="2" width="25.7109375" bestFit="1" customWidth="1"/>
    <col min="3" max="3" width="14.28515625" bestFit="1" customWidth="1"/>
    <col min="4" max="4" width="7.7109375" bestFit="1" customWidth="1"/>
    <col min="9" max="9" width="9.140625" style="9"/>
  </cols>
  <sheetData>
    <row r="1" spans="1:19" x14ac:dyDescent="0.25">
      <c r="A1" s="3" t="s">
        <v>225</v>
      </c>
      <c r="I1"/>
    </row>
    <row r="2" spans="1:19" x14ac:dyDescent="0.25">
      <c r="A2" t="s">
        <v>1</v>
      </c>
      <c r="I2"/>
    </row>
    <row r="3" spans="1:19" x14ac:dyDescent="0.25">
      <c r="A3" s="17" t="s">
        <v>224</v>
      </c>
      <c r="B3" s="18" t="s">
        <v>223</v>
      </c>
      <c r="C3" s="18" t="s">
        <v>222</v>
      </c>
      <c r="D3" s="18" t="s">
        <v>221</v>
      </c>
      <c r="E3" s="19" t="s">
        <v>415</v>
      </c>
      <c r="F3" s="19" t="s">
        <v>230</v>
      </c>
      <c r="G3" s="19" t="s">
        <v>231</v>
      </c>
      <c r="H3" s="19" t="s">
        <v>232</v>
      </c>
      <c r="I3" s="18" t="s">
        <v>416</v>
      </c>
      <c r="J3" s="18" t="s">
        <v>417</v>
      </c>
      <c r="K3" s="18"/>
      <c r="L3" s="18"/>
      <c r="M3" s="18"/>
      <c r="N3" s="18"/>
      <c r="O3" s="18"/>
      <c r="P3" s="18"/>
      <c r="Q3" s="18"/>
      <c r="R3" s="18"/>
      <c r="S3" s="18"/>
    </row>
    <row r="4" spans="1:19" x14ac:dyDescent="0.25">
      <c r="A4" s="2">
        <v>1</v>
      </c>
      <c r="B4" s="3" t="s">
        <v>220</v>
      </c>
      <c r="C4" t="s">
        <v>219</v>
      </c>
      <c r="D4" t="s">
        <v>179</v>
      </c>
      <c r="E4" s="20">
        <f>+[9]Main!$H$2</f>
        <v>1130</v>
      </c>
      <c r="F4" s="21">
        <f>+[9]Main!$H$4*FX!C7</f>
        <v>908292.87</v>
      </c>
      <c r="G4" s="21">
        <f>+([9]Main!$H$6-[9]Main!$H$5)*FX!C7</f>
        <v>-52442.080000000002</v>
      </c>
      <c r="H4" s="21">
        <f t="shared" ref="H4:H10" si="0">+F4+G4</f>
        <v>855850.79</v>
      </c>
      <c r="I4" s="9" t="s">
        <v>236</v>
      </c>
    </row>
    <row r="5" spans="1:19" x14ac:dyDescent="0.25">
      <c r="A5" s="2">
        <f t="shared" ref="A5:A36" si="1">+A4+1</f>
        <v>2</v>
      </c>
      <c r="B5" s="3" t="s">
        <v>218</v>
      </c>
      <c r="C5" t="s">
        <v>217</v>
      </c>
      <c r="D5" t="s">
        <v>2</v>
      </c>
      <c r="E5" s="20">
        <f>+[1]Main!$K$2</f>
        <v>254.5</v>
      </c>
      <c r="F5" s="8">
        <f>+[1]Main!$K$4</f>
        <v>819733.35569950007</v>
      </c>
      <c r="G5" s="8">
        <f>+[1]Main!$K$6-[1]Main!$K$5</f>
        <v>-29467</v>
      </c>
      <c r="H5" s="8">
        <f t="shared" si="0"/>
        <v>790266.35569950007</v>
      </c>
      <c r="I5" s="9" t="s">
        <v>236</v>
      </c>
    </row>
    <row r="6" spans="1:19" x14ac:dyDescent="0.25">
      <c r="A6" s="2">
        <f t="shared" si="1"/>
        <v>3</v>
      </c>
      <c r="B6" s="3" t="s">
        <v>216</v>
      </c>
      <c r="C6" t="s">
        <v>215</v>
      </c>
      <c r="D6" t="s">
        <v>61</v>
      </c>
      <c r="E6" s="20">
        <f>+[10]Main!$J$2</f>
        <v>58700</v>
      </c>
      <c r="F6" s="8">
        <f>+[10]Main!$J$4*FX!C8</f>
        <v>277723.99198250001</v>
      </c>
      <c r="G6" s="8">
        <f>+([10]Main!$J$6-[10]Main!$J$5)*FX!C8</f>
        <v>-25618.050500000001</v>
      </c>
      <c r="H6" s="8">
        <f t="shared" si="0"/>
        <v>252105.9414825</v>
      </c>
      <c r="I6" s="9" t="s">
        <v>236</v>
      </c>
    </row>
    <row r="7" spans="1:19" x14ac:dyDescent="0.25">
      <c r="A7" s="2">
        <f t="shared" si="1"/>
        <v>4</v>
      </c>
      <c r="B7" s="3" t="s">
        <v>214</v>
      </c>
      <c r="C7" t="s">
        <v>213</v>
      </c>
      <c r="D7" t="s">
        <v>10</v>
      </c>
      <c r="E7" s="20">
        <f>+[2]Main!$J$2</f>
        <v>2420</v>
      </c>
      <c r="F7" s="8">
        <f>+[2]Main!$J$4*FX!C6</f>
        <v>260582.97971111999</v>
      </c>
      <c r="G7" s="8">
        <f>+([2]Main!$J$6-[2]Main!$J$5)*FX!C8</f>
        <v>22288.672699999999</v>
      </c>
      <c r="H7" s="8">
        <f t="shared" si="0"/>
        <v>282871.65241112001</v>
      </c>
      <c r="I7" s="9" t="s">
        <v>236</v>
      </c>
    </row>
    <row r="8" spans="1:19" x14ac:dyDescent="0.25">
      <c r="A8" s="2">
        <f t="shared" si="1"/>
        <v>5</v>
      </c>
      <c r="B8" s="3" t="s">
        <v>212</v>
      </c>
      <c r="C8" t="s">
        <v>211</v>
      </c>
      <c r="D8" t="s">
        <v>2</v>
      </c>
      <c r="E8" s="20">
        <f>+[11]Main!$J$2</f>
        <v>298.69</v>
      </c>
      <c r="F8" s="8">
        <f>+[11]Main!$J$4</f>
        <v>142753.51624856002</v>
      </c>
      <c r="G8" s="8">
        <f>+[11]Main!$J$6-[11]Main!$J$5</f>
        <v>31520</v>
      </c>
      <c r="H8" s="8">
        <f t="shared" si="0"/>
        <v>174273.51624856002</v>
      </c>
      <c r="I8" s="9" t="s">
        <v>236</v>
      </c>
    </row>
    <row r="9" spans="1:19" x14ac:dyDescent="0.25">
      <c r="A9" s="2">
        <f t="shared" si="1"/>
        <v>6</v>
      </c>
      <c r="B9" s="3" t="s">
        <v>210</v>
      </c>
      <c r="C9" t="s">
        <v>2213</v>
      </c>
      <c r="D9" t="s">
        <v>5</v>
      </c>
      <c r="E9" s="20">
        <f>+[12]Main!$I$2</f>
        <v>53.1</v>
      </c>
      <c r="F9" s="8">
        <f>+[12]Main!$I$5*FX!C4</f>
        <v>170725.44492864003</v>
      </c>
      <c r="G9" s="8">
        <f>+([12]Main!$I$7-[12]Main!$I$6)*FX!C4</f>
        <v>-14645.047760000001</v>
      </c>
      <c r="H9" s="8">
        <f t="shared" si="0"/>
        <v>156080.39716864005</v>
      </c>
      <c r="I9" s="9" t="s">
        <v>2200</v>
      </c>
    </row>
    <row r="10" spans="1:19" x14ac:dyDescent="0.25">
      <c r="A10" s="2">
        <f t="shared" si="1"/>
        <v>7</v>
      </c>
      <c r="B10" s="3" t="s">
        <v>209</v>
      </c>
      <c r="C10" t="s">
        <v>208</v>
      </c>
      <c r="D10" t="s">
        <v>5</v>
      </c>
      <c r="E10" s="20">
        <f>+[3]Main!$I$2</f>
        <v>372</v>
      </c>
      <c r="F10" s="8">
        <f>+[3]Main!$I$4*FX!C4</f>
        <v>151555.88501088004</v>
      </c>
      <c r="G10" s="8">
        <f>+([3]Main!$I$6-[3]Main!$I$5)*FX!C4</f>
        <v>0</v>
      </c>
      <c r="H10" s="8">
        <f t="shared" si="0"/>
        <v>151555.88501088004</v>
      </c>
      <c r="I10" s="9" t="s">
        <v>236</v>
      </c>
    </row>
    <row r="11" spans="1:19" x14ac:dyDescent="0.25">
      <c r="A11" s="2">
        <f t="shared" si="1"/>
        <v>8</v>
      </c>
      <c r="B11" t="s">
        <v>207</v>
      </c>
      <c r="C11" t="s">
        <v>206</v>
      </c>
      <c r="D11" t="s">
        <v>119</v>
      </c>
      <c r="E11" s="20"/>
      <c r="F11" s="8"/>
      <c r="G11" s="8"/>
      <c r="H11" s="8"/>
    </row>
    <row r="12" spans="1:19" x14ac:dyDescent="0.25">
      <c r="A12" s="2">
        <f t="shared" si="1"/>
        <v>9</v>
      </c>
      <c r="B12" s="3" t="s">
        <v>205</v>
      </c>
      <c r="C12" t="s">
        <v>204</v>
      </c>
      <c r="D12" t="s">
        <v>2</v>
      </c>
      <c r="E12" s="20">
        <f>+[13]Main!$H$2</f>
        <v>485.5</v>
      </c>
      <c r="F12" s="8">
        <f>+[13]Main!$H$4</f>
        <v>131849.79941100001</v>
      </c>
      <c r="G12" s="8">
        <f>+[13]Main!$H$6-[13]Main!$H$5</f>
        <v>56715</v>
      </c>
      <c r="H12" s="8">
        <f>+F12+G12</f>
        <v>188564.79941100001</v>
      </c>
      <c r="I12" s="9" t="s">
        <v>236</v>
      </c>
    </row>
    <row r="13" spans="1:19" x14ac:dyDescent="0.25">
      <c r="A13" s="2">
        <f t="shared" si="1"/>
        <v>10</v>
      </c>
      <c r="B13" s="3" t="s">
        <v>203</v>
      </c>
      <c r="C13" t="s">
        <v>202</v>
      </c>
      <c r="D13" t="s">
        <v>2</v>
      </c>
      <c r="E13" s="20">
        <f>+[14]Main!$I$2</f>
        <v>230.1</v>
      </c>
      <c r="F13" s="8">
        <f>+[14]Main!$I$4</f>
        <v>173496.6595674</v>
      </c>
      <c r="G13" s="8">
        <f>+[14]Main!$I$6-[14]Main!$I$5</f>
        <v>29944</v>
      </c>
      <c r="H13" s="8">
        <f>+F13+G13</f>
        <v>203440.6595674</v>
      </c>
      <c r="I13" s="9" t="s">
        <v>2200</v>
      </c>
    </row>
    <row r="14" spans="1:19" x14ac:dyDescent="0.25">
      <c r="A14" s="2">
        <f t="shared" si="1"/>
        <v>11</v>
      </c>
      <c r="B14" s="3" t="s">
        <v>201</v>
      </c>
      <c r="C14" t="s">
        <v>200</v>
      </c>
      <c r="D14" t="s">
        <v>2</v>
      </c>
      <c r="E14" s="20">
        <f>+[15]Main!$K$2</f>
        <v>475.99</v>
      </c>
      <c r="F14" s="8">
        <f>+[15]Main!$K$4</f>
        <v>113456.02584797</v>
      </c>
      <c r="G14" s="8">
        <f>+[15]Main!$K$6-[15]Main!$K$5</f>
        <v>16592.142</v>
      </c>
      <c r="H14" s="8">
        <f>+F14+G14</f>
        <v>130048.16784797001</v>
      </c>
      <c r="I14" s="9" t="s">
        <v>343</v>
      </c>
    </row>
    <row r="15" spans="1:19" x14ac:dyDescent="0.25">
      <c r="A15" s="2">
        <f t="shared" si="1"/>
        <v>12</v>
      </c>
      <c r="B15" s="3" t="s">
        <v>199</v>
      </c>
      <c r="C15" t="s">
        <v>198</v>
      </c>
      <c r="D15" t="s">
        <v>2</v>
      </c>
      <c r="E15" s="20">
        <f>+[16]Main!$J$2</f>
        <v>176.33</v>
      </c>
      <c r="F15" s="8">
        <f>+[16]Main!$J$4</f>
        <v>105088.53324739002</v>
      </c>
      <c r="G15" s="8">
        <f>+[16]Main!$J$6-[16]Main!$J$5</f>
        <v>4296.9570000000003</v>
      </c>
      <c r="H15" s="8">
        <f>+F15+G15</f>
        <v>109385.49024739001</v>
      </c>
      <c r="I15" s="9" t="s">
        <v>2200</v>
      </c>
    </row>
    <row r="16" spans="1:19" x14ac:dyDescent="0.25">
      <c r="A16" s="2">
        <f t="shared" si="1"/>
        <v>13</v>
      </c>
      <c r="B16" s="3" t="s">
        <v>197</v>
      </c>
      <c r="C16" t="s">
        <v>196</v>
      </c>
      <c r="D16" t="s">
        <v>2</v>
      </c>
      <c r="E16" s="20">
        <f>+[17]Main!$L$2</f>
        <v>0</v>
      </c>
      <c r="F16" s="8">
        <f>+[17]Main!$L$4</f>
        <v>0</v>
      </c>
      <c r="G16" s="8" t="e">
        <f>+[17]Main!$L$6-[17]Main!$L$5</f>
        <v>#VALUE!</v>
      </c>
      <c r="H16" s="8" t="e">
        <f>+F16+G16</f>
        <v>#VALUE!</v>
      </c>
      <c r="I16" s="9" t="s">
        <v>343</v>
      </c>
    </row>
    <row r="17" spans="1:8" x14ac:dyDescent="0.25">
      <c r="A17" s="2">
        <f t="shared" si="1"/>
        <v>14</v>
      </c>
      <c r="B17" t="s">
        <v>195</v>
      </c>
      <c r="C17" t="s">
        <v>194</v>
      </c>
      <c r="D17" t="s">
        <v>193</v>
      </c>
      <c r="E17" s="20"/>
      <c r="F17" s="8"/>
      <c r="G17" s="8"/>
      <c r="H17" s="8"/>
    </row>
    <row r="18" spans="1:8" x14ac:dyDescent="0.25">
      <c r="A18" s="2">
        <f t="shared" si="1"/>
        <v>15</v>
      </c>
      <c r="B18" t="s">
        <v>192</v>
      </c>
      <c r="C18" t="s">
        <v>2</v>
      </c>
      <c r="D18" t="s">
        <v>191</v>
      </c>
      <c r="E18" s="20"/>
      <c r="F18" s="8"/>
      <c r="G18" s="8"/>
      <c r="H18" s="8"/>
    </row>
    <row r="19" spans="1:8" x14ac:dyDescent="0.25">
      <c r="A19" s="2">
        <f t="shared" si="1"/>
        <v>16</v>
      </c>
      <c r="B19" t="s">
        <v>190</v>
      </c>
      <c r="C19" t="s">
        <v>189</v>
      </c>
      <c r="D19" t="s">
        <v>5</v>
      </c>
      <c r="E19" s="20"/>
      <c r="F19" s="8"/>
      <c r="G19" s="8"/>
      <c r="H19" s="8"/>
    </row>
    <row r="20" spans="1:8" x14ac:dyDescent="0.25">
      <c r="A20" s="2">
        <f t="shared" si="1"/>
        <v>17</v>
      </c>
      <c r="B20" s="3" t="s">
        <v>188</v>
      </c>
      <c r="C20" t="s">
        <v>187</v>
      </c>
      <c r="D20" t="s">
        <v>186</v>
      </c>
      <c r="E20" s="20"/>
      <c r="F20" s="8"/>
      <c r="G20" s="8"/>
      <c r="H20" s="8"/>
    </row>
    <row r="21" spans="1:8" x14ac:dyDescent="0.25">
      <c r="A21" s="2">
        <f t="shared" si="1"/>
        <v>18</v>
      </c>
      <c r="B21" t="s">
        <v>185</v>
      </c>
      <c r="C21" t="s">
        <v>184</v>
      </c>
      <c r="D21" t="s">
        <v>78</v>
      </c>
      <c r="E21" s="20"/>
      <c r="F21" s="8"/>
      <c r="G21" s="8"/>
      <c r="H21" s="8"/>
    </row>
    <row r="22" spans="1:8" x14ac:dyDescent="0.25">
      <c r="A22" s="2">
        <f t="shared" si="1"/>
        <v>19</v>
      </c>
      <c r="B22" t="s">
        <v>183</v>
      </c>
      <c r="C22" t="s">
        <v>182</v>
      </c>
      <c r="D22" t="s">
        <v>2</v>
      </c>
      <c r="E22" s="20"/>
      <c r="F22" s="8"/>
      <c r="G22" s="8"/>
      <c r="H22" s="8"/>
    </row>
    <row r="23" spans="1:8" x14ac:dyDescent="0.25">
      <c r="A23" s="2">
        <f t="shared" si="1"/>
        <v>20</v>
      </c>
      <c r="B23" s="3" t="s">
        <v>181</v>
      </c>
      <c r="C23" t="s">
        <v>180</v>
      </c>
      <c r="D23" t="s">
        <v>179</v>
      </c>
      <c r="E23" s="20"/>
      <c r="F23" s="8"/>
      <c r="G23" s="8"/>
      <c r="H23" s="8"/>
    </row>
    <row r="24" spans="1:8" x14ac:dyDescent="0.25">
      <c r="A24" s="2">
        <f t="shared" si="1"/>
        <v>21</v>
      </c>
      <c r="B24" t="s">
        <v>178</v>
      </c>
      <c r="C24" t="s">
        <v>177</v>
      </c>
      <c r="D24" t="s">
        <v>2</v>
      </c>
      <c r="E24" s="20"/>
      <c r="F24" s="8"/>
      <c r="G24" s="8"/>
      <c r="H24" s="8"/>
    </row>
    <row r="25" spans="1:8" x14ac:dyDescent="0.25">
      <c r="A25" s="2">
        <f t="shared" si="1"/>
        <v>22</v>
      </c>
      <c r="B25" t="s">
        <v>176</v>
      </c>
      <c r="C25" t="s">
        <v>175</v>
      </c>
      <c r="D25" t="s">
        <v>78</v>
      </c>
      <c r="E25" s="20"/>
      <c r="F25" s="8"/>
      <c r="G25" s="8"/>
      <c r="H25" s="8"/>
    </row>
    <row r="26" spans="1:8" x14ac:dyDescent="0.25">
      <c r="A26" s="2">
        <f t="shared" si="1"/>
        <v>23</v>
      </c>
      <c r="B26" t="s">
        <v>174</v>
      </c>
      <c r="C26" t="s">
        <v>173</v>
      </c>
      <c r="D26" t="s">
        <v>31</v>
      </c>
      <c r="E26" s="20"/>
      <c r="F26" s="8"/>
      <c r="G26" s="8"/>
      <c r="H26" s="8"/>
    </row>
    <row r="27" spans="1:8" x14ac:dyDescent="0.25">
      <c r="A27" s="2">
        <f t="shared" si="1"/>
        <v>24</v>
      </c>
      <c r="B27" t="s">
        <v>172</v>
      </c>
      <c r="C27" t="s">
        <v>171</v>
      </c>
      <c r="D27" t="s">
        <v>5</v>
      </c>
      <c r="E27" s="20"/>
      <c r="F27" s="8"/>
      <c r="G27" s="8"/>
      <c r="H27" s="8"/>
    </row>
    <row r="28" spans="1:8" x14ac:dyDescent="0.25">
      <c r="A28" s="2">
        <f t="shared" si="1"/>
        <v>25</v>
      </c>
      <c r="B28" t="s">
        <v>170</v>
      </c>
      <c r="C28" t="s">
        <v>169</v>
      </c>
      <c r="D28" t="s">
        <v>2</v>
      </c>
      <c r="E28" s="20"/>
      <c r="F28" s="8"/>
      <c r="G28" s="8"/>
      <c r="H28" s="8"/>
    </row>
    <row r="29" spans="1:8" x14ac:dyDescent="0.25">
      <c r="A29" s="2">
        <f t="shared" si="1"/>
        <v>26</v>
      </c>
      <c r="B29" t="s">
        <v>168</v>
      </c>
      <c r="C29" t="s">
        <v>167</v>
      </c>
      <c r="D29" t="s">
        <v>166</v>
      </c>
      <c r="E29" s="20"/>
      <c r="F29" s="8"/>
      <c r="G29" s="8"/>
      <c r="H29" s="8"/>
    </row>
    <row r="30" spans="1:8" x14ac:dyDescent="0.25">
      <c r="A30" s="2">
        <f t="shared" si="1"/>
        <v>27</v>
      </c>
      <c r="B30" t="s">
        <v>165</v>
      </c>
      <c r="C30" t="s">
        <v>164</v>
      </c>
      <c r="D30" t="s">
        <v>2</v>
      </c>
      <c r="E30" s="20"/>
      <c r="F30" s="8"/>
      <c r="G30" s="8"/>
      <c r="H30" s="8"/>
    </row>
    <row r="31" spans="1:8" x14ac:dyDescent="0.25">
      <c r="A31" s="2">
        <f t="shared" si="1"/>
        <v>28</v>
      </c>
      <c r="B31" s="3" t="s">
        <v>163</v>
      </c>
      <c r="C31" t="s">
        <v>162</v>
      </c>
      <c r="D31" t="s">
        <v>31</v>
      </c>
      <c r="E31" s="20"/>
      <c r="F31" s="8"/>
      <c r="G31" s="8"/>
      <c r="H31" s="8"/>
    </row>
    <row r="32" spans="1:8" x14ac:dyDescent="0.25">
      <c r="A32" s="2">
        <f t="shared" si="1"/>
        <v>29</v>
      </c>
      <c r="B32" t="s">
        <v>161</v>
      </c>
      <c r="C32" t="s">
        <v>160</v>
      </c>
      <c r="D32" t="s">
        <v>61</v>
      </c>
      <c r="E32" s="20"/>
      <c r="F32" s="8"/>
      <c r="G32" s="8"/>
      <c r="H32" s="8"/>
    </row>
    <row r="33" spans="1:8" x14ac:dyDescent="0.25">
      <c r="A33" s="2">
        <f t="shared" si="1"/>
        <v>30</v>
      </c>
      <c r="B33" t="s">
        <v>159</v>
      </c>
      <c r="C33" t="s">
        <v>158</v>
      </c>
      <c r="D33" t="s">
        <v>31</v>
      </c>
      <c r="E33" s="20"/>
      <c r="F33" s="8"/>
      <c r="G33" s="8"/>
      <c r="H33" s="8"/>
    </row>
    <row r="34" spans="1:8" x14ac:dyDescent="0.25">
      <c r="A34" s="2">
        <f t="shared" si="1"/>
        <v>31</v>
      </c>
      <c r="B34" t="s">
        <v>157</v>
      </c>
      <c r="C34" t="s">
        <v>156</v>
      </c>
      <c r="D34" t="s">
        <v>2</v>
      </c>
      <c r="E34" s="20"/>
      <c r="F34" s="8"/>
      <c r="G34" s="8"/>
      <c r="H34" s="8"/>
    </row>
    <row r="35" spans="1:8" x14ac:dyDescent="0.25">
      <c r="A35" s="2">
        <f t="shared" si="1"/>
        <v>32</v>
      </c>
      <c r="B35" s="3" t="s">
        <v>155</v>
      </c>
      <c r="C35" t="s">
        <v>154</v>
      </c>
      <c r="D35" t="s">
        <v>2</v>
      </c>
      <c r="E35" s="20"/>
      <c r="F35" s="8"/>
      <c r="G35" s="8"/>
      <c r="H35" s="8"/>
    </row>
    <row r="36" spans="1:8" x14ac:dyDescent="0.25">
      <c r="A36" s="2">
        <f t="shared" si="1"/>
        <v>33</v>
      </c>
      <c r="B36" t="s">
        <v>153</v>
      </c>
      <c r="C36" t="s">
        <v>152</v>
      </c>
      <c r="D36" t="s">
        <v>31</v>
      </c>
      <c r="E36" s="20"/>
      <c r="F36" s="8"/>
      <c r="G36" s="8"/>
      <c r="H36" s="8"/>
    </row>
    <row r="37" spans="1:8" x14ac:dyDescent="0.25">
      <c r="A37" s="2">
        <f t="shared" ref="A37:A68" si="2">+A36+1</f>
        <v>34</v>
      </c>
      <c r="B37" t="s">
        <v>151</v>
      </c>
      <c r="C37" t="s">
        <v>150</v>
      </c>
      <c r="D37" t="s">
        <v>2</v>
      </c>
      <c r="E37" s="20"/>
      <c r="F37" s="8"/>
      <c r="G37" s="8"/>
      <c r="H37" s="8"/>
    </row>
    <row r="38" spans="1:8" x14ac:dyDescent="0.25">
      <c r="A38" s="2">
        <f t="shared" si="2"/>
        <v>35</v>
      </c>
      <c r="B38" t="s">
        <v>149</v>
      </c>
      <c r="C38" t="s">
        <v>148</v>
      </c>
      <c r="D38" t="s">
        <v>47</v>
      </c>
      <c r="E38" s="20"/>
      <c r="F38" s="8"/>
      <c r="G38" s="8"/>
      <c r="H38" s="8"/>
    </row>
    <row r="39" spans="1:8" x14ac:dyDescent="0.25">
      <c r="A39" s="2">
        <f t="shared" si="2"/>
        <v>36</v>
      </c>
      <c r="B39" t="s">
        <v>147</v>
      </c>
      <c r="C39" t="s">
        <v>146</v>
      </c>
      <c r="D39" t="s">
        <v>2</v>
      </c>
      <c r="E39" s="20"/>
      <c r="F39" s="8"/>
      <c r="G39" s="8"/>
      <c r="H39" s="8"/>
    </row>
    <row r="40" spans="1:8" x14ac:dyDescent="0.25">
      <c r="A40" s="2">
        <f t="shared" si="2"/>
        <v>37</v>
      </c>
      <c r="B40" t="s">
        <v>145</v>
      </c>
      <c r="C40" t="s">
        <v>144</v>
      </c>
      <c r="D40" t="s">
        <v>2</v>
      </c>
      <c r="E40" s="20"/>
      <c r="F40" s="8"/>
      <c r="G40" s="8"/>
      <c r="H40" s="8"/>
    </row>
    <row r="41" spans="1:8" x14ac:dyDescent="0.25">
      <c r="A41" s="2">
        <f t="shared" si="2"/>
        <v>38</v>
      </c>
      <c r="B41" s="3" t="s">
        <v>143</v>
      </c>
      <c r="C41" t="s">
        <v>142</v>
      </c>
      <c r="D41" t="s">
        <v>10</v>
      </c>
      <c r="E41" s="20"/>
      <c r="F41" s="8"/>
      <c r="G41" s="8"/>
      <c r="H41" s="8"/>
    </row>
    <row r="42" spans="1:8" x14ac:dyDescent="0.25">
      <c r="A42" s="2">
        <f t="shared" si="2"/>
        <v>39</v>
      </c>
      <c r="B42" s="3" t="s">
        <v>141</v>
      </c>
      <c r="C42" t="s">
        <v>140</v>
      </c>
      <c r="D42" t="s">
        <v>2</v>
      </c>
      <c r="E42" s="20"/>
      <c r="F42" s="8"/>
      <c r="G42" s="8"/>
      <c r="H42" s="8"/>
    </row>
    <row r="43" spans="1:8" x14ac:dyDescent="0.25">
      <c r="A43" s="2">
        <f t="shared" si="2"/>
        <v>40</v>
      </c>
      <c r="B43" t="s">
        <v>139</v>
      </c>
      <c r="C43" t="s">
        <v>138</v>
      </c>
      <c r="D43" t="s">
        <v>5</v>
      </c>
      <c r="E43" s="20"/>
      <c r="F43" s="8"/>
      <c r="G43" s="8"/>
      <c r="H43" s="8"/>
    </row>
    <row r="44" spans="1:8" x14ac:dyDescent="0.25">
      <c r="A44" s="2">
        <f t="shared" si="2"/>
        <v>41</v>
      </c>
      <c r="B44" t="s">
        <v>137</v>
      </c>
      <c r="C44" t="s">
        <v>136</v>
      </c>
      <c r="D44" t="s">
        <v>10</v>
      </c>
      <c r="E44" s="20"/>
      <c r="F44" s="8"/>
      <c r="G44" s="8"/>
      <c r="H44" s="8"/>
    </row>
    <row r="45" spans="1:8" x14ac:dyDescent="0.25">
      <c r="A45" s="2">
        <f t="shared" si="2"/>
        <v>42</v>
      </c>
      <c r="B45" t="s">
        <v>135</v>
      </c>
      <c r="C45" t="s">
        <v>134</v>
      </c>
      <c r="D45" t="s">
        <v>10</v>
      </c>
      <c r="E45" s="20"/>
      <c r="F45" s="8"/>
      <c r="G45" s="8"/>
      <c r="H45" s="8"/>
    </row>
    <row r="46" spans="1:8" x14ac:dyDescent="0.25">
      <c r="A46" s="2">
        <f t="shared" si="2"/>
        <v>43</v>
      </c>
      <c r="B46" t="s">
        <v>133</v>
      </c>
      <c r="C46" t="s">
        <v>132</v>
      </c>
      <c r="D46" t="s">
        <v>2</v>
      </c>
      <c r="E46" s="20"/>
      <c r="F46" s="8"/>
      <c r="G46" s="8"/>
      <c r="H46" s="8"/>
    </row>
    <row r="47" spans="1:8" x14ac:dyDescent="0.25">
      <c r="A47" s="2">
        <f t="shared" si="2"/>
        <v>44</v>
      </c>
      <c r="B47" t="s">
        <v>131</v>
      </c>
      <c r="C47" t="s">
        <v>130</v>
      </c>
      <c r="D47" t="s">
        <v>10</v>
      </c>
      <c r="E47" s="20"/>
      <c r="F47" s="8"/>
      <c r="G47" s="8"/>
      <c r="H47" s="8"/>
    </row>
    <row r="48" spans="1:8" x14ac:dyDescent="0.25">
      <c r="A48" s="2">
        <f t="shared" si="2"/>
        <v>45</v>
      </c>
      <c r="B48" t="s">
        <v>129</v>
      </c>
      <c r="C48" t="s">
        <v>128</v>
      </c>
      <c r="D48" t="s">
        <v>5</v>
      </c>
      <c r="E48" s="20"/>
      <c r="F48" s="8"/>
      <c r="G48" s="8"/>
      <c r="H48" s="8"/>
    </row>
    <row r="49" spans="1:8" x14ac:dyDescent="0.25">
      <c r="A49" s="2">
        <f t="shared" si="2"/>
        <v>46</v>
      </c>
      <c r="B49" t="s">
        <v>127</v>
      </c>
      <c r="C49" t="s">
        <v>126</v>
      </c>
      <c r="D49" t="s">
        <v>61</v>
      </c>
      <c r="E49" s="20"/>
      <c r="F49" s="8"/>
      <c r="G49" s="8"/>
      <c r="H49" s="8"/>
    </row>
    <row r="50" spans="1:8" x14ac:dyDescent="0.25">
      <c r="A50" s="2">
        <f t="shared" si="2"/>
        <v>47</v>
      </c>
      <c r="B50" t="s">
        <v>125</v>
      </c>
      <c r="C50" t="s">
        <v>124</v>
      </c>
      <c r="D50" t="s">
        <v>56</v>
      </c>
      <c r="E50" s="20"/>
      <c r="F50" s="8"/>
      <c r="G50" s="8"/>
      <c r="H50" s="8"/>
    </row>
    <row r="51" spans="1:8" x14ac:dyDescent="0.25">
      <c r="A51" s="2">
        <f t="shared" si="2"/>
        <v>48</v>
      </c>
      <c r="B51" t="s">
        <v>123</v>
      </c>
      <c r="C51" t="s">
        <v>122</v>
      </c>
      <c r="D51" t="s">
        <v>2</v>
      </c>
      <c r="E51" s="20"/>
      <c r="F51" s="8"/>
      <c r="G51" s="8"/>
      <c r="H51" s="8"/>
    </row>
    <row r="52" spans="1:8" x14ac:dyDescent="0.25">
      <c r="A52" s="2">
        <f t="shared" si="2"/>
        <v>49</v>
      </c>
      <c r="B52" t="s">
        <v>121</v>
      </c>
      <c r="C52" t="s">
        <v>120</v>
      </c>
      <c r="D52" t="s">
        <v>119</v>
      </c>
      <c r="E52" s="20"/>
      <c r="F52" s="8"/>
      <c r="G52" s="8"/>
      <c r="H52" s="8"/>
    </row>
    <row r="53" spans="1:8" x14ac:dyDescent="0.25">
      <c r="A53" s="2">
        <f t="shared" si="2"/>
        <v>50</v>
      </c>
      <c r="B53" t="s">
        <v>118</v>
      </c>
      <c r="C53" t="s">
        <v>117</v>
      </c>
      <c r="D53" t="s">
        <v>10</v>
      </c>
      <c r="E53" s="20"/>
      <c r="F53" s="8"/>
      <c r="G53" s="8"/>
      <c r="H53" s="8"/>
    </row>
    <row r="54" spans="1:8" x14ac:dyDescent="0.25">
      <c r="A54" s="2">
        <f t="shared" si="2"/>
        <v>51</v>
      </c>
      <c r="B54" t="s">
        <v>116</v>
      </c>
      <c r="C54" t="s">
        <v>115</v>
      </c>
      <c r="D54" t="s">
        <v>31</v>
      </c>
      <c r="E54" s="20"/>
      <c r="F54" s="8"/>
      <c r="G54" s="8"/>
      <c r="H54" s="8"/>
    </row>
    <row r="55" spans="1:8" x14ac:dyDescent="0.25">
      <c r="A55" s="2">
        <f t="shared" si="2"/>
        <v>52</v>
      </c>
      <c r="B55" t="s">
        <v>114</v>
      </c>
      <c r="C55" t="s">
        <v>113</v>
      </c>
      <c r="D55" t="s">
        <v>2</v>
      </c>
      <c r="E55" s="20"/>
      <c r="F55" s="8"/>
      <c r="G55" s="8"/>
      <c r="H55" s="8"/>
    </row>
    <row r="56" spans="1:8" x14ac:dyDescent="0.25">
      <c r="A56" s="2">
        <f t="shared" si="2"/>
        <v>53</v>
      </c>
      <c r="B56" t="s">
        <v>112</v>
      </c>
      <c r="C56" t="s">
        <v>111</v>
      </c>
      <c r="D56" t="s">
        <v>5</v>
      </c>
      <c r="E56" s="20"/>
      <c r="F56" s="8"/>
      <c r="G56" s="8"/>
      <c r="H56" s="8"/>
    </row>
    <row r="57" spans="1:8" x14ac:dyDescent="0.25">
      <c r="A57" s="2">
        <f t="shared" si="2"/>
        <v>54</v>
      </c>
      <c r="B57" t="s">
        <v>110</v>
      </c>
      <c r="C57" t="s">
        <v>109</v>
      </c>
      <c r="D57" t="s">
        <v>36</v>
      </c>
      <c r="E57" s="20"/>
      <c r="F57" s="8"/>
      <c r="G57" s="8"/>
      <c r="H57" s="8"/>
    </row>
    <row r="58" spans="1:8" x14ac:dyDescent="0.25">
      <c r="A58" s="2">
        <f t="shared" si="2"/>
        <v>55</v>
      </c>
      <c r="B58" t="s">
        <v>108</v>
      </c>
      <c r="C58" t="s">
        <v>107</v>
      </c>
      <c r="D58" t="s">
        <v>10</v>
      </c>
      <c r="E58" s="20"/>
      <c r="F58" s="8"/>
      <c r="G58" s="8"/>
      <c r="H58" s="8"/>
    </row>
    <row r="59" spans="1:8" x14ac:dyDescent="0.25">
      <c r="A59" s="2">
        <f t="shared" si="2"/>
        <v>56</v>
      </c>
      <c r="B59" t="s">
        <v>106</v>
      </c>
      <c r="C59" t="s">
        <v>105</v>
      </c>
      <c r="D59" t="s">
        <v>104</v>
      </c>
      <c r="E59" s="20"/>
      <c r="F59" s="8"/>
      <c r="G59" s="8"/>
      <c r="H59" s="8"/>
    </row>
    <row r="60" spans="1:8" x14ac:dyDescent="0.25">
      <c r="A60" s="2">
        <f t="shared" si="2"/>
        <v>57</v>
      </c>
      <c r="B60" t="s">
        <v>103</v>
      </c>
      <c r="C60" t="s">
        <v>102</v>
      </c>
      <c r="D60" t="s">
        <v>5</v>
      </c>
      <c r="E60" s="20"/>
      <c r="F60" s="8"/>
      <c r="G60" s="8"/>
      <c r="H60" s="8"/>
    </row>
    <row r="61" spans="1:8" x14ac:dyDescent="0.25">
      <c r="A61" s="2">
        <f t="shared" si="2"/>
        <v>58</v>
      </c>
      <c r="B61" t="s">
        <v>101</v>
      </c>
      <c r="C61" t="s">
        <v>100</v>
      </c>
      <c r="D61" t="s">
        <v>78</v>
      </c>
      <c r="E61" s="20"/>
      <c r="F61" s="8"/>
      <c r="G61" s="8"/>
      <c r="H61" s="8"/>
    </row>
    <row r="62" spans="1:8" x14ac:dyDescent="0.25">
      <c r="A62" s="2">
        <f t="shared" si="2"/>
        <v>59</v>
      </c>
      <c r="B62" t="s">
        <v>99</v>
      </c>
      <c r="C62" t="s">
        <v>98</v>
      </c>
      <c r="D62" t="s">
        <v>36</v>
      </c>
      <c r="E62" s="20"/>
      <c r="F62" s="8"/>
      <c r="G62" s="8"/>
      <c r="H62" s="8"/>
    </row>
    <row r="63" spans="1:8" x14ac:dyDescent="0.25">
      <c r="A63" s="2">
        <f t="shared" si="2"/>
        <v>60</v>
      </c>
      <c r="B63" t="s">
        <v>97</v>
      </c>
      <c r="C63" t="s">
        <v>96</v>
      </c>
      <c r="D63" t="s">
        <v>10</v>
      </c>
      <c r="E63" s="20"/>
      <c r="F63" s="8"/>
      <c r="G63" s="8"/>
      <c r="H63" s="8"/>
    </row>
    <row r="64" spans="1:8" x14ac:dyDescent="0.25">
      <c r="A64" s="2">
        <f t="shared" si="2"/>
        <v>61</v>
      </c>
      <c r="B64" t="s">
        <v>95</v>
      </c>
      <c r="C64" t="s">
        <v>94</v>
      </c>
      <c r="D64" t="s">
        <v>5</v>
      </c>
      <c r="E64" s="20"/>
      <c r="F64" s="8"/>
      <c r="G64" s="8"/>
      <c r="H64" s="8"/>
    </row>
    <row r="65" spans="1:8" x14ac:dyDescent="0.25">
      <c r="A65" s="2">
        <f t="shared" si="2"/>
        <v>62</v>
      </c>
      <c r="B65" t="s">
        <v>93</v>
      </c>
      <c r="C65" t="s">
        <v>92</v>
      </c>
      <c r="D65" t="s">
        <v>61</v>
      </c>
      <c r="E65" s="20"/>
      <c r="F65" s="8"/>
      <c r="G65" s="8"/>
      <c r="H65" s="8"/>
    </row>
    <row r="66" spans="1:8" x14ac:dyDescent="0.25">
      <c r="A66" s="2">
        <f t="shared" si="2"/>
        <v>63</v>
      </c>
      <c r="B66" t="s">
        <v>91</v>
      </c>
      <c r="C66" t="s">
        <v>90</v>
      </c>
      <c r="D66" t="s">
        <v>89</v>
      </c>
      <c r="E66" s="20"/>
      <c r="F66" s="8"/>
      <c r="G66" s="8"/>
      <c r="H66" s="8"/>
    </row>
    <row r="67" spans="1:8" x14ac:dyDescent="0.25">
      <c r="A67" s="2">
        <f t="shared" si="2"/>
        <v>64</v>
      </c>
      <c r="B67" t="s">
        <v>88</v>
      </c>
      <c r="C67" t="s">
        <v>87</v>
      </c>
      <c r="D67" t="s">
        <v>2</v>
      </c>
      <c r="E67" s="20"/>
      <c r="F67" s="8"/>
      <c r="G67" s="8"/>
      <c r="H67" s="8"/>
    </row>
    <row r="68" spans="1:8" x14ac:dyDescent="0.25">
      <c r="A68" s="2">
        <f t="shared" si="2"/>
        <v>65</v>
      </c>
      <c r="B68" t="s">
        <v>86</v>
      </c>
      <c r="C68" t="s">
        <v>85</v>
      </c>
      <c r="D68" t="s">
        <v>2</v>
      </c>
      <c r="E68" s="20"/>
      <c r="F68" s="8"/>
      <c r="G68" s="8"/>
      <c r="H68" s="8"/>
    </row>
    <row r="69" spans="1:8" x14ac:dyDescent="0.25">
      <c r="A69" s="2">
        <f t="shared" ref="A69:A100" si="3">+A68+1</f>
        <v>66</v>
      </c>
      <c r="B69" t="s">
        <v>84</v>
      </c>
      <c r="C69" t="s">
        <v>83</v>
      </c>
      <c r="D69" t="s">
        <v>10</v>
      </c>
      <c r="E69" s="20"/>
      <c r="F69" s="8"/>
      <c r="G69" s="8"/>
      <c r="H69" s="8"/>
    </row>
    <row r="70" spans="1:8" x14ac:dyDescent="0.25">
      <c r="A70" s="2">
        <f t="shared" si="3"/>
        <v>67</v>
      </c>
      <c r="B70" t="s">
        <v>82</v>
      </c>
      <c r="C70" t="s">
        <v>81</v>
      </c>
      <c r="D70" t="s">
        <v>10</v>
      </c>
      <c r="E70" s="20"/>
      <c r="F70" s="8"/>
      <c r="G70" s="8"/>
      <c r="H70" s="8"/>
    </row>
    <row r="71" spans="1:8" x14ac:dyDescent="0.25">
      <c r="A71" s="2">
        <f t="shared" si="3"/>
        <v>68</v>
      </c>
      <c r="B71" t="s">
        <v>80</v>
      </c>
      <c r="C71" t="s">
        <v>79</v>
      </c>
      <c r="D71" t="s">
        <v>78</v>
      </c>
      <c r="E71" s="20"/>
      <c r="F71" s="8"/>
      <c r="G71" s="8"/>
      <c r="H71" s="8"/>
    </row>
    <row r="72" spans="1:8" x14ac:dyDescent="0.25">
      <c r="A72" s="2">
        <f t="shared" si="3"/>
        <v>69</v>
      </c>
      <c r="B72" t="s">
        <v>77</v>
      </c>
      <c r="C72" t="s">
        <v>76</v>
      </c>
      <c r="D72" t="s">
        <v>5</v>
      </c>
      <c r="E72" s="20"/>
      <c r="F72" s="8"/>
      <c r="G72" s="8"/>
      <c r="H72" s="8"/>
    </row>
    <row r="73" spans="1:8" x14ac:dyDescent="0.25">
      <c r="A73" s="2">
        <f t="shared" si="3"/>
        <v>70</v>
      </c>
      <c r="B73" t="s">
        <v>75</v>
      </c>
      <c r="C73" t="s">
        <v>74</v>
      </c>
      <c r="D73" t="s">
        <v>73</v>
      </c>
      <c r="E73" s="20"/>
      <c r="F73" s="8"/>
      <c r="G73" s="8"/>
      <c r="H73" s="8"/>
    </row>
    <row r="74" spans="1:8" x14ac:dyDescent="0.25">
      <c r="A74" s="2">
        <f t="shared" si="3"/>
        <v>71</v>
      </c>
      <c r="B74" t="s">
        <v>72</v>
      </c>
      <c r="C74" t="s">
        <v>71</v>
      </c>
      <c r="D74" t="s">
        <v>5</v>
      </c>
      <c r="E74" s="20"/>
      <c r="F74" s="8"/>
      <c r="G74" s="8"/>
      <c r="H74" s="8"/>
    </row>
    <row r="75" spans="1:8" x14ac:dyDescent="0.25">
      <c r="A75" s="2">
        <f t="shared" si="3"/>
        <v>72</v>
      </c>
      <c r="B75" t="s">
        <v>70</v>
      </c>
      <c r="C75" t="s">
        <v>69</v>
      </c>
      <c r="D75" t="s">
        <v>68</v>
      </c>
      <c r="E75" s="20"/>
      <c r="F75" s="8"/>
      <c r="G75" s="8"/>
      <c r="H75" s="8"/>
    </row>
    <row r="76" spans="1:8" x14ac:dyDescent="0.25">
      <c r="A76" s="2">
        <f t="shared" si="3"/>
        <v>73</v>
      </c>
      <c r="B76" t="s">
        <v>67</v>
      </c>
      <c r="C76" t="s">
        <v>66</v>
      </c>
      <c r="D76" t="s">
        <v>2</v>
      </c>
      <c r="E76" s="20"/>
      <c r="F76" s="8"/>
      <c r="G76" s="8"/>
      <c r="H76" s="8"/>
    </row>
    <row r="77" spans="1:8" x14ac:dyDescent="0.25">
      <c r="A77" s="2">
        <f t="shared" si="3"/>
        <v>74</v>
      </c>
      <c r="B77" t="s">
        <v>65</v>
      </c>
      <c r="C77" t="s">
        <v>64</v>
      </c>
      <c r="D77" t="s">
        <v>5</v>
      </c>
      <c r="E77" s="20"/>
      <c r="F77" s="8"/>
      <c r="G77" s="8"/>
      <c r="H77" s="8"/>
    </row>
    <row r="78" spans="1:8" x14ac:dyDescent="0.25">
      <c r="A78" s="2">
        <f t="shared" si="3"/>
        <v>75</v>
      </c>
      <c r="B78" t="s">
        <v>63</v>
      </c>
      <c r="C78" t="s">
        <v>62</v>
      </c>
      <c r="D78" t="s">
        <v>61</v>
      </c>
      <c r="E78" s="20"/>
      <c r="F78" s="8"/>
      <c r="G78" s="8"/>
      <c r="H78" s="8"/>
    </row>
    <row r="79" spans="1:8" x14ac:dyDescent="0.25">
      <c r="A79" s="2">
        <f t="shared" si="3"/>
        <v>76</v>
      </c>
      <c r="B79" t="s">
        <v>60</v>
      </c>
      <c r="C79" t="s">
        <v>59</v>
      </c>
      <c r="D79" t="s">
        <v>5</v>
      </c>
      <c r="E79" s="20"/>
      <c r="F79" s="8"/>
      <c r="G79" s="8"/>
      <c r="H79" s="8"/>
    </row>
    <row r="80" spans="1:8" x14ac:dyDescent="0.25">
      <c r="A80" s="2">
        <f t="shared" si="3"/>
        <v>77</v>
      </c>
      <c r="B80" t="s">
        <v>58</v>
      </c>
      <c r="C80" t="s">
        <v>57</v>
      </c>
      <c r="D80" t="s">
        <v>56</v>
      </c>
      <c r="E80" s="20"/>
      <c r="F80" s="8"/>
      <c r="G80" s="8"/>
      <c r="H80" s="8"/>
    </row>
    <row r="81" spans="1:9" x14ac:dyDescent="0.25">
      <c r="A81" s="2">
        <f t="shared" si="3"/>
        <v>78</v>
      </c>
      <c r="B81" t="s">
        <v>55</v>
      </c>
      <c r="C81" t="s">
        <v>54</v>
      </c>
      <c r="D81" t="s">
        <v>5</v>
      </c>
      <c r="E81" s="20"/>
      <c r="F81" s="8"/>
      <c r="G81" s="8"/>
      <c r="H81" s="8"/>
    </row>
    <row r="82" spans="1:9" x14ac:dyDescent="0.25">
      <c r="A82" s="2">
        <f t="shared" si="3"/>
        <v>79</v>
      </c>
      <c r="B82" t="s">
        <v>53</v>
      </c>
      <c r="C82" t="s">
        <v>52</v>
      </c>
      <c r="D82" t="s">
        <v>10</v>
      </c>
      <c r="E82" s="20"/>
      <c r="F82" s="8"/>
      <c r="G82" s="8"/>
      <c r="H82" s="8"/>
    </row>
    <row r="83" spans="1:9" x14ac:dyDescent="0.25">
      <c r="A83" s="2">
        <f t="shared" si="3"/>
        <v>80</v>
      </c>
      <c r="B83" t="s">
        <v>51</v>
      </c>
      <c r="C83" t="s">
        <v>50</v>
      </c>
      <c r="D83" t="s">
        <v>2</v>
      </c>
      <c r="E83" s="20"/>
      <c r="F83" s="8"/>
      <c r="G83" s="8"/>
      <c r="H83" s="8"/>
    </row>
    <row r="84" spans="1:9" x14ac:dyDescent="0.25">
      <c r="A84" s="2">
        <f t="shared" si="3"/>
        <v>81</v>
      </c>
      <c r="B84" t="s">
        <v>49</v>
      </c>
      <c r="C84" t="s">
        <v>48</v>
      </c>
      <c r="D84" t="s">
        <v>47</v>
      </c>
      <c r="E84" s="20"/>
      <c r="F84" s="8"/>
      <c r="G84" s="8"/>
      <c r="H84" s="8"/>
    </row>
    <row r="85" spans="1:9" x14ac:dyDescent="0.25">
      <c r="A85" s="2">
        <f t="shared" si="3"/>
        <v>82</v>
      </c>
      <c r="B85" t="s">
        <v>46</v>
      </c>
      <c r="C85" t="s">
        <v>45</v>
      </c>
      <c r="D85" t="s">
        <v>10</v>
      </c>
      <c r="E85" s="20"/>
      <c r="F85" s="8"/>
      <c r="G85" s="8"/>
      <c r="H85" s="8"/>
    </row>
    <row r="86" spans="1:9" x14ac:dyDescent="0.25">
      <c r="A86" s="2">
        <f t="shared" si="3"/>
        <v>83</v>
      </c>
      <c r="B86" t="s">
        <v>44</v>
      </c>
      <c r="C86" t="s">
        <v>43</v>
      </c>
      <c r="D86" t="s">
        <v>5</v>
      </c>
      <c r="E86" s="20"/>
      <c r="F86" s="8"/>
      <c r="G86" s="8"/>
      <c r="H86" s="8"/>
    </row>
    <row r="87" spans="1:9" x14ac:dyDescent="0.25">
      <c r="A87" s="2">
        <f t="shared" si="3"/>
        <v>84</v>
      </c>
      <c r="B87" t="s">
        <v>42</v>
      </c>
      <c r="C87" t="s">
        <v>41</v>
      </c>
      <c r="D87" t="s">
        <v>2</v>
      </c>
      <c r="E87" s="20"/>
      <c r="F87" s="8"/>
      <c r="G87" s="8"/>
      <c r="H87" s="8"/>
    </row>
    <row r="88" spans="1:9" x14ac:dyDescent="0.25">
      <c r="A88" s="2">
        <f t="shared" si="3"/>
        <v>85</v>
      </c>
      <c r="B88" s="3" t="s">
        <v>40</v>
      </c>
      <c r="C88" t="s">
        <v>39</v>
      </c>
      <c r="D88" t="s">
        <v>2</v>
      </c>
      <c r="E88" s="20">
        <f>+[18]Main!$J$2</f>
        <v>134.80000000000001</v>
      </c>
      <c r="F88" s="8">
        <f>+[18]Main!$J$4</f>
        <v>14470.152910400002</v>
      </c>
      <c r="G88" s="8">
        <f>+[18]Main!$J$6-[18]Main!$J$5</f>
        <v>1291</v>
      </c>
      <c r="H88" s="8">
        <f>+F88+G88</f>
        <v>15761.152910400002</v>
      </c>
      <c r="I88" s="9" t="s">
        <v>2201</v>
      </c>
    </row>
    <row r="89" spans="1:9" x14ac:dyDescent="0.25">
      <c r="A89" s="2">
        <f t="shared" si="3"/>
        <v>86</v>
      </c>
      <c r="B89" t="s">
        <v>38</v>
      </c>
      <c r="C89" t="s">
        <v>37</v>
      </c>
      <c r="D89" t="s">
        <v>36</v>
      </c>
      <c r="E89" s="20"/>
      <c r="F89" s="8"/>
      <c r="G89" s="8"/>
      <c r="H89" s="8"/>
    </row>
    <row r="90" spans="1:9" x14ac:dyDescent="0.25">
      <c r="A90" s="2">
        <f t="shared" si="3"/>
        <v>87</v>
      </c>
      <c r="B90" t="s">
        <v>35</v>
      </c>
      <c r="C90" t="s">
        <v>34</v>
      </c>
      <c r="D90" t="s">
        <v>2</v>
      </c>
      <c r="E90" s="20"/>
      <c r="F90" s="8"/>
      <c r="G90" s="8"/>
      <c r="H90" s="8"/>
    </row>
    <row r="91" spans="1:9" x14ac:dyDescent="0.25">
      <c r="A91" s="2">
        <f t="shared" si="3"/>
        <v>88</v>
      </c>
      <c r="B91" t="s">
        <v>33</v>
      </c>
      <c r="C91" t="s">
        <v>32</v>
      </c>
      <c r="D91" t="s">
        <v>31</v>
      </c>
      <c r="E91" s="20"/>
      <c r="F91" s="8"/>
      <c r="G91" s="8"/>
      <c r="H91" s="8"/>
    </row>
    <row r="92" spans="1:9" x14ac:dyDescent="0.25">
      <c r="A92" s="2">
        <f t="shared" si="3"/>
        <v>89</v>
      </c>
      <c r="B92" t="s">
        <v>30</v>
      </c>
      <c r="C92" t="s">
        <v>29</v>
      </c>
      <c r="D92" t="s">
        <v>28</v>
      </c>
      <c r="E92" s="20"/>
      <c r="F92" s="8"/>
      <c r="G92" s="8"/>
      <c r="H92" s="8"/>
    </row>
    <row r="93" spans="1:9" x14ac:dyDescent="0.25">
      <c r="A93" s="2">
        <f t="shared" si="3"/>
        <v>90</v>
      </c>
      <c r="B93" t="s">
        <v>27</v>
      </c>
      <c r="C93" t="s">
        <v>26</v>
      </c>
      <c r="D93" t="s">
        <v>2</v>
      </c>
      <c r="E93" s="20"/>
      <c r="F93" s="8"/>
      <c r="G93" s="8"/>
      <c r="H93" s="8"/>
    </row>
    <row r="94" spans="1:9" x14ac:dyDescent="0.25">
      <c r="A94" s="2">
        <f t="shared" si="3"/>
        <v>91</v>
      </c>
      <c r="B94" t="s">
        <v>25</v>
      </c>
      <c r="C94" t="s">
        <v>24</v>
      </c>
      <c r="D94" t="s">
        <v>10</v>
      </c>
      <c r="E94" s="20"/>
      <c r="F94" s="8"/>
      <c r="G94" s="8"/>
      <c r="H94" s="8"/>
    </row>
    <row r="95" spans="1:9" x14ac:dyDescent="0.25">
      <c r="A95" s="2">
        <f t="shared" si="3"/>
        <v>92</v>
      </c>
      <c r="B95" t="s">
        <v>23</v>
      </c>
      <c r="C95" t="s">
        <v>22</v>
      </c>
      <c r="D95" t="s">
        <v>10</v>
      </c>
      <c r="E95" s="20"/>
      <c r="F95" s="8"/>
      <c r="G95" s="8"/>
      <c r="H95" s="8"/>
    </row>
    <row r="96" spans="1:9" x14ac:dyDescent="0.25">
      <c r="A96" s="2">
        <f t="shared" si="3"/>
        <v>93</v>
      </c>
      <c r="B96" t="s">
        <v>21</v>
      </c>
      <c r="C96" t="s">
        <v>20</v>
      </c>
      <c r="D96" t="s">
        <v>2</v>
      </c>
      <c r="E96" s="20"/>
      <c r="F96" s="8"/>
      <c r="G96" s="8"/>
      <c r="H96" s="8"/>
    </row>
    <row r="97" spans="1:8" x14ac:dyDescent="0.25">
      <c r="A97" s="2">
        <f t="shared" si="3"/>
        <v>94</v>
      </c>
      <c r="B97" t="s">
        <v>19</v>
      </c>
      <c r="C97" t="s">
        <v>18</v>
      </c>
      <c r="D97" t="s">
        <v>2</v>
      </c>
      <c r="E97" s="20"/>
      <c r="F97" s="8"/>
      <c r="G97" s="8"/>
      <c r="H97" s="8"/>
    </row>
    <row r="98" spans="1:8" x14ac:dyDescent="0.25">
      <c r="A98" s="2">
        <f t="shared" si="3"/>
        <v>95</v>
      </c>
      <c r="B98" t="s">
        <v>17</v>
      </c>
      <c r="C98" t="s">
        <v>16</v>
      </c>
      <c r="D98" t="s">
        <v>10</v>
      </c>
      <c r="E98" s="20"/>
      <c r="F98" s="8"/>
      <c r="G98" s="8"/>
      <c r="H98" s="8"/>
    </row>
    <row r="99" spans="1:8" x14ac:dyDescent="0.25">
      <c r="A99" s="2">
        <f t="shared" si="3"/>
        <v>96</v>
      </c>
      <c r="B99" t="s">
        <v>15</v>
      </c>
      <c r="C99" t="s">
        <v>14</v>
      </c>
      <c r="D99" t="s">
        <v>13</v>
      </c>
      <c r="E99" s="20"/>
      <c r="F99" s="8"/>
      <c r="G99" s="8"/>
      <c r="H99" s="8"/>
    </row>
    <row r="100" spans="1:8" x14ac:dyDescent="0.25">
      <c r="A100" s="2">
        <f t="shared" si="3"/>
        <v>97</v>
      </c>
      <c r="B100" t="s">
        <v>12</v>
      </c>
      <c r="C100" t="s">
        <v>11</v>
      </c>
      <c r="D100" t="s">
        <v>10</v>
      </c>
      <c r="E100" s="20"/>
      <c r="F100" s="8"/>
      <c r="G100" s="8"/>
      <c r="H100" s="8"/>
    </row>
    <row r="101" spans="1:8" x14ac:dyDescent="0.25">
      <c r="A101" s="2">
        <f t="shared" ref="A101:A164" si="4">+A100+1</f>
        <v>98</v>
      </c>
      <c r="B101" t="s">
        <v>9</v>
      </c>
      <c r="C101" t="s">
        <v>8</v>
      </c>
      <c r="D101" t="s">
        <v>2</v>
      </c>
      <c r="E101" s="20"/>
      <c r="F101" s="8"/>
      <c r="G101" s="8"/>
      <c r="H101" s="8"/>
    </row>
    <row r="102" spans="1:8" x14ac:dyDescent="0.25">
      <c r="A102" s="2">
        <f t="shared" si="4"/>
        <v>99</v>
      </c>
      <c r="B102" t="s">
        <v>7</v>
      </c>
      <c r="C102" t="s">
        <v>6</v>
      </c>
      <c r="D102" t="s">
        <v>5</v>
      </c>
      <c r="E102" s="20"/>
      <c r="F102" s="8"/>
      <c r="G102" s="8"/>
      <c r="H102" s="8"/>
    </row>
    <row r="103" spans="1:8" x14ac:dyDescent="0.25">
      <c r="A103" s="2">
        <f t="shared" si="4"/>
        <v>100</v>
      </c>
      <c r="B103" t="s">
        <v>4</v>
      </c>
      <c r="C103" t="s">
        <v>3</v>
      </c>
      <c r="D103" t="s">
        <v>2</v>
      </c>
      <c r="E103" s="20"/>
      <c r="F103" s="8"/>
      <c r="G103" s="8"/>
      <c r="H103" s="8"/>
    </row>
    <row r="104" spans="1:8" x14ac:dyDescent="0.25">
      <c r="A104" s="2">
        <f t="shared" si="4"/>
        <v>101</v>
      </c>
      <c r="B104" t="s">
        <v>998</v>
      </c>
      <c r="C104" t="s">
        <v>999</v>
      </c>
      <c r="D104" t="s">
        <v>31</v>
      </c>
      <c r="E104" s="20"/>
      <c r="F104" s="8"/>
      <c r="G104" s="8"/>
      <c r="H104" s="8"/>
    </row>
    <row r="105" spans="1:8" x14ac:dyDescent="0.25">
      <c r="A105" s="2">
        <f t="shared" si="4"/>
        <v>102</v>
      </c>
      <c r="B105" t="s">
        <v>1000</v>
      </c>
      <c r="C105" t="s">
        <v>1001</v>
      </c>
      <c r="D105" t="s">
        <v>2</v>
      </c>
      <c r="E105" s="20"/>
      <c r="F105" s="8"/>
      <c r="G105" s="8"/>
      <c r="H105" s="8"/>
    </row>
    <row r="106" spans="1:8" x14ac:dyDescent="0.25">
      <c r="A106" s="2">
        <f t="shared" si="4"/>
        <v>103</v>
      </c>
      <c r="B106" t="s">
        <v>1002</v>
      </c>
      <c r="C106" t="s">
        <v>1003</v>
      </c>
      <c r="D106" t="s">
        <v>47</v>
      </c>
      <c r="E106" s="20"/>
      <c r="F106" s="8"/>
      <c r="G106" s="8"/>
      <c r="H106" s="8"/>
    </row>
    <row r="107" spans="1:8" x14ac:dyDescent="0.25">
      <c r="A107" s="2">
        <f t="shared" si="4"/>
        <v>104</v>
      </c>
      <c r="B107" t="s">
        <v>1004</v>
      </c>
      <c r="C107" t="s">
        <v>1005</v>
      </c>
      <c r="D107" t="s">
        <v>56</v>
      </c>
      <c r="E107" s="20"/>
      <c r="F107" s="8"/>
      <c r="G107" s="8"/>
      <c r="H107" s="8"/>
    </row>
    <row r="108" spans="1:8" x14ac:dyDescent="0.25">
      <c r="A108" s="2">
        <f t="shared" si="4"/>
        <v>105</v>
      </c>
      <c r="B108" t="s">
        <v>1006</v>
      </c>
      <c r="C108" t="s">
        <v>1006</v>
      </c>
      <c r="D108" t="s">
        <v>2</v>
      </c>
      <c r="E108" s="20"/>
      <c r="F108" s="8"/>
      <c r="G108" s="8"/>
      <c r="H108" s="8"/>
    </row>
    <row r="109" spans="1:8" x14ac:dyDescent="0.25">
      <c r="A109" s="2">
        <f t="shared" si="4"/>
        <v>106</v>
      </c>
      <c r="B109" t="s">
        <v>1007</v>
      </c>
      <c r="C109" t="s">
        <v>1008</v>
      </c>
      <c r="D109" t="s">
        <v>2</v>
      </c>
      <c r="E109" s="20"/>
      <c r="F109" s="8"/>
      <c r="G109" s="8"/>
      <c r="H109" s="8"/>
    </row>
    <row r="110" spans="1:8" x14ac:dyDescent="0.25">
      <c r="A110" s="2">
        <f t="shared" si="4"/>
        <v>107</v>
      </c>
      <c r="B110" t="s">
        <v>1009</v>
      </c>
      <c r="C110" t="s">
        <v>1010</v>
      </c>
      <c r="D110" t="s">
        <v>28</v>
      </c>
      <c r="E110" s="20"/>
      <c r="F110" s="8"/>
      <c r="G110" s="8"/>
      <c r="H110" s="8"/>
    </row>
    <row r="111" spans="1:8" x14ac:dyDescent="0.25">
      <c r="A111" s="2">
        <f t="shared" si="4"/>
        <v>108</v>
      </c>
      <c r="B111" t="s">
        <v>283</v>
      </c>
      <c r="C111" t="s">
        <v>284</v>
      </c>
      <c r="D111" t="s">
        <v>5</v>
      </c>
      <c r="E111" s="20"/>
      <c r="F111" s="8"/>
      <c r="G111" s="8"/>
      <c r="H111" s="8"/>
    </row>
    <row r="112" spans="1:8" x14ac:dyDescent="0.25">
      <c r="A112" s="2">
        <f t="shared" si="4"/>
        <v>109</v>
      </c>
      <c r="B112" t="s">
        <v>1011</v>
      </c>
      <c r="C112" t="s">
        <v>1012</v>
      </c>
      <c r="D112" t="s">
        <v>2</v>
      </c>
      <c r="E112" s="20"/>
      <c r="F112" s="8"/>
      <c r="G112" s="8"/>
      <c r="H112" s="8"/>
    </row>
    <row r="113" spans="1:8" x14ac:dyDescent="0.25">
      <c r="A113" s="2">
        <f t="shared" si="4"/>
        <v>110</v>
      </c>
      <c r="B113" t="s">
        <v>1013</v>
      </c>
      <c r="C113" t="s">
        <v>1014</v>
      </c>
      <c r="D113" t="s">
        <v>166</v>
      </c>
      <c r="E113" s="20"/>
      <c r="F113" s="8"/>
      <c r="G113" s="8"/>
      <c r="H113" s="8"/>
    </row>
    <row r="114" spans="1:8" x14ac:dyDescent="0.25">
      <c r="A114" s="2">
        <f t="shared" si="4"/>
        <v>111</v>
      </c>
      <c r="B114" t="s">
        <v>1015</v>
      </c>
      <c r="C114" t="s">
        <v>1016</v>
      </c>
      <c r="D114" t="s">
        <v>78</v>
      </c>
      <c r="E114" s="20"/>
      <c r="F114" s="8"/>
      <c r="G114" s="8"/>
      <c r="H114" s="8"/>
    </row>
    <row r="115" spans="1:8" x14ac:dyDescent="0.25">
      <c r="A115" s="2">
        <f t="shared" si="4"/>
        <v>112</v>
      </c>
      <c r="B115" t="s">
        <v>1017</v>
      </c>
      <c r="C115" t="s">
        <v>1018</v>
      </c>
      <c r="D115" t="s">
        <v>2</v>
      </c>
      <c r="E115" s="20"/>
      <c r="F115" s="8"/>
      <c r="G115" s="8"/>
      <c r="H115" s="8"/>
    </row>
    <row r="116" spans="1:8" x14ac:dyDescent="0.25">
      <c r="A116" s="2">
        <f t="shared" si="4"/>
        <v>113</v>
      </c>
      <c r="B116" t="s">
        <v>264</v>
      </c>
      <c r="C116" t="s">
        <v>265</v>
      </c>
      <c r="D116" t="s">
        <v>266</v>
      </c>
      <c r="E116" s="20"/>
      <c r="F116" s="8"/>
      <c r="G116" s="8"/>
      <c r="H116" s="8"/>
    </row>
    <row r="117" spans="1:8" x14ac:dyDescent="0.25">
      <c r="A117" s="2">
        <f t="shared" si="4"/>
        <v>114</v>
      </c>
      <c r="B117" t="s">
        <v>1019</v>
      </c>
      <c r="C117" t="s">
        <v>1020</v>
      </c>
      <c r="D117" t="s">
        <v>47</v>
      </c>
      <c r="E117" s="20"/>
      <c r="F117" s="8"/>
      <c r="G117" s="8"/>
      <c r="H117" s="8"/>
    </row>
    <row r="118" spans="1:8" x14ac:dyDescent="0.25">
      <c r="A118" s="2">
        <f t="shared" si="4"/>
        <v>115</v>
      </c>
      <c r="B118" t="s">
        <v>1021</v>
      </c>
      <c r="C118" t="s">
        <v>1022</v>
      </c>
      <c r="D118" t="s">
        <v>975</v>
      </c>
      <c r="E118" s="20"/>
      <c r="F118" s="8"/>
      <c r="G118" s="8"/>
      <c r="H118" s="8"/>
    </row>
    <row r="119" spans="1:8" x14ac:dyDescent="0.25">
      <c r="A119" s="2">
        <f t="shared" si="4"/>
        <v>116</v>
      </c>
      <c r="B119" t="s">
        <v>1023</v>
      </c>
      <c r="C119" t="s">
        <v>1024</v>
      </c>
      <c r="D119" t="s">
        <v>179</v>
      </c>
      <c r="E119" s="20"/>
      <c r="F119" s="8"/>
      <c r="G119" s="8"/>
      <c r="H119" s="8"/>
    </row>
    <row r="120" spans="1:8" x14ac:dyDescent="0.25">
      <c r="A120" s="2">
        <f t="shared" si="4"/>
        <v>117</v>
      </c>
      <c r="B120" t="s">
        <v>1025</v>
      </c>
      <c r="C120" t="s">
        <v>1026</v>
      </c>
      <c r="D120" t="s">
        <v>47</v>
      </c>
      <c r="E120" s="20"/>
      <c r="F120" s="8"/>
      <c r="G120" s="8"/>
      <c r="H120" s="8"/>
    </row>
    <row r="121" spans="1:8" x14ac:dyDescent="0.25">
      <c r="A121" s="2">
        <f t="shared" si="4"/>
        <v>118</v>
      </c>
      <c r="B121" t="s">
        <v>1027</v>
      </c>
      <c r="C121" t="s">
        <v>1028</v>
      </c>
      <c r="D121" t="s">
        <v>5</v>
      </c>
      <c r="E121" s="20"/>
      <c r="F121" s="8"/>
      <c r="G121" s="8"/>
      <c r="H121" s="8"/>
    </row>
    <row r="122" spans="1:8" x14ac:dyDescent="0.25">
      <c r="A122" s="2">
        <f t="shared" si="4"/>
        <v>119</v>
      </c>
      <c r="B122" t="s">
        <v>1029</v>
      </c>
      <c r="C122" t="s">
        <v>1030</v>
      </c>
      <c r="D122" t="s">
        <v>204</v>
      </c>
      <c r="E122" s="20"/>
      <c r="F122" s="8"/>
      <c r="G122" s="8"/>
      <c r="H122" s="8"/>
    </row>
    <row r="123" spans="1:8" x14ac:dyDescent="0.25">
      <c r="A123" s="2">
        <f t="shared" si="4"/>
        <v>120</v>
      </c>
      <c r="B123" t="s">
        <v>1031</v>
      </c>
      <c r="C123" t="s">
        <v>1032</v>
      </c>
      <c r="D123" t="s">
        <v>10</v>
      </c>
      <c r="E123" s="20"/>
      <c r="F123" s="8"/>
      <c r="G123" s="8"/>
      <c r="H123" s="8"/>
    </row>
    <row r="124" spans="1:8" x14ac:dyDescent="0.25">
      <c r="A124" s="2">
        <f t="shared" si="4"/>
        <v>121</v>
      </c>
      <c r="B124" t="s">
        <v>1033</v>
      </c>
      <c r="C124" t="s">
        <v>1034</v>
      </c>
      <c r="D124" t="s">
        <v>179</v>
      </c>
      <c r="E124" s="20"/>
      <c r="F124" s="8"/>
      <c r="G124" s="8"/>
      <c r="H124" s="8"/>
    </row>
    <row r="125" spans="1:8" x14ac:dyDescent="0.25">
      <c r="A125" s="2">
        <f t="shared" si="4"/>
        <v>122</v>
      </c>
      <c r="B125" t="s">
        <v>1035</v>
      </c>
      <c r="C125" t="s">
        <v>1036</v>
      </c>
      <c r="D125" t="s">
        <v>2</v>
      </c>
      <c r="E125" s="20"/>
      <c r="F125" s="8"/>
      <c r="G125" s="8"/>
      <c r="H125" s="8"/>
    </row>
    <row r="126" spans="1:8" x14ac:dyDescent="0.25">
      <c r="A126" s="2">
        <f t="shared" si="4"/>
        <v>123</v>
      </c>
      <c r="B126" t="s">
        <v>262</v>
      </c>
      <c r="C126" t="s">
        <v>263</v>
      </c>
      <c r="D126" t="s">
        <v>10</v>
      </c>
      <c r="E126" s="20"/>
      <c r="F126" s="8"/>
      <c r="G126" s="8"/>
      <c r="H126" s="8"/>
    </row>
    <row r="127" spans="1:8" x14ac:dyDescent="0.25">
      <c r="A127" s="2">
        <f t="shared" si="4"/>
        <v>124</v>
      </c>
      <c r="B127" t="s">
        <v>1037</v>
      </c>
      <c r="C127" t="s">
        <v>1038</v>
      </c>
      <c r="D127" t="s">
        <v>991</v>
      </c>
      <c r="E127" s="20"/>
      <c r="F127" s="8"/>
      <c r="G127" s="8"/>
      <c r="H127" s="8"/>
    </row>
    <row r="128" spans="1:8" x14ac:dyDescent="0.25">
      <c r="A128" s="2">
        <f t="shared" si="4"/>
        <v>125</v>
      </c>
      <c r="B128" t="s">
        <v>1039</v>
      </c>
      <c r="C128" t="s">
        <v>1040</v>
      </c>
      <c r="D128" t="s">
        <v>56</v>
      </c>
      <c r="E128" s="20"/>
      <c r="F128" s="8"/>
      <c r="G128" s="8"/>
      <c r="H128" s="8"/>
    </row>
    <row r="129" spans="1:8" x14ac:dyDescent="0.25">
      <c r="A129" s="2">
        <f t="shared" si="4"/>
        <v>126</v>
      </c>
      <c r="B129" t="s">
        <v>297</v>
      </c>
      <c r="C129" t="s">
        <v>298</v>
      </c>
      <c r="D129" t="s">
        <v>5</v>
      </c>
      <c r="E129" s="20"/>
      <c r="F129" s="8"/>
      <c r="G129" s="8"/>
      <c r="H129" s="8"/>
    </row>
    <row r="130" spans="1:8" x14ac:dyDescent="0.25">
      <c r="A130" s="2">
        <f t="shared" si="4"/>
        <v>127</v>
      </c>
      <c r="B130" t="s">
        <v>1041</v>
      </c>
      <c r="C130" t="s">
        <v>1042</v>
      </c>
      <c r="D130" t="s">
        <v>28</v>
      </c>
      <c r="E130" s="20"/>
      <c r="F130" s="8"/>
      <c r="G130" s="8"/>
      <c r="H130" s="8"/>
    </row>
    <row r="131" spans="1:8" x14ac:dyDescent="0.25">
      <c r="A131" s="2">
        <f t="shared" si="4"/>
        <v>128</v>
      </c>
      <c r="B131" t="s">
        <v>1043</v>
      </c>
      <c r="C131" t="s">
        <v>1044</v>
      </c>
      <c r="D131" t="s">
        <v>2</v>
      </c>
      <c r="E131" s="20"/>
      <c r="F131" s="8"/>
      <c r="G131" s="8"/>
      <c r="H131" s="8"/>
    </row>
    <row r="132" spans="1:8" x14ac:dyDescent="0.25">
      <c r="A132" s="2">
        <f t="shared" si="4"/>
        <v>129</v>
      </c>
      <c r="B132" t="s">
        <v>1045</v>
      </c>
      <c r="C132" t="s">
        <v>1046</v>
      </c>
      <c r="D132" t="s">
        <v>10</v>
      </c>
      <c r="E132" s="20"/>
      <c r="F132" s="8"/>
      <c r="G132" s="8"/>
      <c r="H132" s="8"/>
    </row>
    <row r="133" spans="1:8" x14ac:dyDescent="0.25">
      <c r="A133" s="2">
        <f t="shared" si="4"/>
        <v>130</v>
      </c>
      <c r="B133" t="s">
        <v>1047</v>
      </c>
      <c r="C133" t="s">
        <v>1048</v>
      </c>
      <c r="D133" t="s">
        <v>73</v>
      </c>
      <c r="E133" s="20"/>
      <c r="F133" s="8"/>
      <c r="G133" s="8"/>
      <c r="H133" s="8"/>
    </row>
    <row r="134" spans="1:8" x14ac:dyDescent="0.25">
      <c r="A134" s="2">
        <f t="shared" si="4"/>
        <v>131</v>
      </c>
      <c r="B134" t="s">
        <v>1049</v>
      </c>
      <c r="C134" t="s">
        <v>1050</v>
      </c>
      <c r="D134" t="s">
        <v>10</v>
      </c>
      <c r="E134" s="20"/>
      <c r="F134" s="8"/>
      <c r="G134" s="8"/>
      <c r="H134" s="8"/>
    </row>
    <row r="135" spans="1:8" x14ac:dyDescent="0.25">
      <c r="A135" s="2">
        <f t="shared" si="4"/>
        <v>132</v>
      </c>
      <c r="B135" t="s">
        <v>1051</v>
      </c>
      <c r="C135" t="s">
        <v>1052</v>
      </c>
      <c r="D135" t="s">
        <v>47</v>
      </c>
      <c r="E135" s="20"/>
      <c r="F135" s="8"/>
      <c r="G135" s="8"/>
      <c r="H135" s="8"/>
    </row>
    <row r="136" spans="1:8" x14ac:dyDescent="0.25">
      <c r="A136" s="2">
        <f t="shared" si="4"/>
        <v>133</v>
      </c>
      <c r="B136" t="s">
        <v>1053</v>
      </c>
      <c r="C136" t="s">
        <v>1054</v>
      </c>
      <c r="D136" t="s">
        <v>179</v>
      </c>
      <c r="E136" s="20"/>
      <c r="F136" s="8"/>
      <c r="G136" s="8"/>
      <c r="H136" s="8"/>
    </row>
    <row r="137" spans="1:8" x14ac:dyDescent="0.25">
      <c r="A137" s="2">
        <f t="shared" si="4"/>
        <v>134</v>
      </c>
      <c r="B137" t="s">
        <v>1055</v>
      </c>
      <c r="C137" t="s">
        <v>1056</v>
      </c>
      <c r="D137" t="s">
        <v>61</v>
      </c>
      <c r="E137" s="20"/>
      <c r="F137" s="8"/>
      <c r="G137" s="8"/>
      <c r="H137" s="8"/>
    </row>
    <row r="138" spans="1:8" x14ac:dyDescent="0.25">
      <c r="A138" s="2">
        <f t="shared" si="4"/>
        <v>135</v>
      </c>
      <c r="B138" t="s">
        <v>1057</v>
      </c>
      <c r="C138" t="s">
        <v>1057</v>
      </c>
      <c r="D138" t="s">
        <v>2</v>
      </c>
      <c r="E138" s="20"/>
      <c r="F138" s="8"/>
      <c r="G138" s="8"/>
      <c r="H138" s="8"/>
    </row>
    <row r="139" spans="1:8" x14ac:dyDescent="0.25">
      <c r="A139" s="2">
        <f t="shared" si="4"/>
        <v>136</v>
      </c>
      <c r="B139" t="s">
        <v>267</v>
      </c>
      <c r="C139" t="s">
        <v>268</v>
      </c>
      <c r="D139" t="s">
        <v>984</v>
      </c>
      <c r="E139" s="20"/>
      <c r="F139" s="8"/>
      <c r="G139" s="8"/>
      <c r="H139" s="8"/>
    </row>
    <row r="140" spans="1:8" x14ac:dyDescent="0.25">
      <c r="A140" s="2">
        <f t="shared" si="4"/>
        <v>137</v>
      </c>
      <c r="B140" t="s">
        <v>1058</v>
      </c>
      <c r="C140" t="s">
        <v>1059</v>
      </c>
      <c r="D140" t="s">
        <v>10</v>
      </c>
      <c r="E140" s="20"/>
      <c r="F140" s="8"/>
      <c r="G140" s="8"/>
      <c r="H140" s="8"/>
    </row>
    <row r="141" spans="1:8" x14ac:dyDescent="0.25">
      <c r="A141" s="2">
        <f t="shared" si="4"/>
        <v>138</v>
      </c>
      <c r="B141" t="s">
        <v>1060</v>
      </c>
      <c r="C141" t="s">
        <v>1061</v>
      </c>
      <c r="D141" t="s">
        <v>193</v>
      </c>
      <c r="E141" s="20"/>
      <c r="F141" s="8"/>
      <c r="G141" s="8"/>
      <c r="H141" s="8"/>
    </row>
    <row r="142" spans="1:8" x14ac:dyDescent="0.25">
      <c r="A142" s="2">
        <f t="shared" si="4"/>
        <v>139</v>
      </c>
      <c r="B142" t="s">
        <v>1062</v>
      </c>
      <c r="C142" t="s">
        <v>1063</v>
      </c>
      <c r="D142" t="s">
        <v>2</v>
      </c>
      <c r="E142" s="20"/>
      <c r="F142" s="8"/>
      <c r="G142" s="8"/>
      <c r="H142" s="8"/>
    </row>
    <row r="143" spans="1:8" x14ac:dyDescent="0.25">
      <c r="A143" s="2">
        <f t="shared" si="4"/>
        <v>140</v>
      </c>
      <c r="B143" t="s">
        <v>1064</v>
      </c>
      <c r="C143" t="s">
        <v>1065</v>
      </c>
      <c r="D143" t="s">
        <v>2</v>
      </c>
      <c r="E143" s="20"/>
      <c r="F143" s="8"/>
      <c r="G143" s="8"/>
      <c r="H143" s="8"/>
    </row>
    <row r="144" spans="1:8" x14ac:dyDescent="0.25">
      <c r="A144" s="2">
        <f t="shared" si="4"/>
        <v>141</v>
      </c>
      <c r="B144" t="s">
        <v>1066</v>
      </c>
      <c r="C144" t="s">
        <v>1067</v>
      </c>
      <c r="D144" t="s">
        <v>10</v>
      </c>
      <c r="E144" s="20"/>
      <c r="F144" s="8"/>
      <c r="G144" s="8"/>
      <c r="H144" s="8"/>
    </row>
    <row r="145" spans="1:8" x14ac:dyDescent="0.25">
      <c r="A145" s="2">
        <f t="shared" si="4"/>
        <v>142</v>
      </c>
      <c r="B145" t="s">
        <v>1068</v>
      </c>
      <c r="C145" t="s">
        <v>1069</v>
      </c>
      <c r="D145" t="s">
        <v>2</v>
      </c>
      <c r="E145" s="20"/>
      <c r="F145" s="8"/>
      <c r="G145" s="8"/>
      <c r="H145" s="8"/>
    </row>
    <row r="146" spans="1:8" x14ac:dyDescent="0.25">
      <c r="A146" s="2">
        <f t="shared" si="4"/>
        <v>143</v>
      </c>
      <c r="B146" t="s">
        <v>1070</v>
      </c>
      <c r="C146" t="s">
        <v>1071</v>
      </c>
      <c r="D146" t="s">
        <v>179</v>
      </c>
      <c r="E146" s="20"/>
      <c r="F146" s="8"/>
      <c r="G146" s="8"/>
      <c r="H146" s="8"/>
    </row>
    <row r="147" spans="1:8" x14ac:dyDescent="0.25">
      <c r="A147" s="2">
        <f t="shared" si="4"/>
        <v>144</v>
      </c>
      <c r="B147" t="s">
        <v>1072</v>
      </c>
      <c r="C147" t="s">
        <v>1073</v>
      </c>
      <c r="D147" t="s">
        <v>31</v>
      </c>
      <c r="E147" s="20"/>
      <c r="F147" s="8"/>
      <c r="G147" s="8"/>
      <c r="H147" s="8"/>
    </row>
    <row r="148" spans="1:8" x14ac:dyDescent="0.25">
      <c r="A148" s="2">
        <f t="shared" si="4"/>
        <v>145</v>
      </c>
      <c r="B148" t="s">
        <v>1074</v>
      </c>
      <c r="C148" t="s">
        <v>1074</v>
      </c>
      <c r="D148" t="s">
        <v>2</v>
      </c>
      <c r="E148" s="20"/>
      <c r="F148" s="8"/>
      <c r="G148" s="8"/>
      <c r="H148" s="8"/>
    </row>
    <row r="149" spans="1:8" x14ac:dyDescent="0.25">
      <c r="A149" s="2">
        <f t="shared" si="4"/>
        <v>146</v>
      </c>
      <c r="B149" t="s">
        <v>1075</v>
      </c>
      <c r="C149" t="s">
        <v>1076</v>
      </c>
      <c r="D149" t="s">
        <v>10</v>
      </c>
      <c r="E149" s="20"/>
      <c r="F149" s="8"/>
      <c r="G149" s="8"/>
      <c r="H149" s="8"/>
    </row>
    <row r="150" spans="1:8" x14ac:dyDescent="0.25">
      <c r="A150" s="2">
        <f t="shared" si="4"/>
        <v>147</v>
      </c>
      <c r="B150" t="s">
        <v>1077</v>
      </c>
      <c r="C150" t="s">
        <v>1078</v>
      </c>
      <c r="D150" t="s">
        <v>193</v>
      </c>
      <c r="E150" s="20"/>
      <c r="F150" s="8"/>
      <c r="G150" s="8"/>
      <c r="H150" s="8"/>
    </row>
    <row r="151" spans="1:8" x14ac:dyDescent="0.25">
      <c r="A151" s="2">
        <f t="shared" si="4"/>
        <v>148</v>
      </c>
      <c r="B151" t="s">
        <v>1079</v>
      </c>
      <c r="C151" t="s">
        <v>1080</v>
      </c>
      <c r="D151" t="s">
        <v>975</v>
      </c>
      <c r="E151" s="20"/>
      <c r="F151" s="8"/>
      <c r="G151" s="8"/>
      <c r="H151" s="8"/>
    </row>
    <row r="152" spans="1:8" x14ac:dyDescent="0.25">
      <c r="A152" s="2">
        <f t="shared" si="4"/>
        <v>149</v>
      </c>
      <c r="B152" t="s">
        <v>1081</v>
      </c>
      <c r="C152" t="s">
        <v>1082</v>
      </c>
      <c r="D152" t="s">
        <v>179</v>
      </c>
      <c r="E152" s="20"/>
      <c r="F152" s="8"/>
      <c r="G152" s="8"/>
      <c r="H152" s="8"/>
    </row>
    <row r="153" spans="1:8" x14ac:dyDescent="0.25">
      <c r="A153" s="2">
        <f t="shared" si="4"/>
        <v>150</v>
      </c>
      <c r="B153" t="s">
        <v>1083</v>
      </c>
      <c r="C153" t="s">
        <v>1084</v>
      </c>
      <c r="D153" t="s">
        <v>984</v>
      </c>
      <c r="E153" s="20"/>
      <c r="F153" s="8"/>
      <c r="G153" s="8"/>
      <c r="H153" s="8"/>
    </row>
    <row r="154" spans="1:8" x14ac:dyDescent="0.25">
      <c r="A154" s="2">
        <f t="shared" si="4"/>
        <v>151</v>
      </c>
      <c r="B154" t="s">
        <v>1085</v>
      </c>
      <c r="C154" t="s">
        <v>1086</v>
      </c>
      <c r="D154" t="s">
        <v>2</v>
      </c>
      <c r="E154" s="20"/>
      <c r="F154" s="8"/>
      <c r="G154" s="8"/>
      <c r="H154" s="8"/>
    </row>
    <row r="155" spans="1:8" x14ac:dyDescent="0.25">
      <c r="A155" s="2">
        <f t="shared" si="4"/>
        <v>152</v>
      </c>
      <c r="B155" t="s">
        <v>1087</v>
      </c>
      <c r="C155" t="s">
        <v>1088</v>
      </c>
      <c r="D155" t="s">
        <v>2</v>
      </c>
      <c r="E155" s="20"/>
      <c r="F155" s="8"/>
      <c r="G155" s="8"/>
      <c r="H155" s="8"/>
    </row>
    <row r="156" spans="1:8" x14ac:dyDescent="0.25">
      <c r="A156" s="2">
        <f t="shared" si="4"/>
        <v>153</v>
      </c>
      <c r="B156" t="s">
        <v>1089</v>
      </c>
      <c r="C156" t="s">
        <v>1090</v>
      </c>
      <c r="D156" t="s">
        <v>47</v>
      </c>
      <c r="E156" s="20"/>
      <c r="F156" s="8"/>
      <c r="G156" s="8"/>
      <c r="H156" s="8"/>
    </row>
    <row r="157" spans="1:8" x14ac:dyDescent="0.25">
      <c r="A157" s="2">
        <f t="shared" si="4"/>
        <v>154</v>
      </c>
      <c r="B157" t="s">
        <v>1091</v>
      </c>
      <c r="C157" t="s">
        <v>1092</v>
      </c>
      <c r="D157" t="s">
        <v>2</v>
      </c>
      <c r="E157" s="20"/>
      <c r="F157" s="8"/>
      <c r="G157" s="8"/>
      <c r="H157" s="8"/>
    </row>
    <row r="158" spans="1:8" x14ac:dyDescent="0.25">
      <c r="A158" s="2">
        <f t="shared" si="4"/>
        <v>155</v>
      </c>
      <c r="B158" t="s">
        <v>1093</v>
      </c>
      <c r="C158" t="s">
        <v>1094</v>
      </c>
      <c r="D158" t="s">
        <v>186</v>
      </c>
      <c r="E158" s="20"/>
      <c r="F158" s="8"/>
      <c r="G158" s="8"/>
      <c r="H158" s="8"/>
    </row>
    <row r="159" spans="1:8" x14ac:dyDescent="0.25">
      <c r="A159" s="2">
        <f t="shared" si="4"/>
        <v>156</v>
      </c>
      <c r="B159" t="s">
        <v>1095</v>
      </c>
      <c r="C159" t="s">
        <v>1096</v>
      </c>
      <c r="D159" t="s">
        <v>47</v>
      </c>
      <c r="E159" s="20"/>
      <c r="F159" s="8"/>
      <c r="G159" s="8"/>
      <c r="H159" s="8"/>
    </row>
    <row r="160" spans="1:8" x14ac:dyDescent="0.25">
      <c r="A160" s="2">
        <f t="shared" si="4"/>
        <v>157</v>
      </c>
      <c r="B160" t="s">
        <v>1097</v>
      </c>
      <c r="C160" t="s">
        <v>1098</v>
      </c>
      <c r="D160" t="s">
        <v>10</v>
      </c>
      <c r="E160" s="20"/>
      <c r="F160" s="8"/>
      <c r="G160" s="8"/>
      <c r="H160" s="8"/>
    </row>
    <row r="161" spans="1:8" x14ac:dyDescent="0.25">
      <c r="A161" s="2">
        <f t="shared" si="4"/>
        <v>158</v>
      </c>
      <c r="B161" t="s">
        <v>1099</v>
      </c>
      <c r="C161" t="s">
        <v>1100</v>
      </c>
      <c r="D161" t="s">
        <v>975</v>
      </c>
      <c r="E161" s="20"/>
      <c r="F161" s="8"/>
      <c r="G161" s="8"/>
      <c r="H161" s="8"/>
    </row>
    <row r="162" spans="1:8" x14ac:dyDescent="0.25">
      <c r="A162" s="2">
        <f t="shared" si="4"/>
        <v>159</v>
      </c>
      <c r="B162" t="s">
        <v>1101</v>
      </c>
      <c r="C162" t="s">
        <v>1102</v>
      </c>
      <c r="D162" t="s">
        <v>2</v>
      </c>
      <c r="E162" s="20"/>
      <c r="F162" s="8"/>
      <c r="G162" s="8"/>
      <c r="H162" s="8"/>
    </row>
    <row r="163" spans="1:8" x14ac:dyDescent="0.25">
      <c r="A163" s="2">
        <f t="shared" si="4"/>
        <v>160</v>
      </c>
      <c r="B163" t="s">
        <v>1103</v>
      </c>
      <c r="C163" t="s">
        <v>1104</v>
      </c>
      <c r="D163" t="s">
        <v>56</v>
      </c>
      <c r="E163" s="20"/>
      <c r="F163" s="8"/>
      <c r="G163" s="8"/>
      <c r="H163" s="8"/>
    </row>
    <row r="164" spans="1:8" x14ac:dyDescent="0.25">
      <c r="A164" s="2">
        <f t="shared" si="4"/>
        <v>161</v>
      </c>
      <c r="B164" t="s">
        <v>1105</v>
      </c>
      <c r="C164" t="s">
        <v>1106</v>
      </c>
      <c r="D164" t="s">
        <v>193</v>
      </c>
      <c r="E164" s="20"/>
      <c r="F164" s="8"/>
      <c r="G164" s="8"/>
      <c r="H164" s="8"/>
    </row>
    <row r="165" spans="1:8" x14ac:dyDescent="0.25">
      <c r="A165" s="2">
        <f t="shared" ref="A165:A228" si="5">+A164+1</f>
        <v>162</v>
      </c>
      <c r="B165" t="s">
        <v>1107</v>
      </c>
      <c r="C165" t="s">
        <v>1108</v>
      </c>
      <c r="D165" t="s">
        <v>47</v>
      </c>
      <c r="E165" s="20"/>
      <c r="F165" s="8"/>
      <c r="G165" s="8"/>
      <c r="H165" s="8"/>
    </row>
    <row r="166" spans="1:8" x14ac:dyDescent="0.25">
      <c r="A166" s="2">
        <f t="shared" si="5"/>
        <v>163</v>
      </c>
      <c r="B166" t="s">
        <v>1109</v>
      </c>
      <c r="C166" t="s">
        <v>1110</v>
      </c>
      <c r="D166" t="s">
        <v>2</v>
      </c>
      <c r="E166" s="20"/>
      <c r="F166" s="8"/>
      <c r="G166" s="8"/>
      <c r="H166" s="8"/>
    </row>
    <row r="167" spans="1:8" x14ac:dyDescent="0.25">
      <c r="A167" s="2">
        <f t="shared" si="5"/>
        <v>164</v>
      </c>
      <c r="B167" t="s">
        <v>1111</v>
      </c>
      <c r="C167" t="s">
        <v>1112</v>
      </c>
      <c r="D167" t="s">
        <v>179</v>
      </c>
      <c r="E167" s="20"/>
      <c r="F167" s="8"/>
      <c r="G167" s="8"/>
      <c r="H167" s="8"/>
    </row>
    <row r="168" spans="1:8" x14ac:dyDescent="0.25">
      <c r="A168" s="2">
        <f t="shared" si="5"/>
        <v>165</v>
      </c>
      <c r="B168" t="s">
        <v>1113</v>
      </c>
      <c r="C168" t="s">
        <v>1114</v>
      </c>
      <c r="D168" t="s">
        <v>2</v>
      </c>
      <c r="E168" s="20"/>
      <c r="F168" s="8"/>
      <c r="G168" s="8"/>
      <c r="H168" s="8"/>
    </row>
    <row r="169" spans="1:8" x14ac:dyDescent="0.25">
      <c r="A169" s="2">
        <f t="shared" si="5"/>
        <v>166</v>
      </c>
      <c r="B169" t="s">
        <v>1115</v>
      </c>
      <c r="C169" t="s">
        <v>1116</v>
      </c>
      <c r="D169" t="s">
        <v>2</v>
      </c>
      <c r="E169" s="20"/>
      <c r="F169" s="8"/>
      <c r="G169" s="8"/>
      <c r="H169" s="8"/>
    </row>
    <row r="170" spans="1:8" x14ac:dyDescent="0.25">
      <c r="A170" s="2">
        <f t="shared" si="5"/>
        <v>167</v>
      </c>
      <c r="B170" t="s">
        <v>1117</v>
      </c>
      <c r="C170" t="s">
        <v>1118</v>
      </c>
      <c r="D170" t="s">
        <v>56</v>
      </c>
      <c r="E170" s="20"/>
      <c r="F170" s="8"/>
      <c r="G170" s="8"/>
      <c r="H170" s="8"/>
    </row>
    <row r="171" spans="1:8" x14ac:dyDescent="0.25">
      <c r="A171" s="2">
        <f t="shared" si="5"/>
        <v>168</v>
      </c>
      <c r="B171" t="s">
        <v>289</v>
      </c>
      <c r="C171" t="s">
        <v>290</v>
      </c>
      <c r="D171" t="s">
        <v>5</v>
      </c>
      <c r="E171" s="20"/>
      <c r="F171" s="8"/>
      <c r="G171" s="8"/>
      <c r="H171" s="8"/>
    </row>
    <row r="172" spans="1:8" x14ac:dyDescent="0.25">
      <c r="A172" s="2">
        <f t="shared" si="5"/>
        <v>169</v>
      </c>
      <c r="B172" t="s">
        <v>1119</v>
      </c>
      <c r="C172" t="s">
        <v>1120</v>
      </c>
      <c r="D172" t="s">
        <v>179</v>
      </c>
      <c r="E172" s="20"/>
      <c r="F172" s="8"/>
      <c r="G172" s="8"/>
      <c r="H172" s="8"/>
    </row>
    <row r="173" spans="1:8" x14ac:dyDescent="0.25">
      <c r="A173" s="2">
        <f t="shared" si="5"/>
        <v>170</v>
      </c>
      <c r="B173" t="s">
        <v>1121</v>
      </c>
      <c r="C173" t="s">
        <v>1122</v>
      </c>
      <c r="D173" t="s">
        <v>78</v>
      </c>
      <c r="E173" s="20"/>
      <c r="F173" s="8"/>
      <c r="G173" s="8"/>
      <c r="H173" s="8"/>
    </row>
    <row r="174" spans="1:8" x14ac:dyDescent="0.25">
      <c r="A174" s="2">
        <f t="shared" si="5"/>
        <v>171</v>
      </c>
      <c r="B174" t="s">
        <v>1123</v>
      </c>
      <c r="C174" t="s">
        <v>1124</v>
      </c>
      <c r="D174" t="s">
        <v>31</v>
      </c>
      <c r="E174" s="20"/>
      <c r="F174" s="8"/>
      <c r="G174" s="8"/>
      <c r="H174" s="8"/>
    </row>
    <row r="175" spans="1:8" x14ac:dyDescent="0.25">
      <c r="A175" s="2">
        <f t="shared" si="5"/>
        <v>172</v>
      </c>
      <c r="B175" t="s">
        <v>285</v>
      </c>
      <c r="C175" t="s">
        <v>286</v>
      </c>
      <c r="D175" t="s">
        <v>5</v>
      </c>
      <c r="E175" s="20"/>
      <c r="F175" s="8"/>
      <c r="G175" s="8"/>
      <c r="H175" s="8"/>
    </row>
    <row r="176" spans="1:8" x14ac:dyDescent="0.25">
      <c r="A176" s="2">
        <f t="shared" si="5"/>
        <v>173</v>
      </c>
      <c r="B176" t="s">
        <v>1125</v>
      </c>
      <c r="C176" t="s">
        <v>1126</v>
      </c>
      <c r="D176" t="s">
        <v>2</v>
      </c>
      <c r="E176" s="20"/>
      <c r="F176" s="8"/>
      <c r="G176" s="8"/>
      <c r="H176" s="8"/>
    </row>
    <row r="177" spans="1:8" x14ac:dyDescent="0.25">
      <c r="A177" s="2">
        <f t="shared" si="5"/>
        <v>174</v>
      </c>
      <c r="B177" t="s">
        <v>1127</v>
      </c>
      <c r="C177" t="s">
        <v>1128</v>
      </c>
      <c r="D177" t="s">
        <v>68</v>
      </c>
      <c r="E177" s="20"/>
      <c r="F177" s="8"/>
      <c r="G177" s="8"/>
      <c r="H177" s="8"/>
    </row>
    <row r="178" spans="1:8" x14ac:dyDescent="0.25">
      <c r="A178" s="2">
        <f t="shared" si="5"/>
        <v>175</v>
      </c>
      <c r="B178" t="s">
        <v>1129</v>
      </c>
      <c r="C178" t="s">
        <v>1130</v>
      </c>
      <c r="D178" t="s">
        <v>2</v>
      </c>
      <c r="E178" s="20"/>
      <c r="F178" s="8"/>
      <c r="G178" s="8"/>
      <c r="H178" s="8"/>
    </row>
    <row r="179" spans="1:8" x14ac:dyDescent="0.25">
      <c r="A179" s="2">
        <f t="shared" si="5"/>
        <v>176</v>
      </c>
      <c r="B179" t="s">
        <v>1131</v>
      </c>
      <c r="C179" t="s">
        <v>1132</v>
      </c>
      <c r="D179" t="s">
        <v>2</v>
      </c>
      <c r="E179" s="20"/>
      <c r="F179" s="8"/>
      <c r="G179" s="8"/>
      <c r="H179" s="8"/>
    </row>
    <row r="180" spans="1:8" x14ac:dyDescent="0.25">
      <c r="A180" s="2">
        <f t="shared" si="5"/>
        <v>177</v>
      </c>
      <c r="B180" t="s">
        <v>1133</v>
      </c>
      <c r="C180" t="s">
        <v>1134</v>
      </c>
      <c r="D180" t="s">
        <v>993</v>
      </c>
      <c r="E180" s="20"/>
      <c r="F180" s="8"/>
      <c r="G180" s="8"/>
      <c r="H180" s="8"/>
    </row>
    <row r="181" spans="1:8" x14ac:dyDescent="0.25">
      <c r="A181" s="2">
        <f t="shared" si="5"/>
        <v>178</v>
      </c>
      <c r="B181" t="s">
        <v>1135</v>
      </c>
      <c r="C181" t="s">
        <v>1136</v>
      </c>
      <c r="D181" t="s">
        <v>2</v>
      </c>
      <c r="E181" s="20"/>
      <c r="F181" s="8"/>
      <c r="G181" s="8"/>
      <c r="H181" s="8"/>
    </row>
    <row r="182" spans="1:8" x14ac:dyDescent="0.25">
      <c r="A182" s="2">
        <f t="shared" si="5"/>
        <v>179</v>
      </c>
      <c r="B182" t="s">
        <v>1137</v>
      </c>
      <c r="C182" t="s">
        <v>1138</v>
      </c>
      <c r="D182" t="s">
        <v>56</v>
      </c>
      <c r="E182" s="20"/>
      <c r="F182" s="8"/>
      <c r="G182" s="8"/>
      <c r="H182" s="8"/>
    </row>
    <row r="183" spans="1:8" x14ac:dyDescent="0.25">
      <c r="A183" s="2">
        <f t="shared" si="5"/>
        <v>180</v>
      </c>
      <c r="B183" t="s">
        <v>1139</v>
      </c>
      <c r="C183" t="s">
        <v>1140</v>
      </c>
      <c r="D183" t="s">
        <v>28</v>
      </c>
      <c r="E183" s="20"/>
      <c r="F183" s="8"/>
      <c r="G183" s="8"/>
      <c r="H183" s="8"/>
    </row>
    <row r="184" spans="1:8" x14ac:dyDescent="0.25">
      <c r="A184" s="2">
        <f t="shared" si="5"/>
        <v>181</v>
      </c>
      <c r="B184" t="s">
        <v>1141</v>
      </c>
      <c r="C184" t="s">
        <v>1142</v>
      </c>
      <c r="D184" t="s">
        <v>179</v>
      </c>
      <c r="E184" s="20"/>
      <c r="F184" s="8"/>
      <c r="G184" s="8"/>
      <c r="H184" s="8"/>
    </row>
    <row r="185" spans="1:8" x14ac:dyDescent="0.25">
      <c r="A185" s="2">
        <f t="shared" si="5"/>
        <v>182</v>
      </c>
      <c r="B185" t="s">
        <v>1143</v>
      </c>
      <c r="C185" t="s">
        <v>1144</v>
      </c>
      <c r="D185" t="s">
        <v>28</v>
      </c>
      <c r="E185" s="20"/>
      <c r="F185" s="8"/>
      <c r="G185" s="8"/>
      <c r="H185" s="8"/>
    </row>
    <row r="186" spans="1:8" x14ac:dyDescent="0.25">
      <c r="A186" s="2">
        <f t="shared" si="5"/>
        <v>183</v>
      </c>
      <c r="B186" t="s">
        <v>1145</v>
      </c>
      <c r="C186" t="s">
        <v>1146</v>
      </c>
      <c r="D186" t="s">
        <v>2</v>
      </c>
      <c r="E186" s="20"/>
      <c r="F186" s="8"/>
      <c r="G186" s="8"/>
      <c r="H186" s="8"/>
    </row>
    <row r="187" spans="1:8" x14ac:dyDescent="0.25">
      <c r="A187" s="2">
        <f t="shared" si="5"/>
        <v>184</v>
      </c>
      <c r="B187" t="s">
        <v>1147</v>
      </c>
      <c r="C187" t="s">
        <v>1148</v>
      </c>
      <c r="D187" t="s">
        <v>2</v>
      </c>
      <c r="E187" s="20"/>
      <c r="F187" s="8"/>
      <c r="G187" s="8"/>
      <c r="H187" s="8"/>
    </row>
    <row r="188" spans="1:8" x14ac:dyDescent="0.25">
      <c r="A188" s="2">
        <f t="shared" si="5"/>
        <v>185</v>
      </c>
      <c r="B188" t="s">
        <v>1149</v>
      </c>
      <c r="C188" t="s">
        <v>1150</v>
      </c>
      <c r="D188" t="s">
        <v>13</v>
      </c>
      <c r="E188" s="20"/>
      <c r="F188" s="8"/>
      <c r="G188" s="8"/>
      <c r="H188" s="8"/>
    </row>
    <row r="189" spans="1:8" x14ac:dyDescent="0.25">
      <c r="A189" s="2">
        <f t="shared" si="5"/>
        <v>186</v>
      </c>
      <c r="B189" t="s">
        <v>1151</v>
      </c>
      <c r="C189" t="s">
        <v>1152</v>
      </c>
      <c r="D189" t="s">
        <v>56</v>
      </c>
      <c r="E189" s="20"/>
      <c r="F189" s="8"/>
      <c r="G189" s="8"/>
      <c r="H189" s="8"/>
    </row>
    <row r="190" spans="1:8" x14ac:dyDescent="0.25">
      <c r="A190" s="2">
        <f t="shared" si="5"/>
        <v>187</v>
      </c>
      <c r="B190" t="s">
        <v>1153</v>
      </c>
      <c r="C190" t="s">
        <v>1154</v>
      </c>
      <c r="D190" t="s">
        <v>2</v>
      </c>
      <c r="E190" s="20"/>
      <c r="F190" s="8"/>
      <c r="G190" s="8"/>
      <c r="H190" s="8"/>
    </row>
    <row r="191" spans="1:8" x14ac:dyDescent="0.25">
      <c r="A191" s="2">
        <f t="shared" si="5"/>
        <v>188</v>
      </c>
      <c r="B191" t="s">
        <v>1155</v>
      </c>
      <c r="C191" t="s">
        <v>1156</v>
      </c>
      <c r="D191" t="s">
        <v>2</v>
      </c>
      <c r="E191" s="20"/>
      <c r="F191" s="8"/>
      <c r="G191" s="8"/>
      <c r="H191" s="8"/>
    </row>
    <row r="192" spans="1:8" x14ac:dyDescent="0.25">
      <c r="A192" s="2">
        <f t="shared" si="5"/>
        <v>189</v>
      </c>
      <c r="B192" t="s">
        <v>1157</v>
      </c>
      <c r="C192" t="s">
        <v>1158</v>
      </c>
      <c r="D192" t="s">
        <v>10</v>
      </c>
      <c r="E192" s="20"/>
      <c r="F192" s="8"/>
      <c r="G192" s="8"/>
      <c r="H192" s="8"/>
    </row>
    <row r="193" spans="1:8" x14ac:dyDescent="0.25">
      <c r="A193" s="2">
        <f t="shared" si="5"/>
        <v>190</v>
      </c>
      <c r="B193" t="s">
        <v>1159</v>
      </c>
      <c r="C193" t="s">
        <v>1160</v>
      </c>
      <c r="D193" t="s">
        <v>5</v>
      </c>
      <c r="E193" s="20"/>
      <c r="F193" s="8"/>
      <c r="G193" s="8"/>
      <c r="H193" s="8"/>
    </row>
    <row r="194" spans="1:8" x14ac:dyDescent="0.25">
      <c r="A194" s="2">
        <f t="shared" si="5"/>
        <v>191</v>
      </c>
      <c r="B194" t="s">
        <v>1161</v>
      </c>
      <c r="C194" t="s">
        <v>1162</v>
      </c>
      <c r="D194" t="s">
        <v>10</v>
      </c>
      <c r="E194" s="20"/>
      <c r="F194" s="8"/>
      <c r="G194" s="8"/>
      <c r="H194" s="8"/>
    </row>
    <row r="195" spans="1:8" x14ac:dyDescent="0.25">
      <c r="A195" s="2">
        <f t="shared" si="5"/>
        <v>192</v>
      </c>
      <c r="B195" t="s">
        <v>1163</v>
      </c>
      <c r="C195" t="s">
        <v>1164</v>
      </c>
      <c r="D195" t="s">
        <v>31</v>
      </c>
      <c r="E195" s="20"/>
      <c r="F195" s="8"/>
      <c r="G195" s="8"/>
      <c r="H195" s="8"/>
    </row>
    <row r="196" spans="1:8" x14ac:dyDescent="0.25">
      <c r="A196" s="2">
        <f t="shared" si="5"/>
        <v>193</v>
      </c>
      <c r="B196" t="s">
        <v>1165</v>
      </c>
      <c r="C196" t="s">
        <v>1166</v>
      </c>
      <c r="D196" t="s">
        <v>31</v>
      </c>
      <c r="E196" s="20"/>
      <c r="F196" s="8"/>
      <c r="G196" s="8"/>
      <c r="H196" s="8"/>
    </row>
    <row r="197" spans="1:8" x14ac:dyDescent="0.25">
      <c r="A197" s="2">
        <f t="shared" si="5"/>
        <v>194</v>
      </c>
      <c r="B197" t="s">
        <v>1167</v>
      </c>
      <c r="C197" t="s">
        <v>1168</v>
      </c>
      <c r="D197" t="s">
        <v>2</v>
      </c>
      <c r="E197" s="20"/>
      <c r="F197" s="8"/>
      <c r="G197" s="8"/>
      <c r="H197" s="8"/>
    </row>
    <row r="198" spans="1:8" x14ac:dyDescent="0.25">
      <c r="A198" s="2">
        <f t="shared" si="5"/>
        <v>195</v>
      </c>
      <c r="B198" t="s">
        <v>1169</v>
      </c>
      <c r="C198" t="s">
        <v>1170</v>
      </c>
      <c r="D198" t="s">
        <v>47</v>
      </c>
      <c r="E198" s="20"/>
      <c r="F198" s="8"/>
      <c r="G198" s="8"/>
      <c r="H198" s="8"/>
    </row>
    <row r="199" spans="1:8" x14ac:dyDescent="0.25">
      <c r="A199" s="2">
        <f t="shared" si="5"/>
        <v>196</v>
      </c>
      <c r="B199" t="s">
        <v>1171</v>
      </c>
      <c r="C199" t="s">
        <v>1172</v>
      </c>
      <c r="D199" t="s">
        <v>2</v>
      </c>
      <c r="E199" s="20"/>
      <c r="F199" s="8"/>
      <c r="G199" s="8"/>
      <c r="H199" s="8"/>
    </row>
    <row r="200" spans="1:8" x14ac:dyDescent="0.25">
      <c r="A200" s="2">
        <f t="shared" si="5"/>
        <v>197</v>
      </c>
      <c r="B200" t="s">
        <v>1173</v>
      </c>
      <c r="C200" t="s">
        <v>1174</v>
      </c>
      <c r="D200" t="s">
        <v>10</v>
      </c>
      <c r="E200" s="20"/>
      <c r="F200" s="8"/>
      <c r="G200" s="8"/>
      <c r="H200" s="8"/>
    </row>
    <row r="201" spans="1:8" x14ac:dyDescent="0.25">
      <c r="A201" s="2">
        <f t="shared" si="5"/>
        <v>198</v>
      </c>
      <c r="B201" t="s">
        <v>1175</v>
      </c>
      <c r="C201" t="s">
        <v>1176</v>
      </c>
      <c r="D201" t="s">
        <v>31</v>
      </c>
      <c r="E201" s="20"/>
      <c r="F201" s="8"/>
      <c r="G201" s="8"/>
      <c r="H201" s="8"/>
    </row>
    <row r="202" spans="1:8" x14ac:dyDescent="0.25">
      <c r="A202" s="2">
        <f t="shared" si="5"/>
        <v>199</v>
      </c>
      <c r="B202" t="s">
        <v>1177</v>
      </c>
      <c r="C202" t="s">
        <v>1178</v>
      </c>
      <c r="D202" t="s">
        <v>2</v>
      </c>
      <c r="E202" s="20"/>
      <c r="F202" s="8"/>
      <c r="G202" s="8"/>
      <c r="H202" s="8"/>
    </row>
    <row r="203" spans="1:8" x14ac:dyDescent="0.25">
      <c r="A203" s="2">
        <f t="shared" si="5"/>
        <v>200</v>
      </c>
      <c r="B203" t="s">
        <v>1179</v>
      </c>
      <c r="C203" t="s">
        <v>1180</v>
      </c>
      <c r="D203" t="s">
        <v>993</v>
      </c>
      <c r="E203" s="20"/>
      <c r="F203" s="8"/>
      <c r="G203" s="8"/>
      <c r="H203" s="8"/>
    </row>
    <row r="204" spans="1:8" x14ac:dyDescent="0.25">
      <c r="A204" s="2">
        <f t="shared" si="5"/>
        <v>201</v>
      </c>
      <c r="B204" t="s">
        <v>1181</v>
      </c>
      <c r="C204" t="s">
        <v>1182</v>
      </c>
      <c r="D204" t="s">
        <v>2</v>
      </c>
      <c r="E204" s="20"/>
      <c r="F204" s="8"/>
      <c r="G204" s="8"/>
      <c r="H204" s="8"/>
    </row>
    <row r="205" spans="1:8" x14ac:dyDescent="0.25">
      <c r="A205" s="2">
        <f t="shared" si="5"/>
        <v>202</v>
      </c>
      <c r="B205" t="s">
        <v>1183</v>
      </c>
      <c r="C205" t="s">
        <v>1184</v>
      </c>
      <c r="D205" t="s">
        <v>2</v>
      </c>
      <c r="E205" s="20"/>
      <c r="F205" s="8"/>
      <c r="G205" s="8"/>
      <c r="H205" s="8"/>
    </row>
    <row r="206" spans="1:8" x14ac:dyDescent="0.25">
      <c r="A206" s="2">
        <f t="shared" si="5"/>
        <v>203</v>
      </c>
      <c r="B206" t="s">
        <v>1185</v>
      </c>
      <c r="C206" t="s">
        <v>1186</v>
      </c>
      <c r="D206" t="s">
        <v>186</v>
      </c>
      <c r="E206" s="20"/>
      <c r="F206" s="8"/>
      <c r="G206" s="8"/>
      <c r="H206" s="8"/>
    </row>
    <row r="207" spans="1:8" x14ac:dyDescent="0.25">
      <c r="A207" s="2">
        <f t="shared" si="5"/>
        <v>204</v>
      </c>
      <c r="B207" t="s">
        <v>1187</v>
      </c>
      <c r="C207" t="s">
        <v>1188</v>
      </c>
      <c r="D207" t="s">
        <v>73</v>
      </c>
      <c r="E207" s="20"/>
      <c r="F207" s="8"/>
      <c r="G207" s="8"/>
      <c r="H207" s="8"/>
    </row>
    <row r="208" spans="1:8" x14ac:dyDescent="0.25">
      <c r="A208" s="2">
        <f t="shared" si="5"/>
        <v>205</v>
      </c>
      <c r="B208" t="s">
        <v>1189</v>
      </c>
      <c r="C208" t="s">
        <v>1190</v>
      </c>
      <c r="D208" t="s">
        <v>166</v>
      </c>
      <c r="E208" s="20"/>
      <c r="F208" s="8"/>
      <c r="G208" s="8"/>
      <c r="H208" s="8"/>
    </row>
    <row r="209" spans="1:8" x14ac:dyDescent="0.25">
      <c r="A209" s="2">
        <f t="shared" si="5"/>
        <v>206</v>
      </c>
      <c r="B209" t="s">
        <v>1191</v>
      </c>
      <c r="C209" t="s">
        <v>1192</v>
      </c>
      <c r="D209" t="s">
        <v>2</v>
      </c>
      <c r="E209" s="20"/>
      <c r="F209" s="8"/>
      <c r="G209" s="8"/>
      <c r="H209" s="8"/>
    </row>
    <row r="210" spans="1:8" x14ac:dyDescent="0.25">
      <c r="A210" s="2">
        <f t="shared" si="5"/>
        <v>207</v>
      </c>
      <c r="B210" t="s">
        <v>1193</v>
      </c>
      <c r="C210" t="s">
        <v>1194</v>
      </c>
      <c r="D210" t="s">
        <v>5</v>
      </c>
      <c r="E210" s="20"/>
      <c r="F210" s="8"/>
      <c r="G210" s="8"/>
      <c r="H210" s="8"/>
    </row>
    <row r="211" spans="1:8" x14ac:dyDescent="0.25">
      <c r="A211" s="2">
        <f t="shared" si="5"/>
        <v>208</v>
      </c>
      <c r="B211" t="s">
        <v>1195</v>
      </c>
      <c r="C211" t="s">
        <v>1196</v>
      </c>
      <c r="D211" t="s">
        <v>2</v>
      </c>
      <c r="E211" s="20"/>
      <c r="F211" s="8"/>
      <c r="G211" s="8"/>
      <c r="H211" s="8"/>
    </row>
    <row r="212" spans="1:8" x14ac:dyDescent="0.25">
      <c r="A212" s="2">
        <f t="shared" si="5"/>
        <v>209</v>
      </c>
      <c r="B212" t="s">
        <v>1197</v>
      </c>
      <c r="C212" t="s">
        <v>1198</v>
      </c>
      <c r="D212" t="s">
        <v>2</v>
      </c>
      <c r="E212" s="20"/>
      <c r="F212" s="8"/>
      <c r="G212" s="8"/>
      <c r="H212" s="8"/>
    </row>
    <row r="213" spans="1:8" x14ac:dyDescent="0.25">
      <c r="A213" s="2">
        <f t="shared" si="5"/>
        <v>210</v>
      </c>
      <c r="B213" t="s">
        <v>1199</v>
      </c>
      <c r="C213" t="s">
        <v>1200</v>
      </c>
      <c r="D213" t="s">
        <v>186</v>
      </c>
      <c r="E213" s="20"/>
      <c r="F213" s="8"/>
      <c r="G213" s="8"/>
      <c r="H213" s="8"/>
    </row>
    <row r="214" spans="1:8" x14ac:dyDescent="0.25">
      <c r="A214" s="2">
        <f t="shared" si="5"/>
        <v>211</v>
      </c>
      <c r="B214" t="s">
        <v>1201</v>
      </c>
      <c r="C214" t="s">
        <v>1202</v>
      </c>
      <c r="D214" t="s">
        <v>73</v>
      </c>
      <c r="E214" s="20"/>
      <c r="F214" s="8"/>
      <c r="G214" s="8"/>
      <c r="H214" s="8"/>
    </row>
    <row r="215" spans="1:8" x14ac:dyDescent="0.25">
      <c r="A215" s="2">
        <f t="shared" si="5"/>
        <v>212</v>
      </c>
      <c r="B215" t="s">
        <v>1203</v>
      </c>
      <c r="C215" t="s">
        <v>1204</v>
      </c>
      <c r="D215" t="s">
        <v>2</v>
      </c>
      <c r="E215" s="20"/>
      <c r="F215" s="8"/>
      <c r="G215" s="8"/>
      <c r="H215" s="8"/>
    </row>
    <row r="216" spans="1:8" x14ac:dyDescent="0.25">
      <c r="A216" s="2">
        <f t="shared" si="5"/>
        <v>213</v>
      </c>
      <c r="B216" t="s">
        <v>1205</v>
      </c>
      <c r="C216" t="s">
        <v>1206</v>
      </c>
      <c r="D216" t="s">
        <v>47</v>
      </c>
      <c r="E216" s="20"/>
      <c r="F216" s="8"/>
      <c r="G216" s="8"/>
      <c r="H216" s="8"/>
    </row>
    <row r="217" spans="1:8" x14ac:dyDescent="0.25">
      <c r="A217" s="2">
        <f t="shared" si="5"/>
        <v>214</v>
      </c>
      <c r="B217" t="s">
        <v>1207</v>
      </c>
      <c r="C217" t="s">
        <v>1208</v>
      </c>
      <c r="D217" t="s">
        <v>31</v>
      </c>
      <c r="E217" s="20"/>
      <c r="F217" s="8"/>
      <c r="G217" s="8"/>
      <c r="H217" s="8"/>
    </row>
    <row r="218" spans="1:8" x14ac:dyDescent="0.25">
      <c r="A218" s="2">
        <f t="shared" si="5"/>
        <v>215</v>
      </c>
      <c r="B218" t="s">
        <v>1209</v>
      </c>
      <c r="C218" t="s">
        <v>1210</v>
      </c>
      <c r="D218" t="s">
        <v>186</v>
      </c>
      <c r="E218" s="20"/>
      <c r="F218" s="8"/>
      <c r="G218" s="8"/>
      <c r="H218" s="8"/>
    </row>
    <row r="219" spans="1:8" x14ac:dyDescent="0.25">
      <c r="A219" s="2">
        <f t="shared" si="5"/>
        <v>216</v>
      </c>
      <c r="B219" t="s">
        <v>1211</v>
      </c>
      <c r="C219" t="s">
        <v>1212</v>
      </c>
      <c r="D219" t="s">
        <v>10</v>
      </c>
      <c r="E219" s="20"/>
      <c r="F219" s="8"/>
      <c r="G219" s="8"/>
      <c r="H219" s="8"/>
    </row>
    <row r="220" spans="1:8" x14ac:dyDescent="0.25">
      <c r="A220" s="2">
        <f t="shared" si="5"/>
        <v>217</v>
      </c>
      <c r="B220" t="s">
        <v>1213</v>
      </c>
      <c r="C220" t="s">
        <v>1214</v>
      </c>
      <c r="D220" t="s">
        <v>61</v>
      </c>
      <c r="E220" s="20"/>
      <c r="F220" s="8"/>
      <c r="G220" s="8"/>
      <c r="H220" s="8"/>
    </row>
    <row r="221" spans="1:8" x14ac:dyDescent="0.25">
      <c r="A221" s="2">
        <f t="shared" si="5"/>
        <v>218</v>
      </c>
      <c r="B221" t="s">
        <v>1215</v>
      </c>
      <c r="C221" t="s">
        <v>1216</v>
      </c>
      <c r="D221" t="s">
        <v>78</v>
      </c>
      <c r="E221" s="20"/>
      <c r="F221" s="8"/>
      <c r="G221" s="8"/>
      <c r="H221" s="8"/>
    </row>
    <row r="222" spans="1:8" x14ac:dyDescent="0.25">
      <c r="A222" s="2">
        <f t="shared" si="5"/>
        <v>219</v>
      </c>
      <c r="B222" t="s">
        <v>1217</v>
      </c>
      <c r="C222" t="s">
        <v>1218</v>
      </c>
      <c r="D222" t="s">
        <v>10</v>
      </c>
      <c r="E222" s="20"/>
      <c r="F222" s="8"/>
      <c r="G222" s="8"/>
      <c r="H222" s="8"/>
    </row>
    <row r="223" spans="1:8" x14ac:dyDescent="0.25">
      <c r="A223" s="2">
        <f t="shared" si="5"/>
        <v>220</v>
      </c>
      <c r="B223" t="s">
        <v>1219</v>
      </c>
      <c r="C223" t="s">
        <v>1220</v>
      </c>
      <c r="D223" t="s">
        <v>47</v>
      </c>
      <c r="E223" s="20"/>
      <c r="F223" s="8"/>
      <c r="G223" s="8"/>
      <c r="H223" s="8"/>
    </row>
    <row r="224" spans="1:8" x14ac:dyDescent="0.25">
      <c r="A224" s="2">
        <f t="shared" si="5"/>
        <v>221</v>
      </c>
      <c r="B224" t="s">
        <v>281</v>
      </c>
      <c r="C224" t="s">
        <v>282</v>
      </c>
      <c r="D224" t="s">
        <v>10</v>
      </c>
      <c r="E224" s="20"/>
      <c r="F224" s="8"/>
      <c r="G224" s="8"/>
      <c r="H224" s="8"/>
    </row>
    <row r="225" spans="1:8" x14ac:dyDescent="0.25">
      <c r="A225" s="2">
        <f t="shared" si="5"/>
        <v>222</v>
      </c>
      <c r="B225" t="s">
        <v>1221</v>
      </c>
      <c r="C225" t="s">
        <v>1222</v>
      </c>
      <c r="D225" t="s">
        <v>1223</v>
      </c>
      <c r="E225" s="20"/>
      <c r="F225" s="8"/>
      <c r="G225" s="8"/>
      <c r="H225" s="8"/>
    </row>
    <row r="226" spans="1:8" x14ac:dyDescent="0.25">
      <c r="A226" s="2">
        <f t="shared" si="5"/>
        <v>223</v>
      </c>
      <c r="B226" t="s">
        <v>1224</v>
      </c>
      <c r="C226" t="s">
        <v>1225</v>
      </c>
      <c r="D226" t="s">
        <v>10</v>
      </c>
      <c r="E226" s="20"/>
      <c r="F226" s="8"/>
      <c r="G226" s="8"/>
      <c r="H226" s="8"/>
    </row>
    <row r="227" spans="1:8" x14ac:dyDescent="0.25">
      <c r="A227" s="2">
        <f t="shared" si="5"/>
        <v>224</v>
      </c>
      <c r="B227" t="s">
        <v>291</v>
      </c>
      <c r="C227" t="s">
        <v>292</v>
      </c>
      <c r="D227" t="s">
        <v>10</v>
      </c>
      <c r="E227" s="20"/>
      <c r="F227" s="8"/>
      <c r="G227" s="8"/>
      <c r="H227" s="8"/>
    </row>
    <row r="228" spans="1:8" x14ac:dyDescent="0.25">
      <c r="A228" s="2">
        <f t="shared" si="5"/>
        <v>225</v>
      </c>
      <c r="B228" t="s">
        <v>1226</v>
      </c>
      <c r="C228" t="s">
        <v>1227</v>
      </c>
      <c r="D228" t="s">
        <v>186</v>
      </c>
      <c r="E228" s="20"/>
      <c r="F228" s="8"/>
      <c r="G228" s="8"/>
      <c r="H228" s="8"/>
    </row>
    <row r="229" spans="1:8" x14ac:dyDescent="0.25">
      <c r="A229" s="2">
        <f t="shared" ref="A229:A292" si="6">+A228+1</f>
        <v>226</v>
      </c>
      <c r="B229" t="s">
        <v>1228</v>
      </c>
      <c r="C229" t="s">
        <v>1229</v>
      </c>
      <c r="D229" t="s">
        <v>10</v>
      </c>
      <c r="E229" s="20"/>
      <c r="F229" s="8"/>
      <c r="G229" s="8"/>
      <c r="H229" s="8"/>
    </row>
    <row r="230" spans="1:8" x14ac:dyDescent="0.25">
      <c r="A230" s="2">
        <f t="shared" si="6"/>
        <v>227</v>
      </c>
      <c r="B230" t="s">
        <v>1230</v>
      </c>
      <c r="C230" t="s">
        <v>1231</v>
      </c>
      <c r="D230" t="s">
        <v>179</v>
      </c>
      <c r="E230" s="20"/>
      <c r="F230" s="8"/>
      <c r="G230" s="8"/>
      <c r="H230" s="8"/>
    </row>
    <row r="231" spans="1:8" x14ac:dyDescent="0.25">
      <c r="A231" s="2">
        <f t="shared" si="6"/>
        <v>228</v>
      </c>
      <c r="B231" t="s">
        <v>1232</v>
      </c>
      <c r="C231" t="s">
        <v>1233</v>
      </c>
      <c r="D231" t="s">
        <v>2</v>
      </c>
      <c r="E231" s="20"/>
      <c r="F231" s="8"/>
      <c r="G231" s="8"/>
      <c r="H231" s="8"/>
    </row>
    <row r="232" spans="1:8" x14ac:dyDescent="0.25">
      <c r="A232" s="2">
        <f t="shared" si="6"/>
        <v>229</v>
      </c>
      <c r="B232" t="s">
        <v>1234</v>
      </c>
      <c r="C232" t="s">
        <v>1235</v>
      </c>
      <c r="D232" t="s">
        <v>2</v>
      </c>
      <c r="E232" s="20"/>
      <c r="F232" s="8"/>
      <c r="G232" s="8"/>
      <c r="H232" s="8"/>
    </row>
    <row r="233" spans="1:8" x14ac:dyDescent="0.25">
      <c r="A233" s="2">
        <f t="shared" si="6"/>
        <v>230</v>
      </c>
      <c r="B233" t="s">
        <v>1236</v>
      </c>
      <c r="C233" t="s">
        <v>1237</v>
      </c>
      <c r="D233" t="s">
        <v>193</v>
      </c>
      <c r="E233" s="20"/>
      <c r="F233" s="8"/>
      <c r="G233" s="8"/>
      <c r="H233" s="8"/>
    </row>
    <row r="234" spans="1:8" x14ac:dyDescent="0.25">
      <c r="A234" s="2">
        <f t="shared" si="6"/>
        <v>231</v>
      </c>
      <c r="B234" t="s">
        <v>1238</v>
      </c>
      <c r="C234" t="s">
        <v>1239</v>
      </c>
      <c r="D234" t="s">
        <v>2</v>
      </c>
      <c r="E234" s="20"/>
      <c r="F234" s="8"/>
      <c r="G234" s="8"/>
      <c r="H234" s="8"/>
    </row>
    <row r="235" spans="1:8" x14ac:dyDescent="0.25">
      <c r="A235" s="2">
        <f t="shared" si="6"/>
        <v>232</v>
      </c>
      <c r="B235" t="s">
        <v>1240</v>
      </c>
      <c r="C235" t="s">
        <v>1241</v>
      </c>
      <c r="D235" t="s">
        <v>10</v>
      </c>
      <c r="E235" s="20"/>
      <c r="F235" s="8"/>
      <c r="G235" s="8"/>
      <c r="H235" s="8"/>
    </row>
    <row r="236" spans="1:8" x14ac:dyDescent="0.25">
      <c r="A236" s="2">
        <f t="shared" si="6"/>
        <v>233</v>
      </c>
      <c r="B236" t="s">
        <v>1242</v>
      </c>
      <c r="C236" t="s">
        <v>1243</v>
      </c>
      <c r="D236" t="s">
        <v>10</v>
      </c>
      <c r="E236" s="20"/>
      <c r="F236" s="8"/>
      <c r="G236" s="8"/>
      <c r="H236" s="8"/>
    </row>
    <row r="237" spans="1:8" x14ac:dyDescent="0.25">
      <c r="A237" s="2">
        <f t="shared" si="6"/>
        <v>234</v>
      </c>
      <c r="B237" t="s">
        <v>1244</v>
      </c>
      <c r="C237" t="s">
        <v>1245</v>
      </c>
      <c r="D237" t="s">
        <v>2</v>
      </c>
      <c r="E237" s="20"/>
      <c r="F237" s="8"/>
      <c r="G237" s="8"/>
      <c r="H237" s="8"/>
    </row>
    <row r="238" spans="1:8" x14ac:dyDescent="0.25">
      <c r="A238" s="2">
        <f t="shared" si="6"/>
        <v>235</v>
      </c>
      <c r="B238" t="s">
        <v>1246</v>
      </c>
      <c r="C238" t="s">
        <v>1247</v>
      </c>
      <c r="D238" t="s">
        <v>10</v>
      </c>
      <c r="E238" s="20"/>
      <c r="F238" s="8"/>
      <c r="G238" s="8"/>
      <c r="H238" s="8"/>
    </row>
    <row r="239" spans="1:8" x14ac:dyDescent="0.25">
      <c r="A239" s="2">
        <f t="shared" si="6"/>
        <v>236</v>
      </c>
      <c r="B239" t="s">
        <v>1248</v>
      </c>
      <c r="C239" t="s">
        <v>1249</v>
      </c>
      <c r="D239" t="s">
        <v>61</v>
      </c>
      <c r="E239" s="20"/>
      <c r="F239" s="8"/>
      <c r="G239" s="8"/>
      <c r="H239" s="8"/>
    </row>
    <row r="240" spans="1:8" x14ac:dyDescent="0.25">
      <c r="A240" s="2">
        <f t="shared" si="6"/>
        <v>237</v>
      </c>
      <c r="B240" t="s">
        <v>1250</v>
      </c>
      <c r="C240" t="s">
        <v>1251</v>
      </c>
      <c r="D240" t="s">
        <v>2</v>
      </c>
      <c r="E240" s="20"/>
      <c r="F240" s="8"/>
      <c r="G240" s="8"/>
      <c r="H240" s="8"/>
    </row>
    <row r="241" spans="1:8" x14ac:dyDescent="0.25">
      <c r="A241" s="2">
        <f t="shared" si="6"/>
        <v>238</v>
      </c>
      <c r="B241" t="s">
        <v>1252</v>
      </c>
      <c r="C241" t="s">
        <v>1253</v>
      </c>
      <c r="D241" t="s">
        <v>266</v>
      </c>
      <c r="E241" s="20"/>
      <c r="F241" s="8"/>
      <c r="G241" s="8"/>
      <c r="H241" s="8"/>
    </row>
    <row r="242" spans="1:8" x14ac:dyDescent="0.25">
      <c r="A242" s="2">
        <f t="shared" si="6"/>
        <v>239</v>
      </c>
      <c r="B242" t="s">
        <v>1254</v>
      </c>
      <c r="C242" t="s">
        <v>1255</v>
      </c>
      <c r="D242" t="s">
        <v>47</v>
      </c>
      <c r="E242" s="20"/>
      <c r="F242" s="8"/>
      <c r="G242" s="8"/>
      <c r="H242" s="8"/>
    </row>
    <row r="243" spans="1:8" x14ac:dyDescent="0.25">
      <c r="A243" s="2">
        <f t="shared" si="6"/>
        <v>240</v>
      </c>
      <c r="B243" t="s">
        <v>1256</v>
      </c>
      <c r="C243" t="s">
        <v>1257</v>
      </c>
      <c r="D243" t="s">
        <v>179</v>
      </c>
      <c r="E243" s="20"/>
      <c r="F243" s="8"/>
      <c r="G243" s="8"/>
      <c r="H243" s="8"/>
    </row>
    <row r="244" spans="1:8" x14ac:dyDescent="0.25">
      <c r="A244" s="2">
        <f t="shared" si="6"/>
        <v>241</v>
      </c>
      <c r="B244" t="s">
        <v>1258</v>
      </c>
      <c r="C244" t="s">
        <v>1259</v>
      </c>
      <c r="D244" t="s">
        <v>10</v>
      </c>
      <c r="E244" s="20"/>
      <c r="F244" s="8"/>
      <c r="G244" s="8"/>
      <c r="H244" s="8"/>
    </row>
    <row r="245" spans="1:8" x14ac:dyDescent="0.25">
      <c r="A245" s="2">
        <f t="shared" si="6"/>
        <v>242</v>
      </c>
      <c r="B245" t="s">
        <v>1260</v>
      </c>
      <c r="C245" t="s">
        <v>1261</v>
      </c>
      <c r="D245" t="s">
        <v>47</v>
      </c>
      <c r="E245" s="20"/>
      <c r="F245" s="8"/>
      <c r="G245" s="8"/>
      <c r="H245" s="8"/>
    </row>
    <row r="246" spans="1:8" x14ac:dyDescent="0.25">
      <c r="A246" s="2">
        <f t="shared" si="6"/>
        <v>243</v>
      </c>
      <c r="B246" t="s">
        <v>1262</v>
      </c>
      <c r="C246" t="s">
        <v>1263</v>
      </c>
      <c r="D246" t="s">
        <v>10</v>
      </c>
      <c r="E246" s="20"/>
      <c r="F246" s="8"/>
      <c r="G246" s="8"/>
      <c r="H246" s="8"/>
    </row>
    <row r="247" spans="1:8" x14ac:dyDescent="0.25">
      <c r="A247" s="2">
        <f t="shared" si="6"/>
        <v>244</v>
      </c>
      <c r="B247" t="s">
        <v>1264</v>
      </c>
      <c r="C247" t="s">
        <v>1265</v>
      </c>
      <c r="D247" t="s">
        <v>10</v>
      </c>
      <c r="E247" s="20"/>
      <c r="F247" s="8"/>
      <c r="G247" s="8"/>
      <c r="H247" s="8"/>
    </row>
    <row r="248" spans="1:8" x14ac:dyDescent="0.25">
      <c r="A248" s="2">
        <f t="shared" si="6"/>
        <v>245</v>
      </c>
      <c r="B248" t="s">
        <v>1266</v>
      </c>
      <c r="C248" t="s">
        <v>1267</v>
      </c>
      <c r="D248" t="s">
        <v>2</v>
      </c>
      <c r="E248" s="20"/>
      <c r="F248" s="8"/>
      <c r="G248" s="8"/>
      <c r="H248" s="8"/>
    </row>
    <row r="249" spans="1:8" x14ac:dyDescent="0.25">
      <c r="A249" s="2">
        <f t="shared" si="6"/>
        <v>246</v>
      </c>
      <c r="B249" t="s">
        <v>1268</v>
      </c>
      <c r="C249" t="s">
        <v>1269</v>
      </c>
      <c r="D249" t="s">
        <v>10</v>
      </c>
      <c r="E249" s="20"/>
      <c r="F249" s="8"/>
      <c r="G249" s="8"/>
      <c r="H249" s="8"/>
    </row>
    <row r="250" spans="1:8" x14ac:dyDescent="0.25">
      <c r="A250" s="2">
        <f t="shared" si="6"/>
        <v>247</v>
      </c>
      <c r="B250" t="s">
        <v>1270</v>
      </c>
      <c r="C250" t="s">
        <v>1271</v>
      </c>
      <c r="D250" t="s">
        <v>166</v>
      </c>
      <c r="E250" s="20"/>
      <c r="F250" s="8"/>
      <c r="G250" s="8"/>
      <c r="H250" s="8"/>
    </row>
    <row r="251" spans="1:8" x14ac:dyDescent="0.25">
      <c r="A251" s="2">
        <f t="shared" si="6"/>
        <v>248</v>
      </c>
      <c r="B251" t="s">
        <v>1272</v>
      </c>
      <c r="C251" t="s">
        <v>1273</v>
      </c>
      <c r="D251" t="s">
        <v>10</v>
      </c>
      <c r="E251" s="20"/>
      <c r="F251" s="8"/>
      <c r="G251" s="8"/>
      <c r="H251" s="8"/>
    </row>
    <row r="252" spans="1:8" x14ac:dyDescent="0.25">
      <c r="A252" s="2">
        <f t="shared" si="6"/>
        <v>249</v>
      </c>
      <c r="B252" t="s">
        <v>1274</v>
      </c>
      <c r="C252" t="s">
        <v>1275</v>
      </c>
      <c r="D252" t="s">
        <v>989</v>
      </c>
      <c r="E252" s="20"/>
      <c r="F252" s="8"/>
      <c r="G252" s="8"/>
      <c r="H252" s="8"/>
    </row>
    <row r="253" spans="1:8" x14ac:dyDescent="0.25">
      <c r="A253" s="2">
        <f t="shared" si="6"/>
        <v>250</v>
      </c>
      <c r="B253" t="s">
        <v>1276</v>
      </c>
      <c r="C253" t="s">
        <v>1277</v>
      </c>
      <c r="D253" t="s">
        <v>186</v>
      </c>
      <c r="E253" s="20"/>
      <c r="F253" s="8"/>
      <c r="G253" s="8"/>
      <c r="H253" s="8"/>
    </row>
    <row r="254" spans="1:8" x14ac:dyDescent="0.25">
      <c r="A254" s="2">
        <f t="shared" si="6"/>
        <v>251</v>
      </c>
      <c r="B254" t="s">
        <v>1278</v>
      </c>
      <c r="C254" t="s">
        <v>1279</v>
      </c>
      <c r="D254" t="s">
        <v>975</v>
      </c>
      <c r="E254" s="20"/>
      <c r="F254" s="8"/>
      <c r="G254" s="8"/>
      <c r="H254" s="8"/>
    </row>
    <row r="255" spans="1:8" x14ac:dyDescent="0.25">
      <c r="A255" s="2">
        <f t="shared" si="6"/>
        <v>252</v>
      </c>
      <c r="B255" t="s">
        <v>1280</v>
      </c>
      <c r="C255" t="s">
        <v>1281</v>
      </c>
      <c r="D255" t="s">
        <v>10</v>
      </c>
      <c r="E255" s="20"/>
      <c r="F255" s="8"/>
      <c r="G255" s="8"/>
      <c r="H255" s="8"/>
    </row>
    <row r="256" spans="1:8" x14ac:dyDescent="0.25">
      <c r="A256" s="2">
        <f t="shared" si="6"/>
        <v>253</v>
      </c>
      <c r="B256" t="s">
        <v>1282</v>
      </c>
      <c r="C256" t="s">
        <v>1283</v>
      </c>
      <c r="D256" t="s">
        <v>2</v>
      </c>
      <c r="E256" s="20"/>
      <c r="F256" s="8"/>
      <c r="G256" s="8"/>
      <c r="H256" s="8"/>
    </row>
    <row r="257" spans="1:8" x14ac:dyDescent="0.25">
      <c r="A257" s="2">
        <f t="shared" si="6"/>
        <v>254</v>
      </c>
      <c r="B257" t="s">
        <v>1284</v>
      </c>
      <c r="C257" t="s">
        <v>1285</v>
      </c>
      <c r="D257" t="s">
        <v>47</v>
      </c>
      <c r="E257" s="20"/>
      <c r="F257" s="8"/>
      <c r="G257" s="8"/>
      <c r="H257" s="8"/>
    </row>
    <row r="258" spans="1:8" x14ac:dyDescent="0.25">
      <c r="A258" s="2">
        <f t="shared" si="6"/>
        <v>255</v>
      </c>
      <c r="B258" t="s">
        <v>1286</v>
      </c>
      <c r="C258" t="s">
        <v>1287</v>
      </c>
      <c r="D258" t="s">
        <v>119</v>
      </c>
      <c r="E258" s="20"/>
      <c r="F258" s="8"/>
      <c r="G258" s="8"/>
      <c r="H258" s="8"/>
    </row>
    <row r="259" spans="1:8" x14ac:dyDescent="0.25">
      <c r="A259" s="2">
        <f t="shared" si="6"/>
        <v>256</v>
      </c>
      <c r="B259" t="s">
        <v>1288</v>
      </c>
      <c r="C259" t="s">
        <v>1289</v>
      </c>
      <c r="D259" t="s">
        <v>47</v>
      </c>
      <c r="E259" s="20"/>
      <c r="F259" s="8"/>
      <c r="G259" s="8"/>
      <c r="H259" s="8"/>
    </row>
    <row r="260" spans="1:8" x14ac:dyDescent="0.25">
      <c r="A260" s="2">
        <f t="shared" si="6"/>
        <v>257</v>
      </c>
      <c r="B260" t="s">
        <v>1290</v>
      </c>
      <c r="C260" t="s">
        <v>1291</v>
      </c>
      <c r="D260" t="s">
        <v>56</v>
      </c>
      <c r="E260" s="20"/>
      <c r="F260" s="8"/>
      <c r="G260" s="8"/>
      <c r="H260" s="8"/>
    </row>
    <row r="261" spans="1:8" x14ac:dyDescent="0.25">
      <c r="A261" s="2">
        <f t="shared" si="6"/>
        <v>258</v>
      </c>
      <c r="B261" t="s">
        <v>1292</v>
      </c>
      <c r="C261" t="s">
        <v>1293</v>
      </c>
      <c r="D261" t="s">
        <v>10</v>
      </c>
      <c r="E261" s="20"/>
      <c r="F261" s="8"/>
      <c r="G261" s="8"/>
      <c r="H261" s="8"/>
    </row>
    <row r="262" spans="1:8" x14ac:dyDescent="0.25">
      <c r="A262" s="2">
        <f t="shared" si="6"/>
        <v>259</v>
      </c>
      <c r="B262" t="s">
        <v>1294</v>
      </c>
      <c r="C262" t="s">
        <v>1295</v>
      </c>
      <c r="D262" t="s">
        <v>13</v>
      </c>
      <c r="E262" s="20"/>
      <c r="F262" s="8"/>
      <c r="G262" s="8"/>
      <c r="H262" s="8"/>
    </row>
    <row r="263" spans="1:8" x14ac:dyDescent="0.25">
      <c r="A263" s="2">
        <f t="shared" si="6"/>
        <v>260</v>
      </c>
      <c r="B263" t="s">
        <v>1296</v>
      </c>
      <c r="C263" t="s">
        <v>1297</v>
      </c>
      <c r="D263" t="s">
        <v>2</v>
      </c>
      <c r="E263" s="20"/>
      <c r="F263" s="8"/>
      <c r="G263" s="8"/>
      <c r="H263" s="8"/>
    </row>
    <row r="264" spans="1:8" x14ac:dyDescent="0.25">
      <c r="A264" s="2">
        <f t="shared" si="6"/>
        <v>261</v>
      </c>
      <c r="B264" t="s">
        <v>1298</v>
      </c>
      <c r="C264" t="s">
        <v>1299</v>
      </c>
      <c r="D264" t="s">
        <v>10</v>
      </c>
      <c r="E264" s="20"/>
      <c r="F264" s="8"/>
      <c r="G264" s="8"/>
      <c r="H264" s="8"/>
    </row>
    <row r="265" spans="1:8" x14ac:dyDescent="0.25">
      <c r="A265" s="2">
        <f t="shared" si="6"/>
        <v>262</v>
      </c>
      <c r="B265" t="s">
        <v>1300</v>
      </c>
      <c r="C265" t="s">
        <v>1301</v>
      </c>
      <c r="D265" t="s">
        <v>56</v>
      </c>
      <c r="E265" s="20"/>
      <c r="F265" s="8"/>
      <c r="G265" s="8"/>
      <c r="H265" s="8"/>
    </row>
    <row r="266" spans="1:8" x14ac:dyDescent="0.25">
      <c r="A266" s="2">
        <f t="shared" si="6"/>
        <v>263</v>
      </c>
      <c r="B266" t="s">
        <v>1302</v>
      </c>
      <c r="C266" t="s">
        <v>1303</v>
      </c>
      <c r="D266" t="s">
        <v>10</v>
      </c>
      <c r="E266" s="20"/>
      <c r="F266" s="8"/>
      <c r="G266" s="8"/>
      <c r="H266" s="8"/>
    </row>
    <row r="267" spans="1:8" x14ac:dyDescent="0.25">
      <c r="A267" s="2">
        <f t="shared" si="6"/>
        <v>264</v>
      </c>
      <c r="B267" t="s">
        <v>1304</v>
      </c>
      <c r="C267" t="s">
        <v>1305</v>
      </c>
      <c r="D267" t="s">
        <v>2</v>
      </c>
      <c r="E267" s="20"/>
      <c r="F267" s="8"/>
      <c r="G267" s="8"/>
      <c r="H267" s="8"/>
    </row>
    <row r="268" spans="1:8" x14ac:dyDescent="0.25">
      <c r="A268" s="2">
        <f t="shared" si="6"/>
        <v>265</v>
      </c>
      <c r="B268" t="s">
        <v>1306</v>
      </c>
      <c r="C268" t="s">
        <v>1307</v>
      </c>
      <c r="D268" t="s">
        <v>2</v>
      </c>
      <c r="E268" s="20"/>
      <c r="F268" s="8"/>
      <c r="G268" s="8"/>
      <c r="H268" s="8"/>
    </row>
    <row r="269" spans="1:8" x14ac:dyDescent="0.25">
      <c r="A269" s="2">
        <f t="shared" si="6"/>
        <v>266</v>
      </c>
      <c r="B269" t="s">
        <v>1308</v>
      </c>
      <c r="C269" t="s">
        <v>1309</v>
      </c>
      <c r="D269" t="s">
        <v>5</v>
      </c>
      <c r="E269" s="20"/>
      <c r="F269" s="8"/>
      <c r="G269" s="8"/>
      <c r="H269" s="8"/>
    </row>
    <row r="270" spans="1:8" x14ac:dyDescent="0.25">
      <c r="A270" s="2">
        <f t="shared" si="6"/>
        <v>267</v>
      </c>
      <c r="B270" t="s">
        <v>1310</v>
      </c>
      <c r="C270" t="s">
        <v>1311</v>
      </c>
      <c r="D270" t="s">
        <v>10</v>
      </c>
      <c r="E270" s="20"/>
      <c r="F270" s="8"/>
      <c r="G270" s="8"/>
      <c r="H270" s="8"/>
    </row>
    <row r="271" spans="1:8" x14ac:dyDescent="0.25">
      <c r="A271" s="2">
        <f t="shared" si="6"/>
        <v>268</v>
      </c>
      <c r="B271" t="s">
        <v>1312</v>
      </c>
      <c r="C271" t="s">
        <v>1313</v>
      </c>
      <c r="D271" t="s">
        <v>31</v>
      </c>
      <c r="E271" s="20"/>
      <c r="F271" s="8"/>
      <c r="G271" s="8"/>
      <c r="H271" s="8"/>
    </row>
    <row r="272" spans="1:8" x14ac:dyDescent="0.25">
      <c r="A272" s="2">
        <f t="shared" si="6"/>
        <v>269</v>
      </c>
      <c r="B272" t="s">
        <v>1314</v>
      </c>
      <c r="C272" t="s">
        <v>1315</v>
      </c>
      <c r="D272" t="s">
        <v>31</v>
      </c>
      <c r="E272" s="20"/>
      <c r="F272" s="8"/>
      <c r="G272" s="8"/>
      <c r="H272" s="8"/>
    </row>
    <row r="273" spans="1:8" x14ac:dyDescent="0.25">
      <c r="A273" s="2">
        <f t="shared" si="6"/>
        <v>270</v>
      </c>
      <c r="B273" t="s">
        <v>1316</v>
      </c>
      <c r="C273" t="s">
        <v>1317</v>
      </c>
      <c r="D273" t="s">
        <v>10</v>
      </c>
      <c r="E273" s="20"/>
      <c r="F273" s="8"/>
      <c r="G273" s="8"/>
      <c r="H273" s="8"/>
    </row>
    <row r="274" spans="1:8" x14ac:dyDescent="0.25">
      <c r="A274" s="2">
        <f t="shared" si="6"/>
        <v>271</v>
      </c>
      <c r="B274" t="s">
        <v>1318</v>
      </c>
      <c r="C274" t="s">
        <v>1319</v>
      </c>
      <c r="D274" t="s">
        <v>2</v>
      </c>
      <c r="E274" s="20"/>
      <c r="F274" s="8"/>
      <c r="G274" s="8"/>
      <c r="H274" s="8"/>
    </row>
    <row r="275" spans="1:8" x14ac:dyDescent="0.25">
      <c r="A275" s="2">
        <f t="shared" si="6"/>
        <v>272</v>
      </c>
      <c r="B275" t="s">
        <v>1320</v>
      </c>
      <c r="C275" t="s">
        <v>1321</v>
      </c>
      <c r="D275" t="s">
        <v>10</v>
      </c>
      <c r="E275" s="20"/>
      <c r="F275" s="8"/>
      <c r="G275" s="8"/>
      <c r="H275" s="8"/>
    </row>
    <row r="276" spans="1:8" x14ac:dyDescent="0.25">
      <c r="A276" s="2">
        <f t="shared" si="6"/>
        <v>273</v>
      </c>
      <c r="B276" t="s">
        <v>1322</v>
      </c>
      <c r="C276" t="s">
        <v>1323</v>
      </c>
      <c r="D276" t="s">
        <v>47</v>
      </c>
      <c r="E276" s="20"/>
      <c r="F276" s="8"/>
      <c r="G276" s="8"/>
      <c r="H276" s="8"/>
    </row>
    <row r="277" spans="1:8" x14ac:dyDescent="0.25">
      <c r="A277" s="2">
        <f t="shared" si="6"/>
        <v>274</v>
      </c>
      <c r="B277" t="s">
        <v>1324</v>
      </c>
      <c r="C277" t="s">
        <v>1325</v>
      </c>
      <c r="D277" t="s">
        <v>10</v>
      </c>
      <c r="E277" s="20"/>
      <c r="F277" s="8"/>
      <c r="G277" s="8"/>
      <c r="H277" s="8"/>
    </row>
    <row r="278" spans="1:8" x14ac:dyDescent="0.25">
      <c r="A278" s="2">
        <f t="shared" si="6"/>
        <v>275</v>
      </c>
      <c r="B278" t="s">
        <v>1326</v>
      </c>
      <c r="C278" t="s">
        <v>1327</v>
      </c>
      <c r="D278" t="s">
        <v>56</v>
      </c>
      <c r="E278" s="20"/>
      <c r="F278" s="8"/>
      <c r="G278" s="8"/>
      <c r="H278" s="8"/>
    </row>
    <row r="279" spans="1:8" x14ac:dyDescent="0.25">
      <c r="A279" s="2">
        <f t="shared" si="6"/>
        <v>276</v>
      </c>
      <c r="B279" t="s">
        <v>1328</v>
      </c>
      <c r="C279" t="s">
        <v>1329</v>
      </c>
      <c r="D279" t="s">
        <v>10</v>
      </c>
      <c r="E279" s="20"/>
      <c r="F279" s="8"/>
      <c r="G279" s="8"/>
      <c r="H279" s="8"/>
    </row>
    <row r="280" spans="1:8" x14ac:dyDescent="0.25">
      <c r="A280" s="2">
        <f t="shared" si="6"/>
        <v>277</v>
      </c>
      <c r="B280" t="s">
        <v>1330</v>
      </c>
      <c r="C280" t="s">
        <v>1331</v>
      </c>
      <c r="D280" t="s">
        <v>266</v>
      </c>
      <c r="E280" s="20"/>
      <c r="F280" s="8"/>
      <c r="G280" s="8"/>
      <c r="H280" s="8"/>
    </row>
    <row r="281" spans="1:8" x14ac:dyDescent="0.25">
      <c r="A281" s="2">
        <f t="shared" si="6"/>
        <v>278</v>
      </c>
      <c r="B281" t="s">
        <v>1332</v>
      </c>
      <c r="C281" t="s">
        <v>288</v>
      </c>
      <c r="D281" t="s">
        <v>266</v>
      </c>
      <c r="E281" s="20"/>
      <c r="F281" s="8"/>
      <c r="G281" s="8"/>
      <c r="H281" s="8"/>
    </row>
    <row r="282" spans="1:8" x14ac:dyDescent="0.25">
      <c r="A282" s="2">
        <f t="shared" si="6"/>
        <v>279</v>
      </c>
      <c r="B282" t="s">
        <v>1333</v>
      </c>
      <c r="C282" t="s">
        <v>1334</v>
      </c>
      <c r="D282" t="s">
        <v>10</v>
      </c>
      <c r="E282" s="20"/>
      <c r="F282" s="8"/>
      <c r="G282" s="8"/>
      <c r="H282" s="8"/>
    </row>
    <row r="283" spans="1:8" x14ac:dyDescent="0.25">
      <c r="A283" s="2">
        <f t="shared" si="6"/>
        <v>280</v>
      </c>
      <c r="B283" t="s">
        <v>1335</v>
      </c>
      <c r="C283" t="s">
        <v>1336</v>
      </c>
      <c r="D283" t="s">
        <v>166</v>
      </c>
      <c r="E283" s="20"/>
      <c r="F283" s="8"/>
      <c r="G283" s="8"/>
      <c r="H283" s="8"/>
    </row>
    <row r="284" spans="1:8" x14ac:dyDescent="0.25">
      <c r="A284" s="2">
        <f t="shared" si="6"/>
        <v>281</v>
      </c>
      <c r="B284" t="s">
        <v>1337</v>
      </c>
      <c r="C284" t="s">
        <v>1338</v>
      </c>
      <c r="D284" t="s">
        <v>975</v>
      </c>
      <c r="E284" s="20"/>
      <c r="F284" s="8"/>
      <c r="G284" s="8"/>
      <c r="H284" s="8"/>
    </row>
    <row r="285" spans="1:8" x14ac:dyDescent="0.25">
      <c r="A285" s="2">
        <f t="shared" si="6"/>
        <v>282</v>
      </c>
      <c r="B285" t="s">
        <v>1339</v>
      </c>
      <c r="C285" t="s">
        <v>1340</v>
      </c>
      <c r="D285" t="s">
        <v>2</v>
      </c>
      <c r="E285" s="20"/>
      <c r="F285" s="8"/>
      <c r="G285" s="8"/>
      <c r="H285" s="8"/>
    </row>
    <row r="286" spans="1:8" x14ac:dyDescent="0.25">
      <c r="A286" s="2">
        <f t="shared" si="6"/>
        <v>283</v>
      </c>
      <c r="B286" t="s">
        <v>1341</v>
      </c>
      <c r="C286" t="s">
        <v>1342</v>
      </c>
      <c r="D286" t="s">
        <v>10</v>
      </c>
      <c r="E286" s="20"/>
      <c r="F286" s="8"/>
      <c r="G286" s="8"/>
      <c r="H286" s="8"/>
    </row>
    <row r="287" spans="1:8" x14ac:dyDescent="0.25">
      <c r="A287" s="2">
        <f t="shared" si="6"/>
        <v>284</v>
      </c>
      <c r="B287" t="s">
        <v>1343</v>
      </c>
      <c r="C287" t="s">
        <v>1344</v>
      </c>
      <c r="D287" t="s">
        <v>186</v>
      </c>
      <c r="E287" s="20"/>
      <c r="F287" s="8"/>
      <c r="G287" s="8"/>
      <c r="H287" s="8"/>
    </row>
    <row r="288" spans="1:8" x14ac:dyDescent="0.25">
      <c r="A288" s="2">
        <f t="shared" si="6"/>
        <v>285</v>
      </c>
      <c r="B288" t="s">
        <v>1345</v>
      </c>
      <c r="C288" t="s">
        <v>1346</v>
      </c>
      <c r="D288" t="s">
        <v>179</v>
      </c>
      <c r="E288" s="20"/>
      <c r="F288" s="8"/>
      <c r="G288" s="8"/>
      <c r="H288" s="8"/>
    </row>
    <row r="289" spans="1:8" x14ac:dyDescent="0.25">
      <c r="A289" s="2">
        <f t="shared" si="6"/>
        <v>286</v>
      </c>
      <c r="B289" t="s">
        <v>1347</v>
      </c>
      <c r="C289" t="s">
        <v>1348</v>
      </c>
      <c r="D289" t="s">
        <v>2</v>
      </c>
      <c r="E289" s="20"/>
      <c r="F289" s="8"/>
      <c r="G289" s="8"/>
      <c r="H289" s="8"/>
    </row>
    <row r="290" spans="1:8" x14ac:dyDescent="0.25">
      <c r="A290" s="2">
        <f t="shared" si="6"/>
        <v>287</v>
      </c>
      <c r="B290" t="s">
        <v>1349</v>
      </c>
      <c r="C290" t="s">
        <v>1350</v>
      </c>
      <c r="D290" t="s">
        <v>2</v>
      </c>
      <c r="E290" s="20"/>
      <c r="F290" s="8"/>
      <c r="G290" s="8"/>
      <c r="H290" s="8"/>
    </row>
    <row r="291" spans="1:8" x14ac:dyDescent="0.25">
      <c r="A291" s="2">
        <f t="shared" si="6"/>
        <v>288</v>
      </c>
      <c r="B291" t="s">
        <v>1351</v>
      </c>
      <c r="C291" t="s">
        <v>1352</v>
      </c>
      <c r="D291" t="s">
        <v>47</v>
      </c>
      <c r="E291" s="20"/>
      <c r="F291" s="8"/>
      <c r="G291" s="8"/>
      <c r="H291" s="8"/>
    </row>
    <row r="292" spans="1:8" x14ac:dyDescent="0.25">
      <c r="A292" s="2">
        <f t="shared" si="6"/>
        <v>289</v>
      </c>
      <c r="B292" t="s">
        <v>1353</v>
      </c>
      <c r="C292" t="s">
        <v>1354</v>
      </c>
      <c r="D292" t="s">
        <v>10</v>
      </c>
      <c r="E292" s="20"/>
      <c r="F292" s="8"/>
      <c r="G292" s="8"/>
      <c r="H292" s="8"/>
    </row>
    <row r="293" spans="1:8" x14ac:dyDescent="0.25">
      <c r="A293" s="2">
        <f t="shared" ref="A293:A356" si="7">+A292+1</f>
        <v>290</v>
      </c>
      <c r="B293" t="s">
        <v>1355</v>
      </c>
      <c r="C293" t="s">
        <v>1356</v>
      </c>
      <c r="D293" t="s">
        <v>10</v>
      </c>
      <c r="E293" s="20"/>
      <c r="F293" s="8"/>
      <c r="G293" s="8"/>
      <c r="H293" s="8"/>
    </row>
    <row r="294" spans="1:8" x14ac:dyDescent="0.25">
      <c r="A294" s="2">
        <f t="shared" si="7"/>
        <v>291</v>
      </c>
      <c r="B294" t="s">
        <v>1357</v>
      </c>
      <c r="C294" t="s">
        <v>1358</v>
      </c>
      <c r="D294" t="s">
        <v>10</v>
      </c>
      <c r="E294" s="20"/>
      <c r="F294" s="8"/>
      <c r="G294" s="8"/>
      <c r="H294" s="8"/>
    </row>
    <row r="295" spans="1:8" x14ac:dyDescent="0.25">
      <c r="A295" s="2">
        <f t="shared" si="7"/>
        <v>292</v>
      </c>
      <c r="B295" t="s">
        <v>1359</v>
      </c>
      <c r="C295" t="s">
        <v>1360</v>
      </c>
      <c r="D295" t="s">
        <v>10</v>
      </c>
      <c r="E295" s="20"/>
      <c r="F295" s="8"/>
      <c r="G295" s="8"/>
      <c r="H295" s="8"/>
    </row>
    <row r="296" spans="1:8" x14ac:dyDescent="0.25">
      <c r="A296" s="2">
        <f t="shared" si="7"/>
        <v>293</v>
      </c>
      <c r="B296" t="s">
        <v>1361</v>
      </c>
      <c r="C296" t="s">
        <v>1362</v>
      </c>
      <c r="D296" t="s">
        <v>2</v>
      </c>
      <c r="E296" s="20"/>
      <c r="F296" s="8"/>
      <c r="G296" s="8"/>
      <c r="H296" s="8"/>
    </row>
    <row r="297" spans="1:8" x14ac:dyDescent="0.25">
      <c r="A297" s="2">
        <f t="shared" si="7"/>
        <v>294</v>
      </c>
      <c r="B297" t="s">
        <v>1363</v>
      </c>
      <c r="C297" t="s">
        <v>1364</v>
      </c>
      <c r="D297" t="s">
        <v>10</v>
      </c>
      <c r="E297" s="20"/>
      <c r="F297" s="8"/>
      <c r="G297" s="8"/>
      <c r="H297" s="8"/>
    </row>
    <row r="298" spans="1:8" x14ac:dyDescent="0.25">
      <c r="A298" s="2">
        <f t="shared" si="7"/>
        <v>295</v>
      </c>
      <c r="B298" t="s">
        <v>1365</v>
      </c>
      <c r="C298" t="s">
        <v>1366</v>
      </c>
      <c r="D298" t="s">
        <v>987</v>
      </c>
      <c r="E298" s="20"/>
      <c r="F298" s="8"/>
      <c r="G298" s="8"/>
      <c r="H298" s="8"/>
    </row>
    <row r="299" spans="1:8" x14ac:dyDescent="0.25">
      <c r="A299" s="2">
        <f t="shared" si="7"/>
        <v>296</v>
      </c>
      <c r="B299" t="s">
        <v>1367</v>
      </c>
      <c r="C299" t="s">
        <v>1368</v>
      </c>
      <c r="D299" t="s">
        <v>2</v>
      </c>
      <c r="E299" s="20"/>
      <c r="F299" s="8"/>
      <c r="G299" s="8"/>
      <c r="H299" s="8"/>
    </row>
    <row r="300" spans="1:8" x14ac:dyDescent="0.25">
      <c r="A300" s="2">
        <f t="shared" si="7"/>
        <v>297</v>
      </c>
      <c r="B300" t="s">
        <v>1369</v>
      </c>
      <c r="C300" t="s">
        <v>1370</v>
      </c>
      <c r="D300" t="s">
        <v>179</v>
      </c>
      <c r="E300" s="20"/>
      <c r="F300" s="8"/>
      <c r="G300" s="8"/>
      <c r="H300" s="8"/>
    </row>
    <row r="301" spans="1:8" x14ac:dyDescent="0.25">
      <c r="A301" s="2">
        <f t="shared" si="7"/>
        <v>298</v>
      </c>
      <c r="B301" t="s">
        <v>1371</v>
      </c>
      <c r="C301" t="s">
        <v>1372</v>
      </c>
      <c r="D301" t="s">
        <v>47</v>
      </c>
      <c r="E301" s="20"/>
      <c r="F301" s="8"/>
      <c r="G301" s="8"/>
      <c r="H301" s="8"/>
    </row>
    <row r="302" spans="1:8" x14ac:dyDescent="0.25">
      <c r="A302" s="2">
        <f t="shared" si="7"/>
        <v>299</v>
      </c>
      <c r="B302" t="s">
        <v>1373</v>
      </c>
      <c r="C302" t="s">
        <v>1374</v>
      </c>
      <c r="D302" t="s">
        <v>10</v>
      </c>
      <c r="E302" s="20"/>
      <c r="F302" s="8"/>
      <c r="G302" s="8"/>
      <c r="H302" s="8"/>
    </row>
    <row r="303" spans="1:8" x14ac:dyDescent="0.25">
      <c r="A303" s="2">
        <f t="shared" si="7"/>
        <v>300</v>
      </c>
      <c r="B303" t="s">
        <v>1375</v>
      </c>
      <c r="C303" t="s">
        <v>1376</v>
      </c>
      <c r="D303" t="s">
        <v>10</v>
      </c>
      <c r="E303" s="20"/>
      <c r="F303" s="8"/>
      <c r="G303" s="8"/>
      <c r="H303" s="8"/>
    </row>
    <row r="304" spans="1:8" x14ac:dyDescent="0.25">
      <c r="A304" s="2">
        <f t="shared" si="7"/>
        <v>301</v>
      </c>
      <c r="B304" t="s">
        <v>1377</v>
      </c>
      <c r="C304" t="s">
        <v>1378</v>
      </c>
      <c r="D304" t="s">
        <v>10</v>
      </c>
      <c r="E304" s="20"/>
      <c r="F304" s="8"/>
      <c r="G304" s="8"/>
      <c r="H304" s="8"/>
    </row>
    <row r="305" spans="1:8" x14ac:dyDescent="0.25">
      <c r="A305" s="2">
        <f t="shared" si="7"/>
        <v>302</v>
      </c>
      <c r="B305" t="s">
        <v>1379</v>
      </c>
      <c r="C305" t="s">
        <v>1380</v>
      </c>
      <c r="D305" t="s">
        <v>31</v>
      </c>
      <c r="E305" s="20"/>
      <c r="F305" s="8"/>
      <c r="G305" s="8"/>
      <c r="H305" s="8"/>
    </row>
    <row r="306" spans="1:8" x14ac:dyDescent="0.25">
      <c r="A306" s="2">
        <f t="shared" si="7"/>
        <v>303</v>
      </c>
      <c r="B306" t="s">
        <v>1381</v>
      </c>
      <c r="C306" t="s">
        <v>1382</v>
      </c>
      <c r="D306" t="s">
        <v>56</v>
      </c>
      <c r="E306" s="20"/>
      <c r="F306" s="8"/>
      <c r="G306" s="8"/>
      <c r="H306" s="8"/>
    </row>
    <row r="307" spans="1:8" x14ac:dyDescent="0.25">
      <c r="A307" s="2">
        <f t="shared" si="7"/>
        <v>304</v>
      </c>
      <c r="B307" t="s">
        <v>1383</v>
      </c>
      <c r="C307" t="s">
        <v>1384</v>
      </c>
      <c r="D307" t="s">
        <v>2</v>
      </c>
      <c r="E307" s="20"/>
      <c r="F307" s="8"/>
      <c r="G307" s="8"/>
      <c r="H307" s="8"/>
    </row>
    <row r="308" spans="1:8" x14ac:dyDescent="0.25">
      <c r="A308" s="2">
        <f t="shared" si="7"/>
        <v>305</v>
      </c>
      <c r="B308" t="s">
        <v>1385</v>
      </c>
      <c r="C308" t="s">
        <v>1386</v>
      </c>
      <c r="D308" t="s">
        <v>2</v>
      </c>
      <c r="E308" s="20"/>
      <c r="F308" s="8"/>
      <c r="G308" s="8"/>
      <c r="H308" s="8"/>
    </row>
    <row r="309" spans="1:8" x14ac:dyDescent="0.25">
      <c r="A309" s="2">
        <f t="shared" si="7"/>
        <v>306</v>
      </c>
      <c r="B309" t="s">
        <v>1387</v>
      </c>
      <c r="C309" t="s">
        <v>1388</v>
      </c>
      <c r="D309" t="s">
        <v>10</v>
      </c>
      <c r="E309" s="20"/>
      <c r="F309" s="8"/>
      <c r="G309" s="8"/>
      <c r="H309" s="8"/>
    </row>
    <row r="310" spans="1:8" x14ac:dyDescent="0.25">
      <c r="A310" s="2">
        <f t="shared" si="7"/>
        <v>307</v>
      </c>
      <c r="B310" t="s">
        <v>1389</v>
      </c>
      <c r="C310" t="s">
        <v>1390</v>
      </c>
      <c r="D310" t="s">
        <v>56</v>
      </c>
      <c r="E310" s="20"/>
      <c r="F310" s="8"/>
      <c r="G310" s="8"/>
      <c r="H310" s="8"/>
    </row>
    <row r="311" spans="1:8" x14ac:dyDescent="0.25">
      <c r="A311" s="2">
        <f t="shared" si="7"/>
        <v>308</v>
      </c>
      <c r="B311" t="s">
        <v>1391</v>
      </c>
      <c r="C311" t="s">
        <v>1392</v>
      </c>
      <c r="D311" t="s">
        <v>2</v>
      </c>
      <c r="E311" s="20"/>
      <c r="F311" s="8"/>
      <c r="G311" s="8"/>
      <c r="H311" s="8"/>
    </row>
    <row r="312" spans="1:8" x14ac:dyDescent="0.25">
      <c r="A312" s="2">
        <f t="shared" si="7"/>
        <v>309</v>
      </c>
      <c r="B312" t="s">
        <v>1393</v>
      </c>
      <c r="C312" t="s">
        <v>1394</v>
      </c>
      <c r="D312" t="s">
        <v>2</v>
      </c>
      <c r="E312" s="20"/>
      <c r="F312" s="8"/>
      <c r="G312" s="8"/>
      <c r="H312" s="8"/>
    </row>
    <row r="313" spans="1:8" x14ac:dyDescent="0.25">
      <c r="A313" s="2">
        <f t="shared" si="7"/>
        <v>310</v>
      </c>
      <c r="B313" t="s">
        <v>1395</v>
      </c>
      <c r="C313" t="s">
        <v>1396</v>
      </c>
      <c r="D313" t="s">
        <v>977</v>
      </c>
      <c r="E313" s="20"/>
      <c r="F313" s="8"/>
      <c r="G313" s="8"/>
      <c r="H313" s="8"/>
    </row>
    <row r="314" spans="1:8" x14ac:dyDescent="0.25">
      <c r="A314" s="2">
        <f t="shared" si="7"/>
        <v>311</v>
      </c>
      <c r="B314" t="s">
        <v>1397</v>
      </c>
      <c r="C314" t="s">
        <v>1398</v>
      </c>
      <c r="D314" t="s">
        <v>2</v>
      </c>
      <c r="E314" s="20"/>
      <c r="F314" s="8"/>
      <c r="G314" s="8"/>
      <c r="H314" s="8"/>
    </row>
    <row r="315" spans="1:8" x14ac:dyDescent="0.25">
      <c r="A315" s="2">
        <f t="shared" si="7"/>
        <v>312</v>
      </c>
      <c r="B315" t="s">
        <v>1399</v>
      </c>
      <c r="C315" t="s">
        <v>1400</v>
      </c>
      <c r="D315" t="s">
        <v>31</v>
      </c>
      <c r="E315" s="20"/>
      <c r="F315" s="8"/>
      <c r="G315" s="8"/>
      <c r="H315" s="8"/>
    </row>
    <row r="316" spans="1:8" x14ac:dyDescent="0.25">
      <c r="A316" s="2">
        <f t="shared" si="7"/>
        <v>313</v>
      </c>
      <c r="B316" t="s">
        <v>1401</v>
      </c>
      <c r="C316" t="s">
        <v>1402</v>
      </c>
      <c r="D316" t="s">
        <v>10</v>
      </c>
      <c r="E316" s="20"/>
      <c r="F316" s="8"/>
      <c r="G316" s="8"/>
      <c r="H316" s="8"/>
    </row>
    <row r="317" spans="1:8" x14ac:dyDescent="0.25">
      <c r="A317" s="2">
        <f t="shared" si="7"/>
        <v>314</v>
      </c>
      <c r="B317" t="s">
        <v>1403</v>
      </c>
      <c r="C317" t="s">
        <v>1404</v>
      </c>
      <c r="D317" t="s">
        <v>47</v>
      </c>
      <c r="E317" s="20"/>
      <c r="F317" s="8"/>
      <c r="G317" s="8"/>
      <c r="H317" s="8"/>
    </row>
    <row r="318" spans="1:8" x14ac:dyDescent="0.25">
      <c r="A318" s="2">
        <f t="shared" si="7"/>
        <v>315</v>
      </c>
      <c r="B318" t="s">
        <v>1405</v>
      </c>
      <c r="C318" t="s">
        <v>1406</v>
      </c>
      <c r="D318" t="s">
        <v>47</v>
      </c>
      <c r="E318" s="20"/>
      <c r="F318" s="8"/>
      <c r="G318" s="8"/>
      <c r="H318" s="8"/>
    </row>
    <row r="319" spans="1:8" x14ac:dyDescent="0.25">
      <c r="A319" s="2">
        <f t="shared" si="7"/>
        <v>316</v>
      </c>
      <c r="B319" t="s">
        <v>1407</v>
      </c>
      <c r="C319" t="s">
        <v>1408</v>
      </c>
      <c r="D319" t="s">
        <v>193</v>
      </c>
      <c r="E319" s="20"/>
      <c r="F319" s="8"/>
      <c r="G319" s="8"/>
      <c r="H319" s="8"/>
    </row>
    <row r="320" spans="1:8" x14ac:dyDescent="0.25">
      <c r="A320" s="2">
        <f t="shared" si="7"/>
        <v>317</v>
      </c>
      <c r="B320" t="s">
        <v>1409</v>
      </c>
      <c r="C320" t="s">
        <v>1410</v>
      </c>
      <c r="D320" t="s">
        <v>2</v>
      </c>
      <c r="E320" s="20"/>
      <c r="F320" s="8"/>
      <c r="G320" s="8"/>
      <c r="H320" s="8"/>
    </row>
    <row r="321" spans="1:8" x14ac:dyDescent="0.25">
      <c r="A321" s="2">
        <f t="shared" si="7"/>
        <v>318</v>
      </c>
      <c r="B321" t="s">
        <v>1411</v>
      </c>
      <c r="C321" t="s">
        <v>1412</v>
      </c>
      <c r="D321" t="s">
        <v>119</v>
      </c>
      <c r="E321" s="20"/>
      <c r="F321" s="8"/>
      <c r="G321" s="8"/>
      <c r="H321" s="8"/>
    </row>
    <row r="322" spans="1:8" x14ac:dyDescent="0.25">
      <c r="A322" s="2">
        <f t="shared" si="7"/>
        <v>319</v>
      </c>
      <c r="B322" t="s">
        <v>1413</v>
      </c>
      <c r="C322" t="s">
        <v>1414</v>
      </c>
      <c r="D322" t="s">
        <v>31</v>
      </c>
      <c r="E322" s="20"/>
      <c r="F322" s="8"/>
      <c r="G322" s="8"/>
      <c r="H322" s="8"/>
    </row>
    <row r="323" spans="1:8" x14ac:dyDescent="0.25">
      <c r="A323" s="2">
        <f t="shared" si="7"/>
        <v>320</v>
      </c>
      <c r="B323" t="s">
        <v>1415</v>
      </c>
      <c r="C323" t="s">
        <v>1416</v>
      </c>
      <c r="D323" t="s">
        <v>10</v>
      </c>
      <c r="E323" s="20"/>
      <c r="F323" s="8"/>
      <c r="G323" s="8"/>
      <c r="H323" s="8"/>
    </row>
    <row r="324" spans="1:8" x14ac:dyDescent="0.25">
      <c r="A324" s="2">
        <f t="shared" si="7"/>
        <v>321</v>
      </c>
      <c r="B324" t="s">
        <v>1417</v>
      </c>
      <c r="C324" t="s">
        <v>1418</v>
      </c>
      <c r="D324" t="s">
        <v>2</v>
      </c>
      <c r="E324" s="20"/>
      <c r="F324" s="8"/>
      <c r="G324" s="8"/>
      <c r="H324" s="8"/>
    </row>
    <row r="325" spans="1:8" x14ac:dyDescent="0.25">
      <c r="A325" s="2">
        <f t="shared" si="7"/>
        <v>322</v>
      </c>
      <c r="B325" t="s">
        <v>1419</v>
      </c>
      <c r="C325" t="s">
        <v>1420</v>
      </c>
      <c r="D325" t="s">
        <v>47</v>
      </c>
      <c r="E325" s="20"/>
      <c r="F325" s="8"/>
      <c r="G325" s="8"/>
      <c r="H325" s="8"/>
    </row>
    <row r="326" spans="1:8" x14ac:dyDescent="0.25">
      <c r="A326" s="2">
        <f t="shared" si="7"/>
        <v>323</v>
      </c>
      <c r="B326" t="s">
        <v>1421</v>
      </c>
      <c r="C326" t="s">
        <v>1422</v>
      </c>
      <c r="D326" t="s">
        <v>1223</v>
      </c>
      <c r="E326" s="20"/>
      <c r="F326" s="8"/>
      <c r="G326" s="8"/>
      <c r="H326" s="8"/>
    </row>
    <row r="327" spans="1:8" x14ac:dyDescent="0.25">
      <c r="A327" s="2">
        <f t="shared" si="7"/>
        <v>324</v>
      </c>
      <c r="B327" t="s">
        <v>1423</v>
      </c>
      <c r="C327" t="s">
        <v>1424</v>
      </c>
      <c r="D327" t="s">
        <v>2</v>
      </c>
      <c r="E327" s="20"/>
      <c r="F327" s="8"/>
      <c r="G327" s="8"/>
      <c r="H327" s="8"/>
    </row>
    <row r="328" spans="1:8" x14ac:dyDescent="0.25">
      <c r="A328" s="2">
        <f t="shared" si="7"/>
        <v>325</v>
      </c>
      <c r="B328" t="s">
        <v>1425</v>
      </c>
      <c r="C328" t="s">
        <v>1426</v>
      </c>
      <c r="D328" t="s">
        <v>186</v>
      </c>
      <c r="E328" s="20"/>
      <c r="F328" s="8"/>
      <c r="G328" s="8"/>
      <c r="H328" s="8"/>
    </row>
    <row r="329" spans="1:8" x14ac:dyDescent="0.25">
      <c r="A329" s="2">
        <f t="shared" si="7"/>
        <v>326</v>
      </c>
      <c r="B329" t="s">
        <v>1427</v>
      </c>
      <c r="C329" t="s">
        <v>1428</v>
      </c>
      <c r="D329" t="s">
        <v>10</v>
      </c>
      <c r="E329" s="20"/>
      <c r="F329" s="8"/>
      <c r="G329" s="8"/>
      <c r="H329" s="8"/>
    </row>
    <row r="330" spans="1:8" x14ac:dyDescent="0.25">
      <c r="A330" s="2">
        <f t="shared" si="7"/>
        <v>327</v>
      </c>
      <c r="B330" t="s">
        <v>1429</v>
      </c>
      <c r="C330" t="s">
        <v>1430</v>
      </c>
      <c r="D330" t="s">
        <v>2</v>
      </c>
      <c r="E330" s="20"/>
      <c r="F330" s="8"/>
      <c r="G330" s="8"/>
      <c r="H330" s="8"/>
    </row>
    <row r="331" spans="1:8" x14ac:dyDescent="0.25">
      <c r="A331" s="2">
        <f t="shared" si="7"/>
        <v>328</v>
      </c>
      <c r="B331" t="s">
        <v>1431</v>
      </c>
      <c r="C331" t="s">
        <v>1432</v>
      </c>
      <c r="D331" t="s">
        <v>78</v>
      </c>
      <c r="E331" s="20"/>
      <c r="F331" s="8"/>
      <c r="G331" s="8"/>
      <c r="H331" s="8"/>
    </row>
    <row r="332" spans="1:8" x14ac:dyDescent="0.25">
      <c r="A332" s="2">
        <f t="shared" si="7"/>
        <v>329</v>
      </c>
      <c r="B332" t="s">
        <v>1433</v>
      </c>
      <c r="C332" t="s">
        <v>1434</v>
      </c>
      <c r="D332" t="s">
        <v>10</v>
      </c>
      <c r="E332" s="20"/>
      <c r="F332" s="8"/>
      <c r="G332" s="8"/>
      <c r="H332" s="8"/>
    </row>
    <row r="333" spans="1:8" x14ac:dyDescent="0.25">
      <c r="A333" s="2">
        <f t="shared" si="7"/>
        <v>330</v>
      </c>
      <c r="B333" t="s">
        <v>1435</v>
      </c>
      <c r="C333" t="s">
        <v>1436</v>
      </c>
      <c r="D333" t="s">
        <v>56</v>
      </c>
      <c r="E333" s="20"/>
      <c r="F333" s="8"/>
      <c r="G333" s="8"/>
      <c r="H333" s="8"/>
    </row>
    <row r="334" spans="1:8" x14ac:dyDescent="0.25">
      <c r="A334" s="2">
        <f t="shared" si="7"/>
        <v>331</v>
      </c>
      <c r="B334" t="s">
        <v>1437</v>
      </c>
      <c r="C334" t="s">
        <v>1438</v>
      </c>
      <c r="D334" t="s">
        <v>977</v>
      </c>
      <c r="E334" s="20"/>
      <c r="F334" s="8"/>
      <c r="G334" s="8"/>
      <c r="H334" s="8"/>
    </row>
    <row r="335" spans="1:8" x14ac:dyDescent="0.25">
      <c r="A335" s="2">
        <f t="shared" si="7"/>
        <v>332</v>
      </c>
      <c r="B335" t="s">
        <v>1439</v>
      </c>
      <c r="C335" t="s">
        <v>1440</v>
      </c>
      <c r="D335" t="s">
        <v>10</v>
      </c>
      <c r="E335" s="20"/>
      <c r="F335" s="8"/>
      <c r="G335" s="8"/>
      <c r="H335" s="8"/>
    </row>
    <row r="336" spans="1:8" x14ac:dyDescent="0.25">
      <c r="A336" s="2">
        <f t="shared" si="7"/>
        <v>333</v>
      </c>
      <c r="B336" t="s">
        <v>1441</v>
      </c>
      <c r="C336" t="s">
        <v>1442</v>
      </c>
      <c r="D336" t="s">
        <v>166</v>
      </c>
      <c r="E336" s="20"/>
      <c r="F336" s="8"/>
      <c r="G336" s="8"/>
      <c r="H336" s="8"/>
    </row>
    <row r="337" spans="1:8" x14ac:dyDescent="0.25">
      <c r="A337" s="2">
        <f t="shared" si="7"/>
        <v>334</v>
      </c>
      <c r="B337" t="s">
        <v>1443</v>
      </c>
      <c r="C337" t="s">
        <v>1444</v>
      </c>
      <c r="D337" t="s">
        <v>166</v>
      </c>
      <c r="E337" s="20"/>
      <c r="F337" s="8"/>
      <c r="G337" s="8"/>
      <c r="H337" s="8"/>
    </row>
    <row r="338" spans="1:8" x14ac:dyDescent="0.25">
      <c r="A338" s="2">
        <f t="shared" si="7"/>
        <v>335</v>
      </c>
      <c r="B338" t="s">
        <v>1445</v>
      </c>
      <c r="C338" t="s">
        <v>1446</v>
      </c>
      <c r="D338" t="s">
        <v>78</v>
      </c>
      <c r="E338" s="20"/>
      <c r="F338" s="8"/>
      <c r="G338" s="8"/>
      <c r="H338" s="8"/>
    </row>
    <row r="339" spans="1:8" x14ac:dyDescent="0.25">
      <c r="A339" s="2">
        <f t="shared" si="7"/>
        <v>336</v>
      </c>
      <c r="B339" t="s">
        <v>1447</v>
      </c>
      <c r="C339" t="s">
        <v>1448</v>
      </c>
      <c r="D339" t="s">
        <v>2</v>
      </c>
      <c r="E339" s="20"/>
      <c r="F339" s="8"/>
      <c r="G339" s="8"/>
      <c r="H339" s="8"/>
    </row>
    <row r="340" spans="1:8" x14ac:dyDescent="0.25">
      <c r="A340" s="2">
        <f t="shared" si="7"/>
        <v>337</v>
      </c>
      <c r="B340" t="s">
        <v>1449</v>
      </c>
      <c r="C340" t="s">
        <v>1450</v>
      </c>
      <c r="D340" t="s">
        <v>193</v>
      </c>
      <c r="E340" s="20"/>
      <c r="F340" s="8"/>
      <c r="G340" s="8"/>
      <c r="H340" s="8"/>
    </row>
    <row r="341" spans="1:8" x14ac:dyDescent="0.25">
      <c r="A341" s="2">
        <f t="shared" si="7"/>
        <v>338</v>
      </c>
      <c r="B341" t="s">
        <v>1451</v>
      </c>
      <c r="C341" t="s">
        <v>1452</v>
      </c>
      <c r="D341" t="s">
        <v>975</v>
      </c>
      <c r="E341" s="20"/>
      <c r="F341" s="8"/>
      <c r="G341" s="8"/>
      <c r="H341" s="8"/>
    </row>
    <row r="342" spans="1:8" x14ac:dyDescent="0.25">
      <c r="A342" s="2">
        <f t="shared" si="7"/>
        <v>339</v>
      </c>
      <c r="B342" t="s">
        <v>308</v>
      </c>
      <c r="C342" t="s">
        <v>309</v>
      </c>
      <c r="D342" t="s">
        <v>47</v>
      </c>
      <c r="E342" s="20"/>
      <c r="F342" s="8"/>
      <c r="G342" s="8"/>
      <c r="H342" s="8"/>
    </row>
    <row r="343" spans="1:8" x14ac:dyDescent="0.25">
      <c r="A343" s="2">
        <f t="shared" si="7"/>
        <v>340</v>
      </c>
      <c r="B343" t="s">
        <v>1453</v>
      </c>
      <c r="C343" t="s">
        <v>1454</v>
      </c>
      <c r="D343" t="s">
        <v>47</v>
      </c>
      <c r="E343" s="20"/>
      <c r="F343" s="8"/>
      <c r="G343" s="8"/>
      <c r="H343" s="8"/>
    </row>
    <row r="344" spans="1:8" x14ac:dyDescent="0.25">
      <c r="A344" s="2">
        <f t="shared" si="7"/>
        <v>341</v>
      </c>
      <c r="B344" t="s">
        <v>1455</v>
      </c>
      <c r="C344" t="s">
        <v>1456</v>
      </c>
      <c r="D344" t="s">
        <v>2</v>
      </c>
      <c r="E344" s="20"/>
      <c r="F344" s="8"/>
      <c r="G344" s="8"/>
      <c r="H344" s="8"/>
    </row>
    <row r="345" spans="1:8" x14ac:dyDescent="0.25">
      <c r="A345" s="2">
        <f t="shared" si="7"/>
        <v>342</v>
      </c>
      <c r="B345" t="s">
        <v>1457</v>
      </c>
      <c r="C345" t="s">
        <v>1458</v>
      </c>
      <c r="D345" t="s">
        <v>2</v>
      </c>
      <c r="E345" s="20"/>
      <c r="F345" s="8"/>
      <c r="G345" s="8"/>
      <c r="H345" s="8"/>
    </row>
    <row r="346" spans="1:8" x14ac:dyDescent="0.25">
      <c r="A346" s="2">
        <f t="shared" si="7"/>
        <v>343</v>
      </c>
      <c r="B346" t="s">
        <v>1459</v>
      </c>
      <c r="C346" t="s">
        <v>1460</v>
      </c>
      <c r="D346" t="s">
        <v>10</v>
      </c>
      <c r="E346" s="20"/>
      <c r="F346" s="8"/>
      <c r="G346" s="8"/>
      <c r="H346" s="8"/>
    </row>
    <row r="347" spans="1:8" x14ac:dyDescent="0.25">
      <c r="A347" s="2">
        <f t="shared" si="7"/>
        <v>344</v>
      </c>
      <c r="B347" t="s">
        <v>1461</v>
      </c>
      <c r="C347" t="s">
        <v>1462</v>
      </c>
      <c r="D347" t="s">
        <v>2</v>
      </c>
      <c r="E347" s="20"/>
      <c r="F347" s="8"/>
      <c r="G347" s="8"/>
      <c r="H347" s="8"/>
    </row>
    <row r="348" spans="1:8" x14ac:dyDescent="0.25">
      <c r="A348" s="2">
        <f t="shared" si="7"/>
        <v>345</v>
      </c>
      <c r="B348" t="s">
        <v>1463</v>
      </c>
      <c r="C348" t="s">
        <v>1464</v>
      </c>
      <c r="D348" t="s">
        <v>56</v>
      </c>
      <c r="E348" s="20"/>
      <c r="F348" s="8"/>
      <c r="G348" s="8"/>
      <c r="H348" s="8"/>
    </row>
    <row r="349" spans="1:8" x14ac:dyDescent="0.25">
      <c r="A349" s="2">
        <f t="shared" si="7"/>
        <v>346</v>
      </c>
      <c r="B349" t="s">
        <v>1465</v>
      </c>
      <c r="C349" t="s">
        <v>1466</v>
      </c>
      <c r="D349" t="s">
        <v>31</v>
      </c>
      <c r="E349" s="20"/>
      <c r="F349" s="8"/>
      <c r="G349" s="8"/>
      <c r="H349" s="8"/>
    </row>
    <row r="350" spans="1:8" x14ac:dyDescent="0.25">
      <c r="A350" s="2">
        <f t="shared" si="7"/>
        <v>347</v>
      </c>
      <c r="B350" t="s">
        <v>1467</v>
      </c>
      <c r="C350" t="s">
        <v>1468</v>
      </c>
      <c r="D350" t="s">
        <v>179</v>
      </c>
      <c r="E350" s="20"/>
      <c r="F350" s="8"/>
      <c r="G350" s="8"/>
      <c r="H350" s="8"/>
    </row>
    <row r="351" spans="1:8" x14ac:dyDescent="0.25">
      <c r="A351" s="2">
        <f t="shared" si="7"/>
        <v>348</v>
      </c>
      <c r="B351" t="s">
        <v>1469</v>
      </c>
      <c r="C351" t="s">
        <v>302</v>
      </c>
      <c r="D351" t="s">
        <v>179</v>
      </c>
      <c r="E351" s="20"/>
      <c r="F351" s="8"/>
      <c r="G351" s="8"/>
      <c r="H351" s="8"/>
    </row>
    <row r="352" spans="1:8" x14ac:dyDescent="0.25">
      <c r="A352" s="2">
        <f t="shared" si="7"/>
        <v>349</v>
      </c>
      <c r="B352" t="s">
        <v>1470</v>
      </c>
      <c r="C352" t="s">
        <v>1471</v>
      </c>
      <c r="D352" t="s">
        <v>166</v>
      </c>
      <c r="E352" s="20"/>
      <c r="F352" s="8"/>
      <c r="G352" s="8"/>
      <c r="H352" s="8"/>
    </row>
    <row r="353" spans="1:8" x14ac:dyDescent="0.25">
      <c r="A353" s="2">
        <f t="shared" si="7"/>
        <v>350</v>
      </c>
      <c r="B353" t="s">
        <v>1472</v>
      </c>
      <c r="C353" t="s">
        <v>1473</v>
      </c>
      <c r="D353" t="s">
        <v>980</v>
      </c>
      <c r="E353" s="20"/>
      <c r="F353" s="8"/>
      <c r="G353" s="8"/>
      <c r="H353" s="8"/>
    </row>
    <row r="354" spans="1:8" x14ac:dyDescent="0.25">
      <c r="A354" s="2">
        <f t="shared" si="7"/>
        <v>351</v>
      </c>
      <c r="B354" t="s">
        <v>1474</v>
      </c>
      <c r="C354" t="s">
        <v>1475</v>
      </c>
      <c r="D354" t="s">
        <v>2</v>
      </c>
      <c r="E354" s="20"/>
      <c r="F354" s="8"/>
      <c r="G354" s="8"/>
      <c r="H354" s="8"/>
    </row>
    <row r="355" spans="1:8" x14ac:dyDescent="0.25">
      <c r="A355" s="2">
        <f t="shared" si="7"/>
        <v>352</v>
      </c>
      <c r="B355" t="s">
        <v>1476</v>
      </c>
      <c r="C355" t="s">
        <v>1477</v>
      </c>
      <c r="D355" t="s">
        <v>989</v>
      </c>
      <c r="E355" s="20"/>
      <c r="F355" s="8"/>
      <c r="G355" s="8"/>
      <c r="H355" s="8"/>
    </row>
    <row r="356" spans="1:8" x14ac:dyDescent="0.25">
      <c r="A356" s="2">
        <f t="shared" si="7"/>
        <v>353</v>
      </c>
      <c r="B356" t="s">
        <v>1478</v>
      </c>
      <c r="C356" t="s">
        <v>1479</v>
      </c>
      <c r="D356" t="s">
        <v>987</v>
      </c>
      <c r="E356" s="20"/>
      <c r="F356" s="8"/>
      <c r="G356" s="8"/>
      <c r="H356" s="8"/>
    </row>
    <row r="357" spans="1:8" x14ac:dyDescent="0.25">
      <c r="A357" s="2">
        <f t="shared" ref="A357:A420" si="8">+A356+1</f>
        <v>354</v>
      </c>
      <c r="B357" t="s">
        <v>1480</v>
      </c>
      <c r="C357" t="s">
        <v>1481</v>
      </c>
      <c r="D357" t="s">
        <v>10</v>
      </c>
      <c r="E357" s="20"/>
      <c r="F357" s="8"/>
      <c r="G357" s="8"/>
      <c r="H357" s="8"/>
    </row>
    <row r="358" spans="1:8" x14ac:dyDescent="0.25">
      <c r="A358" s="2">
        <f t="shared" si="8"/>
        <v>355</v>
      </c>
      <c r="B358" t="s">
        <v>1482</v>
      </c>
      <c r="C358" t="s">
        <v>1483</v>
      </c>
      <c r="D358" t="s">
        <v>2</v>
      </c>
      <c r="E358" s="20"/>
      <c r="F358" s="8"/>
      <c r="G358" s="8"/>
      <c r="H358" s="8"/>
    </row>
    <row r="359" spans="1:8" x14ac:dyDescent="0.25">
      <c r="A359" s="2">
        <f t="shared" si="8"/>
        <v>356</v>
      </c>
      <c r="B359" t="s">
        <v>1484</v>
      </c>
      <c r="C359" t="s">
        <v>1485</v>
      </c>
      <c r="D359" t="s">
        <v>10</v>
      </c>
      <c r="E359" s="20"/>
      <c r="F359" s="8"/>
      <c r="G359" s="8"/>
      <c r="H359" s="8"/>
    </row>
    <row r="360" spans="1:8" x14ac:dyDescent="0.25">
      <c r="A360" s="2">
        <f t="shared" si="8"/>
        <v>357</v>
      </c>
      <c r="B360" t="s">
        <v>1486</v>
      </c>
      <c r="C360" t="s">
        <v>1487</v>
      </c>
      <c r="D360" t="s">
        <v>47</v>
      </c>
      <c r="E360" s="20"/>
      <c r="F360" s="8"/>
      <c r="G360" s="8"/>
      <c r="H360" s="8"/>
    </row>
    <row r="361" spans="1:8" x14ac:dyDescent="0.25">
      <c r="A361" s="2">
        <f t="shared" si="8"/>
        <v>358</v>
      </c>
      <c r="B361" t="s">
        <v>1488</v>
      </c>
      <c r="C361" t="s">
        <v>1489</v>
      </c>
      <c r="D361" t="s">
        <v>10</v>
      </c>
      <c r="E361" s="20"/>
      <c r="F361" s="8"/>
      <c r="G361" s="8"/>
      <c r="H361" s="8"/>
    </row>
    <row r="362" spans="1:8" x14ac:dyDescent="0.25">
      <c r="A362" s="2">
        <f t="shared" si="8"/>
        <v>359</v>
      </c>
      <c r="B362" t="s">
        <v>1490</v>
      </c>
      <c r="C362" t="s">
        <v>1491</v>
      </c>
      <c r="D362" t="s">
        <v>1492</v>
      </c>
      <c r="E362" s="20"/>
      <c r="F362" s="8"/>
      <c r="G362" s="8"/>
      <c r="H362" s="8"/>
    </row>
    <row r="363" spans="1:8" x14ac:dyDescent="0.25">
      <c r="A363" s="2">
        <f t="shared" si="8"/>
        <v>360</v>
      </c>
      <c r="B363" t="s">
        <v>1493</v>
      </c>
      <c r="C363" t="s">
        <v>1494</v>
      </c>
      <c r="D363" t="s">
        <v>186</v>
      </c>
      <c r="E363" s="20"/>
      <c r="F363" s="8"/>
      <c r="G363" s="8"/>
      <c r="H363" s="8"/>
    </row>
    <row r="364" spans="1:8" x14ac:dyDescent="0.25">
      <c r="A364" s="2">
        <f t="shared" si="8"/>
        <v>361</v>
      </c>
      <c r="B364" t="s">
        <v>1495</v>
      </c>
      <c r="C364" t="s">
        <v>1496</v>
      </c>
      <c r="D364" t="s">
        <v>193</v>
      </c>
      <c r="E364" s="20"/>
      <c r="F364" s="8"/>
      <c r="G364" s="8"/>
      <c r="H364" s="8"/>
    </row>
    <row r="365" spans="1:8" x14ac:dyDescent="0.25">
      <c r="A365" s="2">
        <f t="shared" si="8"/>
        <v>362</v>
      </c>
      <c r="B365" t="s">
        <v>1497</v>
      </c>
      <c r="C365" t="s">
        <v>1498</v>
      </c>
      <c r="D365" t="s">
        <v>2</v>
      </c>
      <c r="E365" s="20"/>
      <c r="F365" s="8"/>
      <c r="G365" s="8"/>
      <c r="H365" s="8"/>
    </row>
    <row r="366" spans="1:8" x14ac:dyDescent="0.25">
      <c r="A366" s="2">
        <f t="shared" si="8"/>
        <v>363</v>
      </c>
      <c r="B366" t="s">
        <v>1499</v>
      </c>
      <c r="C366" t="s">
        <v>1500</v>
      </c>
      <c r="D366" t="s">
        <v>10</v>
      </c>
      <c r="E366" s="20"/>
      <c r="F366" s="8"/>
      <c r="G366" s="8"/>
      <c r="H366" s="8"/>
    </row>
    <row r="367" spans="1:8" x14ac:dyDescent="0.25">
      <c r="A367" s="2">
        <f t="shared" si="8"/>
        <v>364</v>
      </c>
      <c r="B367" t="s">
        <v>1501</v>
      </c>
      <c r="C367" t="s">
        <v>1502</v>
      </c>
      <c r="D367" t="s">
        <v>991</v>
      </c>
      <c r="E367" s="20"/>
      <c r="F367" s="8"/>
      <c r="G367" s="8"/>
      <c r="H367" s="8"/>
    </row>
    <row r="368" spans="1:8" x14ac:dyDescent="0.25">
      <c r="A368" s="2">
        <f t="shared" si="8"/>
        <v>365</v>
      </c>
      <c r="B368" t="s">
        <v>1503</v>
      </c>
      <c r="C368" t="s">
        <v>1504</v>
      </c>
      <c r="D368" t="s">
        <v>2</v>
      </c>
      <c r="E368" s="20"/>
      <c r="F368" s="8"/>
      <c r="G368" s="8"/>
      <c r="H368" s="8"/>
    </row>
    <row r="369" spans="1:8" x14ac:dyDescent="0.25">
      <c r="A369" s="2">
        <f t="shared" si="8"/>
        <v>366</v>
      </c>
      <c r="B369" t="s">
        <v>1505</v>
      </c>
      <c r="C369" t="s">
        <v>1506</v>
      </c>
      <c r="D369" t="s">
        <v>10</v>
      </c>
      <c r="E369" s="20"/>
      <c r="F369" s="8"/>
      <c r="G369" s="8"/>
      <c r="H369" s="8"/>
    </row>
    <row r="370" spans="1:8" x14ac:dyDescent="0.25">
      <c r="A370" s="2">
        <f t="shared" si="8"/>
        <v>367</v>
      </c>
      <c r="B370" t="s">
        <v>1507</v>
      </c>
      <c r="C370" t="s">
        <v>1508</v>
      </c>
      <c r="D370" t="s">
        <v>10</v>
      </c>
      <c r="E370" s="20"/>
      <c r="F370" s="8"/>
      <c r="G370" s="8"/>
      <c r="H370" s="8"/>
    </row>
    <row r="371" spans="1:8" x14ac:dyDescent="0.25">
      <c r="A371" s="2">
        <f t="shared" si="8"/>
        <v>368</v>
      </c>
      <c r="B371" t="s">
        <v>1509</v>
      </c>
      <c r="C371" t="s">
        <v>1510</v>
      </c>
      <c r="D371" t="s">
        <v>401</v>
      </c>
      <c r="E371" s="20"/>
      <c r="F371" s="8"/>
      <c r="G371" s="8"/>
      <c r="H371" s="8"/>
    </row>
    <row r="372" spans="1:8" x14ac:dyDescent="0.25">
      <c r="A372" s="2">
        <f t="shared" si="8"/>
        <v>369</v>
      </c>
      <c r="B372" t="s">
        <v>1511</v>
      </c>
      <c r="C372" t="s">
        <v>1512</v>
      </c>
      <c r="D372" t="s">
        <v>10</v>
      </c>
      <c r="E372" s="20"/>
      <c r="F372" s="8"/>
      <c r="G372" s="8"/>
      <c r="H372" s="8"/>
    </row>
    <row r="373" spans="1:8" x14ac:dyDescent="0.25">
      <c r="A373" s="2">
        <f t="shared" si="8"/>
        <v>370</v>
      </c>
      <c r="B373" t="s">
        <v>1513</v>
      </c>
      <c r="C373" t="s">
        <v>1514</v>
      </c>
      <c r="D373" t="s">
        <v>10</v>
      </c>
      <c r="E373" s="20"/>
      <c r="F373" s="8"/>
      <c r="G373" s="8"/>
      <c r="H373" s="8"/>
    </row>
    <row r="374" spans="1:8" x14ac:dyDescent="0.25">
      <c r="A374" s="2">
        <f t="shared" si="8"/>
        <v>371</v>
      </c>
      <c r="B374" t="s">
        <v>1515</v>
      </c>
      <c r="C374" t="s">
        <v>1516</v>
      </c>
      <c r="D374" t="s">
        <v>179</v>
      </c>
      <c r="E374" s="20"/>
      <c r="F374" s="8"/>
      <c r="G374" s="8"/>
      <c r="H374" s="8"/>
    </row>
    <row r="375" spans="1:8" x14ac:dyDescent="0.25">
      <c r="A375" s="2">
        <f t="shared" si="8"/>
        <v>372</v>
      </c>
      <c r="B375" t="s">
        <v>1517</v>
      </c>
      <c r="C375" t="s">
        <v>1518</v>
      </c>
      <c r="D375" t="s">
        <v>2</v>
      </c>
      <c r="E375" s="20"/>
      <c r="F375" s="8"/>
      <c r="G375" s="8"/>
      <c r="H375" s="8"/>
    </row>
    <row r="376" spans="1:8" x14ac:dyDescent="0.25">
      <c r="A376" s="2">
        <f t="shared" si="8"/>
        <v>373</v>
      </c>
      <c r="B376" t="s">
        <v>1519</v>
      </c>
      <c r="C376" t="s">
        <v>1520</v>
      </c>
      <c r="D376" t="s">
        <v>401</v>
      </c>
      <c r="E376" s="20"/>
      <c r="F376" s="8"/>
      <c r="G376" s="8"/>
      <c r="H376" s="8"/>
    </row>
    <row r="377" spans="1:8" x14ac:dyDescent="0.25">
      <c r="A377" s="2">
        <f t="shared" si="8"/>
        <v>374</v>
      </c>
      <c r="B377" t="s">
        <v>1521</v>
      </c>
      <c r="C377" t="s">
        <v>1522</v>
      </c>
      <c r="D377" t="s">
        <v>10</v>
      </c>
      <c r="E377" s="20"/>
      <c r="F377" s="8"/>
      <c r="G377" s="8"/>
      <c r="H377" s="8"/>
    </row>
    <row r="378" spans="1:8" x14ac:dyDescent="0.25">
      <c r="A378" s="2">
        <f t="shared" si="8"/>
        <v>375</v>
      </c>
      <c r="B378" t="s">
        <v>1523</v>
      </c>
      <c r="C378" t="s">
        <v>1524</v>
      </c>
      <c r="D378" t="s">
        <v>10</v>
      </c>
      <c r="E378" s="20"/>
      <c r="F378" s="8"/>
      <c r="G378" s="8"/>
      <c r="H378" s="8"/>
    </row>
    <row r="379" spans="1:8" x14ac:dyDescent="0.25">
      <c r="A379" s="2">
        <f t="shared" si="8"/>
        <v>376</v>
      </c>
      <c r="B379" t="s">
        <v>1525</v>
      </c>
      <c r="C379" t="s">
        <v>1526</v>
      </c>
      <c r="D379" t="s">
        <v>47</v>
      </c>
      <c r="E379" s="20"/>
      <c r="F379" s="8"/>
      <c r="G379" s="8"/>
      <c r="H379" s="8"/>
    </row>
    <row r="380" spans="1:8" x14ac:dyDescent="0.25">
      <c r="A380" s="2">
        <f t="shared" si="8"/>
        <v>377</v>
      </c>
      <c r="B380" t="s">
        <v>1527</v>
      </c>
      <c r="C380" t="s">
        <v>1528</v>
      </c>
      <c r="D380" t="s">
        <v>10</v>
      </c>
      <c r="E380" s="20"/>
      <c r="F380" s="8"/>
      <c r="G380" s="8"/>
      <c r="H380" s="8"/>
    </row>
    <row r="381" spans="1:8" x14ac:dyDescent="0.25">
      <c r="A381" s="2">
        <f t="shared" si="8"/>
        <v>378</v>
      </c>
      <c r="B381" t="s">
        <v>1529</v>
      </c>
      <c r="C381" t="s">
        <v>1530</v>
      </c>
      <c r="D381" t="s">
        <v>975</v>
      </c>
      <c r="E381" s="20"/>
      <c r="F381" s="8"/>
      <c r="G381" s="8"/>
      <c r="H381" s="8"/>
    </row>
    <row r="382" spans="1:8" x14ac:dyDescent="0.25">
      <c r="A382" s="2">
        <f t="shared" si="8"/>
        <v>379</v>
      </c>
      <c r="B382" t="s">
        <v>1531</v>
      </c>
      <c r="C382" t="s">
        <v>1532</v>
      </c>
      <c r="D382" t="s">
        <v>10</v>
      </c>
      <c r="E382" s="20"/>
      <c r="F382" s="8"/>
      <c r="G382" s="8"/>
      <c r="H382" s="8"/>
    </row>
    <row r="383" spans="1:8" x14ac:dyDescent="0.25">
      <c r="A383" s="2">
        <f t="shared" si="8"/>
        <v>380</v>
      </c>
      <c r="B383" t="s">
        <v>1533</v>
      </c>
      <c r="C383" t="s">
        <v>1534</v>
      </c>
      <c r="D383" t="s">
        <v>10</v>
      </c>
      <c r="E383" s="20"/>
      <c r="F383" s="8"/>
      <c r="G383" s="8"/>
      <c r="H383" s="8"/>
    </row>
    <row r="384" spans="1:8" x14ac:dyDescent="0.25">
      <c r="A384" s="2">
        <f t="shared" si="8"/>
        <v>381</v>
      </c>
      <c r="B384" t="s">
        <v>1535</v>
      </c>
      <c r="C384" t="s">
        <v>1536</v>
      </c>
      <c r="D384" t="s">
        <v>78</v>
      </c>
      <c r="E384" s="20"/>
      <c r="F384" s="8"/>
      <c r="G384" s="8"/>
      <c r="H384" s="8"/>
    </row>
    <row r="385" spans="1:8" x14ac:dyDescent="0.25">
      <c r="A385" s="2">
        <f t="shared" si="8"/>
        <v>382</v>
      </c>
      <c r="B385" t="s">
        <v>1537</v>
      </c>
      <c r="C385" t="s">
        <v>1538</v>
      </c>
      <c r="D385" t="s">
        <v>10</v>
      </c>
      <c r="E385" s="20"/>
      <c r="F385" s="8"/>
      <c r="G385" s="8"/>
      <c r="H385" s="8"/>
    </row>
    <row r="386" spans="1:8" x14ac:dyDescent="0.25">
      <c r="A386" s="2">
        <f t="shared" si="8"/>
        <v>383</v>
      </c>
      <c r="B386" t="s">
        <v>1539</v>
      </c>
      <c r="C386" t="s">
        <v>1540</v>
      </c>
      <c r="D386" t="s">
        <v>31</v>
      </c>
      <c r="E386" s="20"/>
      <c r="F386" s="8"/>
      <c r="G386" s="8"/>
      <c r="H386" s="8"/>
    </row>
    <row r="387" spans="1:8" x14ac:dyDescent="0.25">
      <c r="A387" s="2">
        <f t="shared" si="8"/>
        <v>384</v>
      </c>
      <c r="B387" t="s">
        <v>1541</v>
      </c>
      <c r="C387" t="s">
        <v>1542</v>
      </c>
      <c r="D387" t="s">
        <v>31</v>
      </c>
      <c r="E387" s="20"/>
      <c r="F387" s="8"/>
      <c r="G387" s="8"/>
      <c r="H387" s="8"/>
    </row>
    <row r="388" spans="1:8" x14ac:dyDescent="0.25">
      <c r="A388" s="2">
        <f t="shared" si="8"/>
        <v>385</v>
      </c>
      <c r="B388" t="s">
        <v>1543</v>
      </c>
      <c r="C388" t="s">
        <v>1544</v>
      </c>
      <c r="D388" t="s">
        <v>5</v>
      </c>
      <c r="E388" s="20"/>
      <c r="F388" s="8"/>
      <c r="G388" s="8"/>
      <c r="H388" s="8"/>
    </row>
    <row r="389" spans="1:8" x14ac:dyDescent="0.25">
      <c r="A389" s="2">
        <f t="shared" si="8"/>
        <v>386</v>
      </c>
      <c r="B389" t="s">
        <v>1545</v>
      </c>
      <c r="C389" t="s">
        <v>1546</v>
      </c>
      <c r="D389" t="s">
        <v>10</v>
      </c>
      <c r="E389" s="20"/>
      <c r="F389" s="8"/>
      <c r="G389" s="8"/>
      <c r="H389" s="8"/>
    </row>
    <row r="390" spans="1:8" x14ac:dyDescent="0.25">
      <c r="A390" s="2">
        <f t="shared" si="8"/>
        <v>387</v>
      </c>
      <c r="B390" t="s">
        <v>1547</v>
      </c>
      <c r="C390" t="s">
        <v>1548</v>
      </c>
      <c r="D390" t="s">
        <v>47</v>
      </c>
      <c r="E390" s="20"/>
      <c r="F390" s="8"/>
      <c r="G390" s="8"/>
      <c r="H390" s="8"/>
    </row>
    <row r="391" spans="1:8" x14ac:dyDescent="0.25">
      <c r="A391" s="2">
        <f t="shared" si="8"/>
        <v>388</v>
      </c>
      <c r="B391" t="s">
        <v>1549</v>
      </c>
      <c r="C391" t="s">
        <v>1550</v>
      </c>
      <c r="D391" t="s">
        <v>2</v>
      </c>
      <c r="E391" s="20"/>
      <c r="F391" s="8"/>
      <c r="G391" s="8"/>
      <c r="H391" s="8"/>
    </row>
    <row r="392" spans="1:8" x14ac:dyDescent="0.25">
      <c r="A392" s="2">
        <f t="shared" si="8"/>
        <v>389</v>
      </c>
      <c r="B392" t="s">
        <v>1551</v>
      </c>
      <c r="C392" t="s">
        <v>1552</v>
      </c>
      <c r="D392" t="s">
        <v>47</v>
      </c>
      <c r="E392" s="20"/>
      <c r="F392" s="8"/>
      <c r="G392" s="8"/>
      <c r="H392" s="8"/>
    </row>
    <row r="393" spans="1:8" x14ac:dyDescent="0.25">
      <c r="A393" s="2">
        <f t="shared" si="8"/>
        <v>390</v>
      </c>
      <c r="B393" t="s">
        <v>1553</v>
      </c>
      <c r="C393" t="s">
        <v>1554</v>
      </c>
      <c r="D393" t="s">
        <v>5</v>
      </c>
      <c r="E393" s="20"/>
      <c r="F393" s="8"/>
      <c r="G393" s="8"/>
      <c r="H393" s="8"/>
    </row>
    <row r="394" spans="1:8" x14ac:dyDescent="0.25">
      <c r="A394" s="2">
        <f t="shared" si="8"/>
        <v>391</v>
      </c>
      <c r="B394" t="s">
        <v>1555</v>
      </c>
      <c r="C394" t="s">
        <v>1556</v>
      </c>
      <c r="D394" t="s">
        <v>2</v>
      </c>
      <c r="E394" s="20"/>
      <c r="F394" s="8"/>
      <c r="G394" s="8"/>
      <c r="H394" s="8"/>
    </row>
    <row r="395" spans="1:8" x14ac:dyDescent="0.25">
      <c r="A395" s="2">
        <f t="shared" si="8"/>
        <v>392</v>
      </c>
      <c r="B395" t="s">
        <v>1557</v>
      </c>
      <c r="C395" t="s">
        <v>1558</v>
      </c>
      <c r="D395" t="s">
        <v>186</v>
      </c>
      <c r="E395" s="20"/>
      <c r="F395" s="8"/>
      <c r="G395" s="8"/>
      <c r="H395" s="8"/>
    </row>
    <row r="396" spans="1:8" x14ac:dyDescent="0.25">
      <c r="A396" s="2">
        <f t="shared" si="8"/>
        <v>393</v>
      </c>
      <c r="B396" t="s">
        <v>1559</v>
      </c>
      <c r="C396" t="s">
        <v>1560</v>
      </c>
      <c r="D396" t="s">
        <v>2</v>
      </c>
      <c r="E396" s="20"/>
      <c r="F396" s="8"/>
      <c r="G396" s="8"/>
      <c r="H396" s="8"/>
    </row>
    <row r="397" spans="1:8" x14ac:dyDescent="0.25">
      <c r="A397" s="2">
        <f t="shared" si="8"/>
        <v>394</v>
      </c>
      <c r="B397" t="s">
        <v>1561</v>
      </c>
      <c r="C397" t="s">
        <v>1562</v>
      </c>
      <c r="D397" t="s">
        <v>2</v>
      </c>
      <c r="E397" s="20"/>
      <c r="F397" s="8"/>
      <c r="G397" s="8"/>
      <c r="H397" s="8"/>
    </row>
    <row r="398" spans="1:8" x14ac:dyDescent="0.25">
      <c r="A398" s="2">
        <f t="shared" si="8"/>
        <v>395</v>
      </c>
      <c r="B398" t="s">
        <v>1563</v>
      </c>
      <c r="C398" t="s">
        <v>1564</v>
      </c>
      <c r="D398" t="s">
        <v>10</v>
      </c>
      <c r="E398" s="20"/>
      <c r="F398" s="8"/>
      <c r="G398" s="8"/>
      <c r="H398" s="8"/>
    </row>
    <row r="399" spans="1:8" x14ac:dyDescent="0.25">
      <c r="A399" s="2">
        <f t="shared" si="8"/>
        <v>396</v>
      </c>
      <c r="B399" t="s">
        <v>1565</v>
      </c>
      <c r="C399" t="s">
        <v>1566</v>
      </c>
      <c r="D399" t="s">
        <v>186</v>
      </c>
      <c r="E399" s="20"/>
      <c r="F399" s="8"/>
      <c r="G399" s="8"/>
      <c r="H399" s="8"/>
    </row>
    <row r="400" spans="1:8" x14ac:dyDescent="0.25">
      <c r="A400" s="2">
        <f t="shared" si="8"/>
        <v>397</v>
      </c>
      <c r="B400" t="s">
        <v>1567</v>
      </c>
      <c r="C400" t="s">
        <v>1568</v>
      </c>
      <c r="D400" t="s">
        <v>61</v>
      </c>
      <c r="E400" s="20"/>
      <c r="F400" s="8"/>
      <c r="G400" s="8"/>
      <c r="H400" s="8"/>
    </row>
    <row r="401" spans="1:8" x14ac:dyDescent="0.25">
      <c r="A401" s="2">
        <f t="shared" si="8"/>
        <v>398</v>
      </c>
      <c r="B401" t="s">
        <v>1569</v>
      </c>
      <c r="C401" t="s">
        <v>1570</v>
      </c>
      <c r="D401" t="s">
        <v>56</v>
      </c>
      <c r="E401" s="20"/>
      <c r="F401" s="8"/>
      <c r="G401" s="8"/>
      <c r="H401" s="8"/>
    </row>
    <row r="402" spans="1:8" x14ac:dyDescent="0.25">
      <c r="A402" s="2">
        <f t="shared" si="8"/>
        <v>399</v>
      </c>
      <c r="B402" t="s">
        <v>1571</v>
      </c>
      <c r="C402" t="s">
        <v>1572</v>
      </c>
      <c r="D402" t="s">
        <v>186</v>
      </c>
      <c r="E402" s="20"/>
      <c r="F402" s="8"/>
      <c r="G402" s="8"/>
      <c r="H402" s="8"/>
    </row>
    <row r="403" spans="1:8" x14ac:dyDescent="0.25">
      <c r="A403" s="2">
        <f t="shared" si="8"/>
        <v>400</v>
      </c>
      <c r="B403" t="s">
        <v>1573</v>
      </c>
      <c r="C403" t="s">
        <v>1574</v>
      </c>
      <c r="D403" t="s">
        <v>2</v>
      </c>
      <c r="E403" s="20"/>
      <c r="F403" s="8"/>
      <c r="G403" s="8"/>
      <c r="H403" s="8"/>
    </row>
    <row r="404" spans="1:8" x14ac:dyDescent="0.25">
      <c r="A404" s="2">
        <f t="shared" si="8"/>
        <v>401</v>
      </c>
      <c r="B404" t="s">
        <v>1575</v>
      </c>
      <c r="C404" t="s">
        <v>1576</v>
      </c>
      <c r="D404" t="s">
        <v>2</v>
      </c>
      <c r="E404" s="20"/>
      <c r="F404" s="8"/>
      <c r="G404" s="8"/>
      <c r="H404" s="8"/>
    </row>
    <row r="405" spans="1:8" x14ac:dyDescent="0.25">
      <c r="A405" s="2">
        <f t="shared" si="8"/>
        <v>402</v>
      </c>
      <c r="B405" t="s">
        <v>1577</v>
      </c>
      <c r="C405" t="s">
        <v>1578</v>
      </c>
      <c r="D405" t="s">
        <v>2</v>
      </c>
      <c r="E405" s="20"/>
      <c r="F405" s="8"/>
      <c r="G405" s="8"/>
      <c r="H405" s="8"/>
    </row>
    <row r="406" spans="1:8" x14ac:dyDescent="0.25">
      <c r="A406" s="2">
        <f t="shared" si="8"/>
        <v>403</v>
      </c>
      <c r="B406" t="s">
        <v>1579</v>
      </c>
      <c r="C406" t="s">
        <v>1580</v>
      </c>
      <c r="D406" t="s">
        <v>2</v>
      </c>
      <c r="E406" s="20"/>
      <c r="F406" s="8"/>
      <c r="G406" s="8"/>
      <c r="H406" s="8"/>
    </row>
    <row r="407" spans="1:8" x14ac:dyDescent="0.25">
      <c r="A407" s="2">
        <f t="shared" si="8"/>
        <v>404</v>
      </c>
      <c r="B407" t="s">
        <v>1581</v>
      </c>
      <c r="C407" t="s">
        <v>1582</v>
      </c>
      <c r="D407" t="s">
        <v>10</v>
      </c>
      <c r="E407" s="20"/>
      <c r="F407" s="8"/>
      <c r="G407" s="8"/>
      <c r="H407" s="8"/>
    </row>
    <row r="408" spans="1:8" x14ac:dyDescent="0.25">
      <c r="A408" s="2">
        <f t="shared" si="8"/>
        <v>405</v>
      </c>
      <c r="B408" t="s">
        <v>1583</v>
      </c>
      <c r="C408" t="s">
        <v>1584</v>
      </c>
      <c r="D408" t="s">
        <v>989</v>
      </c>
      <c r="E408" s="20"/>
      <c r="F408" s="8"/>
      <c r="G408" s="8"/>
      <c r="H408" s="8"/>
    </row>
    <row r="409" spans="1:8" x14ac:dyDescent="0.25">
      <c r="A409" s="2">
        <f t="shared" si="8"/>
        <v>406</v>
      </c>
      <c r="B409" t="s">
        <v>1585</v>
      </c>
      <c r="C409" t="s">
        <v>1586</v>
      </c>
      <c r="D409" t="s">
        <v>186</v>
      </c>
      <c r="E409" s="20"/>
      <c r="F409" s="8"/>
      <c r="G409" s="8"/>
      <c r="H409" s="8"/>
    </row>
    <row r="410" spans="1:8" x14ac:dyDescent="0.25">
      <c r="A410" s="2">
        <f t="shared" si="8"/>
        <v>407</v>
      </c>
      <c r="B410" t="s">
        <v>1587</v>
      </c>
      <c r="C410" t="s">
        <v>1588</v>
      </c>
      <c r="D410" t="s">
        <v>10</v>
      </c>
      <c r="E410" s="20"/>
      <c r="F410" s="8"/>
      <c r="G410" s="8"/>
      <c r="H410" s="8"/>
    </row>
    <row r="411" spans="1:8" x14ac:dyDescent="0.25">
      <c r="A411" s="2">
        <f t="shared" si="8"/>
        <v>408</v>
      </c>
      <c r="B411" t="s">
        <v>1589</v>
      </c>
      <c r="C411" t="s">
        <v>1590</v>
      </c>
      <c r="D411" t="s">
        <v>47</v>
      </c>
      <c r="E411" s="20"/>
      <c r="F411" s="8"/>
      <c r="G411" s="8"/>
      <c r="H411" s="8"/>
    </row>
    <row r="412" spans="1:8" x14ac:dyDescent="0.25">
      <c r="A412" s="2">
        <f t="shared" si="8"/>
        <v>409</v>
      </c>
      <c r="B412" t="s">
        <v>1591</v>
      </c>
      <c r="C412" t="s">
        <v>1592</v>
      </c>
      <c r="D412" t="s">
        <v>975</v>
      </c>
      <c r="E412" s="20"/>
      <c r="F412" s="8"/>
      <c r="G412" s="8"/>
      <c r="H412" s="8"/>
    </row>
    <row r="413" spans="1:8" x14ac:dyDescent="0.25">
      <c r="A413" s="2">
        <f t="shared" si="8"/>
        <v>410</v>
      </c>
      <c r="B413" t="s">
        <v>1593</v>
      </c>
      <c r="C413" t="s">
        <v>294</v>
      </c>
      <c r="D413" t="s">
        <v>5</v>
      </c>
      <c r="E413" s="20"/>
      <c r="F413" s="8"/>
      <c r="G413" s="8"/>
      <c r="H413" s="8"/>
    </row>
    <row r="414" spans="1:8" x14ac:dyDescent="0.25">
      <c r="A414" s="2">
        <f t="shared" si="8"/>
        <v>411</v>
      </c>
      <c r="B414" t="s">
        <v>1594</v>
      </c>
      <c r="C414" t="s">
        <v>1595</v>
      </c>
      <c r="D414" t="s">
        <v>31</v>
      </c>
      <c r="E414" s="20"/>
      <c r="F414" s="8"/>
      <c r="G414" s="8"/>
      <c r="H414" s="8"/>
    </row>
    <row r="415" spans="1:8" x14ac:dyDescent="0.25">
      <c r="A415" s="2">
        <f t="shared" si="8"/>
        <v>412</v>
      </c>
      <c r="B415" t="s">
        <v>1596</v>
      </c>
      <c r="C415" t="s">
        <v>1597</v>
      </c>
      <c r="D415" t="s">
        <v>10</v>
      </c>
      <c r="E415" s="20"/>
      <c r="F415" s="8"/>
      <c r="G415" s="8"/>
      <c r="H415" s="8"/>
    </row>
    <row r="416" spans="1:8" x14ac:dyDescent="0.25">
      <c r="A416" s="2">
        <f t="shared" si="8"/>
        <v>413</v>
      </c>
      <c r="B416" t="s">
        <v>1598</v>
      </c>
      <c r="C416" t="s">
        <v>1599</v>
      </c>
      <c r="D416" t="s">
        <v>47</v>
      </c>
      <c r="E416" s="20"/>
      <c r="F416" s="8"/>
      <c r="G416" s="8"/>
      <c r="H416" s="8"/>
    </row>
    <row r="417" spans="1:8" x14ac:dyDescent="0.25">
      <c r="A417" s="2">
        <f t="shared" si="8"/>
        <v>414</v>
      </c>
      <c r="B417" t="s">
        <v>1600</v>
      </c>
      <c r="C417" t="s">
        <v>1601</v>
      </c>
      <c r="D417" t="s">
        <v>10</v>
      </c>
      <c r="E417" s="20"/>
      <c r="F417" s="8"/>
      <c r="G417" s="8"/>
      <c r="H417" s="8"/>
    </row>
    <row r="418" spans="1:8" x14ac:dyDescent="0.25">
      <c r="A418" s="2">
        <f t="shared" si="8"/>
        <v>415</v>
      </c>
      <c r="B418" t="s">
        <v>1602</v>
      </c>
      <c r="C418" t="s">
        <v>1603</v>
      </c>
      <c r="D418" t="s">
        <v>412</v>
      </c>
      <c r="E418" s="20"/>
      <c r="F418" s="8"/>
      <c r="G418" s="8"/>
      <c r="H418" s="8"/>
    </row>
    <row r="419" spans="1:8" x14ac:dyDescent="0.25">
      <c r="A419" s="2">
        <f t="shared" si="8"/>
        <v>416</v>
      </c>
      <c r="B419" t="s">
        <v>1604</v>
      </c>
      <c r="C419" t="s">
        <v>1605</v>
      </c>
      <c r="D419" t="s">
        <v>56</v>
      </c>
      <c r="E419" s="20"/>
      <c r="F419" s="8"/>
      <c r="G419" s="8"/>
      <c r="H419" s="8"/>
    </row>
    <row r="420" spans="1:8" x14ac:dyDescent="0.25">
      <c r="A420" s="2">
        <f t="shared" si="8"/>
        <v>417</v>
      </c>
      <c r="B420" t="s">
        <v>1606</v>
      </c>
      <c r="C420" t="s">
        <v>1607</v>
      </c>
      <c r="D420" t="s">
        <v>56</v>
      </c>
      <c r="E420" s="20"/>
      <c r="F420" s="8"/>
      <c r="G420" s="8"/>
      <c r="H420" s="8"/>
    </row>
    <row r="421" spans="1:8" x14ac:dyDescent="0.25">
      <c r="A421" s="2">
        <f t="shared" ref="A421:A484" si="9">+A420+1</f>
        <v>418</v>
      </c>
      <c r="B421" t="s">
        <v>1608</v>
      </c>
      <c r="C421" t="s">
        <v>1609</v>
      </c>
      <c r="D421" t="s">
        <v>984</v>
      </c>
      <c r="E421" s="20"/>
      <c r="F421" s="8"/>
      <c r="G421" s="8"/>
      <c r="H421" s="8"/>
    </row>
    <row r="422" spans="1:8" x14ac:dyDescent="0.25">
      <c r="A422" s="2">
        <f t="shared" si="9"/>
        <v>419</v>
      </c>
      <c r="B422" t="s">
        <v>1610</v>
      </c>
      <c r="C422" t="s">
        <v>1611</v>
      </c>
      <c r="D422" t="s">
        <v>2</v>
      </c>
      <c r="E422" s="20"/>
      <c r="F422" s="8"/>
      <c r="G422" s="8"/>
      <c r="H422" s="8"/>
    </row>
    <row r="423" spans="1:8" x14ac:dyDescent="0.25">
      <c r="A423" s="2">
        <f t="shared" si="9"/>
        <v>420</v>
      </c>
      <c r="B423" t="s">
        <v>1612</v>
      </c>
      <c r="C423" t="s">
        <v>1613</v>
      </c>
      <c r="D423" t="s">
        <v>10</v>
      </c>
      <c r="E423" s="20"/>
      <c r="F423" s="8"/>
      <c r="G423" s="8"/>
      <c r="H423" s="8"/>
    </row>
    <row r="424" spans="1:8" x14ac:dyDescent="0.25">
      <c r="A424" s="2">
        <f t="shared" si="9"/>
        <v>421</v>
      </c>
      <c r="B424" t="s">
        <v>1614</v>
      </c>
      <c r="C424" t="s">
        <v>1615</v>
      </c>
      <c r="D424" t="s">
        <v>28</v>
      </c>
      <c r="E424" s="20"/>
      <c r="F424" s="8"/>
      <c r="G424" s="8"/>
      <c r="H424" s="8"/>
    </row>
    <row r="425" spans="1:8" x14ac:dyDescent="0.25">
      <c r="A425" s="2">
        <f t="shared" si="9"/>
        <v>422</v>
      </c>
      <c r="B425" t="s">
        <v>1616</v>
      </c>
      <c r="C425" t="s">
        <v>1617</v>
      </c>
      <c r="D425" t="s">
        <v>975</v>
      </c>
      <c r="E425" s="20"/>
      <c r="F425" s="8"/>
      <c r="G425" s="8"/>
      <c r="H425" s="8"/>
    </row>
    <row r="426" spans="1:8" x14ac:dyDescent="0.25">
      <c r="A426" s="2">
        <f t="shared" si="9"/>
        <v>423</v>
      </c>
      <c r="B426" t="s">
        <v>1618</v>
      </c>
      <c r="C426" t="s">
        <v>1619</v>
      </c>
      <c r="D426" t="s">
        <v>166</v>
      </c>
      <c r="E426" s="20"/>
      <c r="F426" s="8"/>
      <c r="G426" s="8"/>
      <c r="H426" s="8"/>
    </row>
    <row r="427" spans="1:8" x14ac:dyDescent="0.25">
      <c r="A427" s="2">
        <f t="shared" si="9"/>
        <v>424</v>
      </c>
      <c r="B427" t="s">
        <v>1620</v>
      </c>
      <c r="C427" t="s">
        <v>1621</v>
      </c>
      <c r="D427" t="s">
        <v>980</v>
      </c>
      <c r="E427" s="20"/>
      <c r="F427" s="8"/>
      <c r="G427" s="8"/>
      <c r="H427" s="8"/>
    </row>
    <row r="428" spans="1:8" x14ac:dyDescent="0.25">
      <c r="A428" s="2">
        <f t="shared" si="9"/>
        <v>425</v>
      </c>
      <c r="B428" t="s">
        <v>1622</v>
      </c>
      <c r="C428" t="s">
        <v>1623</v>
      </c>
      <c r="D428" t="s">
        <v>980</v>
      </c>
      <c r="E428" s="20"/>
      <c r="F428" s="8"/>
      <c r="G428" s="8"/>
      <c r="H428" s="8"/>
    </row>
    <row r="429" spans="1:8" x14ac:dyDescent="0.25">
      <c r="A429" s="2">
        <f t="shared" si="9"/>
        <v>426</v>
      </c>
      <c r="B429" t="s">
        <v>1624</v>
      </c>
      <c r="C429" t="s">
        <v>1625</v>
      </c>
      <c r="D429" t="s">
        <v>186</v>
      </c>
      <c r="E429" s="20"/>
      <c r="F429" s="8"/>
      <c r="G429" s="8"/>
      <c r="H429" s="8"/>
    </row>
    <row r="430" spans="1:8" x14ac:dyDescent="0.25">
      <c r="A430" s="2">
        <f t="shared" si="9"/>
        <v>427</v>
      </c>
      <c r="B430" t="s">
        <v>1626</v>
      </c>
      <c r="C430" t="s">
        <v>1627</v>
      </c>
      <c r="D430" t="s">
        <v>401</v>
      </c>
      <c r="E430" s="20"/>
      <c r="F430" s="8"/>
      <c r="G430" s="8"/>
      <c r="H430" s="8"/>
    </row>
    <row r="431" spans="1:8" x14ac:dyDescent="0.25">
      <c r="A431" s="2">
        <f t="shared" si="9"/>
        <v>428</v>
      </c>
      <c r="B431" t="s">
        <v>1628</v>
      </c>
      <c r="C431" t="s">
        <v>1629</v>
      </c>
      <c r="D431" t="s">
        <v>5</v>
      </c>
      <c r="E431" s="20"/>
      <c r="F431" s="8"/>
      <c r="G431" s="8"/>
      <c r="H431" s="8"/>
    </row>
    <row r="432" spans="1:8" x14ac:dyDescent="0.25">
      <c r="A432" s="2">
        <f t="shared" si="9"/>
        <v>429</v>
      </c>
      <c r="B432" t="s">
        <v>1630</v>
      </c>
      <c r="C432" t="s">
        <v>1631</v>
      </c>
      <c r="D432" t="s">
        <v>2</v>
      </c>
      <c r="E432" s="20"/>
      <c r="F432" s="8"/>
      <c r="G432" s="8"/>
      <c r="H432" s="8"/>
    </row>
    <row r="433" spans="1:8" x14ac:dyDescent="0.25">
      <c r="A433" s="2">
        <f t="shared" si="9"/>
        <v>430</v>
      </c>
      <c r="B433" t="s">
        <v>1632</v>
      </c>
      <c r="C433" t="s">
        <v>1633</v>
      </c>
      <c r="D433" t="s">
        <v>166</v>
      </c>
      <c r="E433" s="20"/>
      <c r="F433" s="8"/>
      <c r="G433" s="8"/>
      <c r="H433" s="8"/>
    </row>
    <row r="434" spans="1:8" x14ac:dyDescent="0.25">
      <c r="A434" s="2">
        <f t="shared" si="9"/>
        <v>431</v>
      </c>
      <c r="B434" t="s">
        <v>1634</v>
      </c>
      <c r="C434" t="s">
        <v>1635</v>
      </c>
      <c r="D434" t="s">
        <v>10</v>
      </c>
      <c r="E434" s="20"/>
      <c r="F434" s="8"/>
      <c r="G434" s="8"/>
      <c r="H434" s="8"/>
    </row>
    <row r="435" spans="1:8" x14ac:dyDescent="0.25">
      <c r="A435" s="2">
        <f t="shared" si="9"/>
        <v>432</v>
      </c>
      <c r="B435" t="s">
        <v>1636</v>
      </c>
      <c r="C435" t="s">
        <v>1637</v>
      </c>
      <c r="D435" t="s">
        <v>193</v>
      </c>
      <c r="E435" s="20"/>
      <c r="F435" s="8"/>
      <c r="G435" s="8"/>
      <c r="H435" s="8"/>
    </row>
    <row r="436" spans="1:8" x14ac:dyDescent="0.25">
      <c r="A436" s="2">
        <f t="shared" si="9"/>
        <v>433</v>
      </c>
      <c r="B436" t="s">
        <v>1638</v>
      </c>
      <c r="C436" t="s">
        <v>1639</v>
      </c>
      <c r="D436" t="s">
        <v>10</v>
      </c>
      <c r="E436" s="20"/>
      <c r="F436" s="8"/>
      <c r="G436" s="8"/>
      <c r="H436" s="8"/>
    </row>
    <row r="437" spans="1:8" x14ac:dyDescent="0.25">
      <c r="A437" s="2">
        <f t="shared" si="9"/>
        <v>434</v>
      </c>
      <c r="B437" t="s">
        <v>1640</v>
      </c>
      <c r="C437" t="s">
        <v>1641</v>
      </c>
      <c r="D437" t="s">
        <v>975</v>
      </c>
      <c r="E437" s="20"/>
      <c r="F437" s="8"/>
      <c r="G437" s="8"/>
      <c r="H437" s="8"/>
    </row>
    <row r="438" spans="1:8" x14ac:dyDescent="0.25">
      <c r="A438" s="2">
        <f t="shared" si="9"/>
        <v>435</v>
      </c>
      <c r="B438" t="s">
        <v>1642</v>
      </c>
      <c r="C438" t="s">
        <v>1643</v>
      </c>
      <c r="D438" t="s">
        <v>980</v>
      </c>
      <c r="E438" s="20"/>
      <c r="F438" s="8"/>
      <c r="G438" s="8"/>
      <c r="H438" s="8"/>
    </row>
    <row r="439" spans="1:8" x14ac:dyDescent="0.25">
      <c r="A439" s="2">
        <f t="shared" si="9"/>
        <v>436</v>
      </c>
      <c r="B439" t="s">
        <v>1644</v>
      </c>
      <c r="C439" t="s">
        <v>1645</v>
      </c>
      <c r="D439" t="s">
        <v>47</v>
      </c>
      <c r="E439" s="20"/>
      <c r="F439" s="8"/>
      <c r="G439" s="8"/>
      <c r="H439" s="8"/>
    </row>
    <row r="440" spans="1:8" x14ac:dyDescent="0.25">
      <c r="A440" s="2">
        <f t="shared" si="9"/>
        <v>437</v>
      </c>
      <c r="B440" t="s">
        <v>1646</v>
      </c>
      <c r="C440" t="s">
        <v>1647</v>
      </c>
      <c r="D440" t="s">
        <v>980</v>
      </c>
      <c r="E440" s="20"/>
      <c r="F440" s="8"/>
      <c r="G440" s="8"/>
      <c r="H440" s="8"/>
    </row>
    <row r="441" spans="1:8" x14ac:dyDescent="0.25">
      <c r="A441" s="2">
        <f t="shared" si="9"/>
        <v>438</v>
      </c>
      <c r="B441" t="s">
        <v>1648</v>
      </c>
      <c r="C441" t="s">
        <v>1649</v>
      </c>
      <c r="D441" t="s">
        <v>56</v>
      </c>
      <c r="E441" s="20"/>
      <c r="F441" s="8"/>
      <c r="G441" s="8"/>
      <c r="H441" s="8"/>
    </row>
    <row r="442" spans="1:8" x14ac:dyDescent="0.25">
      <c r="A442" s="2">
        <f t="shared" si="9"/>
        <v>439</v>
      </c>
      <c r="B442" t="s">
        <v>1650</v>
      </c>
      <c r="C442" t="s">
        <v>1651</v>
      </c>
      <c r="D442" t="s">
        <v>56</v>
      </c>
      <c r="E442" s="20"/>
      <c r="F442" s="8"/>
      <c r="G442" s="8"/>
      <c r="H442" s="8"/>
    </row>
    <row r="443" spans="1:8" x14ac:dyDescent="0.25">
      <c r="A443" s="2">
        <f t="shared" si="9"/>
        <v>440</v>
      </c>
      <c r="B443" t="s">
        <v>1652</v>
      </c>
      <c r="C443" t="s">
        <v>1653</v>
      </c>
      <c r="D443" t="s">
        <v>10</v>
      </c>
      <c r="E443" s="20"/>
      <c r="F443" s="8"/>
      <c r="G443" s="8"/>
      <c r="H443" s="8"/>
    </row>
    <row r="444" spans="1:8" x14ac:dyDescent="0.25">
      <c r="A444" s="2">
        <f t="shared" si="9"/>
        <v>441</v>
      </c>
      <c r="B444" t="s">
        <v>1654</v>
      </c>
      <c r="C444" t="s">
        <v>1655</v>
      </c>
      <c r="D444" t="s">
        <v>977</v>
      </c>
      <c r="E444" s="20"/>
      <c r="F444" s="8"/>
      <c r="G444" s="8"/>
      <c r="H444" s="8"/>
    </row>
    <row r="445" spans="1:8" x14ac:dyDescent="0.25">
      <c r="A445" s="2">
        <f t="shared" si="9"/>
        <v>442</v>
      </c>
      <c r="B445" t="s">
        <v>1656</v>
      </c>
      <c r="C445" t="s">
        <v>1657</v>
      </c>
      <c r="D445" t="s">
        <v>28</v>
      </c>
      <c r="E445" s="20"/>
      <c r="F445" s="8"/>
      <c r="G445" s="8"/>
      <c r="H445" s="8"/>
    </row>
    <row r="446" spans="1:8" x14ac:dyDescent="0.25">
      <c r="A446" s="2">
        <f t="shared" si="9"/>
        <v>443</v>
      </c>
      <c r="B446" t="s">
        <v>1658</v>
      </c>
      <c r="C446" t="s">
        <v>1659</v>
      </c>
      <c r="D446" t="s">
        <v>47</v>
      </c>
      <c r="E446" s="20"/>
      <c r="F446" s="8"/>
      <c r="G446" s="8"/>
      <c r="H446" s="8"/>
    </row>
    <row r="447" spans="1:8" x14ac:dyDescent="0.25">
      <c r="A447" s="2">
        <f t="shared" si="9"/>
        <v>444</v>
      </c>
      <c r="B447" t="s">
        <v>1660</v>
      </c>
      <c r="C447" t="s">
        <v>1661</v>
      </c>
      <c r="D447" t="s">
        <v>10</v>
      </c>
      <c r="E447" s="20"/>
      <c r="F447" s="8"/>
      <c r="G447" s="8"/>
      <c r="H447" s="8"/>
    </row>
    <row r="448" spans="1:8" x14ac:dyDescent="0.25">
      <c r="A448" s="2">
        <f t="shared" si="9"/>
        <v>445</v>
      </c>
      <c r="B448" t="s">
        <v>1662</v>
      </c>
      <c r="C448" t="s">
        <v>1663</v>
      </c>
      <c r="D448" t="s">
        <v>47</v>
      </c>
      <c r="E448" s="20"/>
      <c r="F448" s="8"/>
      <c r="G448" s="8"/>
      <c r="H448" s="8"/>
    </row>
    <row r="449" spans="1:8" x14ac:dyDescent="0.25">
      <c r="A449" s="2">
        <f t="shared" si="9"/>
        <v>446</v>
      </c>
      <c r="B449" t="s">
        <v>1664</v>
      </c>
      <c r="C449" t="s">
        <v>1665</v>
      </c>
      <c r="D449" t="s">
        <v>47</v>
      </c>
      <c r="E449" s="20"/>
      <c r="F449" s="8"/>
      <c r="G449" s="8"/>
      <c r="H449" s="8"/>
    </row>
    <row r="450" spans="1:8" x14ac:dyDescent="0.25">
      <c r="A450" s="2">
        <f t="shared" si="9"/>
        <v>447</v>
      </c>
      <c r="B450" t="s">
        <v>1666</v>
      </c>
      <c r="C450" t="s">
        <v>1667</v>
      </c>
      <c r="D450" t="s">
        <v>68</v>
      </c>
      <c r="E450" s="20"/>
      <c r="F450" s="8"/>
      <c r="G450" s="8"/>
      <c r="H450" s="8"/>
    </row>
    <row r="451" spans="1:8" x14ac:dyDescent="0.25">
      <c r="A451" s="2">
        <f t="shared" si="9"/>
        <v>448</v>
      </c>
      <c r="B451" t="s">
        <v>1668</v>
      </c>
      <c r="C451" t="s">
        <v>1669</v>
      </c>
      <c r="D451" t="s">
        <v>56</v>
      </c>
      <c r="E451" s="20"/>
      <c r="F451" s="8"/>
      <c r="G451" s="8"/>
      <c r="H451" s="8"/>
    </row>
    <row r="452" spans="1:8" x14ac:dyDescent="0.25">
      <c r="A452" s="2">
        <f t="shared" si="9"/>
        <v>449</v>
      </c>
      <c r="B452" t="s">
        <v>1670</v>
      </c>
      <c r="C452" t="s">
        <v>1671</v>
      </c>
      <c r="D452" t="s">
        <v>10</v>
      </c>
      <c r="E452" s="20"/>
      <c r="F452" s="8"/>
      <c r="G452" s="8"/>
      <c r="H452" s="8"/>
    </row>
    <row r="453" spans="1:8" x14ac:dyDescent="0.25">
      <c r="A453" s="2">
        <f t="shared" si="9"/>
        <v>450</v>
      </c>
      <c r="B453" t="s">
        <v>1672</v>
      </c>
      <c r="C453" t="s">
        <v>1673</v>
      </c>
      <c r="D453" t="s">
        <v>10</v>
      </c>
      <c r="E453" s="20"/>
      <c r="F453" s="8"/>
      <c r="G453" s="8"/>
      <c r="H453" s="8"/>
    </row>
    <row r="454" spans="1:8" x14ac:dyDescent="0.25">
      <c r="A454" s="2">
        <f t="shared" si="9"/>
        <v>451</v>
      </c>
      <c r="B454" t="s">
        <v>1674</v>
      </c>
      <c r="C454" t="s">
        <v>1675</v>
      </c>
      <c r="D454" t="s">
        <v>10</v>
      </c>
      <c r="E454" s="20"/>
      <c r="F454" s="8"/>
      <c r="G454" s="8"/>
      <c r="H454" s="8"/>
    </row>
    <row r="455" spans="1:8" x14ac:dyDescent="0.25">
      <c r="A455" s="2">
        <f t="shared" si="9"/>
        <v>452</v>
      </c>
      <c r="B455" t="s">
        <v>1676</v>
      </c>
      <c r="C455" t="s">
        <v>1677</v>
      </c>
      <c r="D455" t="s">
        <v>2</v>
      </c>
      <c r="E455" s="20"/>
      <c r="F455" s="8"/>
      <c r="G455" s="8"/>
      <c r="H455" s="8"/>
    </row>
    <row r="456" spans="1:8" x14ac:dyDescent="0.25">
      <c r="A456" s="2">
        <f t="shared" si="9"/>
        <v>453</v>
      </c>
      <c r="B456" t="s">
        <v>1678</v>
      </c>
      <c r="C456" t="s">
        <v>1679</v>
      </c>
      <c r="D456" t="s">
        <v>10</v>
      </c>
      <c r="E456" s="20"/>
      <c r="F456" s="8"/>
      <c r="G456" s="8"/>
      <c r="H456" s="8"/>
    </row>
    <row r="457" spans="1:8" x14ac:dyDescent="0.25">
      <c r="A457" s="2">
        <f t="shared" si="9"/>
        <v>454</v>
      </c>
      <c r="B457" t="s">
        <v>1680</v>
      </c>
      <c r="C457" t="s">
        <v>1681</v>
      </c>
      <c r="D457" t="s">
        <v>10</v>
      </c>
      <c r="E457" s="20"/>
      <c r="F457" s="8"/>
      <c r="G457" s="8"/>
      <c r="H457" s="8"/>
    </row>
    <row r="458" spans="1:8" x14ac:dyDescent="0.25">
      <c r="A458" s="2">
        <f t="shared" si="9"/>
        <v>455</v>
      </c>
      <c r="B458" t="s">
        <v>1682</v>
      </c>
      <c r="C458" t="s">
        <v>1683</v>
      </c>
      <c r="D458" t="s">
        <v>56</v>
      </c>
      <c r="E458" s="20"/>
      <c r="F458" s="8"/>
      <c r="G458" s="8"/>
      <c r="H458" s="8"/>
    </row>
    <row r="459" spans="1:8" x14ac:dyDescent="0.25">
      <c r="A459" s="2">
        <f t="shared" si="9"/>
        <v>456</v>
      </c>
      <c r="B459" t="s">
        <v>1684</v>
      </c>
      <c r="C459" t="s">
        <v>1685</v>
      </c>
      <c r="D459" t="s">
        <v>47</v>
      </c>
      <c r="E459" s="20"/>
      <c r="F459" s="8"/>
      <c r="G459" s="8"/>
      <c r="H459" s="8"/>
    </row>
    <row r="460" spans="1:8" x14ac:dyDescent="0.25">
      <c r="A460" s="2">
        <f t="shared" si="9"/>
        <v>457</v>
      </c>
      <c r="B460" t="s">
        <v>1686</v>
      </c>
      <c r="C460" t="s">
        <v>1687</v>
      </c>
      <c r="D460" t="s">
        <v>10</v>
      </c>
      <c r="E460" s="20"/>
      <c r="F460" s="8"/>
      <c r="G460" s="8"/>
      <c r="H460" s="8"/>
    </row>
    <row r="461" spans="1:8" x14ac:dyDescent="0.25">
      <c r="A461" s="2">
        <f t="shared" si="9"/>
        <v>458</v>
      </c>
      <c r="B461" t="s">
        <v>1688</v>
      </c>
      <c r="C461" t="s">
        <v>1689</v>
      </c>
      <c r="D461" t="s">
        <v>10</v>
      </c>
      <c r="E461" s="20"/>
      <c r="F461" s="8"/>
      <c r="G461" s="8"/>
      <c r="H461" s="8"/>
    </row>
    <row r="462" spans="1:8" x14ac:dyDescent="0.25">
      <c r="A462" s="2">
        <f t="shared" si="9"/>
        <v>459</v>
      </c>
      <c r="B462" t="s">
        <v>1690</v>
      </c>
      <c r="C462" t="s">
        <v>1691</v>
      </c>
      <c r="D462" t="s">
        <v>10</v>
      </c>
      <c r="E462" s="20"/>
      <c r="F462" s="8"/>
      <c r="G462" s="8"/>
      <c r="H462" s="8"/>
    </row>
    <row r="463" spans="1:8" x14ac:dyDescent="0.25">
      <c r="A463" s="2">
        <f t="shared" si="9"/>
        <v>460</v>
      </c>
      <c r="B463" t="s">
        <v>1692</v>
      </c>
      <c r="C463" t="s">
        <v>1693</v>
      </c>
      <c r="D463" t="s">
        <v>31</v>
      </c>
      <c r="E463" s="20"/>
      <c r="F463" s="8"/>
      <c r="G463" s="8"/>
      <c r="H463" s="8"/>
    </row>
    <row r="464" spans="1:8" x14ac:dyDescent="0.25">
      <c r="A464" s="2">
        <f t="shared" si="9"/>
        <v>461</v>
      </c>
      <c r="B464" t="s">
        <v>1694</v>
      </c>
      <c r="C464" t="s">
        <v>1695</v>
      </c>
      <c r="D464" t="s">
        <v>2</v>
      </c>
      <c r="E464" s="20"/>
      <c r="F464" s="8"/>
      <c r="G464" s="8"/>
      <c r="H464" s="8"/>
    </row>
    <row r="465" spans="1:8" x14ac:dyDescent="0.25">
      <c r="A465" s="2">
        <f t="shared" si="9"/>
        <v>462</v>
      </c>
      <c r="B465" t="s">
        <v>1696</v>
      </c>
      <c r="C465" t="s">
        <v>1697</v>
      </c>
      <c r="D465" t="s">
        <v>2</v>
      </c>
      <c r="E465" s="20"/>
      <c r="F465" s="8"/>
      <c r="G465" s="8"/>
      <c r="H465" s="8"/>
    </row>
    <row r="466" spans="1:8" x14ac:dyDescent="0.25">
      <c r="A466" s="2">
        <f t="shared" si="9"/>
        <v>463</v>
      </c>
      <c r="B466" t="s">
        <v>1698</v>
      </c>
      <c r="C466" t="s">
        <v>1699</v>
      </c>
      <c r="D466" t="s">
        <v>995</v>
      </c>
      <c r="E466" s="20"/>
      <c r="F466" s="8"/>
      <c r="G466" s="8"/>
      <c r="H466" s="8"/>
    </row>
    <row r="467" spans="1:8" x14ac:dyDescent="0.25">
      <c r="A467" s="2">
        <f t="shared" si="9"/>
        <v>464</v>
      </c>
      <c r="B467" t="s">
        <v>1700</v>
      </c>
      <c r="C467" t="s">
        <v>1701</v>
      </c>
      <c r="D467" t="s">
        <v>989</v>
      </c>
      <c r="E467" s="20"/>
      <c r="F467" s="8"/>
      <c r="G467" s="8"/>
      <c r="H467" s="8"/>
    </row>
    <row r="468" spans="1:8" x14ac:dyDescent="0.25">
      <c r="A468" s="2">
        <f t="shared" si="9"/>
        <v>465</v>
      </c>
      <c r="B468" t="s">
        <v>404</v>
      </c>
      <c r="C468" t="s">
        <v>405</v>
      </c>
      <c r="D468" t="s">
        <v>193</v>
      </c>
      <c r="E468" s="20"/>
      <c r="F468" s="8"/>
      <c r="G468" s="8"/>
      <c r="H468" s="8"/>
    </row>
    <row r="469" spans="1:8" x14ac:dyDescent="0.25">
      <c r="A469" s="2">
        <f t="shared" si="9"/>
        <v>466</v>
      </c>
      <c r="B469" t="s">
        <v>1702</v>
      </c>
      <c r="C469" t="s">
        <v>1703</v>
      </c>
      <c r="D469" t="s">
        <v>2</v>
      </c>
      <c r="E469" s="20"/>
      <c r="F469" s="8"/>
      <c r="G469" s="8"/>
      <c r="H469" s="8"/>
    </row>
    <row r="470" spans="1:8" x14ac:dyDescent="0.25">
      <c r="A470" s="2">
        <f t="shared" si="9"/>
        <v>467</v>
      </c>
      <c r="B470" t="s">
        <v>1704</v>
      </c>
      <c r="C470" t="s">
        <v>1705</v>
      </c>
      <c r="D470" t="s">
        <v>78</v>
      </c>
      <c r="E470" s="20"/>
      <c r="F470" s="8"/>
      <c r="G470" s="8"/>
      <c r="H470" s="8"/>
    </row>
    <row r="471" spans="1:8" x14ac:dyDescent="0.25">
      <c r="A471" s="2">
        <f t="shared" si="9"/>
        <v>468</v>
      </c>
      <c r="B471" t="s">
        <v>1706</v>
      </c>
      <c r="C471" t="s">
        <v>1707</v>
      </c>
      <c r="D471" t="s">
        <v>2</v>
      </c>
      <c r="E471" s="20"/>
      <c r="F471" s="8"/>
      <c r="G471" s="8"/>
      <c r="H471" s="8"/>
    </row>
    <row r="472" spans="1:8" x14ac:dyDescent="0.25">
      <c r="A472" s="2">
        <f t="shared" si="9"/>
        <v>469</v>
      </c>
      <c r="B472" t="s">
        <v>1708</v>
      </c>
      <c r="C472" t="s">
        <v>1709</v>
      </c>
      <c r="D472" t="s">
        <v>31</v>
      </c>
      <c r="E472" s="20"/>
      <c r="F472" s="8"/>
      <c r="G472" s="8"/>
      <c r="H472" s="8"/>
    </row>
    <row r="473" spans="1:8" x14ac:dyDescent="0.25">
      <c r="A473" s="2">
        <f t="shared" si="9"/>
        <v>470</v>
      </c>
      <c r="B473" t="s">
        <v>1710</v>
      </c>
      <c r="C473" t="s">
        <v>1711</v>
      </c>
      <c r="D473" t="s">
        <v>10</v>
      </c>
      <c r="E473" s="20"/>
      <c r="F473" s="8"/>
      <c r="G473" s="8"/>
      <c r="H473" s="8"/>
    </row>
    <row r="474" spans="1:8" x14ac:dyDescent="0.25">
      <c r="A474" s="2">
        <f t="shared" si="9"/>
        <v>471</v>
      </c>
      <c r="B474" t="s">
        <v>1712</v>
      </c>
      <c r="C474" t="s">
        <v>1713</v>
      </c>
      <c r="D474" t="s">
        <v>73</v>
      </c>
      <c r="E474" s="20"/>
      <c r="F474" s="8"/>
      <c r="G474" s="8"/>
      <c r="H474" s="8"/>
    </row>
    <row r="475" spans="1:8" x14ac:dyDescent="0.25">
      <c r="A475" s="2">
        <f t="shared" si="9"/>
        <v>472</v>
      </c>
      <c r="B475" t="s">
        <v>1714</v>
      </c>
      <c r="C475" t="s">
        <v>1715</v>
      </c>
      <c r="D475" t="s">
        <v>10</v>
      </c>
      <c r="E475" s="20"/>
      <c r="F475" s="8"/>
      <c r="G475" s="8"/>
      <c r="H475" s="8"/>
    </row>
    <row r="476" spans="1:8" x14ac:dyDescent="0.25">
      <c r="A476" s="2">
        <f t="shared" si="9"/>
        <v>473</v>
      </c>
      <c r="B476" t="s">
        <v>1716</v>
      </c>
      <c r="C476" t="s">
        <v>1717</v>
      </c>
      <c r="D476" t="s">
        <v>56</v>
      </c>
      <c r="E476" s="20"/>
      <c r="F476" s="8"/>
      <c r="G476" s="8"/>
      <c r="H476" s="8"/>
    </row>
    <row r="477" spans="1:8" x14ac:dyDescent="0.25">
      <c r="A477" s="2">
        <f t="shared" si="9"/>
        <v>474</v>
      </c>
      <c r="B477" t="s">
        <v>1718</v>
      </c>
      <c r="C477" t="s">
        <v>1719</v>
      </c>
      <c r="D477" t="s">
        <v>31</v>
      </c>
      <c r="E477" s="20"/>
      <c r="F477" s="8"/>
      <c r="G477" s="8"/>
      <c r="H477" s="8"/>
    </row>
    <row r="478" spans="1:8" x14ac:dyDescent="0.25">
      <c r="A478" s="2">
        <f t="shared" si="9"/>
        <v>475</v>
      </c>
      <c r="B478" t="s">
        <v>1720</v>
      </c>
      <c r="C478" t="s">
        <v>1721</v>
      </c>
      <c r="D478" t="s">
        <v>10</v>
      </c>
      <c r="E478" s="20"/>
      <c r="F478" s="8"/>
      <c r="G478" s="8"/>
      <c r="H478" s="8"/>
    </row>
    <row r="479" spans="1:8" x14ac:dyDescent="0.25">
      <c r="A479" s="2">
        <f t="shared" si="9"/>
        <v>476</v>
      </c>
      <c r="B479" t="s">
        <v>1722</v>
      </c>
      <c r="C479" t="s">
        <v>1723</v>
      </c>
      <c r="D479" t="s">
        <v>10</v>
      </c>
      <c r="E479" s="20"/>
      <c r="F479" s="8"/>
      <c r="G479" s="8"/>
      <c r="H479" s="8"/>
    </row>
    <row r="480" spans="1:8" x14ac:dyDescent="0.25">
      <c r="A480" s="2">
        <f t="shared" si="9"/>
        <v>477</v>
      </c>
      <c r="B480" t="s">
        <v>1724</v>
      </c>
      <c r="C480" t="s">
        <v>1725</v>
      </c>
      <c r="D480" t="s">
        <v>10</v>
      </c>
      <c r="E480" s="20"/>
      <c r="F480" s="8"/>
      <c r="G480" s="8"/>
      <c r="H480" s="8"/>
    </row>
    <row r="481" spans="1:8" x14ac:dyDescent="0.25">
      <c r="A481" s="2">
        <f t="shared" si="9"/>
        <v>478</v>
      </c>
      <c r="B481" t="s">
        <v>1726</v>
      </c>
      <c r="C481" t="s">
        <v>1727</v>
      </c>
      <c r="D481" t="s">
        <v>166</v>
      </c>
      <c r="E481" s="20"/>
      <c r="F481" s="8"/>
      <c r="G481" s="8"/>
      <c r="H481" s="8"/>
    </row>
    <row r="482" spans="1:8" x14ac:dyDescent="0.25">
      <c r="A482" s="2">
        <f t="shared" si="9"/>
        <v>479</v>
      </c>
      <c r="B482" t="s">
        <v>1728</v>
      </c>
      <c r="C482" t="s">
        <v>1729</v>
      </c>
      <c r="D482" t="s">
        <v>2</v>
      </c>
      <c r="E482" s="20"/>
      <c r="F482" s="8"/>
      <c r="G482" s="8"/>
      <c r="H482" s="8"/>
    </row>
    <row r="483" spans="1:8" x14ac:dyDescent="0.25">
      <c r="A483" s="2">
        <f t="shared" si="9"/>
        <v>480</v>
      </c>
      <c r="B483" t="s">
        <v>1730</v>
      </c>
      <c r="C483" t="s">
        <v>1731</v>
      </c>
      <c r="D483" t="s">
        <v>2</v>
      </c>
      <c r="E483" s="20"/>
      <c r="F483" s="8"/>
      <c r="G483" s="8"/>
      <c r="H483" s="8"/>
    </row>
    <row r="484" spans="1:8" x14ac:dyDescent="0.25">
      <c r="A484" s="2">
        <f t="shared" si="9"/>
        <v>481</v>
      </c>
      <c r="B484" t="s">
        <v>1732</v>
      </c>
      <c r="C484" t="s">
        <v>1733</v>
      </c>
      <c r="D484" t="s">
        <v>987</v>
      </c>
      <c r="E484" s="20"/>
      <c r="F484" s="8"/>
      <c r="G484" s="8"/>
      <c r="H484" s="8"/>
    </row>
    <row r="485" spans="1:8" x14ac:dyDescent="0.25">
      <c r="A485" s="2">
        <f t="shared" ref="A485:A548" si="10">+A484+1</f>
        <v>482</v>
      </c>
      <c r="B485" t="s">
        <v>1734</v>
      </c>
      <c r="C485" t="s">
        <v>1735</v>
      </c>
      <c r="D485" t="s">
        <v>975</v>
      </c>
      <c r="E485" s="20"/>
      <c r="F485" s="8"/>
      <c r="G485" s="8"/>
      <c r="H485" s="8"/>
    </row>
    <row r="486" spans="1:8" x14ac:dyDescent="0.25">
      <c r="A486" s="2">
        <f t="shared" si="10"/>
        <v>483</v>
      </c>
      <c r="B486" t="s">
        <v>1736</v>
      </c>
      <c r="C486" t="s">
        <v>1737</v>
      </c>
      <c r="D486" t="s">
        <v>89</v>
      </c>
      <c r="E486" s="20"/>
      <c r="F486" s="8"/>
      <c r="G486" s="8"/>
      <c r="H486" s="8"/>
    </row>
    <row r="487" spans="1:8" x14ac:dyDescent="0.25">
      <c r="A487" s="2">
        <f t="shared" si="10"/>
        <v>484</v>
      </c>
      <c r="B487" t="s">
        <v>1738</v>
      </c>
      <c r="C487" t="s">
        <v>1739</v>
      </c>
      <c r="D487" t="s">
        <v>47</v>
      </c>
      <c r="E487" s="20"/>
      <c r="F487" s="8"/>
      <c r="G487" s="8"/>
      <c r="H487" s="8"/>
    </row>
    <row r="488" spans="1:8" x14ac:dyDescent="0.25">
      <c r="A488" s="2">
        <f t="shared" si="10"/>
        <v>485</v>
      </c>
      <c r="B488" t="s">
        <v>1740</v>
      </c>
      <c r="C488" t="s">
        <v>1741</v>
      </c>
      <c r="D488" t="s">
        <v>981</v>
      </c>
      <c r="E488" s="20"/>
      <c r="F488" s="8"/>
      <c r="G488" s="8"/>
      <c r="H488" s="8"/>
    </row>
    <row r="489" spans="1:8" x14ac:dyDescent="0.25">
      <c r="A489" s="2">
        <f t="shared" si="10"/>
        <v>486</v>
      </c>
      <c r="B489" t="s">
        <v>1742</v>
      </c>
      <c r="C489" t="s">
        <v>1743</v>
      </c>
      <c r="D489" t="s">
        <v>10</v>
      </c>
      <c r="E489" s="20"/>
      <c r="F489" s="8"/>
      <c r="G489" s="8"/>
      <c r="H489" s="8"/>
    </row>
    <row r="490" spans="1:8" x14ac:dyDescent="0.25">
      <c r="A490" s="2">
        <f t="shared" si="10"/>
        <v>487</v>
      </c>
      <c r="B490" t="s">
        <v>1744</v>
      </c>
      <c r="C490" t="s">
        <v>1745</v>
      </c>
      <c r="D490" t="s">
        <v>2</v>
      </c>
      <c r="E490" s="20"/>
      <c r="F490" s="8"/>
      <c r="G490" s="8"/>
      <c r="H490" s="8"/>
    </row>
    <row r="491" spans="1:8" x14ac:dyDescent="0.25">
      <c r="A491" s="2">
        <f t="shared" si="10"/>
        <v>488</v>
      </c>
      <c r="B491" t="s">
        <v>1746</v>
      </c>
      <c r="C491" t="s">
        <v>1747</v>
      </c>
      <c r="D491" t="s">
        <v>988</v>
      </c>
      <c r="E491" s="20"/>
      <c r="F491" s="8"/>
      <c r="G491" s="8"/>
      <c r="H491" s="8"/>
    </row>
    <row r="492" spans="1:8" x14ac:dyDescent="0.25">
      <c r="A492" s="2">
        <f t="shared" si="10"/>
        <v>489</v>
      </c>
      <c r="B492" t="s">
        <v>1748</v>
      </c>
      <c r="C492" t="s">
        <v>1749</v>
      </c>
      <c r="D492" t="s">
        <v>186</v>
      </c>
      <c r="E492" s="20"/>
      <c r="F492" s="8"/>
      <c r="G492" s="8"/>
      <c r="H492" s="8"/>
    </row>
    <row r="493" spans="1:8" x14ac:dyDescent="0.25">
      <c r="A493" s="2">
        <f t="shared" si="10"/>
        <v>490</v>
      </c>
      <c r="B493" t="s">
        <v>1750</v>
      </c>
      <c r="C493" t="s">
        <v>1751</v>
      </c>
      <c r="D493" t="s">
        <v>10</v>
      </c>
      <c r="E493" s="20"/>
      <c r="F493" s="8"/>
      <c r="G493" s="8"/>
      <c r="H493" s="8"/>
    </row>
    <row r="494" spans="1:8" x14ac:dyDescent="0.25">
      <c r="A494" s="2">
        <f t="shared" si="10"/>
        <v>491</v>
      </c>
      <c r="B494" t="s">
        <v>1752</v>
      </c>
      <c r="C494" t="s">
        <v>1753</v>
      </c>
      <c r="D494" t="s">
        <v>10</v>
      </c>
      <c r="E494" s="20"/>
      <c r="F494" s="8"/>
      <c r="G494" s="8"/>
      <c r="H494" s="8"/>
    </row>
    <row r="495" spans="1:8" x14ac:dyDescent="0.25">
      <c r="A495" s="2">
        <f t="shared" si="10"/>
        <v>492</v>
      </c>
      <c r="B495" t="s">
        <v>1754</v>
      </c>
      <c r="C495" t="s">
        <v>1755</v>
      </c>
      <c r="D495" t="s">
        <v>987</v>
      </c>
      <c r="E495" s="20"/>
      <c r="F495" s="8"/>
      <c r="G495" s="8"/>
      <c r="H495" s="8"/>
    </row>
    <row r="496" spans="1:8" x14ac:dyDescent="0.25">
      <c r="A496" s="2">
        <f t="shared" si="10"/>
        <v>493</v>
      </c>
      <c r="B496" t="s">
        <v>1756</v>
      </c>
      <c r="C496" t="s">
        <v>1757</v>
      </c>
      <c r="D496" t="s">
        <v>2</v>
      </c>
      <c r="E496" s="20"/>
      <c r="F496" s="8"/>
      <c r="G496" s="8"/>
      <c r="H496" s="8"/>
    </row>
    <row r="497" spans="1:8" x14ac:dyDescent="0.25">
      <c r="A497" s="2">
        <f t="shared" si="10"/>
        <v>494</v>
      </c>
      <c r="B497" t="s">
        <v>1758</v>
      </c>
      <c r="C497" t="s">
        <v>1759</v>
      </c>
      <c r="D497" t="s">
        <v>2</v>
      </c>
      <c r="E497" s="20"/>
      <c r="F497" s="8"/>
      <c r="G497" s="8"/>
      <c r="H497" s="8"/>
    </row>
    <row r="498" spans="1:8" x14ac:dyDescent="0.25">
      <c r="A498" s="2">
        <f t="shared" si="10"/>
        <v>495</v>
      </c>
      <c r="B498" t="s">
        <v>1760</v>
      </c>
      <c r="C498" t="s">
        <v>1761</v>
      </c>
      <c r="D498" t="s">
        <v>10</v>
      </c>
      <c r="E498" s="20"/>
      <c r="F498" s="8"/>
      <c r="G498" s="8"/>
      <c r="H498" s="8"/>
    </row>
    <row r="499" spans="1:8" x14ac:dyDescent="0.25">
      <c r="A499" s="2">
        <f t="shared" si="10"/>
        <v>496</v>
      </c>
      <c r="B499" t="s">
        <v>1762</v>
      </c>
      <c r="C499" t="s">
        <v>1763</v>
      </c>
      <c r="D499" t="s">
        <v>975</v>
      </c>
      <c r="E499" s="20"/>
      <c r="F499" s="8"/>
      <c r="G499" s="8"/>
      <c r="H499" s="8"/>
    </row>
    <row r="500" spans="1:8" x14ac:dyDescent="0.25">
      <c r="A500" s="2">
        <f t="shared" si="10"/>
        <v>497</v>
      </c>
      <c r="B500" t="s">
        <v>1764</v>
      </c>
      <c r="C500" t="s">
        <v>1765</v>
      </c>
      <c r="D500" t="s">
        <v>1766</v>
      </c>
      <c r="E500" s="20"/>
      <c r="F500" s="8"/>
      <c r="G500" s="8"/>
      <c r="H500" s="8"/>
    </row>
    <row r="501" spans="1:8" x14ac:dyDescent="0.25">
      <c r="A501" s="2">
        <f t="shared" si="10"/>
        <v>498</v>
      </c>
      <c r="B501" t="s">
        <v>1767</v>
      </c>
      <c r="C501" t="s">
        <v>1768</v>
      </c>
      <c r="D501" t="s">
        <v>10</v>
      </c>
      <c r="E501" s="20"/>
      <c r="F501" s="8"/>
      <c r="G501" s="8"/>
      <c r="H501" s="8"/>
    </row>
    <row r="502" spans="1:8" x14ac:dyDescent="0.25">
      <c r="A502" s="2">
        <f t="shared" si="10"/>
        <v>499</v>
      </c>
      <c r="B502" t="s">
        <v>1769</v>
      </c>
      <c r="C502" t="s">
        <v>1770</v>
      </c>
      <c r="D502" t="s">
        <v>1223</v>
      </c>
      <c r="E502" s="20"/>
      <c r="F502" s="8"/>
      <c r="G502" s="8"/>
      <c r="H502" s="8"/>
    </row>
    <row r="503" spans="1:8" x14ac:dyDescent="0.25">
      <c r="A503" s="2">
        <f t="shared" si="10"/>
        <v>500</v>
      </c>
      <c r="B503" t="s">
        <v>1771</v>
      </c>
      <c r="C503" t="s">
        <v>1772</v>
      </c>
      <c r="D503" t="s">
        <v>1766</v>
      </c>
      <c r="E503" s="20"/>
      <c r="F503" s="8"/>
      <c r="G503" s="8"/>
      <c r="H503" s="8"/>
    </row>
    <row r="504" spans="1:8" x14ac:dyDescent="0.25">
      <c r="A504" s="2">
        <f t="shared" si="10"/>
        <v>501</v>
      </c>
      <c r="B504" t="s">
        <v>1773</v>
      </c>
      <c r="C504" t="s">
        <v>1774</v>
      </c>
      <c r="D504" t="s">
        <v>10</v>
      </c>
      <c r="E504" s="20"/>
      <c r="F504" s="8"/>
      <c r="G504" s="8"/>
      <c r="H504" s="8"/>
    </row>
    <row r="505" spans="1:8" x14ac:dyDescent="0.25">
      <c r="A505" s="2">
        <f t="shared" si="10"/>
        <v>502</v>
      </c>
      <c r="B505" t="s">
        <v>1775</v>
      </c>
      <c r="C505" t="s">
        <v>1776</v>
      </c>
      <c r="D505" t="s">
        <v>1777</v>
      </c>
      <c r="E505" s="20"/>
      <c r="F505" s="8"/>
      <c r="G505" s="8"/>
      <c r="H505" s="8"/>
    </row>
    <row r="506" spans="1:8" x14ac:dyDescent="0.25">
      <c r="A506" s="2">
        <f t="shared" si="10"/>
        <v>503</v>
      </c>
      <c r="B506" t="s">
        <v>1778</v>
      </c>
      <c r="C506" t="s">
        <v>1779</v>
      </c>
      <c r="D506" t="s">
        <v>980</v>
      </c>
      <c r="E506" s="20"/>
      <c r="F506" s="8"/>
      <c r="G506" s="8"/>
      <c r="H506" s="8"/>
    </row>
    <row r="507" spans="1:8" x14ac:dyDescent="0.25">
      <c r="A507" s="2">
        <f t="shared" si="10"/>
        <v>504</v>
      </c>
      <c r="B507" t="s">
        <v>1780</v>
      </c>
      <c r="C507" t="s">
        <v>1781</v>
      </c>
      <c r="D507" t="s">
        <v>412</v>
      </c>
      <c r="E507" s="20"/>
      <c r="F507" s="8"/>
      <c r="G507" s="8"/>
      <c r="H507" s="8"/>
    </row>
    <row r="508" spans="1:8" x14ac:dyDescent="0.25">
      <c r="A508" s="2">
        <f t="shared" si="10"/>
        <v>505</v>
      </c>
      <c r="B508" t="s">
        <v>1782</v>
      </c>
      <c r="C508" t="s">
        <v>1783</v>
      </c>
      <c r="D508" t="s">
        <v>47</v>
      </c>
      <c r="E508" s="20"/>
      <c r="F508" s="8"/>
      <c r="G508" s="8"/>
      <c r="H508" s="8"/>
    </row>
    <row r="509" spans="1:8" x14ac:dyDescent="0.25">
      <c r="A509" s="2">
        <f t="shared" si="10"/>
        <v>506</v>
      </c>
      <c r="B509" t="s">
        <v>1784</v>
      </c>
      <c r="C509" t="s">
        <v>1785</v>
      </c>
      <c r="D509" t="s">
        <v>2</v>
      </c>
      <c r="E509" s="20"/>
      <c r="F509" s="8"/>
      <c r="G509" s="8"/>
      <c r="H509" s="8"/>
    </row>
    <row r="510" spans="1:8" x14ac:dyDescent="0.25">
      <c r="A510" s="2">
        <f t="shared" si="10"/>
        <v>507</v>
      </c>
      <c r="B510" t="s">
        <v>1786</v>
      </c>
      <c r="C510" t="s">
        <v>1787</v>
      </c>
      <c r="D510" t="s">
        <v>980</v>
      </c>
      <c r="E510" s="20"/>
      <c r="F510" s="8"/>
      <c r="G510" s="8"/>
      <c r="H510" s="8"/>
    </row>
    <row r="511" spans="1:8" x14ac:dyDescent="0.25">
      <c r="A511" s="2">
        <f t="shared" si="10"/>
        <v>508</v>
      </c>
      <c r="B511" t="s">
        <v>1788</v>
      </c>
      <c r="C511" t="s">
        <v>1789</v>
      </c>
      <c r="D511" t="s">
        <v>2</v>
      </c>
      <c r="E511" s="20"/>
      <c r="F511" s="8"/>
      <c r="G511" s="8"/>
      <c r="H511" s="8"/>
    </row>
    <row r="512" spans="1:8" x14ac:dyDescent="0.25">
      <c r="A512" s="2">
        <f t="shared" si="10"/>
        <v>509</v>
      </c>
      <c r="B512" t="s">
        <v>1790</v>
      </c>
      <c r="C512" t="s">
        <v>1791</v>
      </c>
      <c r="D512" t="s">
        <v>10</v>
      </c>
      <c r="E512" s="20"/>
      <c r="F512" s="8"/>
      <c r="G512" s="8"/>
      <c r="H512" s="8"/>
    </row>
    <row r="513" spans="1:8" x14ac:dyDescent="0.25">
      <c r="A513" s="2">
        <f t="shared" si="10"/>
        <v>510</v>
      </c>
      <c r="B513" t="s">
        <v>1792</v>
      </c>
      <c r="C513" t="s">
        <v>1793</v>
      </c>
      <c r="D513" t="s">
        <v>31</v>
      </c>
      <c r="E513" s="20"/>
      <c r="F513" s="8"/>
      <c r="G513" s="8"/>
      <c r="H513" s="8"/>
    </row>
    <row r="514" spans="1:8" x14ac:dyDescent="0.25">
      <c r="A514" s="2">
        <f t="shared" si="10"/>
        <v>511</v>
      </c>
      <c r="B514" t="s">
        <v>1794</v>
      </c>
      <c r="C514" t="s">
        <v>1795</v>
      </c>
      <c r="D514" t="s">
        <v>61</v>
      </c>
      <c r="E514" s="20"/>
      <c r="F514" s="8"/>
      <c r="G514" s="8"/>
      <c r="H514" s="8"/>
    </row>
    <row r="515" spans="1:8" x14ac:dyDescent="0.25">
      <c r="A515" s="2">
        <f t="shared" si="10"/>
        <v>512</v>
      </c>
      <c r="B515" t="s">
        <v>1796</v>
      </c>
      <c r="C515" t="s">
        <v>1797</v>
      </c>
      <c r="D515" t="s">
        <v>975</v>
      </c>
      <c r="E515" s="20"/>
      <c r="F515" s="8"/>
      <c r="G515" s="8"/>
      <c r="H515" s="8"/>
    </row>
    <row r="516" spans="1:8" x14ac:dyDescent="0.25">
      <c r="A516" s="2">
        <f t="shared" si="10"/>
        <v>513</v>
      </c>
      <c r="B516" t="s">
        <v>1798</v>
      </c>
      <c r="C516" t="s">
        <v>1799</v>
      </c>
      <c r="D516" t="s">
        <v>56</v>
      </c>
      <c r="E516" s="20"/>
      <c r="F516" s="8"/>
      <c r="G516" s="8"/>
      <c r="H516" s="8"/>
    </row>
    <row r="517" spans="1:8" x14ac:dyDescent="0.25">
      <c r="A517" s="2">
        <f t="shared" si="10"/>
        <v>514</v>
      </c>
      <c r="B517" t="s">
        <v>1800</v>
      </c>
      <c r="C517" t="s">
        <v>1801</v>
      </c>
      <c r="D517" t="s">
        <v>980</v>
      </c>
      <c r="E517" s="20"/>
      <c r="F517" s="8"/>
      <c r="G517" s="8"/>
      <c r="H517" s="8"/>
    </row>
    <row r="518" spans="1:8" x14ac:dyDescent="0.25">
      <c r="A518" s="2">
        <f t="shared" si="10"/>
        <v>515</v>
      </c>
      <c r="B518" t="s">
        <v>1802</v>
      </c>
      <c r="C518" t="s">
        <v>1803</v>
      </c>
      <c r="D518" t="s">
        <v>28</v>
      </c>
      <c r="E518" s="20"/>
      <c r="F518" s="8"/>
      <c r="G518" s="8"/>
      <c r="H518" s="8"/>
    </row>
    <row r="519" spans="1:8" x14ac:dyDescent="0.25">
      <c r="A519" s="2">
        <f t="shared" si="10"/>
        <v>516</v>
      </c>
      <c r="B519" t="s">
        <v>1804</v>
      </c>
      <c r="C519" t="s">
        <v>1805</v>
      </c>
      <c r="D519" t="s">
        <v>56</v>
      </c>
      <c r="E519" s="20"/>
      <c r="F519" s="8"/>
      <c r="G519" s="8"/>
      <c r="H519" s="8"/>
    </row>
    <row r="520" spans="1:8" x14ac:dyDescent="0.25">
      <c r="A520" s="2">
        <f t="shared" si="10"/>
        <v>517</v>
      </c>
      <c r="B520" t="s">
        <v>1806</v>
      </c>
      <c r="C520" t="s">
        <v>1807</v>
      </c>
      <c r="D520" t="s">
        <v>10</v>
      </c>
      <c r="E520" s="20"/>
      <c r="F520" s="8"/>
      <c r="G520" s="8"/>
      <c r="H520" s="8"/>
    </row>
    <row r="521" spans="1:8" x14ac:dyDescent="0.25">
      <c r="A521" s="2">
        <f t="shared" si="10"/>
        <v>518</v>
      </c>
      <c r="B521" t="s">
        <v>1808</v>
      </c>
      <c r="C521" t="s">
        <v>1809</v>
      </c>
      <c r="D521" t="s">
        <v>2</v>
      </c>
      <c r="E521" s="20"/>
      <c r="F521" s="8"/>
      <c r="G521" s="8"/>
      <c r="H521" s="8"/>
    </row>
    <row r="522" spans="1:8" x14ac:dyDescent="0.25">
      <c r="A522" s="2">
        <f t="shared" si="10"/>
        <v>519</v>
      </c>
      <c r="B522" t="s">
        <v>1810</v>
      </c>
      <c r="C522" t="s">
        <v>1811</v>
      </c>
      <c r="D522" t="s">
        <v>31</v>
      </c>
      <c r="E522" s="20"/>
      <c r="F522" s="8"/>
      <c r="G522" s="8"/>
      <c r="H522" s="8"/>
    </row>
    <row r="523" spans="1:8" x14ac:dyDescent="0.25">
      <c r="A523" s="2">
        <f t="shared" si="10"/>
        <v>520</v>
      </c>
      <c r="B523" t="s">
        <v>1812</v>
      </c>
      <c r="C523" t="s">
        <v>1813</v>
      </c>
      <c r="D523" t="s">
        <v>2</v>
      </c>
      <c r="E523" s="20"/>
      <c r="F523" s="8"/>
      <c r="G523" s="8"/>
      <c r="H523" s="8"/>
    </row>
    <row r="524" spans="1:8" x14ac:dyDescent="0.25">
      <c r="A524" s="2">
        <f t="shared" si="10"/>
        <v>521</v>
      </c>
      <c r="B524" t="s">
        <v>1814</v>
      </c>
      <c r="C524" t="s">
        <v>1815</v>
      </c>
      <c r="D524" t="s">
        <v>987</v>
      </c>
      <c r="E524" s="20"/>
      <c r="F524" s="8"/>
      <c r="G524" s="8"/>
      <c r="H524" s="8"/>
    </row>
    <row r="525" spans="1:8" x14ac:dyDescent="0.25">
      <c r="A525" s="2">
        <f t="shared" si="10"/>
        <v>522</v>
      </c>
      <c r="B525" t="s">
        <v>1816</v>
      </c>
      <c r="C525" t="s">
        <v>1817</v>
      </c>
      <c r="D525" t="s">
        <v>186</v>
      </c>
      <c r="E525" s="20"/>
      <c r="F525" s="8"/>
      <c r="G525" s="8"/>
      <c r="H525" s="8"/>
    </row>
    <row r="526" spans="1:8" x14ac:dyDescent="0.25">
      <c r="A526" s="2">
        <f t="shared" si="10"/>
        <v>523</v>
      </c>
      <c r="B526" t="s">
        <v>1818</v>
      </c>
      <c r="C526" t="s">
        <v>1819</v>
      </c>
      <c r="D526" t="s">
        <v>980</v>
      </c>
      <c r="E526" s="20"/>
      <c r="F526" s="8"/>
      <c r="G526" s="8"/>
      <c r="H526" s="8"/>
    </row>
    <row r="527" spans="1:8" x14ac:dyDescent="0.25">
      <c r="A527" s="2">
        <f t="shared" si="10"/>
        <v>524</v>
      </c>
      <c r="B527" t="s">
        <v>1820</v>
      </c>
      <c r="C527" t="s">
        <v>1821</v>
      </c>
      <c r="D527" t="s">
        <v>204</v>
      </c>
      <c r="E527" s="20"/>
      <c r="F527" s="8"/>
      <c r="G527" s="8"/>
      <c r="H527" s="8"/>
    </row>
    <row r="528" spans="1:8" x14ac:dyDescent="0.25">
      <c r="A528" s="2">
        <f t="shared" si="10"/>
        <v>525</v>
      </c>
      <c r="B528" t="s">
        <v>1822</v>
      </c>
      <c r="C528" t="s">
        <v>1823</v>
      </c>
      <c r="D528" t="s">
        <v>56</v>
      </c>
      <c r="E528" s="20"/>
      <c r="F528" s="8"/>
      <c r="G528" s="8"/>
      <c r="H528" s="8"/>
    </row>
    <row r="529" spans="1:8" x14ac:dyDescent="0.25">
      <c r="A529" s="2">
        <f t="shared" si="10"/>
        <v>526</v>
      </c>
      <c r="B529" t="s">
        <v>1824</v>
      </c>
      <c r="C529" t="s">
        <v>1825</v>
      </c>
      <c r="D529" t="s">
        <v>10</v>
      </c>
      <c r="E529" s="20"/>
      <c r="F529" s="8"/>
      <c r="G529" s="8"/>
      <c r="H529" s="8"/>
    </row>
    <row r="530" spans="1:8" x14ac:dyDescent="0.25">
      <c r="A530" s="2">
        <f t="shared" si="10"/>
        <v>527</v>
      </c>
      <c r="B530" t="s">
        <v>1826</v>
      </c>
      <c r="C530" t="s">
        <v>1827</v>
      </c>
      <c r="D530" t="s">
        <v>401</v>
      </c>
      <c r="E530" s="20"/>
      <c r="F530" s="8"/>
      <c r="G530" s="8"/>
      <c r="H530" s="8"/>
    </row>
    <row r="531" spans="1:8" x14ac:dyDescent="0.25">
      <c r="A531" s="2">
        <f t="shared" si="10"/>
        <v>528</v>
      </c>
      <c r="B531" t="s">
        <v>1828</v>
      </c>
      <c r="C531" t="s">
        <v>1829</v>
      </c>
      <c r="D531" t="s">
        <v>401</v>
      </c>
      <c r="E531" s="20"/>
      <c r="F531" s="8"/>
      <c r="G531" s="8"/>
      <c r="H531" s="8"/>
    </row>
    <row r="532" spans="1:8" x14ac:dyDescent="0.25">
      <c r="A532" s="2">
        <f t="shared" si="10"/>
        <v>529</v>
      </c>
      <c r="B532" t="s">
        <v>1830</v>
      </c>
      <c r="C532" t="s">
        <v>1831</v>
      </c>
      <c r="D532" t="s">
        <v>193</v>
      </c>
      <c r="E532" s="20"/>
      <c r="F532" s="8"/>
      <c r="G532" s="8"/>
      <c r="H532" s="8"/>
    </row>
    <row r="533" spans="1:8" x14ac:dyDescent="0.25">
      <c r="A533" s="2">
        <f t="shared" si="10"/>
        <v>530</v>
      </c>
      <c r="B533" t="s">
        <v>1832</v>
      </c>
      <c r="C533" t="s">
        <v>1833</v>
      </c>
      <c r="D533" t="s">
        <v>2</v>
      </c>
      <c r="E533" s="20"/>
      <c r="F533" s="8"/>
      <c r="G533" s="8"/>
      <c r="H533" s="8"/>
    </row>
    <row r="534" spans="1:8" x14ac:dyDescent="0.25">
      <c r="A534" s="2">
        <f t="shared" si="10"/>
        <v>531</v>
      </c>
      <c r="B534" t="s">
        <v>1834</v>
      </c>
      <c r="C534" t="s">
        <v>1835</v>
      </c>
      <c r="D534" t="s">
        <v>47</v>
      </c>
      <c r="E534" s="20"/>
      <c r="F534" s="8"/>
      <c r="G534" s="8"/>
      <c r="H534" s="8"/>
    </row>
    <row r="535" spans="1:8" x14ac:dyDescent="0.25">
      <c r="A535" s="2">
        <f t="shared" si="10"/>
        <v>532</v>
      </c>
      <c r="B535" t="s">
        <v>1836</v>
      </c>
      <c r="C535" t="s">
        <v>1837</v>
      </c>
      <c r="D535" t="s">
        <v>28</v>
      </c>
      <c r="E535" s="20"/>
      <c r="F535" s="8"/>
      <c r="G535" s="8"/>
      <c r="H535" s="8"/>
    </row>
    <row r="536" spans="1:8" x14ac:dyDescent="0.25">
      <c r="A536" s="2">
        <f t="shared" si="10"/>
        <v>533</v>
      </c>
      <c r="B536" t="s">
        <v>1838</v>
      </c>
      <c r="C536" t="s">
        <v>1839</v>
      </c>
      <c r="D536" t="s">
        <v>78</v>
      </c>
      <c r="E536" s="20"/>
      <c r="F536" s="8"/>
      <c r="G536" s="8"/>
      <c r="H536" s="8"/>
    </row>
    <row r="537" spans="1:8" x14ac:dyDescent="0.25">
      <c r="A537" s="2">
        <f t="shared" si="10"/>
        <v>534</v>
      </c>
      <c r="B537" t="s">
        <v>1840</v>
      </c>
      <c r="C537" t="s">
        <v>1841</v>
      </c>
      <c r="D537" t="s">
        <v>367</v>
      </c>
      <c r="E537" s="20"/>
      <c r="F537" s="8"/>
      <c r="G537" s="8"/>
      <c r="H537" s="8"/>
    </row>
    <row r="538" spans="1:8" x14ac:dyDescent="0.25">
      <c r="A538" s="2">
        <f t="shared" si="10"/>
        <v>535</v>
      </c>
      <c r="B538" t="s">
        <v>1842</v>
      </c>
      <c r="C538" t="s">
        <v>1843</v>
      </c>
      <c r="D538" t="s">
        <v>2</v>
      </c>
      <c r="E538" s="20"/>
      <c r="F538" s="8"/>
      <c r="G538" s="8"/>
      <c r="H538" s="8"/>
    </row>
    <row r="539" spans="1:8" x14ac:dyDescent="0.25">
      <c r="A539" s="2">
        <f t="shared" si="10"/>
        <v>536</v>
      </c>
      <c r="B539" t="s">
        <v>1844</v>
      </c>
      <c r="C539" t="s">
        <v>1845</v>
      </c>
      <c r="D539" t="s">
        <v>2</v>
      </c>
      <c r="E539" s="20"/>
      <c r="F539" s="8"/>
      <c r="G539" s="8"/>
      <c r="H539" s="8"/>
    </row>
    <row r="540" spans="1:8" x14ac:dyDescent="0.25">
      <c r="A540" s="2">
        <f t="shared" si="10"/>
        <v>537</v>
      </c>
      <c r="B540" t="s">
        <v>1846</v>
      </c>
      <c r="C540" t="s">
        <v>1847</v>
      </c>
      <c r="D540" t="s">
        <v>2</v>
      </c>
      <c r="E540" s="20"/>
      <c r="F540" s="8"/>
      <c r="G540" s="8"/>
      <c r="H540" s="8"/>
    </row>
    <row r="541" spans="1:8" x14ac:dyDescent="0.25">
      <c r="A541" s="2">
        <f t="shared" si="10"/>
        <v>538</v>
      </c>
      <c r="B541" t="s">
        <v>1848</v>
      </c>
      <c r="C541" t="s">
        <v>1849</v>
      </c>
      <c r="D541" t="s">
        <v>193</v>
      </c>
      <c r="E541" s="20"/>
      <c r="F541" s="8"/>
      <c r="G541" s="8"/>
      <c r="H541" s="8"/>
    </row>
    <row r="542" spans="1:8" x14ac:dyDescent="0.25">
      <c r="A542" s="2">
        <f t="shared" si="10"/>
        <v>539</v>
      </c>
      <c r="B542" t="s">
        <v>1850</v>
      </c>
      <c r="C542" t="s">
        <v>1851</v>
      </c>
      <c r="D542" t="s">
        <v>2</v>
      </c>
      <c r="E542" s="20"/>
      <c r="F542" s="8"/>
      <c r="G542" s="8"/>
      <c r="H542" s="8"/>
    </row>
    <row r="543" spans="1:8" x14ac:dyDescent="0.25">
      <c r="A543" s="2">
        <f t="shared" si="10"/>
        <v>540</v>
      </c>
      <c r="B543" t="s">
        <v>1852</v>
      </c>
      <c r="C543" t="s">
        <v>1853</v>
      </c>
      <c r="D543" t="s">
        <v>2</v>
      </c>
      <c r="E543" s="20"/>
      <c r="F543" s="8"/>
      <c r="G543" s="8"/>
      <c r="H543" s="8"/>
    </row>
    <row r="544" spans="1:8" x14ac:dyDescent="0.25">
      <c r="A544" s="2">
        <f t="shared" si="10"/>
        <v>541</v>
      </c>
      <c r="B544" t="s">
        <v>1854</v>
      </c>
      <c r="C544" t="s">
        <v>1855</v>
      </c>
      <c r="D544" t="s">
        <v>980</v>
      </c>
      <c r="E544" s="20"/>
      <c r="F544" s="8"/>
      <c r="G544" s="8"/>
      <c r="H544" s="8"/>
    </row>
    <row r="545" spans="1:8" x14ac:dyDescent="0.25">
      <c r="A545" s="2">
        <f t="shared" si="10"/>
        <v>542</v>
      </c>
      <c r="B545" t="s">
        <v>1856</v>
      </c>
      <c r="C545" t="s">
        <v>1857</v>
      </c>
      <c r="D545" t="s">
        <v>31</v>
      </c>
      <c r="E545" s="20"/>
      <c r="F545" s="8"/>
      <c r="G545" s="8"/>
      <c r="H545" s="8"/>
    </row>
    <row r="546" spans="1:8" x14ac:dyDescent="0.25">
      <c r="A546" s="2">
        <f t="shared" si="10"/>
        <v>543</v>
      </c>
      <c r="B546" t="s">
        <v>1858</v>
      </c>
      <c r="C546" t="s">
        <v>1859</v>
      </c>
      <c r="D546" t="s">
        <v>980</v>
      </c>
      <c r="E546" s="20"/>
      <c r="F546" s="8"/>
      <c r="G546" s="8"/>
      <c r="H546" s="8"/>
    </row>
    <row r="547" spans="1:8" x14ac:dyDescent="0.25">
      <c r="A547" s="2">
        <f t="shared" si="10"/>
        <v>544</v>
      </c>
      <c r="B547" t="s">
        <v>1860</v>
      </c>
      <c r="C547" t="s">
        <v>1861</v>
      </c>
      <c r="D547" t="s">
        <v>2</v>
      </c>
      <c r="E547" s="20"/>
      <c r="F547" s="8"/>
      <c r="G547" s="8"/>
      <c r="H547" s="8"/>
    </row>
    <row r="548" spans="1:8" x14ac:dyDescent="0.25">
      <c r="A548" s="2">
        <f t="shared" si="10"/>
        <v>545</v>
      </c>
      <c r="B548" t="s">
        <v>1862</v>
      </c>
      <c r="C548" t="s">
        <v>1863</v>
      </c>
      <c r="D548" t="s">
        <v>980</v>
      </c>
      <c r="E548" s="20"/>
      <c r="F548" s="8"/>
      <c r="G548" s="8"/>
      <c r="H548" s="8"/>
    </row>
    <row r="549" spans="1:8" x14ac:dyDescent="0.25">
      <c r="A549" s="2">
        <f t="shared" ref="A549:A612" si="11">+A548+1</f>
        <v>546</v>
      </c>
      <c r="B549" t="s">
        <v>1864</v>
      </c>
      <c r="C549" t="s">
        <v>1865</v>
      </c>
      <c r="D549" t="s">
        <v>47</v>
      </c>
      <c r="E549" s="20"/>
      <c r="F549" s="8"/>
      <c r="G549" s="8"/>
      <c r="H549" s="8"/>
    </row>
    <row r="550" spans="1:8" x14ac:dyDescent="0.25">
      <c r="A550" s="2">
        <f t="shared" si="11"/>
        <v>547</v>
      </c>
      <c r="B550" t="s">
        <v>1866</v>
      </c>
      <c r="C550" t="s">
        <v>1867</v>
      </c>
      <c r="D550" t="s">
        <v>47</v>
      </c>
      <c r="E550" s="20"/>
      <c r="F550" s="8"/>
      <c r="G550" s="8"/>
      <c r="H550" s="8"/>
    </row>
    <row r="551" spans="1:8" x14ac:dyDescent="0.25">
      <c r="A551" s="2">
        <f t="shared" si="11"/>
        <v>548</v>
      </c>
      <c r="B551" t="s">
        <v>1868</v>
      </c>
      <c r="C551" t="s">
        <v>1869</v>
      </c>
      <c r="D551" t="s">
        <v>2</v>
      </c>
      <c r="E551" s="20"/>
      <c r="F551" s="8"/>
      <c r="G551" s="8"/>
      <c r="H551" s="8"/>
    </row>
    <row r="552" spans="1:8" x14ac:dyDescent="0.25">
      <c r="A552" s="2">
        <f t="shared" si="11"/>
        <v>549</v>
      </c>
      <c r="B552" t="s">
        <v>1870</v>
      </c>
      <c r="C552" t="s">
        <v>1871</v>
      </c>
      <c r="D552" t="s">
        <v>2</v>
      </c>
      <c r="E552" s="20"/>
      <c r="F552" s="8"/>
      <c r="G552" s="8"/>
      <c r="H552" s="8"/>
    </row>
    <row r="553" spans="1:8" x14ac:dyDescent="0.25">
      <c r="A553" s="2">
        <f t="shared" si="11"/>
        <v>550</v>
      </c>
      <c r="B553" t="s">
        <v>1872</v>
      </c>
      <c r="C553" t="s">
        <v>1873</v>
      </c>
      <c r="D553" t="s">
        <v>56</v>
      </c>
      <c r="E553" s="20"/>
      <c r="F553" s="8"/>
      <c r="G553" s="8"/>
      <c r="H553" s="8"/>
    </row>
    <row r="554" spans="1:8" x14ac:dyDescent="0.25">
      <c r="A554" s="2">
        <f t="shared" si="11"/>
        <v>551</v>
      </c>
      <c r="B554" t="s">
        <v>1874</v>
      </c>
      <c r="C554" t="s">
        <v>1875</v>
      </c>
      <c r="D554" t="s">
        <v>977</v>
      </c>
      <c r="E554" s="20"/>
      <c r="F554" s="8"/>
      <c r="G554" s="8"/>
      <c r="H554" s="8"/>
    </row>
    <row r="555" spans="1:8" x14ac:dyDescent="0.25">
      <c r="A555" s="2">
        <f t="shared" si="11"/>
        <v>552</v>
      </c>
      <c r="B555" t="s">
        <v>1876</v>
      </c>
      <c r="C555" t="s">
        <v>1877</v>
      </c>
      <c r="D555" t="s">
        <v>975</v>
      </c>
      <c r="E555" s="20"/>
      <c r="F555" s="8"/>
      <c r="G555" s="8"/>
      <c r="H555" s="8"/>
    </row>
    <row r="556" spans="1:8" x14ac:dyDescent="0.25">
      <c r="A556" s="2">
        <f t="shared" si="11"/>
        <v>553</v>
      </c>
      <c r="B556" t="s">
        <v>1878</v>
      </c>
      <c r="C556" t="s">
        <v>1879</v>
      </c>
      <c r="D556" t="s">
        <v>2</v>
      </c>
      <c r="E556" s="20"/>
      <c r="F556" s="8"/>
      <c r="G556" s="8"/>
      <c r="H556" s="8"/>
    </row>
    <row r="557" spans="1:8" x14ac:dyDescent="0.25">
      <c r="A557" s="2">
        <f t="shared" si="11"/>
        <v>554</v>
      </c>
      <c r="B557" t="s">
        <v>1880</v>
      </c>
      <c r="C557" t="s">
        <v>1881</v>
      </c>
      <c r="D557" t="s">
        <v>31</v>
      </c>
      <c r="E557" s="20"/>
      <c r="F557" s="8"/>
      <c r="G557" s="8"/>
      <c r="H557" s="8"/>
    </row>
    <row r="558" spans="1:8" x14ac:dyDescent="0.25">
      <c r="A558" s="2">
        <f t="shared" si="11"/>
        <v>555</v>
      </c>
      <c r="B558" t="s">
        <v>1882</v>
      </c>
      <c r="C558" t="s">
        <v>1883</v>
      </c>
      <c r="D558" t="s">
        <v>193</v>
      </c>
      <c r="E558" s="20"/>
      <c r="F558" s="8"/>
      <c r="G558" s="8"/>
      <c r="H558" s="8"/>
    </row>
    <row r="559" spans="1:8" x14ac:dyDescent="0.25">
      <c r="A559" s="2">
        <f t="shared" si="11"/>
        <v>556</v>
      </c>
      <c r="B559" t="s">
        <v>1884</v>
      </c>
      <c r="C559" t="s">
        <v>1885</v>
      </c>
      <c r="D559" t="s">
        <v>47</v>
      </c>
      <c r="E559" s="20"/>
      <c r="F559" s="8"/>
      <c r="G559" s="8"/>
      <c r="H559" s="8"/>
    </row>
    <row r="560" spans="1:8" x14ac:dyDescent="0.25">
      <c r="A560" s="2">
        <f t="shared" si="11"/>
        <v>557</v>
      </c>
      <c r="B560" t="s">
        <v>1886</v>
      </c>
      <c r="C560" t="s">
        <v>1887</v>
      </c>
      <c r="D560" t="s">
        <v>980</v>
      </c>
      <c r="E560" s="20"/>
      <c r="F560" s="8"/>
      <c r="G560" s="8"/>
      <c r="H560" s="8"/>
    </row>
    <row r="561" spans="1:8" x14ac:dyDescent="0.25">
      <c r="A561" s="2">
        <f t="shared" si="11"/>
        <v>558</v>
      </c>
      <c r="B561" t="s">
        <v>1888</v>
      </c>
      <c r="C561" t="s">
        <v>1889</v>
      </c>
      <c r="D561" t="s">
        <v>31</v>
      </c>
      <c r="E561" s="20"/>
      <c r="F561" s="8"/>
      <c r="G561" s="8"/>
      <c r="H561" s="8"/>
    </row>
    <row r="562" spans="1:8" x14ac:dyDescent="0.25">
      <c r="A562" s="2">
        <f t="shared" si="11"/>
        <v>559</v>
      </c>
      <c r="B562" t="s">
        <v>1890</v>
      </c>
      <c r="C562" t="s">
        <v>1891</v>
      </c>
      <c r="D562" t="s">
        <v>166</v>
      </c>
      <c r="E562" s="20"/>
      <c r="F562" s="8"/>
      <c r="G562" s="8"/>
      <c r="H562" s="8"/>
    </row>
    <row r="563" spans="1:8" x14ac:dyDescent="0.25">
      <c r="A563" s="2">
        <f t="shared" si="11"/>
        <v>560</v>
      </c>
      <c r="B563" t="s">
        <v>1892</v>
      </c>
      <c r="C563" t="s">
        <v>1893</v>
      </c>
      <c r="D563" t="s">
        <v>401</v>
      </c>
      <c r="E563" s="20"/>
      <c r="F563" s="8"/>
      <c r="G563" s="8"/>
      <c r="H563" s="8"/>
    </row>
    <row r="564" spans="1:8" x14ac:dyDescent="0.25">
      <c r="A564" s="2">
        <f t="shared" si="11"/>
        <v>561</v>
      </c>
      <c r="B564" t="s">
        <v>1894</v>
      </c>
      <c r="C564" t="s">
        <v>1895</v>
      </c>
      <c r="D564" t="s">
        <v>47</v>
      </c>
      <c r="E564" s="20"/>
      <c r="F564" s="8"/>
      <c r="G564" s="8"/>
      <c r="H564" s="8"/>
    </row>
    <row r="565" spans="1:8" x14ac:dyDescent="0.25">
      <c r="A565" s="2">
        <f t="shared" si="11"/>
        <v>562</v>
      </c>
      <c r="B565" t="s">
        <v>1896</v>
      </c>
      <c r="C565" t="s">
        <v>1897</v>
      </c>
      <c r="D565" t="s">
        <v>186</v>
      </c>
      <c r="E565" s="20"/>
      <c r="F565" s="8"/>
      <c r="G565" s="8"/>
      <c r="H565" s="8"/>
    </row>
    <row r="566" spans="1:8" x14ac:dyDescent="0.25">
      <c r="A566" s="2">
        <f t="shared" si="11"/>
        <v>563</v>
      </c>
      <c r="B566" t="s">
        <v>1898</v>
      </c>
      <c r="C566" t="s">
        <v>1899</v>
      </c>
      <c r="D566" t="s">
        <v>31</v>
      </c>
      <c r="E566" s="20"/>
      <c r="F566" s="8"/>
      <c r="G566" s="8"/>
      <c r="H566" s="8"/>
    </row>
    <row r="567" spans="1:8" x14ac:dyDescent="0.25">
      <c r="A567" s="2">
        <f t="shared" si="11"/>
        <v>564</v>
      </c>
      <c r="B567" t="s">
        <v>1900</v>
      </c>
      <c r="C567" t="s">
        <v>1901</v>
      </c>
      <c r="D567" t="s">
        <v>2</v>
      </c>
      <c r="E567" s="20"/>
      <c r="F567" s="8"/>
      <c r="G567" s="8"/>
      <c r="H567" s="8"/>
    </row>
    <row r="568" spans="1:8" x14ac:dyDescent="0.25">
      <c r="A568" s="2">
        <f t="shared" si="11"/>
        <v>565</v>
      </c>
      <c r="B568" t="s">
        <v>1902</v>
      </c>
      <c r="C568" t="s">
        <v>1903</v>
      </c>
      <c r="D568" t="s">
        <v>2</v>
      </c>
      <c r="E568" s="20"/>
      <c r="F568" s="8"/>
      <c r="G568" s="8"/>
      <c r="H568" s="8"/>
    </row>
    <row r="569" spans="1:8" x14ac:dyDescent="0.25">
      <c r="A569" s="2">
        <f t="shared" si="11"/>
        <v>566</v>
      </c>
      <c r="B569" t="s">
        <v>1904</v>
      </c>
      <c r="C569" t="s">
        <v>1905</v>
      </c>
      <c r="D569" t="s">
        <v>166</v>
      </c>
      <c r="E569" s="20"/>
      <c r="F569" s="8"/>
      <c r="G569" s="8"/>
      <c r="H569" s="8"/>
    </row>
    <row r="570" spans="1:8" x14ac:dyDescent="0.25">
      <c r="A570" s="2">
        <f t="shared" si="11"/>
        <v>567</v>
      </c>
      <c r="B570" t="s">
        <v>1906</v>
      </c>
      <c r="C570" t="s">
        <v>1907</v>
      </c>
      <c r="D570" t="s">
        <v>186</v>
      </c>
      <c r="E570" s="20"/>
      <c r="F570" s="8"/>
      <c r="G570" s="8"/>
      <c r="H570" s="8"/>
    </row>
    <row r="571" spans="1:8" x14ac:dyDescent="0.25">
      <c r="A571" s="2">
        <f t="shared" si="11"/>
        <v>568</v>
      </c>
      <c r="B571" t="s">
        <v>1908</v>
      </c>
      <c r="C571" t="s">
        <v>1909</v>
      </c>
      <c r="D571" t="s">
        <v>78</v>
      </c>
      <c r="E571" s="20"/>
      <c r="F571" s="8"/>
      <c r="G571" s="8"/>
      <c r="H571" s="8"/>
    </row>
    <row r="572" spans="1:8" x14ac:dyDescent="0.25">
      <c r="A572" s="2">
        <f t="shared" si="11"/>
        <v>569</v>
      </c>
      <c r="B572" t="s">
        <v>1910</v>
      </c>
      <c r="C572" t="s">
        <v>1911</v>
      </c>
      <c r="D572" t="s">
        <v>56</v>
      </c>
      <c r="E572" s="20"/>
      <c r="F572" s="8"/>
      <c r="G572" s="8"/>
      <c r="H572" s="8"/>
    </row>
    <row r="573" spans="1:8" x14ac:dyDescent="0.25">
      <c r="A573" s="2">
        <f t="shared" si="11"/>
        <v>570</v>
      </c>
      <c r="B573" t="s">
        <v>1912</v>
      </c>
      <c r="C573" t="s">
        <v>1913</v>
      </c>
      <c r="D573" t="s">
        <v>47</v>
      </c>
      <c r="E573" s="20"/>
      <c r="F573" s="8"/>
      <c r="G573" s="8"/>
      <c r="H573" s="8"/>
    </row>
    <row r="574" spans="1:8" x14ac:dyDescent="0.25">
      <c r="A574" s="2">
        <f t="shared" si="11"/>
        <v>571</v>
      </c>
      <c r="B574" t="s">
        <v>1914</v>
      </c>
      <c r="C574" t="s">
        <v>1915</v>
      </c>
      <c r="D574" t="s">
        <v>193</v>
      </c>
      <c r="E574" s="20"/>
      <c r="F574" s="8"/>
      <c r="G574" s="8"/>
      <c r="H574" s="8"/>
    </row>
    <row r="575" spans="1:8" x14ac:dyDescent="0.25">
      <c r="A575" s="2">
        <f t="shared" si="11"/>
        <v>572</v>
      </c>
      <c r="B575" t="s">
        <v>1916</v>
      </c>
      <c r="C575" t="s">
        <v>1917</v>
      </c>
      <c r="D575" t="s">
        <v>1918</v>
      </c>
      <c r="E575" s="20"/>
      <c r="F575" s="8"/>
      <c r="G575" s="8"/>
      <c r="H575" s="8"/>
    </row>
    <row r="576" spans="1:8" x14ac:dyDescent="0.25">
      <c r="A576" s="2">
        <f t="shared" si="11"/>
        <v>573</v>
      </c>
      <c r="B576" t="s">
        <v>1919</v>
      </c>
      <c r="C576" t="s">
        <v>1920</v>
      </c>
      <c r="D576" t="s">
        <v>56</v>
      </c>
      <c r="E576" s="20"/>
      <c r="F576" s="8"/>
      <c r="G576" s="8"/>
      <c r="H576" s="8"/>
    </row>
    <row r="577" spans="1:8" x14ac:dyDescent="0.25">
      <c r="A577" s="2">
        <f t="shared" si="11"/>
        <v>574</v>
      </c>
      <c r="B577" t="s">
        <v>1921</v>
      </c>
      <c r="C577" t="s">
        <v>1922</v>
      </c>
      <c r="D577" t="s">
        <v>186</v>
      </c>
      <c r="E577" s="20"/>
      <c r="F577" s="8"/>
      <c r="G577" s="8"/>
      <c r="H577" s="8"/>
    </row>
    <row r="578" spans="1:8" x14ac:dyDescent="0.25">
      <c r="A578" s="2">
        <f t="shared" si="11"/>
        <v>575</v>
      </c>
      <c r="B578" t="s">
        <v>1923</v>
      </c>
      <c r="C578" t="s">
        <v>1924</v>
      </c>
      <c r="D578" t="s">
        <v>47</v>
      </c>
      <c r="E578" s="20"/>
      <c r="F578" s="8"/>
      <c r="G578" s="8"/>
      <c r="H578" s="8"/>
    </row>
    <row r="579" spans="1:8" x14ac:dyDescent="0.25">
      <c r="A579" s="2">
        <f t="shared" si="11"/>
        <v>576</v>
      </c>
      <c r="B579" t="s">
        <v>1925</v>
      </c>
      <c r="C579" t="s">
        <v>1926</v>
      </c>
      <c r="D579" t="s">
        <v>166</v>
      </c>
      <c r="E579" s="20"/>
      <c r="F579" s="8"/>
      <c r="G579" s="8"/>
      <c r="H579" s="8"/>
    </row>
    <row r="580" spans="1:8" x14ac:dyDescent="0.25">
      <c r="A580" s="2">
        <f t="shared" si="11"/>
        <v>577</v>
      </c>
      <c r="B580" t="s">
        <v>1927</v>
      </c>
      <c r="C580" t="s">
        <v>1928</v>
      </c>
      <c r="D580" t="s">
        <v>980</v>
      </c>
      <c r="E580" s="20"/>
      <c r="F580" s="8"/>
      <c r="G580" s="8"/>
      <c r="H580" s="8"/>
    </row>
    <row r="581" spans="1:8" x14ac:dyDescent="0.25">
      <c r="A581" s="2">
        <f t="shared" si="11"/>
        <v>578</v>
      </c>
      <c r="B581" t="s">
        <v>1929</v>
      </c>
      <c r="C581" t="s">
        <v>1930</v>
      </c>
      <c r="D581" t="s">
        <v>977</v>
      </c>
      <c r="E581" s="20"/>
      <c r="F581" s="8"/>
      <c r="G581" s="8"/>
      <c r="H581" s="8"/>
    </row>
    <row r="582" spans="1:8" x14ac:dyDescent="0.25">
      <c r="A582" s="2">
        <f t="shared" si="11"/>
        <v>579</v>
      </c>
      <c r="B582" t="s">
        <v>1931</v>
      </c>
      <c r="C582" t="s">
        <v>1932</v>
      </c>
      <c r="D582" t="s">
        <v>980</v>
      </c>
      <c r="E582" s="20"/>
      <c r="F582" s="8"/>
      <c r="G582" s="8"/>
      <c r="H582" s="8"/>
    </row>
    <row r="583" spans="1:8" x14ac:dyDescent="0.25">
      <c r="A583" s="2">
        <f t="shared" si="11"/>
        <v>580</v>
      </c>
      <c r="B583" t="s">
        <v>1933</v>
      </c>
      <c r="C583" t="s">
        <v>1934</v>
      </c>
      <c r="D583" t="s">
        <v>119</v>
      </c>
      <c r="E583" s="20"/>
      <c r="F583" s="8"/>
      <c r="G583" s="8"/>
      <c r="H583" s="8"/>
    </row>
    <row r="584" spans="1:8" x14ac:dyDescent="0.25">
      <c r="A584" s="2">
        <f t="shared" si="11"/>
        <v>581</v>
      </c>
      <c r="B584" t="s">
        <v>1935</v>
      </c>
      <c r="C584" t="s">
        <v>1936</v>
      </c>
      <c r="D584" t="s">
        <v>47</v>
      </c>
      <c r="E584" s="20"/>
      <c r="F584" s="8"/>
      <c r="G584" s="8"/>
      <c r="H584" s="8"/>
    </row>
    <row r="585" spans="1:8" x14ac:dyDescent="0.25">
      <c r="A585" s="2">
        <f t="shared" si="11"/>
        <v>582</v>
      </c>
      <c r="B585" t="s">
        <v>1937</v>
      </c>
      <c r="C585" t="s">
        <v>1938</v>
      </c>
      <c r="D585" t="s">
        <v>2</v>
      </c>
      <c r="E585" s="20"/>
      <c r="F585" s="8"/>
      <c r="G585" s="8"/>
      <c r="H585" s="8"/>
    </row>
    <row r="586" spans="1:8" x14ac:dyDescent="0.25">
      <c r="A586" s="2">
        <f t="shared" si="11"/>
        <v>583</v>
      </c>
      <c r="B586" t="s">
        <v>1939</v>
      </c>
      <c r="C586" t="s">
        <v>1940</v>
      </c>
      <c r="D586" t="s">
        <v>56</v>
      </c>
      <c r="E586" s="20"/>
      <c r="F586" s="8"/>
      <c r="G586" s="8"/>
      <c r="H586" s="8"/>
    </row>
    <row r="587" spans="1:8" x14ac:dyDescent="0.25">
      <c r="A587" s="2">
        <f t="shared" si="11"/>
        <v>584</v>
      </c>
      <c r="B587" t="s">
        <v>1941</v>
      </c>
      <c r="C587" t="s">
        <v>1942</v>
      </c>
      <c r="D587" t="s">
        <v>2</v>
      </c>
      <c r="E587" s="20"/>
      <c r="F587" s="8"/>
      <c r="G587" s="8"/>
      <c r="H587" s="8"/>
    </row>
    <row r="588" spans="1:8" x14ac:dyDescent="0.25">
      <c r="A588" s="2">
        <f t="shared" si="11"/>
        <v>585</v>
      </c>
      <c r="B588" t="s">
        <v>1943</v>
      </c>
      <c r="C588" t="s">
        <v>1944</v>
      </c>
      <c r="D588" t="s">
        <v>1223</v>
      </c>
      <c r="E588" s="20"/>
      <c r="F588" s="8"/>
      <c r="G588" s="8"/>
      <c r="H588" s="8"/>
    </row>
    <row r="589" spans="1:8" x14ac:dyDescent="0.25">
      <c r="A589" s="2">
        <f t="shared" si="11"/>
        <v>586</v>
      </c>
      <c r="B589" t="s">
        <v>1945</v>
      </c>
      <c r="C589" t="s">
        <v>1946</v>
      </c>
      <c r="D589" t="s">
        <v>2</v>
      </c>
      <c r="E589" s="20"/>
      <c r="F589" s="8"/>
      <c r="G589" s="8"/>
      <c r="H589" s="8"/>
    </row>
    <row r="590" spans="1:8" x14ac:dyDescent="0.25">
      <c r="A590" s="2">
        <f t="shared" si="11"/>
        <v>587</v>
      </c>
      <c r="B590" t="s">
        <v>1947</v>
      </c>
      <c r="C590" t="s">
        <v>1948</v>
      </c>
      <c r="D590" t="s">
        <v>166</v>
      </c>
      <c r="E590" s="20"/>
      <c r="F590" s="8"/>
      <c r="G590" s="8"/>
      <c r="H590" s="8"/>
    </row>
    <row r="591" spans="1:8" x14ac:dyDescent="0.25">
      <c r="A591" s="2">
        <f t="shared" si="11"/>
        <v>588</v>
      </c>
      <c r="B591" t="s">
        <v>1949</v>
      </c>
      <c r="C591" t="s">
        <v>1950</v>
      </c>
      <c r="D591" t="s">
        <v>31</v>
      </c>
      <c r="E591" s="20"/>
      <c r="F591" s="8"/>
      <c r="G591" s="8"/>
      <c r="H591" s="8"/>
    </row>
    <row r="592" spans="1:8" x14ac:dyDescent="0.25">
      <c r="A592" s="2">
        <f t="shared" si="11"/>
        <v>589</v>
      </c>
      <c r="B592" t="s">
        <v>1951</v>
      </c>
      <c r="C592" t="s">
        <v>1952</v>
      </c>
      <c r="D592" t="s">
        <v>987</v>
      </c>
      <c r="E592" s="20"/>
      <c r="F592" s="8"/>
      <c r="G592" s="8"/>
      <c r="H592" s="8"/>
    </row>
    <row r="593" spans="1:8" x14ac:dyDescent="0.25">
      <c r="A593" s="2">
        <f t="shared" si="11"/>
        <v>590</v>
      </c>
      <c r="B593" t="s">
        <v>1953</v>
      </c>
      <c r="C593" t="s">
        <v>1954</v>
      </c>
      <c r="D593" t="s">
        <v>166</v>
      </c>
      <c r="E593" s="20"/>
      <c r="F593" s="8"/>
      <c r="G593" s="8"/>
      <c r="H593" s="8"/>
    </row>
    <row r="594" spans="1:8" x14ac:dyDescent="0.25">
      <c r="A594" s="2">
        <f t="shared" si="11"/>
        <v>591</v>
      </c>
      <c r="B594" t="s">
        <v>1955</v>
      </c>
      <c r="C594" t="s">
        <v>1956</v>
      </c>
      <c r="D594" t="s">
        <v>2</v>
      </c>
      <c r="E594" s="20"/>
      <c r="F594" s="8"/>
      <c r="G594" s="8"/>
      <c r="H594" s="8"/>
    </row>
    <row r="595" spans="1:8" x14ac:dyDescent="0.25">
      <c r="A595" s="2">
        <f t="shared" si="11"/>
        <v>592</v>
      </c>
      <c r="B595" t="s">
        <v>1957</v>
      </c>
      <c r="C595" t="s">
        <v>1958</v>
      </c>
      <c r="D595" t="s">
        <v>31</v>
      </c>
      <c r="E595" s="20"/>
      <c r="F595" s="8"/>
      <c r="G595" s="8"/>
      <c r="H595" s="8"/>
    </row>
    <row r="596" spans="1:8" x14ac:dyDescent="0.25">
      <c r="A596" s="2">
        <f t="shared" si="11"/>
        <v>593</v>
      </c>
      <c r="B596" t="s">
        <v>1959</v>
      </c>
      <c r="C596" t="s">
        <v>1960</v>
      </c>
      <c r="D596" t="s">
        <v>1961</v>
      </c>
      <c r="E596" s="20"/>
      <c r="F596" s="8"/>
      <c r="G596" s="8"/>
      <c r="H596" s="8"/>
    </row>
    <row r="597" spans="1:8" x14ac:dyDescent="0.25">
      <c r="A597" s="2">
        <f t="shared" si="11"/>
        <v>594</v>
      </c>
      <c r="B597" t="s">
        <v>1962</v>
      </c>
      <c r="C597" t="s">
        <v>1963</v>
      </c>
      <c r="D597" t="s">
        <v>193</v>
      </c>
      <c r="E597" s="20"/>
      <c r="F597" s="8"/>
      <c r="G597" s="8"/>
      <c r="H597" s="8"/>
    </row>
    <row r="598" spans="1:8" x14ac:dyDescent="0.25">
      <c r="A598" s="2">
        <f t="shared" si="11"/>
        <v>595</v>
      </c>
      <c r="B598" t="s">
        <v>1964</v>
      </c>
      <c r="C598" t="s">
        <v>1965</v>
      </c>
      <c r="D598" t="s">
        <v>186</v>
      </c>
      <c r="E598" s="20"/>
      <c r="F598" s="8"/>
      <c r="G598" s="8"/>
      <c r="H598" s="8"/>
    </row>
    <row r="599" spans="1:8" x14ac:dyDescent="0.25">
      <c r="A599" s="2">
        <f t="shared" si="11"/>
        <v>596</v>
      </c>
      <c r="B599" t="s">
        <v>1966</v>
      </c>
      <c r="C599" t="s">
        <v>1967</v>
      </c>
      <c r="D599" t="s">
        <v>2</v>
      </c>
      <c r="E599" s="20"/>
      <c r="F599" s="8"/>
      <c r="G599" s="8"/>
      <c r="H599" s="8"/>
    </row>
    <row r="600" spans="1:8" x14ac:dyDescent="0.25">
      <c r="A600" s="2">
        <f t="shared" si="11"/>
        <v>597</v>
      </c>
      <c r="B600" t="s">
        <v>1968</v>
      </c>
      <c r="C600" t="s">
        <v>1969</v>
      </c>
      <c r="D600" t="s">
        <v>2</v>
      </c>
      <c r="E600" s="20"/>
      <c r="F600" s="8"/>
      <c r="G600" s="8"/>
      <c r="H600" s="8"/>
    </row>
    <row r="601" spans="1:8" x14ac:dyDescent="0.25">
      <c r="A601" s="2">
        <f t="shared" si="11"/>
        <v>598</v>
      </c>
      <c r="B601" t="s">
        <v>1970</v>
      </c>
      <c r="C601" t="s">
        <v>1971</v>
      </c>
      <c r="D601" t="s">
        <v>1223</v>
      </c>
      <c r="E601" s="20"/>
      <c r="F601" s="8"/>
      <c r="G601" s="8"/>
      <c r="H601" s="8"/>
    </row>
    <row r="602" spans="1:8" x14ac:dyDescent="0.25">
      <c r="A602" s="2">
        <f t="shared" si="11"/>
        <v>599</v>
      </c>
      <c r="B602" t="s">
        <v>1972</v>
      </c>
      <c r="C602" t="s">
        <v>1973</v>
      </c>
      <c r="D602" t="s">
        <v>980</v>
      </c>
      <c r="E602" s="20"/>
      <c r="F602" s="8"/>
      <c r="G602" s="8"/>
      <c r="H602" s="8"/>
    </row>
    <row r="603" spans="1:8" x14ac:dyDescent="0.25">
      <c r="A603" s="2">
        <f t="shared" si="11"/>
        <v>600</v>
      </c>
      <c r="B603" t="s">
        <v>1974</v>
      </c>
      <c r="C603" t="s">
        <v>1975</v>
      </c>
      <c r="D603" t="s">
        <v>193</v>
      </c>
      <c r="E603" s="20"/>
      <c r="F603" s="8"/>
      <c r="G603" s="8"/>
      <c r="H603" s="8"/>
    </row>
    <row r="604" spans="1:8" x14ac:dyDescent="0.25">
      <c r="A604" s="2">
        <f t="shared" si="11"/>
        <v>601</v>
      </c>
      <c r="B604" t="s">
        <v>1976</v>
      </c>
      <c r="C604" t="s">
        <v>1977</v>
      </c>
      <c r="D604" t="s">
        <v>412</v>
      </c>
      <c r="E604" s="20"/>
      <c r="F604" s="8"/>
      <c r="G604" s="8"/>
      <c r="H604" s="8"/>
    </row>
    <row r="605" spans="1:8" x14ac:dyDescent="0.25">
      <c r="A605" s="2">
        <f t="shared" si="11"/>
        <v>602</v>
      </c>
      <c r="B605" t="s">
        <v>1978</v>
      </c>
      <c r="C605" t="s">
        <v>1979</v>
      </c>
      <c r="D605" t="s">
        <v>980</v>
      </c>
      <c r="E605" s="20"/>
      <c r="F605" s="8"/>
      <c r="G605" s="8"/>
      <c r="H605" s="8"/>
    </row>
    <row r="606" spans="1:8" x14ac:dyDescent="0.25">
      <c r="A606" s="2">
        <f t="shared" si="11"/>
        <v>603</v>
      </c>
      <c r="B606" t="s">
        <v>1980</v>
      </c>
      <c r="C606" t="s">
        <v>1981</v>
      </c>
      <c r="D606" t="s">
        <v>31</v>
      </c>
      <c r="E606" s="20"/>
      <c r="F606" s="8"/>
      <c r="G606" s="8"/>
      <c r="H606" s="8"/>
    </row>
    <row r="607" spans="1:8" x14ac:dyDescent="0.25">
      <c r="A607" s="2">
        <f t="shared" si="11"/>
        <v>604</v>
      </c>
      <c r="B607" t="s">
        <v>1982</v>
      </c>
      <c r="C607" t="s">
        <v>1983</v>
      </c>
      <c r="D607" t="s">
        <v>2</v>
      </c>
      <c r="E607" s="20"/>
      <c r="F607" s="8"/>
      <c r="G607" s="8"/>
      <c r="H607" s="8"/>
    </row>
    <row r="608" spans="1:8" x14ac:dyDescent="0.25">
      <c r="A608" s="2">
        <f t="shared" si="11"/>
        <v>605</v>
      </c>
      <c r="B608" t="s">
        <v>1984</v>
      </c>
      <c r="C608" t="s">
        <v>1985</v>
      </c>
      <c r="D608" t="s">
        <v>2</v>
      </c>
      <c r="E608" s="20"/>
      <c r="F608" s="8"/>
      <c r="G608" s="8"/>
      <c r="H608" s="8"/>
    </row>
    <row r="609" spans="1:8" x14ac:dyDescent="0.25">
      <c r="A609" s="2">
        <f t="shared" si="11"/>
        <v>606</v>
      </c>
      <c r="B609" t="s">
        <v>1986</v>
      </c>
      <c r="C609" t="s">
        <v>1987</v>
      </c>
      <c r="D609" t="s">
        <v>166</v>
      </c>
      <c r="E609" s="20"/>
      <c r="F609" s="8"/>
      <c r="G609" s="8"/>
      <c r="H609" s="8"/>
    </row>
    <row r="610" spans="1:8" x14ac:dyDescent="0.25">
      <c r="A610" s="2">
        <f t="shared" si="11"/>
        <v>607</v>
      </c>
      <c r="B610" t="s">
        <v>1988</v>
      </c>
      <c r="C610" t="s">
        <v>1989</v>
      </c>
      <c r="D610" t="s">
        <v>31</v>
      </c>
      <c r="E610" s="20"/>
      <c r="F610" s="8"/>
      <c r="G610" s="8"/>
      <c r="H610" s="8"/>
    </row>
    <row r="611" spans="1:8" x14ac:dyDescent="0.25">
      <c r="A611" s="2">
        <f t="shared" si="11"/>
        <v>608</v>
      </c>
      <c r="B611" t="s">
        <v>1990</v>
      </c>
      <c r="C611" t="s">
        <v>1991</v>
      </c>
      <c r="D611" t="s">
        <v>31</v>
      </c>
      <c r="E611" s="20"/>
      <c r="F611" s="8"/>
      <c r="G611" s="8"/>
      <c r="H611" s="8"/>
    </row>
    <row r="612" spans="1:8" x14ac:dyDescent="0.25">
      <c r="A612" s="2">
        <f t="shared" si="11"/>
        <v>609</v>
      </c>
      <c r="B612" t="s">
        <v>1992</v>
      </c>
      <c r="C612" t="s">
        <v>1993</v>
      </c>
      <c r="D612" t="s">
        <v>412</v>
      </c>
      <c r="E612" s="20"/>
      <c r="F612" s="8"/>
      <c r="G612" s="8"/>
      <c r="H612" s="8"/>
    </row>
    <row r="613" spans="1:8" x14ac:dyDescent="0.25">
      <c r="A613" s="2">
        <f t="shared" ref="A613:A676" si="12">+A612+1</f>
        <v>610</v>
      </c>
      <c r="B613" t="s">
        <v>1994</v>
      </c>
      <c r="C613" t="s">
        <v>1995</v>
      </c>
      <c r="D613" t="s">
        <v>78</v>
      </c>
      <c r="E613" s="20"/>
      <c r="F613" s="8"/>
      <c r="G613" s="8"/>
      <c r="H613" s="8"/>
    </row>
    <row r="614" spans="1:8" x14ac:dyDescent="0.25">
      <c r="A614" s="2">
        <f t="shared" si="12"/>
        <v>611</v>
      </c>
      <c r="B614" t="s">
        <v>1996</v>
      </c>
      <c r="C614" t="s">
        <v>1997</v>
      </c>
      <c r="D614" t="s">
        <v>1961</v>
      </c>
      <c r="E614" s="20"/>
      <c r="F614" s="8"/>
      <c r="G614" s="8"/>
      <c r="H614" s="8"/>
    </row>
    <row r="615" spans="1:8" x14ac:dyDescent="0.25">
      <c r="A615" s="2">
        <f t="shared" si="12"/>
        <v>612</v>
      </c>
      <c r="B615" t="s">
        <v>1998</v>
      </c>
      <c r="C615" t="s">
        <v>1999</v>
      </c>
      <c r="D615" t="s">
        <v>56</v>
      </c>
      <c r="E615" s="20"/>
      <c r="F615" s="8"/>
      <c r="G615" s="8"/>
      <c r="H615" s="8"/>
    </row>
    <row r="616" spans="1:8" x14ac:dyDescent="0.25">
      <c r="A616" s="2">
        <f t="shared" si="12"/>
        <v>613</v>
      </c>
      <c r="B616" t="s">
        <v>2000</v>
      </c>
      <c r="C616" t="s">
        <v>2001</v>
      </c>
      <c r="D616" t="s">
        <v>193</v>
      </c>
      <c r="E616" s="20"/>
      <c r="F616" s="8"/>
      <c r="G616" s="8"/>
      <c r="H616" s="8"/>
    </row>
    <row r="617" spans="1:8" x14ac:dyDescent="0.25">
      <c r="A617" s="2">
        <f t="shared" si="12"/>
        <v>614</v>
      </c>
      <c r="B617" t="s">
        <v>2002</v>
      </c>
      <c r="C617" t="s">
        <v>2003</v>
      </c>
      <c r="D617" t="s">
        <v>193</v>
      </c>
      <c r="E617" s="20"/>
      <c r="F617" s="8"/>
      <c r="G617" s="8"/>
      <c r="H617" s="8"/>
    </row>
    <row r="618" spans="1:8" x14ac:dyDescent="0.25">
      <c r="A618" s="2">
        <f t="shared" si="12"/>
        <v>615</v>
      </c>
      <c r="B618" t="s">
        <v>2004</v>
      </c>
      <c r="C618" t="s">
        <v>2005</v>
      </c>
      <c r="D618" t="s">
        <v>367</v>
      </c>
      <c r="E618" s="20"/>
      <c r="F618" s="8"/>
      <c r="G618" s="8"/>
      <c r="H618" s="8"/>
    </row>
    <row r="619" spans="1:8" x14ac:dyDescent="0.25">
      <c r="A619" s="2">
        <f t="shared" si="12"/>
        <v>616</v>
      </c>
      <c r="B619" t="s">
        <v>2006</v>
      </c>
      <c r="C619" t="s">
        <v>2007</v>
      </c>
      <c r="D619" t="s">
        <v>193</v>
      </c>
      <c r="E619" s="20"/>
      <c r="F619" s="8"/>
      <c r="G619" s="8"/>
      <c r="H619" s="8"/>
    </row>
    <row r="620" spans="1:8" x14ac:dyDescent="0.25">
      <c r="A620" s="2">
        <f t="shared" si="12"/>
        <v>617</v>
      </c>
      <c r="B620" t="s">
        <v>2008</v>
      </c>
      <c r="C620" t="s">
        <v>2009</v>
      </c>
      <c r="D620" t="s">
        <v>31</v>
      </c>
      <c r="E620" s="20"/>
      <c r="F620" s="8"/>
      <c r="G620" s="8"/>
      <c r="H620" s="8"/>
    </row>
    <row r="621" spans="1:8" x14ac:dyDescent="0.25">
      <c r="A621" s="2">
        <f t="shared" si="12"/>
        <v>618</v>
      </c>
      <c r="B621" t="s">
        <v>2010</v>
      </c>
      <c r="C621" t="s">
        <v>2011</v>
      </c>
      <c r="D621" t="s">
        <v>412</v>
      </c>
      <c r="E621" s="20"/>
      <c r="F621" s="8"/>
      <c r="G621" s="8"/>
      <c r="H621" s="8"/>
    </row>
    <row r="622" spans="1:8" x14ac:dyDescent="0.25">
      <c r="A622" s="2">
        <f t="shared" si="12"/>
        <v>619</v>
      </c>
      <c r="B622" t="s">
        <v>2012</v>
      </c>
      <c r="C622" t="s">
        <v>2013</v>
      </c>
      <c r="D622" t="s">
        <v>2</v>
      </c>
      <c r="E622" s="20"/>
      <c r="F622" s="8"/>
      <c r="G622" s="8"/>
      <c r="H622" s="8"/>
    </row>
    <row r="623" spans="1:8" x14ac:dyDescent="0.25">
      <c r="A623" s="2">
        <f t="shared" si="12"/>
        <v>620</v>
      </c>
      <c r="B623" t="s">
        <v>2014</v>
      </c>
      <c r="C623" t="s">
        <v>2015</v>
      </c>
      <c r="D623" t="s">
        <v>31</v>
      </c>
      <c r="E623" s="20"/>
      <c r="F623" s="8"/>
      <c r="G623" s="8"/>
      <c r="H623" s="8"/>
    </row>
    <row r="624" spans="1:8" x14ac:dyDescent="0.25">
      <c r="A624" s="2">
        <f t="shared" si="12"/>
        <v>621</v>
      </c>
      <c r="B624" t="s">
        <v>2016</v>
      </c>
      <c r="C624" t="s">
        <v>312</v>
      </c>
      <c r="D624" t="s">
        <v>313</v>
      </c>
      <c r="E624" s="20"/>
      <c r="F624" s="8"/>
      <c r="G624" s="8"/>
      <c r="H624" s="8"/>
    </row>
    <row r="625" spans="1:8" x14ac:dyDescent="0.25">
      <c r="A625" s="2">
        <f t="shared" si="12"/>
        <v>622</v>
      </c>
      <c r="B625" t="s">
        <v>2017</v>
      </c>
      <c r="C625" t="s">
        <v>315</v>
      </c>
      <c r="D625" t="s">
        <v>5</v>
      </c>
      <c r="E625" s="20"/>
      <c r="F625" s="8"/>
      <c r="G625" s="8"/>
      <c r="H625" s="8"/>
    </row>
    <row r="626" spans="1:8" x14ac:dyDescent="0.25">
      <c r="A626" s="2">
        <f t="shared" si="12"/>
        <v>623</v>
      </c>
      <c r="B626" t="s">
        <v>2018</v>
      </c>
      <c r="C626" t="s">
        <v>2019</v>
      </c>
      <c r="D626" t="s">
        <v>31</v>
      </c>
      <c r="E626" s="20"/>
      <c r="F626" s="8"/>
      <c r="G626" s="8"/>
      <c r="H626" s="8"/>
    </row>
    <row r="627" spans="1:8" x14ac:dyDescent="0.25">
      <c r="A627" s="2">
        <f t="shared" si="12"/>
        <v>624</v>
      </c>
      <c r="B627" t="s">
        <v>2020</v>
      </c>
      <c r="C627" t="s">
        <v>2021</v>
      </c>
      <c r="D627" t="s">
        <v>31</v>
      </c>
      <c r="E627" s="20"/>
      <c r="F627" s="8"/>
      <c r="G627" s="8"/>
      <c r="H627" s="8"/>
    </row>
    <row r="628" spans="1:8" x14ac:dyDescent="0.25">
      <c r="A628" s="2">
        <f t="shared" si="12"/>
        <v>625</v>
      </c>
      <c r="B628" t="s">
        <v>2022</v>
      </c>
      <c r="C628" t="s">
        <v>2023</v>
      </c>
      <c r="D628" t="s">
        <v>2</v>
      </c>
      <c r="E628" s="20"/>
      <c r="F628" s="8"/>
      <c r="G628" s="8"/>
      <c r="H628" s="8"/>
    </row>
    <row r="629" spans="1:8" x14ac:dyDescent="0.25">
      <c r="A629" s="2">
        <f t="shared" si="12"/>
        <v>626</v>
      </c>
      <c r="B629" t="s">
        <v>2024</v>
      </c>
      <c r="C629" t="s">
        <v>2025</v>
      </c>
      <c r="D629" t="s">
        <v>2</v>
      </c>
      <c r="E629" s="20"/>
      <c r="F629" s="8"/>
      <c r="G629" s="8"/>
      <c r="H629" s="8"/>
    </row>
    <row r="630" spans="1:8" x14ac:dyDescent="0.25">
      <c r="A630" s="2">
        <f t="shared" si="12"/>
        <v>627</v>
      </c>
      <c r="B630" t="s">
        <v>2026</v>
      </c>
      <c r="C630" t="s">
        <v>2027</v>
      </c>
      <c r="D630" t="s">
        <v>989</v>
      </c>
      <c r="E630" s="20"/>
      <c r="F630" s="8"/>
      <c r="G630" s="8"/>
      <c r="H630" s="8"/>
    </row>
    <row r="631" spans="1:8" x14ac:dyDescent="0.25">
      <c r="A631" s="2">
        <f t="shared" si="12"/>
        <v>628</v>
      </c>
      <c r="B631" t="s">
        <v>2028</v>
      </c>
      <c r="C631" t="s">
        <v>2029</v>
      </c>
      <c r="D631" t="s">
        <v>2</v>
      </c>
      <c r="E631" s="20"/>
      <c r="F631" s="8"/>
      <c r="G631" s="8"/>
      <c r="H631" s="8"/>
    </row>
    <row r="632" spans="1:8" x14ac:dyDescent="0.25">
      <c r="A632" s="2">
        <f t="shared" si="12"/>
        <v>629</v>
      </c>
      <c r="B632" t="s">
        <v>2030</v>
      </c>
      <c r="C632" t="s">
        <v>2031</v>
      </c>
      <c r="D632" t="s">
        <v>78</v>
      </c>
      <c r="E632" s="20"/>
      <c r="F632" s="8"/>
      <c r="G632" s="8"/>
      <c r="H632" s="8"/>
    </row>
    <row r="633" spans="1:8" x14ac:dyDescent="0.25">
      <c r="A633" s="2">
        <f t="shared" si="12"/>
        <v>630</v>
      </c>
      <c r="B633" t="s">
        <v>2032</v>
      </c>
      <c r="C633" t="s">
        <v>2033</v>
      </c>
      <c r="D633" t="s">
        <v>2</v>
      </c>
      <c r="E633" s="20"/>
      <c r="F633" s="8"/>
      <c r="G633" s="8"/>
      <c r="H633" s="8"/>
    </row>
    <row r="634" spans="1:8" x14ac:dyDescent="0.25">
      <c r="A634" s="2">
        <f t="shared" si="12"/>
        <v>631</v>
      </c>
      <c r="B634" t="s">
        <v>2034</v>
      </c>
      <c r="C634" t="s">
        <v>2035</v>
      </c>
      <c r="D634" t="s">
        <v>401</v>
      </c>
      <c r="E634" s="20"/>
      <c r="F634" s="8"/>
      <c r="G634" s="8"/>
      <c r="H634" s="8"/>
    </row>
    <row r="635" spans="1:8" x14ac:dyDescent="0.25">
      <c r="A635" s="2">
        <f t="shared" si="12"/>
        <v>632</v>
      </c>
      <c r="B635" t="s">
        <v>2036</v>
      </c>
      <c r="C635" t="s">
        <v>2037</v>
      </c>
      <c r="D635" t="s">
        <v>31</v>
      </c>
      <c r="E635" s="20"/>
      <c r="F635" s="8"/>
      <c r="G635" s="8"/>
      <c r="H635" s="8"/>
    </row>
    <row r="636" spans="1:8" x14ac:dyDescent="0.25">
      <c r="A636" s="2">
        <f t="shared" si="12"/>
        <v>633</v>
      </c>
      <c r="B636" t="s">
        <v>2038</v>
      </c>
      <c r="C636" t="s">
        <v>2039</v>
      </c>
      <c r="D636" t="s">
        <v>975</v>
      </c>
      <c r="E636" s="20"/>
      <c r="F636" s="8"/>
      <c r="G636" s="8"/>
      <c r="H636" s="8"/>
    </row>
    <row r="637" spans="1:8" x14ac:dyDescent="0.25">
      <c r="A637" s="2">
        <f t="shared" si="12"/>
        <v>634</v>
      </c>
      <c r="B637" t="s">
        <v>2040</v>
      </c>
      <c r="C637" t="s">
        <v>2041</v>
      </c>
      <c r="D637" t="s">
        <v>412</v>
      </c>
      <c r="E637" s="20"/>
      <c r="F637" s="8"/>
      <c r="G637" s="8"/>
      <c r="H637" s="8"/>
    </row>
    <row r="638" spans="1:8" x14ac:dyDescent="0.25">
      <c r="A638" s="2">
        <f t="shared" si="12"/>
        <v>635</v>
      </c>
      <c r="B638" t="s">
        <v>2042</v>
      </c>
      <c r="C638" t="s">
        <v>2043</v>
      </c>
      <c r="D638" t="s">
        <v>166</v>
      </c>
      <c r="E638" s="20"/>
      <c r="F638" s="8"/>
      <c r="G638" s="8"/>
      <c r="H638" s="8"/>
    </row>
    <row r="639" spans="1:8" x14ac:dyDescent="0.25">
      <c r="A639" s="2">
        <f t="shared" si="12"/>
        <v>636</v>
      </c>
      <c r="B639" t="s">
        <v>2044</v>
      </c>
      <c r="C639" t="s">
        <v>2045</v>
      </c>
      <c r="D639" t="s">
        <v>977</v>
      </c>
      <c r="E639" s="20"/>
      <c r="F639" s="8"/>
      <c r="G639" s="8"/>
      <c r="H639" s="8"/>
    </row>
    <row r="640" spans="1:8" x14ac:dyDescent="0.25">
      <c r="A640" s="2">
        <f t="shared" si="12"/>
        <v>637</v>
      </c>
      <c r="B640" t="s">
        <v>2046</v>
      </c>
      <c r="C640" t="s">
        <v>2047</v>
      </c>
      <c r="D640" t="s">
        <v>2</v>
      </c>
      <c r="E640" s="20"/>
      <c r="F640" s="8"/>
      <c r="G640" s="8"/>
      <c r="H640" s="8"/>
    </row>
    <row r="641" spans="1:8" x14ac:dyDescent="0.25">
      <c r="A641" s="2">
        <f t="shared" si="12"/>
        <v>638</v>
      </c>
      <c r="B641" t="s">
        <v>2048</v>
      </c>
      <c r="C641" t="s">
        <v>2049</v>
      </c>
      <c r="D641" t="s">
        <v>2</v>
      </c>
      <c r="E641" s="20"/>
      <c r="F641" s="8"/>
      <c r="G641" s="8"/>
      <c r="H641" s="8"/>
    </row>
    <row r="642" spans="1:8" x14ac:dyDescent="0.25">
      <c r="A642" s="2">
        <f t="shared" si="12"/>
        <v>639</v>
      </c>
      <c r="B642" t="s">
        <v>2050</v>
      </c>
      <c r="C642" t="s">
        <v>2051</v>
      </c>
      <c r="D642" t="s">
        <v>31</v>
      </c>
      <c r="E642" s="20"/>
      <c r="F642" s="8"/>
      <c r="G642" s="8"/>
      <c r="H642" s="8"/>
    </row>
    <row r="643" spans="1:8" x14ac:dyDescent="0.25">
      <c r="A643" s="2">
        <f t="shared" si="12"/>
        <v>640</v>
      </c>
      <c r="B643" t="s">
        <v>2052</v>
      </c>
      <c r="C643" t="s">
        <v>2053</v>
      </c>
      <c r="D643" t="s">
        <v>61</v>
      </c>
      <c r="E643" s="20"/>
      <c r="F643" s="8"/>
      <c r="G643" s="8"/>
      <c r="H643" s="8"/>
    </row>
    <row r="644" spans="1:8" x14ac:dyDescent="0.25">
      <c r="A644" s="2">
        <f t="shared" si="12"/>
        <v>641</v>
      </c>
      <c r="B644" t="s">
        <v>2054</v>
      </c>
      <c r="C644" t="s">
        <v>2055</v>
      </c>
      <c r="D644" t="s">
        <v>166</v>
      </c>
      <c r="E644" s="20"/>
      <c r="F644" s="8"/>
      <c r="G644" s="8"/>
      <c r="H644" s="8"/>
    </row>
    <row r="645" spans="1:8" x14ac:dyDescent="0.25">
      <c r="A645" s="2">
        <f t="shared" si="12"/>
        <v>642</v>
      </c>
      <c r="B645" t="s">
        <v>2056</v>
      </c>
      <c r="C645" t="s">
        <v>2057</v>
      </c>
      <c r="D645" t="s">
        <v>31</v>
      </c>
      <c r="E645" s="20"/>
      <c r="F645" s="8"/>
      <c r="G645" s="8"/>
      <c r="H645" s="8"/>
    </row>
    <row r="646" spans="1:8" x14ac:dyDescent="0.25">
      <c r="A646" s="2">
        <f t="shared" si="12"/>
        <v>643</v>
      </c>
      <c r="B646" t="s">
        <v>2058</v>
      </c>
      <c r="C646" t="s">
        <v>2059</v>
      </c>
      <c r="D646" t="s">
        <v>2</v>
      </c>
      <c r="E646" s="20"/>
      <c r="F646" s="8"/>
      <c r="G646" s="8"/>
      <c r="H646" s="8"/>
    </row>
    <row r="647" spans="1:8" x14ac:dyDescent="0.25">
      <c r="A647" s="2">
        <f t="shared" si="12"/>
        <v>644</v>
      </c>
      <c r="B647" t="s">
        <v>2060</v>
      </c>
      <c r="C647" t="s">
        <v>2061</v>
      </c>
      <c r="D647" t="s">
        <v>166</v>
      </c>
      <c r="E647" s="20"/>
      <c r="F647" s="8"/>
      <c r="G647" s="8"/>
      <c r="H647" s="8"/>
    </row>
    <row r="648" spans="1:8" x14ac:dyDescent="0.25">
      <c r="A648" s="2">
        <f t="shared" si="12"/>
        <v>645</v>
      </c>
      <c r="B648" t="s">
        <v>2062</v>
      </c>
      <c r="C648" t="s">
        <v>2063</v>
      </c>
      <c r="D648" t="s">
        <v>2</v>
      </c>
      <c r="E648" s="20"/>
      <c r="F648" s="8"/>
      <c r="G648" s="8"/>
      <c r="H648" s="8"/>
    </row>
    <row r="649" spans="1:8" x14ac:dyDescent="0.25">
      <c r="A649" s="2">
        <f t="shared" si="12"/>
        <v>646</v>
      </c>
      <c r="B649" t="s">
        <v>2064</v>
      </c>
      <c r="C649" t="s">
        <v>2065</v>
      </c>
      <c r="D649" t="s">
        <v>31</v>
      </c>
      <c r="E649" s="20"/>
      <c r="F649" s="8"/>
      <c r="G649" s="8"/>
      <c r="H649" s="8"/>
    </row>
    <row r="650" spans="1:8" x14ac:dyDescent="0.25">
      <c r="A650" s="2">
        <f t="shared" si="12"/>
        <v>647</v>
      </c>
      <c r="B650" t="s">
        <v>2066</v>
      </c>
      <c r="C650" t="s">
        <v>2067</v>
      </c>
      <c r="D650" t="s">
        <v>2</v>
      </c>
      <c r="E650" s="20"/>
      <c r="F650" s="8"/>
      <c r="G650" s="8"/>
      <c r="H650" s="8"/>
    </row>
    <row r="651" spans="1:8" x14ac:dyDescent="0.25">
      <c r="A651" s="2">
        <f t="shared" si="12"/>
        <v>648</v>
      </c>
      <c r="B651" t="s">
        <v>2068</v>
      </c>
      <c r="C651" t="s">
        <v>2069</v>
      </c>
      <c r="D651" t="s">
        <v>977</v>
      </c>
      <c r="E651" s="20"/>
      <c r="F651" s="8"/>
      <c r="G651" s="8"/>
      <c r="H651" s="8"/>
    </row>
    <row r="652" spans="1:8" x14ac:dyDescent="0.25">
      <c r="A652" s="2">
        <f t="shared" si="12"/>
        <v>649</v>
      </c>
      <c r="B652" t="s">
        <v>2070</v>
      </c>
      <c r="C652" t="s">
        <v>2071</v>
      </c>
      <c r="D652" t="s">
        <v>2</v>
      </c>
      <c r="E652" s="20"/>
      <c r="F652" s="8"/>
      <c r="G652" s="8"/>
      <c r="H652" s="8"/>
    </row>
    <row r="653" spans="1:8" x14ac:dyDescent="0.25">
      <c r="A653" s="2">
        <f t="shared" si="12"/>
        <v>650</v>
      </c>
      <c r="B653" t="s">
        <v>2072</v>
      </c>
      <c r="C653" t="s">
        <v>2073</v>
      </c>
      <c r="D653" t="s">
        <v>2</v>
      </c>
      <c r="E653" s="20"/>
      <c r="F653" s="8"/>
      <c r="G653" s="8"/>
      <c r="H653" s="8"/>
    </row>
    <row r="654" spans="1:8" x14ac:dyDescent="0.25">
      <c r="A654" s="2">
        <f t="shared" si="12"/>
        <v>651</v>
      </c>
      <c r="B654" t="s">
        <v>2074</v>
      </c>
      <c r="C654" t="s">
        <v>2075</v>
      </c>
      <c r="D654" t="s">
        <v>56</v>
      </c>
      <c r="E654" s="20"/>
      <c r="F654" s="8"/>
      <c r="G654" s="8"/>
      <c r="H654" s="8"/>
    </row>
    <row r="655" spans="1:8" x14ac:dyDescent="0.25">
      <c r="A655" s="2">
        <f t="shared" si="12"/>
        <v>652</v>
      </c>
      <c r="B655" t="s">
        <v>2076</v>
      </c>
      <c r="C655" t="s">
        <v>2077</v>
      </c>
      <c r="D655" t="s">
        <v>166</v>
      </c>
      <c r="E655" s="20"/>
      <c r="F655" s="8"/>
      <c r="G655" s="8"/>
      <c r="H655" s="8"/>
    </row>
    <row r="656" spans="1:8" x14ac:dyDescent="0.25">
      <c r="A656" s="2">
        <f t="shared" si="12"/>
        <v>653</v>
      </c>
      <c r="B656" t="s">
        <v>2078</v>
      </c>
      <c r="C656" t="s">
        <v>2079</v>
      </c>
      <c r="D656" t="s">
        <v>1961</v>
      </c>
      <c r="E656" s="20"/>
      <c r="F656" s="8"/>
      <c r="G656" s="8"/>
      <c r="H656" s="8"/>
    </row>
    <row r="657" spans="1:8" x14ac:dyDescent="0.25">
      <c r="A657" s="2">
        <f t="shared" si="12"/>
        <v>654</v>
      </c>
      <c r="B657" t="s">
        <v>2080</v>
      </c>
      <c r="C657" t="s">
        <v>2081</v>
      </c>
      <c r="D657" t="s">
        <v>2082</v>
      </c>
      <c r="E657" s="20"/>
      <c r="F657" s="8"/>
      <c r="G657" s="8"/>
      <c r="H657" s="8"/>
    </row>
    <row r="658" spans="1:8" x14ac:dyDescent="0.25">
      <c r="A658" s="2">
        <f t="shared" si="12"/>
        <v>655</v>
      </c>
      <c r="B658" t="s">
        <v>2083</v>
      </c>
      <c r="C658" t="s">
        <v>2084</v>
      </c>
      <c r="D658" t="s">
        <v>401</v>
      </c>
      <c r="E658" s="20"/>
      <c r="F658" s="8"/>
      <c r="G658" s="8"/>
      <c r="H658" s="8"/>
    </row>
    <row r="659" spans="1:8" x14ac:dyDescent="0.25">
      <c r="A659" s="2">
        <f t="shared" si="12"/>
        <v>656</v>
      </c>
      <c r="B659" t="s">
        <v>2085</v>
      </c>
      <c r="C659" t="s">
        <v>2086</v>
      </c>
      <c r="D659" t="s">
        <v>28</v>
      </c>
      <c r="E659" s="20"/>
      <c r="F659" s="8"/>
      <c r="G659" s="8"/>
      <c r="H659" s="8"/>
    </row>
    <row r="660" spans="1:8" x14ac:dyDescent="0.25">
      <c r="A660" s="2">
        <f t="shared" si="12"/>
        <v>657</v>
      </c>
      <c r="B660" t="s">
        <v>2087</v>
      </c>
      <c r="C660" t="s">
        <v>2088</v>
      </c>
      <c r="D660" t="s">
        <v>2</v>
      </c>
      <c r="E660" s="20"/>
      <c r="F660" s="8"/>
      <c r="G660" s="8"/>
      <c r="H660" s="8"/>
    </row>
    <row r="661" spans="1:8" x14ac:dyDescent="0.25">
      <c r="A661" s="2">
        <f t="shared" si="12"/>
        <v>658</v>
      </c>
      <c r="B661" t="s">
        <v>2089</v>
      </c>
      <c r="C661" t="s">
        <v>2090</v>
      </c>
      <c r="D661" t="s">
        <v>975</v>
      </c>
      <c r="E661" s="20"/>
      <c r="F661" s="8"/>
      <c r="G661" s="8"/>
      <c r="H661" s="8"/>
    </row>
    <row r="662" spans="1:8" x14ac:dyDescent="0.25">
      <c r="A662" s="2">
        <f t="shared" si="12"/>
        <v>659</v>
      </c>
      <c r="B662" t="s">
        <v>2091</v>
      </c>
      <c r="C662" t="s">
        <v>2092</v>
      </c>
      <c r="D662" t="s">
        <v>975</v>
      </c>
      <c r="E662" s="20"/>
      <c r="F662" s="8"/>
      <c r="G662" s="8"/>
      <c r="H662" s="8"/>
    </row>
    <row r="663" spans="1:8" x14ac:dyDescent="0.25">
      <c r="A663" s="2">
        <f t="shared" si="12"/>
        <v>660</v>
      </c>
      <c r="B663" t="s">
        <v>2093</v>
      </c>
      <c r="C663" t="s">
        <v>2094</v>
      </c>
      <c r="D663" t="s">
        <v>31</v>
      </c>
      <c r="E663" s="20"/>
      <c r="F663" s="8"/>
      <c r="G663" s="8"/>
      <c r="H663" s="8"/>
    </row>
    <row r="664" spans="1:8" x14ac:dyDescent="0.25">
      <c r="A664" s="2">
        <f t="shared" si="12"/>
        <v>661</v>
      </c>
      <c r="B664" t="s">
        <v>2095</v>
      </c>
      <c r="C664" t="s">
        <v>2096</v>
      </c>
      <c r="D664" t="s">
        <v>31</v>
      </c>
      <c r="E664" s="20"/>
      <c r="F664" s="8"/>
      <c r="G664" s="8"/>
      <c r="H664" s="8"/>
    </row>
    <row r="665" spans="1:8" x14ac:dyDescent="0.25">
      <c r="A665" s="2">
        <f t="shared" si="12"/>
        <v>662</v>
      </c>
      <c r="B665" t="s">
        <v>2097</v>
      </c>
      <c r="C665" t="s">
        <v>2098</v>
      </c>
      <c r="D665" t="s">
        <v>193</v>
      </c>
      <c r="E665" s="20"/>
      <c r="F665" s="8"/>
      <c r="G665" s="8"/>
      <c r="H665" s="8"/>
    </row>
    <row r="666" spans="1:8" x14ac:dyDescent="0.25">
      <c r="A666" s="2">
        <f t="shared" si="12"/>
        <v>663</v>
      </c>
      <c r="B666" t="s">
        <v>2099</v>
      </c>
      <c r="C666" t="s">
        <v>2100</v>
      </c>
      <c r="D666" t="s">
        <v>31</v>
      </c>
      <c r="E666" s="20"/>
      <c r="F666" s="8"/>
      <c r="G666" s="8"/>
      <c r="H666" s="8"/>
    </row>
    <row r="667" spans="1:8" x14ac:dyDescent="0.25">
      <c r="A667" s="2">
        <f t="shared" si="12"/>
        <v>664</v>
      </c>
      <c r="B667" t="s">
        <v>2101</v>
      </c>
      <c r="C667" t="s">
        <v>2102</v>
      </c>
      <c r="D667" t="s">
        <v>2</v>
      </c>
      <c r="E667" s="20"/>
      <c r="F667" s="8"/>
      <c r="G667" s="8"/>
      <c r="H667" s="8"/>
    </row>
    <row r="668" spans="1:8" x14ac:dyDescent="0.25">
      <c r="A668" s="2">
        <f t="shared" si="12"/>
        <v>665</v>
      </c>
      <c r="B668" t="s">
        <v>2103</v>
      </c>
      <c r="C668" t="s">
        <v>2104</v>
      </c>
      <c r="D668" t="s">
        <v>2</v>
      </c>
      <c r="E668" s="20"/>
      <c r="F668" s="8"/>
      <c r="G668" s="8"/>
      <c r="H668" s="8"/>
    </row>
    <row r="669" spans="1:8" x14ac:dyDescent="0.25">
      <c r="A669" s="2">
        <f t="shared" si="12"/>
        <v>666</v>
      </c>
      <c r="B669" t="s">
        <v>2105</v>
      </c>
      <c r="C669" t="s">
        <v>2106</v>
      </c>
      <c r="D669" t="s">
        <v>31</v>
      </c>
      <c r="E669" s="20"/>
      <c r="F669" s="8"/>
      <c r="G669" s="8"/>
      <c r="H669" s="8"/>
    </row>
    <row r="670" spans="1:8" x14ac:dyDescent="0.25">
      <c r="A670" s="2">
        <f t="shared" si="12"/>
        <v>667</v>
      </c>
      <c r="B670" t="s">
        <v>2107</v>
      </c>
      <c r="C670" t="s">
        <v>2108</v>
      </c>
      <c r="D670" t="s">
        <v>31</v>
      </c>
      <c r="E670" s="20"/>
      <c r="F670" s="8"/>
      <c r="G670" s="8"/>
      <c r="H670" s="8"/>
    </row>
    <row r="671" spans="1:8" x14ac:dyDescent="0.25">
      <c r="A671" s="2">
        <f t="shared" si="12"/>
        <v>668</v>
      </c>
      <c r="B671" t="s">
        <v>2109</v>
      </c>
      <c r="C671" t="s">
        <v>2110</v>
      </c>
      <c r="D671" t="s">
        <v>2</v>
      </c>
      <c r="E671" s="20"/>
      <c r="F671" s="8"/>
      <c r="G671" s="8"/>
      <c r="H671" s="8"/>
    </row>
    <row r="672" spans="1:8" x14ac:dyDescent="0.25">
      <c r="A672" s="2">
        <f t="shared" si="12"/>
        <v>669</v>
      </c>
      <c r="B672" t="s">
        <v>2111</v>
      </c>
      <c r="C672" t="s">
        <v>2112</v>
      </c>
      <c r="D672" t="s">
        <v>166</v>
      </c>
      <c r="E672" s="20"/>
      <c r="F672" s="8"/>
      <c r="G672" s="8"/>
      <c r="H672" s="8"/>
    </row>
    <row r="673" spans="1:8" x14ac:dyDescent="0.25">
      <c r="A673" s="2">
        <f t="shared" si="12"/>
        <v>670</v>
      </c>
      <c r="B673" t="s">
        <v>2113</v>
      </c>
      <c r="C673" t="s">
        <v>2114</v>
      </c>
      <c r="D673" t="s">
        <v>31</v>
      </c>
      <c r="E673" s="20"/>
      <c r="F673" s="8"/>
      <c r="G673" s="8"/>
      <c r="H673" s="8"/>
    </row>
    <row r="674" spans="1:8" x14ac:dyDescent="0.25">
      <c r="A674" s="2">
        <f t="shared" si="12"/>
        <v>671</v>
      </c>
      <c r="B674" t="s">
        <v>2115</v>
      </c>
      <c r="C674" t="s">
        <v>2116</v>
      </c>
      <c r="D674" t="s">
        <v>2</v>
      </c>
      <c r="E674" s="20"/>
      <c r="F674" s="8"/>
      <c r="G674" s="8"/>
      <c r="H674" s="8"/>
    </row>
    <row r="675" spans="1:8" x14ac:dyDescent="0.25">
      <c r="A675" s="2">
        <f t="shared" si="12"/>
        <v>672</v>
      </c>
      <c r="B675" t="s">
        <v>2117</v>
      </c>
      <c r="C675" t="s">
        <v>2118</v>
      </c>
      <c r="D675" t="s">
        <v>2</v>
      </c>
      <c r="E675" s="20"/>
      <c r="F675" s="8"/>
      <c r="G675" s="8"/>
      <c r="H675" s="8"/>
    </row>
    <row r="676" spans="1:8" x14ac:dyDescent="0.25">
      <c r="A676" s="2">
        <f t="shared" si="12"/>
        <v>673</v>
      </c>
      <c r="B676" t="s">
        <v>2119</v>
      </c>
      <c r="C676" t="s">
        <v>2120</v>
      </c>
      <c r="D676" t="s">
        <v>31</v>
      </c>
      <c r="E676" s="20"/>
      <c r="F676" s="8"/>
      <c r="G676" s="8"/>
      <c r="H676" s="8"/>
    </row>
    <row r="677" spans="1:8" x14ac:dyDescent="0.25">
      <c r="A677" s="2">
        <f t="shared" ref="A677:A715" si="13">+A676+1</f>
        <v>674</v>
      </c>
      <c r="B677" t="s">
        <v>2121</v>
      </c>
      <c r="C677" t="s">
        <v>2122</v>
      </c>
      <c r="D677" t="s">
        <v>2</v>
      </c>
      <c r="E677" s="20"/>
      <c r="F677" s="8"/>
      <c r="G677" s="8"/>
      <c r="H677" s="8"/>
    </row>
    <row r="678" spans="1:8" x14ac:dyDescent="0.25">
      <c r="A678" s="2">
        <f t="shared" si="13"/>
        <v>675</v>
      </c>
      <c r="B678" t="s">
        <v>2123</v>
      </c>
      <c r="C678" t="s">
        <v>2124</v>
      </c>
      <c r="D678" t="s">
        <v>2</v>
      </c>
      <c r="E678" s="20"/>
      <c r="F678" s="8"/>
      <c r="G678" s="8"/>
      <c r="H678" s="8"/>
    </row>
    <row r="679" spans="1:8" x14ac:dyDescent="0.25">
      <c r="A679" s="2">
        <f t="shared" si="13"/>
        <v>676</v>
      </c>
      <c r="B679" t="s">
        <v>2125</v>
      </c>
      <c r="C679" t="s">
        <v>2126</v>
      </c>
      <c r="D679" t="s">
        <v>31</v>
      </c>
      <c r="E679" s="20"/>
      <c r="F679" s="8"/>
      <c r="G679" s="8"/>
      <c r="H679" s="8"/>
    </row>
    <row r="680" spans="1:8" x14ac:dyDescent="0.25">
      <c r="A680" s="2">
        <f t="shared" si="13"/>
        <v>677</v>
      </c>
      <c r="B680" t="s">
        <v>2127</v>
      </c>
      <c r="C680" t="s">
        <v>2128</v>
      </c>
      <c r="D680" t="s">
        <v>2</v>
      </c>
      <c r="E680" s="20"/>
      <c r="F680" s="8"/>
      <c r="G680" s="8"/>
      <c r="H680" s="8"/>
    </row>
    <row r="681" spans="1:8" x14ac:dyDescent="0.25">
      <c r="A681" s="2">
        <f t="shared" si="13"/>
        <v>678</v>
      </c>
      <c r="B681" t="s">
        <v>2129</v>
      </c>
      <c r="C681" t="s">
        <v>2130</v>
      </c>
      <c r="D681" t="s">
        <v>166</v>
      </c>
      <c r="E681" s="20"/>
      <c r="F681" s="8"/>
      <c r="G681" s="8"/>
      <c r="H681" s="8"/>
    </row>
    <row r="682" spans="1:8" x14ac:dyDescent="0.25">
      <c r="A682" s="2">
        <f t="shared" si="13"/>
        <v>679</v>
      </c>
      <c r="B682" t="s">
        <v>2131</v>
      </c>
      <c r="C682" t="s">
        <v>2132</v>
      </c>
      <c r="D682" t="s">
        <v>5</v>
      </c>
      <c r="E682" s="20"/>
      <c r="F682" s="8"/>
      <c r="G682" s="8"/>
      <c r="H682" s="8"/>
    </row>
    <row r="683" spans="1:8" x14ac:dyDescent="0.25">
      <c r="A683" s="2">
        <f t="shared" si="13"/>
        <v>680</v>
      </c>
      <c r="B683" t="s">
        <v>2133</v>
      </c>
      <c r="C683" t="s">
        <v>2134</v>
      </c>
      <c r="D683" t="s">
        <v>31</v>
      </c>
      <c r="E683" s="20"/>
      <c r="F683" s="8"/>
      <c r="G683" s="8"/>
      <c r="H683" s="8"/>
    </row>
    <row r="684" spans="1:8" x14ac:dyDescent="0.25">
      <c r="A684" s="2">
        <f t="shared" si="13"/>
        <v>681</v>
      </c>
      <c r="B684" t="s">
        <v>2135</v>
      </c>
      <c r="C684" t="s">
        <v>2136</v>
      </c>
      <c r="D684" t="s">
        <v>31</v>
      </c>
      <c r="E684" s="20"/>
      <c r="F684" s="8"/>
      <c r="G684" s="8"/>
      <c r="H684" s="8"/>
    </row>
    <row r="685" spans="1:8" x14ac:dyDescent="0.25">
      <c r="A685" s="2">
        <f t="shared" si="13"/>
        <v>682</v>
      </c>
      <c r="B685" t="s">
        <v>2137</v>
      </c>
      <c r="C685" t="s">
        <v>2138</v>
      </c>
      <c r="D685" t="s">
        <v>31</v>
      </c>
      <c r="E685" s="20"/>
      <c r="F685" s="8"/>
      <c r="G685" s="8"/>
      <c r="H685" s="8"/>
    </row>
    <row r="686" spans="1:8" x14ac:dyDescent="0.25">
      <c r="A686" s="2">
        <f t="shared" si="13"/>
        <v>683</v>
      </c>
      <c r="B686" t="s">
        <v>2139</v>
      </c>
      <c r="C686" t="s">
        <v>2140</v>
      </c>
      <c r="D686" t="s">
        <v>367</v>
      </c>
      <c r="E686" s="20"/>
      <c r="F686" s="8"/>
      <c r="G686" s="8"/>
      <c r="H686" s="8"/>
    </row>
    <row r="687" spans="1:8" x14ac:dyDescent="0.25">
      <c r="A687" s="2">
        <f t="shared" si="13"/>
        <v>684</v>
      </c>
      <c r="B687" t="s">
        <v>2141</v>
      </c>
      <c r="C687" t="s">
        <v>2142</v>
      </c>
      <c r="D687" t="s">
        <v>2</v>
      </c>
      <c r="E687" s="20"/>
      <c r="F687" s="8"/>
      <c r="G687" s="8"/>
      <c r="H687" s="8"/>
    </row>
    <row r="688" spans="1:8" x14ac:dyDescent="0.25">
      <c r="A688" s="2">
        <f t="shared" si="13"/>
        <v>685</v>
      </c>
      <c r="B688" t="s">
        <v>2143</v>
      </c>
      <c r="C688" t="s">
        <v>2144</v>
      </c>
      <c r="D688" t="s">
        <v>31</v>
      </c>
      <c r="E688" s="20"/>
      <c r="F688" s="8"/>
      <c r="G688" s="8"/>
      <c r="H688" s="8"/>
    </row>
    <row r="689" spans="1:8" x14ac:dyDescent="0.25">
      <c r="A689" s="2">
        <f t="shared" si="13"/>
        <v>686</v>
      </c>
      <c r="B689" t="s">
        <v>2145</v>
      </c>
      <c r="C689" t="s">
        <v>2146</v>
      </c>
      <c r="D689" t="s">
        <v>266</v>
      </c>
      <c r="E689" s="20"/>
      <c r="F689" s="8"/>
      <c r="G689" s="8"/>
      <c r="H689" s="8"/>
    </row>
    <row r="690" spans="1:8" x14ac:dyDescent="0.25">
      <c r="A690" s="2">
        <f t="shared" si="13"/>
        <v>687</v>
      </c>
      <c r="B690" t="s">
        <v>2147</v>
      </c>
      <c r="C690" t="s">
        <v>2148</v>
      </c>
      <c r="D690" t="s">
        <v>2</v>
      </c>
      <c r="E690" s="20"/>
      <c r="F690" s="8"/>
      <c r="G690" s="8"/>
      <c r="H690" s="8"/>
    </row>
    <row r="691" spans="1:8" x14ac:dyDescent="0.25">
      <c r="A691" s="2">
        <f t="shared" si="13"/>
        <v>688</v>
      </c>
      <c r="B691" t="s">
        <v>2149</v>
      </c>
      <c r="C691" t="s">
        <v>328</v>
      </c>
      <c r="D691" t="s">
        <v>2</v>
      </c>
      <c r="E691" s="20"/>
      <c r="F691" s="8"/>
      <c r="G691" s="8"/>
      <c r="H691" s="8"/>
    </row>
    <row r="692" spans="1:8" x14ac:dyDescent="0.25">
      <c r="A692" s="2">
        <f t="shared" si="13"/>
        <v>689</v>
      </c>
      <c r="B692" t="s">
        <v>318</v>
      </c>
      <c r="C692" t="s">
        <v>319</v>
      </c>
      <c r="D692" t="s">
        <v>2</v>
      </c>
      <c r="E692" s="20"/>
      <c r="F692" s="8"/>
      <c r="G692" s="8"/>
      <c r="H692" s="8"/>
    </row>
    <row r="693" spans="1:8" x14ac:dyDescent="0.25">
      <c r="A693" s="2">
        <f t="shared" si="13"/>
        <v>690</v>
      </c>
      <c r="B693" t="s">
        <v>2150</v>
      </c>
      <c r="C693" t="s">
        <v>2151</v>
      </c>
      <c r="D693" t="s">
        <v>31</v>
      </c>
      <c r="E693" s="20"/>
      <c r="F693" s="8"/>
      <c r="G693" s="8"/>
      <c r="H693" s="8"/>
    </row>
    <row r="694" spans="1:8" x14ac:dyDescent="0.25">
      <c r="A694" s="2">
        <f t="shared" si="13"/>
        <v>691</v>
      </c>
      <c r="B694" t="s">
        <v>2152</v>
      </c>
      <c r="C694" t="s">
        <v>2153</v>
      </c>
      <c r="D694" t="s">
        <v>31</v>
      </c>
      <c r="E694" s="20"/>
      <c r="F694" s="8"/>
      <c r="G694" s="8"/>
      <c r="H694" s="8"/>
    </row>
    <row r="695" spans="1:8" x14ac:dyDescent="0.25">
      <c r="A695" s="2">
        <f t="shared" si="13"/>
        <v>692</v>
      </c>
      <c r="B695" t="s">
        <v>2154</v>
      </c>
      <c r="C695" t="s">
        <v>2155</v>
      </c>
      <c r="D695" t="s">
        <v>977</v>
      </c>
      <c r="E695" s="20"/>
      <c r="F695" s="8"/>
      <c r="G695" s="8"/>
      <c r="H695" s="8"/>
    </row>
    <row r="696" spans="1:8" x14ac:dyDescent="0.25">
      <c r="A696" s="2">
        <f t="shared" si="13"/>
        <v>693</v>
      </c>
      <c r="B696" t="s">
        <v>2156</v>
      </c>
      <c r="C696" t="s">
        <v>2157</v>
      </c>
      <c r="D696" t="s">
        <v>2</v>
      </c>
      <c r="E696" s="20"/>
      <c r="F696" s="8"/>
      <c r="G696" s="8"/>
      <c r="H696" s="8"/>
    </row>
    <row r="697" spans="1:8" x14ac:dyDescent="0.25">
      <c r="A697" s="2">
        <f t="shared" si="13"/>
        <v>694</v>
      </c>
      <c r="B697" t="s">
        <v>2158</v>
      </c>
      <c r="C697" t="s">
        <v>2159</v>
      </c>
      <c r="D697" t="s">
        <v>119</v>
      </c>
      <c r="E697" s="20"/>
      <c r="F697" s="8"/>
      <c r="G697" s="8"/>
      <c r="H697" s="8"/>
    </row>
    <row r="698" spans="1:8" x14ac:dyDescent="0.25">
      <c r="A698" s="2">
        <f t="shared" si="13"/>
        <v>695</v>
      </c>
      <c r="B698" t="s">
        <v>2160</v>
      </c>
      <c r="C698" t="s">
        <v>2161</v>
      </c>
      <c r="D698" t="s">
        <v>975</v>
      </c>
      <c r="E698" s="20"/>
      <c r="F698" s="8"/>
      <c r="G698" s="8"/>
      <c r="H698" s="8"/>
    </row>
    <row r="699" spans="1:8" x14ac:dyDescent="0.25">
      <c r="A699" s="2">
        <f t="shared" si="13"/>
        <v>696</v>
      </c>
      <c r="B699" t="s">
        <v>2162</v>
      </c>
      <c r="C699" t="s">
        <v>2163</v>
      </c>
      <c r="D699" t="s">
        <v>2</v>
      </c>
      <c r="E699" s="20"/>
      <c r="F699" s="8"/>
      <c r="G699" s="8"/>
      <c r="H699" s="8"/>
    </row>
    <row r="700" spans="1:8" x14ac:dyDescent="0.25">
      <c r="A700" s="2">
        <f t="shared" si="13"/>
        <v>697</v>
      </c>
      <c r="B700" t="s">
        <v>2164</v>
      </c>
      <c r="C700" t="s">
        <v>2165</v>
      </c>
      <c r="D700" t="s">
        <v>2</v>
      </c>
      <c r="E700" s="20"/>
      <c r="F700" s="8"/>
      <c r="G700" s="8"/>
      <c r="H700" s="8"/>
    </row>
    <row r="701" spans="1:8" x14ac:dyDescent="0.25">
      <c r="A701" s="2">
        <f t="shared" si="13"/>
        <v>698</v>
      </c>
      <c r="B701" t="s">
        <v>2166</v>
      </c>
      <c r="C701" t="s">
        <v>2167</v>
      </c>
      <c r="D701" t="s">
        <v>5</v>
      </c>
      <c r="E701" s="20"/>
      <c r="F701" s="8"/>
      <c r="G701" s="8"/>
      <c r="H701" s="8"/>
    </row>
    <row r="702" spans="1:8" x14ac:dyDescent="0.25">
      <c r="A702" s="2">
        <f t="shared" si="13"/>
        <v>699</v>
      </c>
      <c r="B702" t="s">
        <v>2168</v>
      </c>
      <c r="C702" t="s">
        <v>2169</v>
      </c>
      <c r="D702" t="s">
        <v>2</v>
      </c>
      <c r="E702" s="20"/>
      <c r="F702" s="8"/>
      <c r="G702" s="8"/>
      <c r="H702" s="8"/>
    </row>
    <row r="703" spans="1:8" x14ac:dyDescent="0.25">
      <c r="A703" s="2">
        <f t="shared" si="13"/>
        <v>700</v>
      </c>
      <c r="B703" t="s">
        <v>2170</v>
      </c>
      <c r="C703" t="s">
        <v>2171</v>
      </c>
      <c r="D703" t="s">
        <v>989</v>
      </c>
      <c r="E703" s="20"/>
      <c r="F703" s="8"/>
      <c r="G703" s="8"/>
      <c r="H703" s="8"/>
    </row>
    <row r="704" spans="1:8" x14ac:dyDescent="0.25">
      <c r="A704" s="2">
        <f t="shared" si="13"/>
        <v>701</v>
      </c>
      <c r="B704" t="s">
        <v>2172</v>
      </c>
      <c r="C704" t="s">
        <v>2173</v>
      </c>
      <c r="D704" t="s">
        <v>975</v>
      </c>
      <c r="E704" s="20"/>
      <c r="F704" s="8"/>
      <c r="G704" s="8"/>
      <c r="H704" s="8"/>
    </row>
    <row r="705" spans="1:8" x14ac:dyDescent="0.25">
      <c r="A705" s="2">
        <f t="shared" si="13"/>
        <v>702</v>
      </c>
      <c r="B705" t="s">
        <v>2174</v>
      </c>
      <c r="C705" t="s">
        <v>2175</v>
      </c>
      <c r="D705" t="s">
        <v>2</v>
      </c>
      <c r="E705" s="20"/>
      <c r="F705" s="8"/>
      <c r="G705" s="8"/>
      <c r="H705" s="8"/>
    </row>
    <row r="706" spans="1:8" x14ac:dyDescent="0.25">
      <c r="A706" s="2">
        <f t="shared" si="13"/>
        <v>703</v>
      </c>
      <c r="B706" t="s">
        <v>2176</v>
      </c>
      <c r="C706" t="s">
        <v>2177</v>
      </c>
      <c r="D706" t="s">
        <v>2</v>
      </c>
      <c r="E706" s="20"/>
      <c r="F706" s="8"/>
      <c r="G706" s="8"/>
      <c r="H706" s="8"/>
    </row>
    <row r="707" spans="1:8" x14ac:dyDescent="0.25">
      <c r="A707" s="2">
        <f t="shared" si="13"/>
        <v>704</v>
      </c>
      <c r="B707" t="s">
        <v>2178</v>
      </c>
      <c r="C707" t="s">
        <v>2179</v>
      </c>
      <c r="D707" t="s">
        <v>2</v>
      </c>
      <c r="E707" s="20"/>
      <c r="F707" s="8"/>
      <c r="G707" s="8"/>
      <c r="H707" s="8"/>
    </row>
    <row r="708" spans="1:8" x14ac:dyDescent="0.25">
      <c r="A708" s="2">
        <f t="shared" si="13"/>
        <v>705</v>
      </c>
      <c r="B708" t="s">
        <v>2180</v>
      </c>
      <c r="C708" t="s">
        <v>2181</v>
      </c>
      <c r="D708" t="s">
        <v>5</v>
      </c>
      <c r="E708" s="20"/>
      <c r="F708" s="8"/>
      <c r="G708" s="8"/>
      <c r="H708" s="8"/>
    </row>
    <row r="709" spans="1:8" x14ac:dyDescent="0.25">
      <c r="A709" s="2">
        <f t="shared" si="13"/>
        <v>706</v>
      </c>
      <c r="B709" t="s">
        <v>2182</v>
      </c>
      <c r="C709" t="s">
        <v>2183</v>
      </c>
      <c r="D709" t="s">
        <v>2</v>
      </c>
      <c r="E709" s="20"/>
      <c r="F709" s="8"/>
      <c r="G709" s="8"/>
      <c r="H709" s="8"/>
    </row>
    <row r="710" spans="1:8" x14ac:dyDescent="0.25">
      <c r="A710" s="2">
        <f t="shared" si="13"/>
        <v>707</v>
      </c>
      <c r="B710" t="s">
        <v>2184</v>
      </c>
      <c r="C710" t="s">
        <v>2185</v>
      </c>
      <c r="D710" t="s">
        <v>2</v>
      </c>
      <c r="E710" s="20"/>
      <c r="F710" s="8"/>
      <c r="G710" s="8"/>
      <c r="H710" s="8"/>
    </row>
    <row r="711" spans="1:8" x14ac:dyDescent="0.25">
      <c r="A711" s="2">
        <f t="shared" si="13"/>
        <v>708</v>
      </c>
      <c r="B711" t="s">
        <v>2186</v>
      </c>
      <c r="C711" t="s">
        <v>2187</v>
      </c>
      <c r="D711" t="s">
        <v>5</v>
      </c>
      <c r="E711" s="20"/>
      <c r="F711" s="8"/>
      <c r="G711" s="8"/>
      <c r="H711" s="8"/>
    </row>
    <row r="712" spans="1:8" x14ac:dyDescent="0.25">
      <c r="A712" s="2">
        <f t="shared" si="13"/>
        <v>709</v>
      </c>
      <c r="B712" t="s">
        <v>2188</v>
      </c>
      <c r="C712" t="s">
        <v>2189</v>
      </c>
      <c r="D712" t="s">
        <v>2</v>
      </c>
      <c r="E712" s="20"/>
      <c r="F712" s="8"/>
      <c r="G712" s="8"/>
      <c r="H712" s="8"/>
    </row>
    <row r="713" spans="1:8" x14ac:dyDescent="0.25">
      <c r="A713" s="2">
        <f t="shared" si="13"/>
        <v>710</v>
      </c>
      <c r="B713" t="s">
        <v>2190</v>
      </c>
      <c r="C713" t="s">
        <v>2191</v>
      </c>
      <c r="D713" t="s">
        <v>13</v>
      </c>
      <c r="E713" s="20"/>
      <c r="F713" s="8"/>
      <c r="G713" s="8"/>
      <c r="H713" s="8"/>
    </row>
    <row r="714" spans="1:8" x14ac:dyDescent="0.25">
      <c r="A714" s="2">
        <f t="shared" si="13"/>
        <v>711</v>
      </c>
      <c r="B714" t="s">
        <v>2192</v>
      </c>
      <c r="C714" t="s">
        <v>2193</v>
      </c>
      <c r="D714" t="s">
        <v>2</v>
      </c>
      <c r="E714" s="20"/>
      <c r="F714" s="8"/>
      <c r="G714" s="8"/>
      <c r="H714" s="8"/>
    </row>
    <row r="715" spans="1:8" x14ac:dyDescent="0.25">
      <c r="A715" s="2">
        <f t="shared" si="13"/>
        <v>712</v>
      </c>
      <c r="B715" t="s">
        <v>2194</v>
      </c>
      <c r="C715" t="s">
        <v>2195</v>
      </c>
      <c r="D715" t="s">
        <v>2</v>
      </c>
      <c r="E715" s="20"/>
      <c r="F715" s="8"/>
      <c r="G715" s="8"/>
      <c r="H715" s="8"/>
    </row>
    <row r="716" spans="1:8" x14ac:dyDescent="0.25">
      <c r="E716" s="20"/>
      <c r="F716" s="8"/>
      <c r="G716" s="8"/>
      <c r="H716" s="8"/>
    </row>
    <row r="717" spans="1:8" x14ac:dyDescent="0.25">
      <c r="E717" s="20"/>
    </row>
    <row r="718" spans="1:8" x14ac:dyDescent="0.25">
      <c r="E718" s="20"/>
    </row>
  </sheetData>
  <conditionalFormatting sqref="C4:C715">
    <cfRule type="duplicateValues" dxfId="1" priority="26"/>
  </conditionalFormatting>
  <hyperlinks>
    <hyperlink ref="B4" r:id="rId1" xr:uid="{F8EE75B5-AC7C-4E3F-B4B5-442F96E5B1EC}"/>
    <hyperlink ref="B5" r:id="rId2" xr:uid="{5FBB7213-5B3C-442B-A9FF-2E66AB3E1A6A}"/>
    <hyperlink ref="B6" r:id="rId3" xr:uid="{7F0A0097-4057-4654-8CDC-E856A3A32E51}"/>
    <hyperlink ref="B7" r:id="rId4" xr:uid="{39C52992-2BB4-4190-813D-6E2C6E4989EE}"/>
    <hyperlink ref="B10" r:id="rId5" xr:uid="{21EC1325-3C3C-4EBE-90BD-DAA2D5A658E8}"/>
    <hyperlink ref="B12" r:id="rId6" xr:uid="{7E148558-D0E6-4087-8512-A5BBEE9D994E}"/>
    <hyperlink ref="B14" r:id="rId7" xr:uid="{5536A44E-190B-4A5B-BAC3-F8B515384762}"/>
    <hyperlink ref="B16" r:id="rId8" xr:uid="{9F13DB4F-26E2-4956-8CC6-182E1E55D318}"/>
    <hyperlink ref="B20" r:id="rId9" xr:uid="{A04A564B-ED5E-41EF-82FB-F974FF20CDEB}"/>
    <hyperlink ref="A1" location="Main!A1" display="Main " xr:uid="{5C78AAD4-0BC5-4719-962B-2EA3CC0CB4D6}"/>
    <hyperlink ref="B8" r:id="rId10" xr:uid="{70A4A8D6-1360-4C23-85A1-0F667A7C58E1}"/>
    <hyperlink ref="B42" r:id="rId11" xr:uid="{DA061B37-674F-4C66-9D74-38B76783E05E}"/>
    <hyperlink ref="B31" r:id="rId12" xr:uid="{38B7ED55-9140-441E-B9FF-FEEA64277F66}"/>
    <hyperlink ref="B35" r:id="rId13" xr:uid="{A700572E-6753-4DD7-A28A-62BCE144E86A}"/>
    <hyperlink ref="B88" r:id="rId14" xr:uid="{3457B889-1A47-4E63-8812-FE0787F35087}"/>
    <hyperlink ref="B13" r:id="rId15" xr:uid="{2DD2D347-7F3F-45FE-A5E5-3B9EC18C64EE}"/>
    <hyperlink ref="B15" r:id="rId16" xr:uid="{1FDB284B-1A5D-4931-9AAD-0F3864ABD7F5}"/>
    <hyperlink ref="B23" r:id="rId17" xr:uid="{33BC2320-B045-4D21-87F5-3C873C49E81A}"/>
    <hyperlink ref="B41" r:id="rId18" xr:uid="{1784E1D2-BC27-43E8-A4AD-90FDBD7C1C62}"/>
    <hyperlink ref="B9" r:id="rId19" xr:uid="{4902F24C-008D-4471-B676-7BE9447F8653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EAA28-440B-416B-A441-CF08A847EF57}">
  <dimension ref="A1:M291"/>
  <sheetViews>
    <sheetView zoomScale="200" zoomScaleNormal="200" workbookViewId="0">
      <pane ySplit="3" topLeftCell="A4" activePane="bottomLeft" state="frozen"/>
      <selection pane="bottomLeft" activeCell="G8" sqref="G8"/>
    </sheetView>
  </sheetViews>
  <sheetFormatPr defaultRowHeight="15" x14ac:dyDescent="0.25"/>
  <cols>
    <col min="1" max="1" width="4.5703125" customWidth="1"/>
    <col min="2" max="2" width="24.28515625" customWidth="1"/>
  </cols>
  <sheetData>
    <row r="1" spans="1:13" x14ac:dyDescent="0.25">
      <c r="A1" s="3" t="s">
        <v>225</v>
      </c>
    </row>
    <row r="2" spans="1:13" x14ac:dyDescent="0.25">
      <c r="A2" t="s">
        <v>1</v>
      </c>
    </row>
    <row r="3" spans="1:13" x14ac:dyDescent="0.25">
      <c r="A3" s="12" t="s">
        <v>224</v>
      </c>
      <c r="B3" s="13" t="s">
        <v>223</v>
      </c>
      <c r="C3" s="13" t="s">
        <v>222</v>
      </c>
      <c r="D3" s="13" t="s">
        <v>221</v>
      </c>
      <c r="E3" s="14" t="s">
        <v>229</v>
      </c>
      <c r="F3" s="14" t="s">
        <v>230</v>
      </c>
      <c r="G3" s="14" t="s">
        <v>231</v>
      </c>
      <c r="H3" s="14" t="s">
        <v>232</v>
      </c>
      <c r="I3" s="14" t="s">
        <v>416</v>
      </c>
      <c r="J3" s="13" t="s">
        <v>2196</v>
      </c>
      <c r="K3" s="13"/>
      <c r="L3" s="13" t="s">
        <v>340</v>
      </c>
      <c r="M3" s="15"/>
    </row>
    <row r="4" spans="1:13" x14ac:dyDescent="0.25">
      <c r="A4" s="2">
        <v>1</v>
      </c>
      <c r="B4" s="3" t="s">
        <v>418</v>
      </c>
      <c r="C4" t="s">
        <v>419</v>
      </c>
      <c r="D4" t="s">
        <v>2</v>
      </c>
      <c r="E4">
        <f>+[19]Main!$H$2</f>
        <v>83.19</v>
      </c>
      <c r="F4" s="8">
        <f>+[19]Main!$H$4</f>
        <v>173964.27407262</v>
      </c>
      <c r="G4" s="8">
        <f>+[19]Main!$H$6-[19]Main!$H$5</f>
        <v>1071</v>
      </c>
      <c r="H4" s="8">
        <f>+F4+G4</f>
        <v>175035.27407262</v>
      </c>
      <c r="I4" s="9" t="s">
        <v>2200</v>
      </c>
    </row>
    <row r="5" spans="1:13" x14ac:dyDescent="0.25">
      <c r="A5" s="2">
        <f>+A4+1</f>
        <v>2</v>
      </c>
      <c r="B5" s="3" t="s">
        <v>420</v>
      </c>
      <c r="C5" t="s">
        <v>421</v>
      </c>
      <c r="D5" t="s">
        <v>2</v>
      </c>
      <c r="E5">
        <f>+[20]Main!$L$2</f>
        <v>225.5</v>
      </c>
      <c r="F5" s="8">
        <f>+[20]Main!$L$4</f>
        <v>134730.75005499998</v>
      </c>
      <c r="G5" s="8">
        <f>+[20]Main!$L$6-[20]Main!$L$5</f>
        <v>31431</v>
      </c>
      <c r="H5" s="8">
        <f>+F5+G5</f>
        <v>166161.75005499998</v>
      </c>
      <c r="I5" s="9" t="s">
        <v>2200</v>
      </c>
    </row>
    <row r="6" spans="1:13" x14ac:dyDescent="0.25">
      <c r="A6" s="2">
        <f t="shared" ref="A6:A69" si="0">+A5+1</f>
        <v>3</v>
      </c>
      <c r="B6" s="3" t="s">
        <v>422</v>
      </c>
      <c r="C6" t="s">
        <v>423</v>
      </c>
      <c r="D6" t="s">
        <v>2</v>
      </c>
      <c r="E6">
        <f>+[21]Main!$J$2</f>
        <v>98.26</v>
      </c>
      <c r="F6" s="8">
        <f>+[21]Main!$J$4</f>
        <v>83206.352417560003</v>
      </c>
      <c r="G6" s="8">
        <f>+[21]Main!$J$6-[21]Main!$J$5</f>
        <v>16304</v>
      </c>
      <c r="H6" s="8">
        <f>+F6+G6</f>
        <v>99510.352417560003</v>
      </c>
      <c r="I6" s="9" t="s">
        <v>2200</v>
      </c>
    </row>
    <row r="7" spans="1:13" x14ac:dyDescent="0.25">
      <c r="A7" s="2">
        <f t="shared" si="0"/>
        <v>4</v>
      </c>
      <c r="B7" s="3" t="s">
        <v>424</v>
      </c>
      <c r="C7" t="s">
        <v>425</v>
      </c>
      <c r="D7" t="s">
        <v>975</v>
      </c>
      <c r="E7">
        <f>+[22]Main!$K$2</f>
        <v>114</v>
      </c>
      <c r="F7" s="8">
        <f>+[22]Main!$K$4*FX!C9</f>
        <v>76597.055999999997</v>
      </c>
      <c r="G7" s="8">
        <f>+([22]Main!$K$6-[22]Main!$K$5)*FX!C9</f>
        <v>15809.039999999999</v>
      </c>
      <c r="H7" s="8">
        <f>+F7+G7</f>
        <v>92406.09599999999</v>
      </c>
      <c r="I7" s="9" t="s">
        <v>2200</v>
      </c>
    </row>
    <row r="8" spans="1:13" x14ac:dyDescent="0.25">
      <c r="A8" s="2">
        <f t="shared" si="0"/>
        <v>5</v>
      </c>
      <c r="B8" s="3" t="s">
        <v>426</v>
      </c>
      <c r="C8" t="s">
        <v>427</v>
      </c>
      <c r="D8" t="s">
        <v>975</v>
      </c>
      <c r="E8" s="10">
        <f>+[23]Main!$K$2</f>
        <v>150.99</v>
      </c>
      <c r="F8" s="8">
        <f>+[23]Main!$K$4*FX!C9</f>
        <v>68362.398042069603</v>
      </c>
      <c r="G8" s="8">
        <f>+([23]Main!$K$6-[23]Main!$K$5)*FX!C9</f>
        <v>14754.96</v>
      </c>
      <c r="H8" s="8">
        <f>+F8+G8</f>
        <v>83117.358042069594</v>
      </c>
      <c r="I8" s="9" t="s">
        <v>236</v>
      </c>
    </row>
    <row r="9" spans="1:13" x14ac:dyDescent="0.25">
      <c r="A9" s="2">
        <f t="shared" si="0"/>
        <v>6</v>
      </c>
      <c r="B9" t="s">
        <v>428</v>
      </c>
      <c r="C9" t="s">
        <v>429</v>
      </c>
      <c r="D9" t="s">
        <v>2</v>
      </c>
      <c r="F9" s="8"/>
      <c r="G9" s="8"/>
      <c r="H9" s="8"/>
    </row>
    <row r="10" spans="1:13" x14ac:dyDescent="0.25">
      <c r="A10" s="2">
        <f t="shared" si="0"/>
        <v>7</v>
      </c>
      <c r="B10" t="s">
        <v>430</v>
      </c>
      <c r="C10" t="s">
        <v>431</v>
      </c>
      <c r="D10" t="s">
        <v>2</v>
      </c>
      <c r="F10" s="8"/>
      <c r="G10" s="8"/>
      <c r="H10" s="8"/>
    </row>
    <row r="11" spans="1:13" x14ac:dyDescent="0.25">
      <c r="A11" s="2">
        <f t="shared" si="0"/>
        <v>8</v>
      </c>
      <c r="B11" t="s">
        <v>432</v>
      </c>
      <c r="C11" t="s">
        <v>433</v>
      </c>
      <c r="D11" t="s">
        <v>2</v>
      </c>
      <c r="F11" s="8"/>
      <c r="G11" s="8"/>
      <c r="H11" s="8"/>
    </row>
    <row r="12" spans="1:13" x14ac:dyDescent="0.25">
      <c r="A12" s="2">
        <f t="shared" si="0"/>
        <v>9</v>
      </c>
      <c r="B12" t="s">
        <v>434</v>
      </c>
      <c r="C12" t="s">
        <v>435</v>
      </c>
      <c r="D12" t="s">
        <v>975</v>
      </c>
      <c r="F12" s="8"/>
      <c r="G12" s="8"/>
      <c r="H12" s="8"/>
    </row>
    <row r="13" spans="1:13" x14ac:dyDescent="0.25">
      <c r="A13" s="2">
        <f t="shared" si="0"/>
        <v>10</v>
      </c>
      <c r="B13" t="s">
        <v>436</v>
      </c>
      <c r="C13" t="s">
        <v>437</v>
      </c>
      <c r="D13" t="s">
        <v>31</v>
      </c>
      <c r="F13" s="8"/>
      <c r="G13" s="8"/>
      <c r="H13" s="8"/>
    </row>
    <row r="14" spans="1:13" x14ac:dyDescent="0.25">
      <c r="A14" s="2">
        <f t="shared" si="0"/>
        <v>11</v>
      </c>
      <c r="B14" t="s">
        <v>438</v>
      </c>
      <c r="C14" t="s">
        <v>439</v>
      </c>
      <c r="D14" t="s">
        <v>204</v>
      </c>
      <c r="F14" s="8"/>
      <c r="G14" s="8"/>
      <c r="H14" s="8"/>
    </row>
    <row r="15" spans="1:13" x14ac:dyDescent="0.25">
      <c r="A15" s="2">
        <f t="shared" si="0"/>
        <v>12</v>
      </c>
      <c r="B15" s="3" t="s">
        <v>440</v>
      </c>
      <c r="C15" t="s">
        <v>441</v>
      </c>
      <c r="D15" t="s">
        <v>2</v>
      </c>
      <c r="E15">
        <f>+[24]Main!$J$2</f>
        <v>159.69999999999999</v>
      </c>
      <c r="F15" s="8">
        <f>+[24]Main!$J$4</f>
        <v>33748.665421799997</v>
      </c>
      <c r="G15" s="8">
        <f>+[24]Main!$J$6-[24]Main!$J$5</f>
        <v>-37.207999999999991</v>
      </c>
      <c r="H15" s="8">
        <f>+F15+G15</f>
        <v>33711.457421799998</v>
      </c>
      <c r="I15" s="9" t="s">
        <v>2200</v>
      </c>
    </row>
    <row r="16" spans="1:13" x14ac:dyDescent="0.25">
      <c r="A16" s="2">
        <f t="shared" si="0"/>
        <v>13</v>
      </c>
      <c r="B16" t="s">
        <v>442</v>
      </c>
      <c r="C16" t="s">
        <v>443</v>
      </c>
      <c r="D16" t="s">
        <v>5</v>
      </c>
      <c r="F16" s="8"/>
      <c r="G16" s="8"/>
      <c r="H16" s="8"/>
    </row>
    <row r="17" spans="1:9" x14ac:dyDescent="0.25">
      <c r="A17" s="2">
        <f t="shared" si="0"/>
        <v>14</v>
      </c>
      <c r="B17" s="3" t="s">
        <v>444</v>
      </c>
      <c r="C17" t="s">
        <v>445</v>
      </c>
      <c r="D17" t="s">
        <v>2</v>
      </c>
      <c r="E17">
        <f>+[25]Main!$J$2</f>
        <v>41.41</v>
      </c>
      <c r="F17" s="8">
        <f>+[25]Main!$J$4</f>
        <v>27038.873548289997</v>
      </c>
      <c r="G17" s="8">
        <f>+[25]Main!$J$6-[25]Main!$J$5</f>
        <v>12113</v>
      </c>
      <c r="H17" s="8">
        <f>+F17+G17</f>
        <v>39151.873548289994</v>
      </c>
      <c r="I17" s="9" t="s">
        <v>2200</v>
      </c>
    </row>
    <row r="18" spans="1:9" x14ac:dyDescent="0.25">
      <c r="A18" s="2">
        <f t="shared" si="0"/>
        <v>15</v>
      </c>
      <c r="B18" t="s">
        <v>446</v>
      </c>
      <c r="C18" t="s">
        <v>447</v>
      </c>
      <c r="D18" t="s">
        <v>31</v>
      </c>
      <c r="F18" s="8"/>
      <c r="G18" s="8"/>
      <c r="H18" s="8"/>
    </row>
    <row r="19" spans="1:9" x14ac:dyDescent="0.25">
      <c r="A19" s="2">
        <f t="shared" si="0"/>
        <v>16</v>
      </c>
      <c r="B19" t="s">
        <v>448</v>
      </c>
      <c r="C19" t="s">
        <v>449</v>
      </c>
      <c r="D19" t="s">
        <v>56</v>
      </c>
      <c r="F19" s="8"/>
      <c r="G19" s="8"/>
      <c r="H19" s="8"/>
    </row>
    <row r="20" spans="1:9" x14ac:dyDescent="0.25">
      <c r="A20" s="2">
        <f t="shared" si="0"/>
        <v>17</v>
      </c>
      <c r="B20" s="3" t="s">
        <v>450</v>
      </c>
      <c r="C20" t="s">
        <v>451</v>
      </c>
      <c r="D20" t="s">
        <v>10</v>
      </c>
      <c r="E20">
        <f>+[26]Main!$K$2</f>
        <v>3048</v>
      </c>
      <c r="F20" s="8">
        <f>+[26]Main!$K$4*FX!C6</f>
        <v>22758.353483659201</v>
      </c>
      <c r="G20" s="8">
        <f>+([26]Main!$K$6-[26]Main!$K$5)*FX!C6</f>
        <v>28538.518800000002</v>
      </c>
      <c r="H20" s="8">
        <f>+F20+G20</f>
        <v>51296.872283659206</v>
      </c>
      <c r="I20" s="9" t="s">
        <v>2199</v>
      </c>
    </row>
    <row r="21" spans="1:9" x14ac:dyDescent="0.25">
      <c r="A21" s="2">
        <f t="shared" si="0"/>
        <v>18</v>
      </c>
      <c r="B21" t="s">
        <v>452</v>
      </c>
      <c r="C21" t="s">
        <v>453</v>
      </c>
      <c r="D21" t="s">
        <v>204</v>
      </c>
      <c r="F21" s="8"/>
      <c r="G21" s="8"/>
      <c r="H21" s="8"/>
    </row>
    <row r="22" spans="1:9" x14ac:dyDescent="0.25">
      <c r="A22" s="2">
        <f t="shared" si="0"/>
        <v>19</v>
      </c>
      <c r="B22" t="s">
        <v>454</v>
      </c>
      <c r="C22" t="s">
        <v>455</v>
      </c>
      <c r="D22" t="s">
        <v>47</v>
      </c>
      <c r="F22" s="8"/>
      <c r="G22" s="8"/>
      <c r="H22" s="8"/>
    </row>
    <row r="23" spans="1:9" x14ac:dyDescent="0.25">
      <c r="A23" s="2">
        <f t="shared" si="0"/>
        <v>20</v>
      </c>
      <c r="B23" t="s">
        <v>456</v>
      </c>
      <c r="C23" t="s">
        <v>457</v>
      </c>
      <c r="D23" t="s">
        <v>976</v>
      </c>
      <c r="F23" s="8"/>
      <c r="G23" s="8"/>
      <c r="H23" s="8"/>
    </row>
    <row r="24" spans="1:9" x14ac:dyDescent="0.25">
      <c r="A24" s="2">
        <f t="shared" si="0"/>
        <v>21</v>
      </c>
      <c r="B24" t="s">
        <v>458</v>
      </c>
      <c r="C24" t="s">
        <v>459</v>
      </c>
      <c r="D24" t="s">
        <v>2</v>
      </c>
      <c r="F24" s="8"/>
      <c r="G24" s="8"/>
      <c r="H24" s="8"/>
    </row>
    <row r="25" spans="1:9" x14ac:dyDescent="0.25">
      <c r="A25" s="2">
        <f t="shared" si="0"/>
        <v>22</v>
      </c>
      <c r="B25" t="s">
        <v>460</v>
      </c>
      <c r="C25" t="s">
        <v>461</v>
      </c>
      <c r="D25" t="s">
        <v>975</v>
      </c>
      <c r="F25" s="8"/>
      <c r="G25" s="8"/>
      <c r="H25" s="8"/>
    </row>
    <row r="26" spans="1:9" x14ac:dyDescent="0.25">
      <c r="A26" s="2">
        <f t="shared" si="0"/>
        <v>23</v>
      </c>
      <c r="B26" t="s">
        <v>462</v>
      </c>
      <c r="C26" t="s">
        <v>463</v>
      </c>
      <c r="D26" t="s">
        <v>10</v>
      </c>
      <c r="F26" s="8"/>
      <c r="G26" s="8"/>
      <c r="H26" s="8"/>
    </row>
    <row r="27" spans="1:9" x14ac:dyDescent="0.25">
      <c r="A27" s="2">
        <f t="shared" si="0"/>
        <v>24</v>
      </c>
      <c r="B27" t="s">
        <v>464</v>
      </c>
      <c r="C27" t="s">
        <v>465</v>
      </c>
      <c r="D27" t="s">
        <v>977</v>
      </c>
      <c r="F27" s="8"/>
      <c r="G27" s="8"/>
      <c r="H27" s="8"/>
    </row>
    <row r="28" spans="1:9" x14ac:dyDescent="0.25">
      <c r="A28" s="2">
        <f t="shared" si="0"/>
        <v>25</v>
      </c>
      <c r="B28" t="s">
        <v>466</v>
      </c>
      <c r="C28" t="s">
        <v>467</v>
      </c>
      <c r="D28" t="s">
        <v>5</v>
      </c>
      <c r="F28" s="8"/>
      <c r="G28" s="8"/>
      <c r="H28" s="8"/>
    </row>
    <row r="29" spans="1:9" x14ac:dyDescent="0.25">
      <c r="A29" s="2">
        <f t="shared" si="0"/>
        <v>26</v>
      </c>
      <c r="B29" t="s">
        <v>468</v>
      </c>
      <c r="C29" t="s">
        <v>469</v>
      </c>
      <c r="D29" t="s">
        <v>13</v>
      </c>
      <c r="F29" s="8"/>
      <c r="G29" s="8"/>
      <c r="H29" s="8"/>
    </row>
    <row r="30" spans="1:9" x14ac:dyDescent="0.25">
      <c r="A30" s="2">
        <f t="shared" si="0"/>
        <v>27</v>
      </c>
      <c r="B30" t="s">
        <v>470</v>
      </c>
      <c r="C30" t="s">
        <v>471</v>
      </c>
      <c r="D30" t="s">
        <v>5</v>
      </c>
      <c r="F30" s="8"/>
      <c r="G30" s="8"/>
      <c r="H30" s="8"/>
    </row>
    <row r="31" spans="1:9" x14ac:dyDescent="0.25">
      <c r="A31" s="2">
        <f t="shared" si="0"/>
        <v>28</v>
      </c>
      <c r="B31" s="3" t="s">
        <v>472</v>
      </c>
      <c r="C31" t="s">
        <v>473</v>
      </c>
      <c r="D31" t="s">
        <v>2</v>
      </c>
      <c r="E31">
        <f>+[27]Main!$J$2</f>
        <v>114.99</v>
      </c>
      <c r="F31" s="8">
        <f>+[27]Main!$J$4</f>
        <v>15747.656844450001</v>
      </c>
      <c r="G31" s="8">
        <f>+[27]Main!$J$6-[27]Main!$J$5</f>
        <v>-1318.52</v>
      </c>
      <c r="H31" s="8">
        <f>+F31+G31</f>
        <v>14429.13684445</v>
      </c>
      <c r="I31" s="9" t="s">
        <v>2200</v>
      </c>
    </row>
    <row r="32" spans="1:9" x14ac:dyDescent="0.25">
      <c r="A32" s="2">
        <f t="shared" si="0"/>
        <v>29</v>
      </c>
      <c r="B32" t="s">
        <v>474</v>
      </c>
      <c r="C32" t="s">
        <v>475</v>
      </c>
      <c r="D32" t="s">
        <v>2</v>
      </c>
      <c r="F32" s="8"/>
      <c r="G32" s="8"/>
      <c r="H32" s="8"/>
    </row>
    <row r="33" spans="1:8" x14ac:dyDescent="0.25">
      <c r="A33" s="2">
        <f t="shared" si="0"/>
        <v>30</v>
      </c>
      <c r="B33" t="s">
        <v>476</v>
      </c>
      <c r="C33" t="s">
        <v>477</v>
      </c>
      <c r="D33" t="s">
        <v>10</v>
      </c>
      <c r="F33" s="8"/>
      <c r="G33" s="8"/>
      <c r="H33" s="8"/>
    </row>
    <row r="34" spans="1:8" x14ac:dyDescent="0.25">
      <c r="A34" s="2">
        <f t="shared" si="0"/>
        <v>31</v>
      </c>
      <c r="B34" t="s">
        <v>478</v>
      </c>
      <c r="C34" t="s">
        <v>479</v>
      </c>
      <c r="D34" t="s">
        <v>13</v>
      </c>
      <c r="F34" s="8"/>
      <c r="G34" s="8"/>
      <c r="H34" s="8"/>
    </row>
    <row r="35" spans="1:8" x14ac:dyDescent="0.25">
      <c r="A35" s="2">
        <f t="shared" si="0"/>
        <v>32</v>
      </c>
      <c r="B35" t="s">
        <v>480</v>
      </c>
      <c r="C35" t="s">
        <v>481</v>
      </c>
      <c r="D35" t="s">
        <v>179</v>
      </c>
      <c r="F35" s="8"/>
      <c r="G35" s="8"/>
      <c r="H35" s="8"/>
    </row>
    <row r="36" spans="1:8" x14ac:dyDescent="0.25">
      <c r="A36" s="2">
        <f t="shared" si="0"/>
        <v>33</v>
      </c>
      <c r="B36" t="s">
        <v>482</v>
      </c>
      <c r="C36" t="s">
        <v>483</v>
      </c>
      <c r="D36" t="s">
        <v>2</v>
      </c>
      <c r="F36" s="8"/>
      <c r="G36" s="8"/>
      <c r="H36" s="8"/>
    </row>
    <row r="37" spans="1:8" x14ac:dyDescent="0.25">
      <c r="A37" s="2">
        <f t="shared" si="0"/>
        <v>34</v>
      </c>
      <c r="B37" t="s">
        <v>484</v>
      </c>
      <c r="C37" t="s">
        <v>485</v>
      </c>
      <c r="D37" t="s">
        <v>5</v>
      </c>
      <c r="F37" s="8"/>
      <c r="G37" s="8"/>
      <c r="H37" s="8"/>
    </row>
    <row r="38" spans="1:8" x14ac:dyDescent="0.25">
      <c r="A38" s="2">
        <f t="shared" si="0"/>
        <v>35</v>
      </c>
      <c r="B38" t="s">
        <v>486</v>
      </c>
      <c r="C38" t="s">
        <v>487</v>
      </c>
      <c r="D38" t="s">
        <v>10</v>
      </c>
      <c r="F38" s="8"/>
      <c r="G38" s="8"/>
      <c r="H38" s="8"/>
    </row>
    <row r="39" spans="1:8" x14ac:dyDescent="0.25">
      <c r="A39" s="2">
        <f t="shared" si="0"/>
        <v>36</v>
      </c>
      <c r="B39" t="s">
        <v>488</v>
      </c>
      <c r="C39" t="s">
        <v>489</v>
      </c>
      <c r="D39" t="s">
        <v>61</v>
      </c>
      <c r="F39" s="8"/>
      <c r="G39" s="8"/>
      <c r="H39" s="8"/>
    </row>
    <row r="40" spans="1:8" x14ac:dyDescent="0.25">
      <c r="A40" s="2">
        <f t="shared" si="0"/>
        <v>37</v>
      </c>
      <c r="B40" t="s">
        <v>490</v>
      </c>
      <c r="C40" t="s">
        <v>491</v>
      </c>
      <c r="D40" t="s">
        <v>2</v>
      </c>
      <c r="F40" s="8"/>
      <c r="G40" s="8"/>
      <c r="H40" s="8"/>
    </row>
    <row r="41" spans="1:8" x14ac:dyDescent="0.25">
      <c r="A41" s="2">
        <f t="shared" si="0"/>
        <v>38</v>
      </c>
      <c r="B41" t="s">
        <v>492</v>
      </c>
      <c r="C41" t="s">
        <v>493</v>
      </c>
      <c r="D41" t="s">
        <v>2</v>
      </c>
      <c r="F41" s="8"/>
      <c r="G41" s="8"/>
      <c r="H41" s="8"/>
    </row>
    <row r="42" spans="1:8" x14ac:dyDescent="0.25">
      <c r="A42" s="2">
        <f t="shared" si="0"/>
        <v>39</v>
      </c>
      <c r="B42" t="s">
        <v>494</v>
      </c>
      <c r="C42" t="s">
        <v>495</v>
      </c>
      <c r="D42" t="s">
        <v>266</v>
      </c>
      <c r="F42" s="8"/>
      <c r="G42" s="8"/>
      <c r="H42" s="8"/>
    </row>
    <row r="43" spans="1:8" x14ac:dyDescent="0.25">
      <c r="A43" s="2">
        <f t="shared" si="0"/>
        <v>40</v>
      </c>
      <c r="B43" t="s">
        <v>496</v>
      </c>
      <c r="C43" t="s">
        <v>497</v>
      </c>
      <c r="D43" t="s">
        <v>5</v>
      </c>
      <c r="F43" s="8"/>
      <c r="G43" s="8"/>
      <c r="H43" s="8"/>
    </row>
    <row r="44" spans="1:8" x14ac:dyDescent="0.25">
      <c r="A44" s="2">
        <f t="shared" si="0"/>
        <v>41</v>
      </c>
      <c r="B44" t="s">
        <v>498</v>
      </c>
      <c r="C44" t="s">
        <v>499</v>
      </c>
      <c r="D44" t="s">
        <v>2</v>
      </c>
      <c r="F44" s="8"/>
      <c r="G44" s="8"/>
      <c r="H44" s="8"/>
    </row>
    <row r="45" spans="1:8" x14ac:dyDescent="0.25">
      <c r="A45" s="2">
        <f t="shared" si="0"/>
        <v>42</v>
      </c>
      <c r="B45" t="s">
        <v>500</v>
      </c>
      <c r="C45" t="s">
        <v>501</v>
      </c>
      <c r="D45" t="s">
        <v>5</v>
      </c>
      <c r="F45" s="8"/>
      <c r="G45" s="8"/>
      <c r="H45" s="8"/>
    </row>
    <row r="46" spans="1:8" x14ac:dyDescent="0.25">
      <c r="A46" s="2">
        <f t="shared" si="0"/>
        <v>43</v>
      </c>
      <c r="B46" t="s">
        <v>502</v>
      </c>
      <c r="C46" t="s">
        <v>503</v>
      </c>
      <c r="D46" t="s">
        <v>10</v>
      </c>
      <c r="F46" s="8"/>
      <c r="G46" s="8"/>
      <c r="H46" s="8"/>
    </row>
    <row r="47" spans="1:8" x14ac:dyDescent="0.25">
      <c r="A47" s="2">
        <f t="shared" si="0"/>
        <v>44</v>
      </c>
      <c r="B47" t="s">
        <v>504</v>
      </c>
      <c r="C47" t="s">
        <v>505</v>
      </c>
      <c r="D47" t="s">
        <v>2</v>
      </c>
      <c r="F47" s="8"/>
      <c r="G47" s="8"/>
      <c r="H47" s="8"/>
    </row>
    <row r="48" spans="1:8" x14ac:dyDescent="0.25">
      <c r="A48" s="2">
        <f t="shared" si="0"/>
        <v>45</v>
      </c>
      <c r="B48" t="s">
        <v>506</v>
      </c>
      <c r="C48" t="s">
        <v>507</v>
      </c>
      <c r="D48" t="s">
        <v>166</v>
      </c>
      <c r="F48" s="8"/>
      <c r="G48" s="8"/>
      <c r="H48" s="8"/>
    </row>
    <row r="49" spans="1:8" x14ac:dyDescent="0.25">
      <c r="A49" s="2">
        <f t="shared" si="0"/>
        <v>46</v>
      </c>
      <c r="B49" t="s">
        <v>508</v>
      </c>
      <c r="C49" t="s">
        <v>509</v>
      </c>
      <c r="D49" t="s">
        <v>2</v>
      </c>
      <c r="F49" s="8"/>
      <c r="G49" s="8"/>
      <c r="H49" s="8"/>
    </row>
    <row r="50" spans="1:8" x14ac:dyDescent="0.25">
      <c r="A50" s="2">
        <f t="shared" si="0"/>
        <v>47</v>
      </c>
      <c r="B50" t="s">
        <v>510</v>
      </c>
      <c r="C50" t="s">
        <v>511</v>
      </c>
      <c r="D50" t="s">
        <v>73</v>
      </c>
      <c r="F50" s="8"/>
      <c r="G50" s="8"/>
      <c r="H50" s="8"/>
    </row>
    <row r="51" spans="1:8" x14ac:dyDescent="0.25">
      <c r="A51" s="2">
        <f t="shared" si="0"/>
        <v>48</v>
      </c>
      <c r="B51" t="s">
        <v>512</v>
      </c>
      <c r="C51" t="s">
        <v>513</v>
      </c>
      <c r="D51" t="s">
        <v>10</v>
      </c>
      <c r="F51" s="8"/>
      <c r="G51" s="8"/>
      <c r="H51" s="8"/>
    </row>
    <row r="52" spans="1:8" x14ac:dyDescent="0.25">
      <c r="A52" s="2">
        <f t="shared" si="0"/>
        <v>49</v>
      </c>
      <c r="B52" t="s">
        <v>514</v>
      </c>
      <c r="C52" t="s">
        <v>515</v>
      </c>
      <c r="D52" t="s">
        <v>313</v>
      </c>
      <c r="F52" s="8"/>
      <c r="G52" s="8"/>
      <c r="H52" s="8"/>
    </row>
    <row r="53" spans="1:8" x14ac:dyDescent="0.25">
      <c r="A53" s="2">
        <f t="shared" si="0"/>
        <v>50</v>
      </c>
      <c r="B53" t="s">
        <v>516</v>
      </c>
      <c r="C53" t="s">
        <v>517</v>
      </c>
      <c r="D53" t="s">
        <v>238</v>
      </c>
      <c r="F53" s="8"/>
      <c r="G53" s="8"/>
      <c r="H53" s="8"/>
    </row>
    <row r="54" spans="1:8" x14ac:dyDescent="0.25">
      <c r="A54" s="2">
        <f t="shared" si="0"/>
        <v>51</v>
      </c>
      <c r="B54" t="s">
        <v>518</v>
      </c>
      <c r="C54" t="s">
        <v>519</v>
      </c>
      <c r="D54" t="s">
        <v>5</v>
      </c>
      <c r="F54" s="8"/>
      <c r="G54" s="8"/>
      <c r="H54" s="8"/>
    </row>
    <row r="55" spans="1:8" x14ac:dyDescent="0.25">
      <c r="A55" s="2">
        <f t="shared" si="0"/>
        <v>52</v>
      </c>
      <c r="B55" t="s">
        <v>520</v>
      </c>
      <c r="C55" t="s">
        <v>521</v>
      </c>
      <c r="D55" t="s">
        <v>10</v>
      </c>
      <c r="F55" s="8"/>
      <c r="G55" s="8"/>
      <c r="H55" s="8"/>
    </row>
    <row r="56" spans="1:8" x14ac:dyDescent="0.25">
      <c r="A56" s="2">
        <f t="shared" si="0"/>
        <v>53</v>
      </c>
      <c r="B56" t="s">
        <v>522</v>
      </c>
      <c r="C56" t="s">
        <v>523</v>
      </c>
      <c r="D56" t="s">
        <v>31</v>
      </c>
      <c r="F56" s="8"/>
      <c r="G56" s="8"/>
      <c r="H56" s="8"/>
    </row>
    <row r="57" spans="1:8" x14ac:dyDescent="0.25">
      <c r="A57" s="2">
        <f t="shared" si="0"/>
        <v>54</v>
      </c>
      <c r="B57" t="s">
        <v>524</v>
      </c>
      <c r="C57" t="s">
        <v>525</v>
      </c>
      <c r="D57" t="s">
        <v>977</v>
      </c>
      <c r="F57" s="8"/>
      <c r="G57" s="8"/>
      <c r="H57" s="8"/>
    </row>
    <row r="58" spans="1:8" x14ac:dyDescent="0.25">
      <c r="A58" s="2">
        <f t="shared" si="0"/>
        <v>55</v>
      </c>
      <c r="B58" t="s">
        <v>526</v>
      </c>
      <c r="C58" t="s">
        <v>527</v>
      </c>
      <c r="D58" t="s">
        <v>10</v>
      </c>
      <c r="F58" s="8"/>
      <c r="G58" s="8"/>
      <c r="H58" s="8"/>
    </row>
    <row r="59" spans="1:8" x14ac:dyDescent="0.25">
      <c r="A59" s="2">
        <f t="shared" si="0"/>
        <v>56</v>
      </c>
      <c r="B59" t="s">
        <v>528</v>
      </c>
      <c r="C59" t="s">
        <v>529</v>
      </c>
      <c r="D59" t="s">
        <v>179</v>
      </c>
      <c r="F59" s="8"/>
      <c r="G59" s="8"/>
      <c r="H59" s="8"/>
    </row>
    <row r="60" spans="1:8" x14ac:dyDescent="0.25">
      <c r="A60" s="2">
        <f t="shared" si="0"/>
        <v>57</v>
      </c>
      <c r="B60" t="s">
        <v>530</v>
      </c>
      <c r="C60" t="s">
        <v>531</v>
      </c>
      <c r="D60" t="s">
        <v>73</v>
      </c>
      <c r="F60" s="8"/>
      <c r="G60" s="8"/>
      <c r="H60" s="8"/>
    </row>
    <row r="61" spans="1:8" x14ac:dyDescent="0.25">
      <c r="A61" s="2">
        <f t="shared" si="0"/>
        <v>58</v>
      </c>
      <c r="B61" t="s">
        <v>532</v>
      </c>
      <c r="C61" t="s">
        <v>533</v>
      </c>
      <c r="D61" t="s">
        <v>68</v>
      </c>
      <c r="F61" s="8"/>
      <c r="G61" s="8"/>
      <c r="H61" s="8"/>
    </row>
    <row r="62" spans="1:8" x14ac:dyDescent="0.25">
      <c r="A62" s="2">
        <f t="shared" si="0"/>
        <v>59</v>
      </c>
      <c r="B62" t="s">
        <v>534</v>
      </c>
      <c r="C62" t="s">
        <v>535</v>
      </c>
      <c r="D62" t="s">
        <v>5</v>
      </c>
      <c r="F62" s="8"/>
      <c r="G62" s="8"/>
      <c r="H62" s="8"/>
    </row>
    <row r="63" spans="1:8" x14ac:dyDescent="0.25">
      <c r="A63" s="2">
        <f t="shared" si="0"/>
        <v>60</v>
      </c>
      <c r="B63" t="s">
        <v>536</v>
      </c>
      <c r="C63" t="s">
        <v>537</v>
      </c>
      <c r="D63" t="s">
        <v>978</v>
      </c>
      <c r="F63" s="8"/>
      <c r="G63" s="8"/>
      <c r="H63" s="8"/>
    </row>
    <row r="64" spans="1:8" x14ac:dyDescent="0.25">
      <c r="A64" s="2">
        <f t="shared" si="0"/>
        <v>61</v>
      </c>
      <c r="B64" t="s">
        <v>538</v>
      </c>
      <c r="C64" t="s">
        <v>539</v>
      </c>
      <c r="D64" t="s">
        <v>979</v>
      </c>
      <c r="F64" s="8"/>
      <c r="G64" s="8"/>
      <c r="H64" s="8"/>
    </row>
    <row r="65" spans="1:9" x14ac:dyDescent="0.25">
      <c r="A65" s="2">
        <f t="shared" si="0"/>
        <v>62</v>
      </c>
      <c r="B65" t="s">
        <v>540</v>
      </c>
      <c r="C65" t="s">
        <v>541</v>
      </c>
      <c r="D65" t="s">
        <v>10</v>
      </c>
      <c r="F65" s="8"/>
      <c r="G65" s="8"/>
      <c r="H65" s="8"/>
    </row>
    <row r="66" spans="1:9" x14ac:dyDescent="0.25">
      <c r="A66" s="2">
        <f t="shared" si="0"/>
        <v>63</v>
      </c>
      <c r="B66" t="s">
        <v>542</v>
      </c>
      <c r="C66" t="s">
        <v>543</v>
      </c>
      <c r="D66" t="s">
        <v>975</v>
      </c>
      <c r="F66" s="8"/>
      <c r="G66" s="8"/>
      <c r="H66" s="8"/>
    </row>
    <row r="67" spans="1:9" x14ac:dyDescent="0.25">
      <c r="A67" s="2">
        <f t="shared" si="0"/>
        <v>64</v>
      </c>
      <c r="B67" t="s">
        <v>544</v>
      </c>
      <c r="C67" t="s">
        <v>545</v>
      </c>
      <c r="D67" t="s">
        <v>10</v>
      </c>
      <c r="F67" s="8"/>
      <c r="G67" s="8"/>
      <c r="H67" s="8"/>
    </row>
    <row r="68" spans="1:9" x14ac:dyDescent="0.25">
      <c r="A68" s="2">
        <f t="shared" si="0"/>
        <v>65</v>
      </c>
      <c r="B68" t="s">
        <v>546</v>
      </c>
      <c r="C68" t="s">
        <v>547</v>
      </c>
      <c r="D68" t="s">
        <v>179</v>
      </c>
      <c r="F68" s="8"/>
      <c r="G68" s="8"/>
      <c r="H68" s="8"/>
    </row>
    <row r="69" spans="1:9" x14ac:dyDescent="0.25">
      <c r="A69" s="2">
        <f t="shared" si="0"/>
        <v>66</v>
      </c>
      <c r="B69" t="s">
        <v>548</v>
      </c>
      <c r="C69" t="s">
        <v>549</v>
      </c>
      <c r="D69" t="s">
        <v>73</v>
      </c>
      <c r="F69" s="8"/>
      <c r="G69" s="8"/>
      <c r="H69" s="8"/>
    </row>
    <row r="70" spans="1:9" x14ac:dyDescent="0.25">
      <c r="A70" s="2">
        <f t="shared" ref="A70:A133" si="1">+A69+1</f>
        <v>67</v>
      </c>
      <c r="B70" t="s">
        <v>550</v>
      </c>
      <c r="C70" t="s">
        <v>551</v>
      </c>
      <c r="D70" t="s">
        <v>2</v>
      </c>
      <c r="F70" s="8"/>
      <c r="G70" s="8"/>
      <c r="H70" s="8"/>
    </row>
    <row r="71" spans="1:9" x14ac:dyDescent="0.25">
      <c r="A71" s="2">
        <f t="shared" si="1"/>
        <v>68</v>
      </c>
      <c r="B71" t="s">
        <v>552</v>
      </c>
      <c r="C71" t="s">
        <v>553</v>
      </c>
      <c r="D71" t="s">
        <v>73</v>
      </c>
      <c r="F71" s="8"/>
      <c r="G71" s="8"/>
      <c r="H71" s="8"/>
    </row>
    <row r="72" spans="1:9" x14ac:dyDescent="0.25">
      <c r="A72" s="2">
        <f t="shared" si="1"/>
        <v>69</v>
      </c>
      <c r="B72" t="s">
        <v>554</v>
      </c>
      <c r="C72" t="s">
        <v>555</v>
      </c>
      <c r="D72" t="s">
        <v>179</v>
      </c>
      <c r="F72" s="8"/>
      <c r="G72" s="8"/>
      <c r="H72" s="8"/>
    </row>
    <row r="73" spans="1:9" x14ac:dyDescent="0.25">
      <c r="A73" s="2">
        <f t="shared" si="1"/>
        <v>70</v>
      </c>
      <c r="B73" t="s">
        <v>556</v>
      </c>
      <c r="C73" t="s">
        <v>557</v>
      </c>
      <c r="D73" t="s">
        <v>2</v>
      </c>
      <c r="F73" s="8"/>
      <c r="G73" s="8"/>
      <c r="H73" s="8"/>
    </row>
    <row r="74" spans="1:9" x14ac:dyDescent="0.25">
      <c r="A74" s="2">
        <f t="shared" si="1"/>
        <v>71</v>
      </c>
      <c r="B74" s="3" t="s">
        <v>558</v>
      </c>
      <c r="C74" t="s">
        <v>559</v>
      </c>
      <c r="D74" t="s">
        <v>2</v>
      </c>
      <c r="E74">
        <f>+[28]Main!$J$2</f>
        <v>160.88</v>
      </c>
      <c r="F74" s="8">
        <f>+[28]Main!$J$4</f>
        <v>6650.9066169600001</v>
      </c>
      <c r="G74" s="8">
        <f>+[28]Main!$J$7</f>
        <v>14264.906616960001</v>
      </c>
      <c r="H74" s="8">
        <f>+F74+G74</f>
        <v>20915.813233920002</v>
      </c>
      <c r="I74" s="9" t="s">
        <v>2200</v>
      </c>
    </row>
    <row r="75" spans="1:9" x14ac:dyDescent="0.25">
      <c r="A75" s="2">
        <f t="shared" si="1"/>
        <v>72</v>
      </c>
      <c r="B75" t="s">
        <v>560</v>
      </c>
      <c r="C75" t="s">
        <v>561</v>
      </c>
      <c r="D75" t="s">
        <v>61</v>
      </c>
      <c r="F75" s="8"/>
      <c r="G75" s="8"/>
      <c r="H75" s="8"/>
    </row>
    <row r="76" spans="1:9" x14ac:dyDescent="0.25">
      <c r="A76" s="2">
        <f t="shared" si="1"/>
        <v>73</v>
      </c>
      <c r="B76" t="s">
        <v>562</v>
      </c>
      <c r="C76" t="s">
        <v>563</v>
      </c>
      <c r="D76" t="s">
        <v>61</v>
      </c>
      <c r="F76" s="8"/>
      <c r="G76" s="8"/>
      <c r="H76" s="8"/>
    </row>
    <row r="77" spans="1:9" x14ac:dyDescent="0.25">
      <c r="A77" s="2">
        <f t="shared" si="1"/>
        <v>74</v>
      </c>
      <c r="B77" t="s">
        <v>564</v>
      </c>
      <c r="C77" t="s">
        <v>565</v>
      </c>
      <c r="D77" t="s">
        <v>2</v>
      </c>
      <c r="F77" s="8"/>
      <c r="G77" s="8"/>
      <c r="H77" s="8"/>
    </row>
    <row r="78" spans="1:9" x14ac:dyDescent="0.25">
      <c r="A78" s="2">
        <f t="shared" si="1"/>
        <v>75</v>
      </c>
      <c r="B78" t="s">
        <v>566</v>
      </c>
      <c r="C78" t="s">
        <v>567</v>
      </c>
      <c r="D78" t="s">
        <v>2</v>
      </c>
      <c r="F78" s="8"/>
      <c r="G78" s="8"/>
      <c r="H78" s="8"/>
    </row>
    <row r="79" spans="1:9" x14ac:dyDescent="0.25">
      <c r="A79" s="2">
        <f t="shared" si="1"/>
        <v>76</v>
      </c>
      <c r="B79" t="s">
        <v>568</v>
      </c>
      <c r="C79" t="s">
        <v>569</v>
      </c>
      <c r="D79" t="s">
        <v>47</v>
      </c>
      <c r="F79" s="8"/>
      <c r="G79" s="8"/>
      <c r="H79" s="8"/>
    </row>
    <row r="80" spans="1:9" x14ac:dyDescent="0.25">
      <c r="A80" s="2">
        <f t="shared" si="1"/>
        <v>77</v>
      </c>
      <c r="B80" t="s">
        <v>570</v>
      </c>
      <c r="C80" t="s">
        <v>571</v>
      </c>
      <c r="D80" t="s">
        <v>2</v>
      </c>
      <c r="F80" s="8"/>
      <c r="G80" s="8"/>
      <c r="H80" s="8"/>
    </row>
    <row r="81" spans="1:8" x14ac:dyDescent="0.25">
      <c r="A81" s="2">
        <f t="shared" si="1"/>
        <v>78</v>
      </c>
      <c r="B81" t="s">
        <v>572</v>
      </c>
      <c r="C81" t="s">
        <v>573</v>
      </c>
      <c r="D81" t="s">
        <v>47</v>
      </c>
      <c r="F81" s="8"/>
      <c r="G81" s="8"/>
      <c r="H81" s="8"/>
    </row>
    <row r="82" spans="1:8" x14ac:dyDescent="0.25">
      <c r="A82" s="2">
        <f t="shared" si="1"/>
        <v>79</v>
      </c>
      <c r="B82" t="s">
        <v>574</v>
      </c>
      <c r="C82" t="s">
        <v>575</v>
      </c>
      <c r="D82" t="s">
        <v>10</v>
      </c>
      <c r="F82" s="8"/>
      <c r="G82" s="8"/>
      <c r="H82" s="8"/>
    </row>
    <row r="83" spans="1:8" x14ac:dyDescent="0.25">
      <c r="A83" s="2">
        <f t="shared" si="1"/>
        <v>80</v>
      </c>
      <c r="B83" t="s">
        <v>576</v>
      </c>
      <c r="C83" t="s">
        <v>577</v>
      </c>
      <c r="D83" t="s">
        <v>10</v>
      </c>
      <c r="F83" s="8"/>
      <c r="G83" s="8"/>
      <c r="H83" s="8"/>
    </row>
    <row r="84" spans="1:8" x14ac:dyDescent="0.25">
      <c r="A84" s="2">
        <f t="shared" si="1"/>
        <v>81</v>
      </c>
      <c r="B84" t="s">
        <v>578</v>
      </c>
      <c r="C84" t="s">
        <v>579</v>
      </c>
      <c r="D84" t="s">
        <v>193</v>
      </c>
      <c r="F84" s="8"/>
      <c r="G84" s="8"/>
      <c r="H84" s="8"/>
    </row>
    <row r="85" spans="1:8" x14ac:dyDescent="0.25">
      <c r="A85" s="2">
        <f t="shared" si="1"/>
        <v>82</v>
      </c>
      <c r="B85" t="s">
        <v>580</v>
      </c>
      <c r="C85" t="s">
        <v>581</v>
      </c>
      <c r="D85" t="s">
        <v>977</v>
      </c>
      <c r="F85" s="8"/>
      <c r="G85" s="8"/>
      <c r="H85" s="8"/>
    </row>
    <row r="86" spans="1:8" x14ac:dyDescent="0.25">
      <c r="A86" s="2">
        <f t="shared" si="1"/>
        <v>83</v>
      </c>
      <c r="B86" t="s">
        <v>582</v>
      </c>
      <c r="C86" t="s">
        <v>583</v>
      </c>
      <c r="D86" t="s">
        <v>13</v>
      </c>
      <c r="F86" s="8"/>
      <c r="G86" s="8"/>
      <c r="H86" s="8"/>
    </row>
    <row r="87" spans="1:8" x14ac:dyDescent="0.25">
      <c r="A87" s="2">
        <f t="shared" si="1"/>
        <v>84</v>
      </c>
      <c r="B87" t="s">
        <v>584</v>
      </c>
      <c r="C87" t="s">
        <v>585</v>
      </c>
      <c r="D87" t="s">
        <v>10</v>
      </c>
      <c r="F87" s="8"/>
      <c r="G87" s="8"/>
      <c r="H87" s="8"/>
    </row>
    <row r="88" spans="1:8" x14ac:dyDescent="0.25">
      <c r="A88" s="2">
        <f t="shared" si="1"/>
        <v>85</v>
      </c>
      <c r="B88" t="s">
        <v>586</v>
      </c>
      <c r="C88" t="s">
        <v>587</v>
      </c>
      <c r="D88" t="s">
        <v>179</v>
      </c>
      <c r="F88" s="8"/>
      <c r="G88" s="8"/>
      <c r="H88" s="8"/>
    </row>
    <row r="89" spans="1:8" x14ac:dyDescent="0.25">
      <c r="A89" s="2">
        <f t="shared" si="1"/>
        <v>86</v>
      </c>
      <c r="B89" t="s">
        <v>588</v>
      </c>
      <c r="C89" t="s">
        <v>589</v>
      </c>
      <c r="D89" t="s">
        <v>980</v>
      </c>
      <c r="F89" s="8"/>
      <c r="G89" s="8"/>
      <c r="H89" s="8"/>
    </row>
    <row r="90" spans="1:8" x14ac:dyDescent="0.25">
      <c r="A90" s="2">
        <f t="shared" si="1"/>
        <v>87</v>
      </c>
      <c r="B90" t="s">
        <v>590</v>
      </c>
      <c r="C90" t="s">
        <v>591</v>
      </c>
      <c r="D90" t="s">
        <v>10</v>
      </c>
      <c r="F90" s="8"/>
      <c r="G90" s="8"/>
      <c r="H90" s="8"/>
    </row>
    <row r="91" spans="1:8" x14ac:dyDescent="0.25">
      <c r="A91" s="2">
        <f t="shared" si="1"/>
        <v>88</v>
      </c>
      <c r="B91" t="s">
        <v>592</v>
      </c>
      <c r="C91" t="s">
        <v>593</v>
      </c>
      <c r="D91" t="s">
        <v>2</v>
      </c>
      <c r="F91" s="8"/>
      <c r="G91" s="8"/>
      <c r="H91" s="8"/>
    </row>
    <row r="92" spans="1:8" x14ac:dyDescent="0.25">
      <c r="A92" s="2">
        <f t="shared" si="1"/>
        <v>89</v>
      </c>
      <c r="B92" t="s">
        <v>594</v>
      </c>
      <c r="C92" t="s">
        <v>595</v>
      </c>
      <c r="D92" t="s">
        <v>980</v>
      </c>
      <c r="F92" s="8"/>
      <c r="G92" s="8"/>
      <c r="H92" s="8"/>
    </row>
    <row r="93" spans="1:8" x14ac:dyDescent="0.25">
      <c r="A93" s="2">
        <f t="shared" si="1"/>
        <v>90</v>
      </c>
      <c r="B93" t="s">
        <v>596</v>
      </c>
      <c r="C93" t="s">
        <v>597</v>
      </c>
      <c r="D93" t="s">
        <v>10</v>
      </c>
      <c r="F93" s="8"/>
      <c r="G93" s="8"/>
      <c r="H93" s="8"/>
    </row>
    <row r="94" spans="1:8" x14ac:dyDescent="0.25">
      <c r="A94" s="2">
        <f t="shared" si="1"/>
        <v>91</v>
      </c>
      <c r="B94" t="s">
        <v>598</v>
      </c>
      <c r="C94" t="s">
        <v>599</v>
      </c>
      <c r="D94" t="s">
        <v>10</v>
      </c>
      <c r="F94" s="8"/>
      <c r="G94" s="8"/>
      <c r="H94" s="8"/>
    </row>
    <row r="95" spans="1:8" x14ac:dyDescent="0.25">
      <c r="A95" s="2">
        <f t="shared" si="1"/>
        <v>92</v>
      </c>
      <c r="B95" t="s">
        <v>600</v>
      </c>
      <c r="C95" t="s">
        <v>601</v>
      </c>
      <c r="D95" t="s">
        <v>2</v>
      </c>
      <c r="F95" s="8"/>
      <c r="G95" s="8"/>
      <c r="H95" s="8"/>
    </row>
    <row r="96" spans="1:8" x14ac:dyDescent="0.25">
      <c r="A96" s="2">
        <f t="shared" si="1"/>
        <v>93</v>
      </c>
      <c r="B96" t="s">
        <v>602</v>
      </c>
      <c r="C96" t="s">
        <v>603</v>
      </c>
      <c r="D96" t="s">
        <v>981</v>
      </c>
      <c r="F96" s="8"/>
      <c r="G96" s="8"/>
      <c r="H96" s="8"/>
    </row>
    <row r="97" spans="1:8" x14ac:dyDescent="0.25">
      <c r="A97" s="2">
        <f t="shared" si="1"/>
        <v>94</v>
      </c>
      <c r="B97" t="s">
        <v>604</v>
      </c>
      <c r="C97" t="s">
        <v>605</v>
      </c>
      <c r="D97" t="s">
        <v>193</v>
      </c>
      <c r="F97" s="8"/>
      <c r="G97" s="8"/>
      <c r="H97" s="8"/>
    </row>
    <row r="98" spans="1:8" x14ac:dyDescent="0.25">
      <c r="A98" s="2">
        <f t="shared" si="1"/>
        <v>95</v>
      </c>
      <c r="B98" t="s">
        <v>606</v>
      </c>
      <c r="C98" t="s">
        <v>607</v>
      </c>
      <c r="D98" t="s">
        <v>982</v>
      </c>
      <c r="F98" s="8"/>
      <c r="G98" s="8"/>
      <c r="H98" s="8"/>
    </row>
    <row r="99" spans="1:8" x14ac:dyDescent="0.25">
      <c r="A99" s="2">
        <f t="shared" si="1"/>
        <v>96</v>
      </c>
      <c r="B99" t="s">
        <v>608</v>
      </c>
      <c r="C99" t="s">
        <v>609</v>
      </c>
      <c r="D99" t="s">
        <v>266</v>
      </c>
      <c r="F99" s="8"/>
      <c r="G99" s="8"/>
      <c r="H99" s="8"/>
    </row>
    <row r="100" spans="1:8" x14ac:dyDescent="0.25">
      <c r="A100" s="2">
        <f t="shared" si="1"/>
        <v>97</v>
      </c>
      <c r="B100" t="s">
        <v>610</v>
      </c>
      <c r="C100" t="s">
        <v>611</v>
      </c>
      <c r="D100" t="s">
        <v>2</v>
      </c>
      <c r="F100" s="8"/>
      <c r="G100" s="8"/>
      <c r="H100" s="8"/>
    </row>
    <row r="101" spans="1:8" x14ac:dyDescent="0.25">
      <c r="A101" s="2">
        <f t="shared" si="1"/>
        <v>98</v>
      </c>
      <c r="B101" t="s">
        <v>612</v>
      </c>
      <c r="C101" t="s">
        <v>613</v>
      </c>
      <c r="D101" t="s">
        <v>977</v>
      </c>
      <c r="F101" s="8"/>
      <c r="G101" s="8"/>
      <c r="H101" s="8"/>
    </row>
    <row r="102" spans="1:8" x14ac:dyDescent="0.25">
      <c r="A102" s="2">
        <f t="shared" si="1"/>
        <v>99</v>
      </c>
      <c r="B102" t="s">
        <v>614</v>
      </c>
      <c r="C102" t="s">
        <v>615</v>
      </c>
      <c r="D102" t="s">
        <v>979</v>
      </c>
      <c r="F102" s="8"/>
      <c r="G102" s="8"/>
      <c r="H102" s="8"/>
    </row>
    <row r="103" spans="1:8" x14ac:dyDescent="0.25">
      <c r="A103" s="2">
        <f t="shared" si="1"/>
        <v>100</v>
      </c>
      <c r="B103" t="s">
        <v>616</v>
      </c>
      <c r="C103" t="s">
        <v>617</v>
      </c>
      <c r="D103" t="s">
        <v>2</v>
      </c>
      <c r="F103" s="8"/>
      <c r="G103" s="8"/>
      <c r="H103" s="8"/>
    </row>
    <row r="104" spans="1:8" x14ac:dyDescent="0.25">
      <c r="A104" s="2">
        <f t="shared" si="1"/>
        <v>101</v>
      </c>
      <c r="B104" t="s">
        <v>618</v>
      </c>
      <c r="C104" t="s">
        <v>619</v>
      </c>
      <c r="D104" t="s">
        <v>975</v>
      </c>
      <c r="F104" s="8"/>
      <c r="G104" s="8"/>
      <c r="H104" s="8"/>
    </row>
    <row r="105" spans="1:8" x14ac:dyDescent="0.25">
      <c r="A105" s="2">
        <f t="shared" si="1"/>
        <v>102</v>
      </c>
      <c r="B105" t="s">
        <v>620</v>
      </c>
      <c r="C105" t="s">
        <v>621</v>
      </c>
      <c r="D105" t="s">
        <v>10</v>
      </c>
      <c r="F105" s="8"/>
      <c r="G105" s="8"/>
      <c r="H105" s="8"/>
    </row>
    <row r="106" spans="1:8" x14ac:dyDescent="0.25">
      <c r="A106" s="2">
        <f t="shared" si="1"/>
        <v>103</v>
      </c>
      <c r="B106" t="s">
        <v>622</v>
      </c>
      <c r="C106" t="s">
        <v>623</v>
      </c>
      <c r="D106" t="s">
        <v>983</v>
      </c>
      <c r="F106" s="8"/>
      <c r="G106" s="8"/>
      <c r="H106" s="8"/>
    </row>
    <row r="107" spans="1:8" x14ac:dyDescent="0.25">
      <c r="A107" s="2">
        <f t="shared" si="1"/>
        <v>104</v>
      </c>
      <c r="B107" t="s">
        <v>624</v>
      </c>
      <c r="C107" t="s">
        <v>625</v>
      </c>
      <c r="D107" t="s">
        <v>367</v>
      </c>
      <c r="F107" s="8"/>
      <c r="G107" s="8"/>
      <c r="H107" s="8"/>
    </row>
    <row r="108" spans="1:8" x14ac:dyDescent="0.25">
      <c r="A108" s="2">
        <f t="shared" si="1"/>
        <v>105</v>
      </c>
      <c r="B108" t="s">
        <v>626</v>
      </c>
      <c r="C108" t="s">
        <v>627</v>
      </c>
      <c r="D108" t="s">
        <v>5</v>
      </c>
      <c r="F108" s="8"/>
      <c r="G108" s="8"/>
      <c r="H108" s="8"/>
    </row>
    <row r="109" spans="1:8" x14ac:dyDescent="0.25">
      <c r="A109" s="2">
        <f t="shared" si="1"/>
        <v>106</v>
      </c>
      <c r="B109" t="s">
        <v>628</v>
      </c>
      <c r="C109" t="s">
        <v>629</v>
      </c>
      <c r="D109" t="s">
        <v>78</v>
      </c>
      <c r="F109" s="8"/>
      <c r="G109" s="8"/>
      <c r="H109" s="8"/>
    </row>
    <row r="110" spans="1:8" x14ac:dyDescent="0.25">
      <c r="A110" s="2">
        <f t="shared" si="1"/>
        <v>107</v>
      </c>
      <c r="B110" t="s">
        <v>630</v>
      </c>
      <c r="C110" t="s">
        <v>631</v>
      </c>
      <c r="D110" t="s">
        <v>193</v>
      </c>
      <c r="F110" s="8"/>
      <c r="G110" s="8"/>
      <c r="H110" s="8"/>
    </row>
    <row r="111" spans="1:8" x14ac:dyDescent="0.25">
      <c r="A111" s="2">
        <f t="shared" si="1"/>
        <v>108</v>
      </c>
      <c r="B111" t="s">
        <v>632</v>
      </c>
      <c r="C111" t="s">
        <v>633</v>
      </c>
      <c r="D111" t="s">
        <v>984</v>
      </c>
      <c r="F111" s="8"/>
      <c r="G111" s="8"/>
      <c r="H111" s="8"/>
    </row>
    <row r="112" spans="1:8" x14ac:dyDescent="0.25">
      <c r="A112" s="2">
        <f t="shared" si="1"/>
        <v>109</v>
      </c>
      <c r="B112" t="s">
        <v>634</v>
      </c>
      <c r="C112" t="s">
        <v>635</v>
      </c>
      <c r="D112" t="s">
        <v>2</v>
      </c>
      <c r="F112" s="8"/>
      <c r="G112" s="8"/>
      <c r="H112" s="8"/>
    </row>
    <row r="113" spans="1:8" x14ac:dyDescent="0.25">
      <c r="A113" s="2">
        <f t="shared" si="1"/>
        <v>110</v>
      </c>
      <c r="B113" t="s">
        <v>636</v>
      </c>
      <c r="C113" t="s">
        <v>637</v>
      </c>
      <c r="D113" t="s">
        <v>89</v>
      </c>
      <c r="F113" s="8"/>
      <c r="G113" s="8"/>
      <c r="H113" s="8"/>
    </row>
    <row r="114" spans="1:8" x14ac:dyDescent="0.25">
      <c r="A114" s="2">
        <f t="shared" si="1"/>
        <v>111</v>
      </c>
      <c r="B114" t="s">
        <v>638</v>
      </c>
      <c r="C114" t="s">
        <v>639</v>
      </c>
      <c r="D114" t="s">
        <v>166</v>
      </c>
      <c r="F114" s="8"/>
      <c r="G114" s="8"/>
      <c r="H114" s="8"/>
    </row>
    <row r="115" spans="1:8" x14ac:dyDescent="0.25">
      <c r="A115" s="2">
        <f t="shared" si="1"/>
        <v>112</v>
      </c>
      <c r="B115" t="s">
        <v>640</v>
      </c>
      <c r="C115" t="s">
        <v>641</v>
      </c>
      <c r="D115" t="s">
        <v>10</v>
      </c>
      <c r="F115" s="8"/>
      <c r="G115" s="8"/>
      <c r="H115" s="8"/>
    </row>
    <row r="116" spans="1:8" x14ac:dyDescent="0.25">
      <c r="A116" s="2">
        <f t="shared" si="1"/>
        <v>113</v>
      </c>
      <c r="B116" t="s">
        <v>642</v>
      </c>
      <c r="C116" t="s">
        <v>643</v>
      </c>
      <c r="D116" t="s">
        <v>10</v>
      </c>
      <c r="F116" s="8"/>
      <c r="G116" s="8"/>
      <c r="H116" s="8"/>
    </row>
    <row r="117" spans="1:8" x14ac:dyDescent="0.25">
      <c r="A117" s="2">
        <f t="shared" si="1"/>
        <v>114</v>
      </c>
      <c r="B117" t="s">
        <v>644</v>
      </c>
      <c r="C117" t="s">
        <v>645</v>
      </c>
      <c r="D117" t="s">
        <v>10</v>
      </c>
      <c r="F117" s="8"/>
      <c r="G117" s="8"/>
      <c r="H117" s="8"/>
    </row>
    <row r="118" spans="1:8" x14ac:dyDescent="0.25">
      <c r="A118" s="2">
        <f t="shared" si="1"/>
        <v>115</v>
      </c>
      <c r="B118" t="s">
        <v>646</v>
      </c>
      <c r="C118" t="s">
        <v>646</v>
      </c>
      <c r="D118" t="s">
        <v>2</v>
      </c>
      <c r="F118" s="8"/>
      <c r="G118" s="8"/>
      <c r="H118" s="8"/>
    </row>
    <row r="119" spans="1:8" x14ac:dyDescent="0.25">
      <c r="A119" s="2">
        <f t="shared" si="1"/>
        <v>116</v>
      </c>
      <c r="B119" t="s">
        <v>647</v>
      </c>
      <c r="C119" t="s">
        <v>648</v>
      </c>
      <c r="D119" t="s">
        <v>13</v>
      </c>
      <c r="F119" s="8"/>
      <c r="G119" s="8"/>
      <c r="H119" s="8"/>
    </row>
    <row r="120" spans="1:8" x14ac:dyDescent="0.25">
      <c r="A120" s="2">
        <f t="shared" si="1"/>
        <v>117</v>
      </c>
      <c r="B120" t="s">
        <v>649</v>
      </c>
      <c r="C120" t="s">
        <v>650</v>
      </c>
      <c r="D120" t="s">
        <v>166</v>
      </c>
      <c r="F120" s="8"/>
      <c r="G120" s="8"/>
      <c r="H120" s="8"/>
    </row>
    <row r="121" spans="1:8" x14ac:dyDescent="0.25">
      <c r="A121" s="2">
        <f t="shared" si="1"/>
        <v>118</v>
      </c>
      <c r="B121" t="s">
        <v>651</v>
      </c>
      <c r="C121" t="s">
        <v>652</v>
      </c>
      <c r="D121" t="s">
        <v>10</v>
      </c>
      <c r="F121" s="8"/>
      <c r="G121" s="8"/>
      <c r="H121" s="8"/>
    </row>
    <row r="122" spans="1:8" x14ac:dyDescent="0.25">
      <c r="A122" s="2">
        <f t="shared" si="1"/>
        <v>119</v>
      </c>
      <c r="B122" t="s">
        <v>653</v>
      </c>
      <c r="C122" t="s">
        <v>654</v>
      </c>
      <c r="D122" t="s">
        <v>47</v>
      </c>
      <c r="F122" s="8"/>
      <c r="G122" s="8"/>
      <c r="H122" s="8"/>
    </row>
    <row r="123" spans="1:8" x14ac:dyDescent="0.25">
      <c r="A123" s="2">
        <f t="shared" si="1"/>
        <v>120</v>
      </c>
      <c r="B123" t="s">
        <v>655</v>
      </c>
      <c r="C123" t="s">
        <v>656</v>
      </c>
      <c r="D123" t="s">
        <v>89</v>
      </c>
      <c r="F123" s="8"/>
      <c r="G123" s="8"/>
      <c r="H123" s="8"/>
    </row>
    <row r="124" spans="1:8" x14ac:dyDescent="0.25">
      <c r="A124" s="2">
        <f t="shared" si="1"/>
        <v>121</v>
      </c>
      <c r="B124" t="s">
        <v>657</v>
      </c>
      <c r="C124" t="s">
        <v>658</v>
      </c>
      <c r="D124" t="s">
        <v>980</v>
      </c>
      <c r="F124" s="8"/>
      <c r="G124" s="8"/>
      <c r="H124" s="8"/>
    </row>
    <row r="125" spans="1:8" x14ac:dyDescent="0.25">
      <c r="A125" s="2">
        <f t="shared" si="1"/>
        <v>122</v>
      </c>
      <c r="B125" t="s">
        <v>659</v>
      </c>
      <c r="C125" t="s">
        <v>660</v>
      </c>
      <c r="D125" t="s">
        <v>983</v>
      </c>
      <c r="F125" s="8"/>
      <c r="G125" s="8"/>
      <c r="H125" s="8"/>
    </row>
    <row r="126" spans="1:8" x14ac:dyDescent="0.25">
      <c r="A126" s="2">
        <f t="shared" si="1"/>
        <v>123</v>
      </c>
      <c r="B126" t="s">
        <v>661</v>
      </c>
      <c r="C126" t="s">
        <v>662</v>
      </c>
      <c r="D126" t="s">
        <v>985</v>
      </c>
      <c r="F126" s="8"/>
      <c r="G126" s="8"/>
      <c r="H126" s="8"/>
    </row>
    <row r="127" spans="1:8" x14ac:dyDescent="0.25">
      <c r="A127" s="2">
        <f t="shared" si="1"/>
        <v>124</v>
      </c>
      <c r="B127" t="s">
        <v>663</v>
      </c>
      <c r="C127" t="s">
        <v>664</v>
      </c>
      <c r="D127" t="s">
        <v>10</v>
      </c>
      <c r="F127" s="8"/>
      <c r="G127" s="8"/>
      <c r="H127" s="8"/>
    </row>
    <row r="128" spans="1:8" x14ac:dyDescent="0.25">
      <c r="A128" s="2">
        <f t="shared" si="1"/>
        <v>125</v>
      </c>
      <c r="B128" t="s">
        <v>665</v>
      </c>
      <c r="C128" t="s">
        <v>666</v>
      </c>
      <c r="D128" t="s">
        <v>984</v>
      </c>
      <c r="F128" s="8"/>
      <c r="G128" s="8"/>
      <c r="H128" s="8"/>
    </row>
    <row r="129" spans="1:8" x14ac:dyDescent="0.25">
      <c r="A129" s="2">
        <f t="shared" si="1"/>
        <v>126</v>
      </c>
      <c r="B129" t="s">
        <v>667</v>
      </c>
      <c r="C129" t="s">
        <v>668</v>
      </c>
      <c r="D129" t="s">
        <v>2</v>
      </c>
      <c r="F129" s="8"/>
      <c r="G129" s="8"/>
      <c r="H129" s="8"/>
    </row>
    <row r="130" spans="1:8" x14ac:dyDescent="0.25">
      <c r="A130" s="2">
        <f t="shared" si="1"/>
        <v>127</v>
      </c>
      <c r="B130" t="s">
        <v>669</v>
      </c>
      <c r="C130" t="s">
        <v>670</v>
      </c>
      <c r="D130" t="s">
        <v>975</v>
      </c>
      <c r="F130" s="8"/>
      <c r="G130" s="8"/>
      <c r="H130" s="8"/>
    </row>
    <row r="131" spans="1:8" x14ac:dyDescent="0.25">
      <c r="A131" s="2">
        <f t="shared" si="1"/>
        <v>128</v>
      </c>
      <c r="B131" t="s">
        <v>671</v>
      </c>
      <c r="C131" t="s">
        <v>672</v>
      </c>
      <c r="D131" t="s">
        <v>367</v>
      </c>
      <c r="F131" s="8"/>
      <c r="G131" s="8"/>
      <c r="H131" s="8"/>
    </row>
    <row r="132" spans="1:8" x14ac:dyDescent="0.25">
      <c r="A132" s="2">
        <f t="shared" si="1"/>
        <v>129</v>
      </c>
      <c r="B132" t="s">
        <v>673</v>
      </c>
      <c r="C132" t="s">
        <v>674</v>
      </c>
      <c r="D132" t="s">
        <v>47</v>
      </c>
      <c r="F132" s="8"/>
      <c r="G132" s="8"/>
      <c r="H132" s="8"/>
    </row>
    <row r="133" spans="1:8" x14ac:dyDescent="0.25">
      <c r="A133" s="2">
        <f t="shared" si="1"/>
        <v>130</v>
      </c>
      <c r="B133" t="s">
        <v>675</v>
      </c>
      <c r="C133" t="s">
        <v>676</v>
      </c>
      <c r="D133" t="s">
        <v>2</v>
      </c>
      <c r="F133" s="8"/>
      <c r="G133" s="8"/>
      <c r="H133" s="8"/>
    </row>
    <row r="134" spans="1:8" x14ac:dyDescent="0.25">
      <c r="A134" s="2">
        <f t="shared" ref="A134:A197" si="2">+A133+1</f>
        <v>131</v>
      </c>
      <c r="B134" t="s">
        <v>677</v>
      </c>
      <c r="C134" t="s">
        <v>678</v>
      </c>
      <c r="D134" t="s">
        <v>986</v>
      </c>
      <c r="F134" s="8"/>
      <c r="G134" s="8"/>
      <c r="H134" s="8"/>
    </row>
    <row r="135" spans="1:8" x14ac:dyDescent="0.25">
      <c r="A135" s="2">
        <f t="shared" si="2"/>
        <v>132</v>
      </c>
      <c r="B135" t="s">
        <v>679</v>
      </c>
      <c r="C135" t="s">
        <v>680</v>
      </c>
      <c r="D135" t="s">
        <v>983</v>
      </c>
      <c r="F135" s="8"/>
      <c r="G135" s="8"/>
      <c r="H135" s="8"/>
    </row>
    <row r="136" spans="1:8" x14ac:dyDescent="0.25">
      <c r="A136" s="2">
        <f t="shared" si="2"/>
        <v>133</v>
      </c>
      <c r="B136" t="s">
        <v>681</v>
      </c>
      <c r="C136" t="s">
        <v>682</v>
      </c>
      <c r="D136" t="s">
        <v>2</v>
      </c>
      <c r="F136" s="8"/>
      <c r="G136" s="8"/>
      <c r="H136" s="8"/>
    </row>
    <row r="137" spans="1:8" x14ac:dyDescent="0.25">
      <c r="A137" s="2">
        <f t="shared" si="2"/>
        <v>134</v>
      </c>
      <c r="B137" t="s">
        <v>683</v>
      </c>
      <c r="C137" t="s">
        <v>684</v>
      </c>
      <c r="D137" t="s">
        <v>313</v>
      </c>
      <c r="F137" s="8"/>
      <c r="G137" s="8"/>
      <c r="H137" s="8"/>
    </row>
    <row r="138" spans="1:8" x14ac:dyDescent="0.25">
      <c r="A138" s="2">
        <f t="shared" si="2"/>
        <v>135</v>
      </c>
      <c r="B138" t="s">
        <v>685</v>
      </c>
      <c r="C138" t="s">
        <v>686</v>
      </c>
      <c r="D138" t="s">
        <v>987</v>
      </c>
      <c r="F138" s="8"/>
      <c r="G138" s="8"/>
      <c r="H138" s="8"/>
    </row>
    <row r="139" spans="1:8" x14ac:dyDescent="0.25">
      <c r="A139" s="2">
        <f t="shared" si="2"/>
        <v>136</v>
      </c>
      <c r="B139" t="s">
        <v>687</v>
      </c>
      <c r="C139" t="s">
        <v>688</v>
      </c>
      <c r="D139" t="s">
        <v>988</v>
      </c>
      <c r="F139" s="8"/>
      <c r="G139" s="8"/>
      <c r="H139" s="8"/>
    </row>
    <row r="140" spans="1:8" x14ac:dyDescent="0.25">
      <c r="A140" s="2">
        <f t="shared" si="2"/>
        <v>137</v>
      </c>
      <c r="B140" t="s">
        <v>689</v>
      </c>
      <c r="C140" t="s">
        <v>690</v>
      </c>
      <c r="D140" t="s">
        <v>989</v>
      </c>
      <c r="F140" s="8"/>
      <c r="G140" s="8"/>
      <c r="H140" s="8"/>
    </row>
    <row r="141" spans="1:8" x14ac:dyDescent="0.25">
      <c r="A141" s="2">
        <f t="shared" si="2"/>
        <v>138</v>
      </c>
      <c r="B141" t="s">
        <v>691</v>
      </c>
      <c r="C141" t="s">
        <v>692</v>
      </c>
      <c r="D141" t="s">
        <v>2</v>
      </c>
      <c r="F141" s="8"/>
      <c r="G141" s="8"/>
      <c r="H141" s="8"/>
    </row>
    <row r="142" spans="1:8" x14ac:dyDescent="0.25">
      <c r="A142" s="2">
        <f t="shared" si="2"/>
        <v>139</v>
      </c>
      <c r="B142" t="s">
        <v>693</v>
      </c>
      <c r="C142" t="s">
        <v>694</v>
      </c>
      <c r="D142" t="s">
        <v>193</v>
      </c>
      <c r="F142" s="8"/>
      <c r="G142" s="8"/>
      <c r="H142" s="8"/>
    </row>
    <row r="143" spans="1:8" x14ac:dyDescent="0.25">
      <c r="A143" s="2">
        <f t="shared" si="2"/>
        <v>140</v>
      </c>
      <c r="B143" t="s">
        <v>695</v>
      </c>
      <c r="C143" t="s">
        <v>696</v>
      </c>
      <c r="D143" t="s">
        <v>2</v>
      </c>
      <c r="F143" s="8"/>
      <c r="G143" s="8"/>
      <c r="H143" s="8"/>
    </row>
    <row r="144" spans="1:8" x14ac:dyDescent="0.25">
      <c r="A144" s="2">
        <f t="shared" si="2"/>
        <v>141</v>
      </c>
      <c r="B144" t="s">
        <v>697</v>
      </c>
      <c r="C144" t="s">
        <v>698</v>
      </c>
      <c r="D144" t="s">
        <v>73</v>
      </c>
      <c r="F144" s="8"/>
      <c r="G144" s="8"/>
      <c r="H144" s="8"/>
    </row>
    <row r="145" spans="1:8" x14ac:dyDescent="0.25">
      <c r="A145" s="2">
        <f t="shared" si="2"/>
        <v>142</v>
      </c>
      <c r="B145" t="s">
        <v>699</v>
      </c>
      <c r="C145" t="s">
        <v>700</v>
      </c>
      <c r="D145" t="s">
        <v>2</v>
      </c>
      <c r="F145" s="8"/>
      <c r="G145" s="8"/>
      <c r="H145" s="8"/>
    </row>
    <row r="146" spans="1:8" x14ac:dyDescent="0.25">
      <c r="A146" s="2">
        <f t="shared" si="2"/>
        <v>143</v>
      </c>
      <c r="B146" t="s">
        <v>701</v>
      </c>
      <c r="C146" t="s">
        <v>702</v>
      </c>
      <c r="D146" t="s">
        <v>2</v>
      </c>
      <c r="F146" s="8"/>
      <c r="G146" s="8"/>
      <c r="H146" s="8"/>
    </row>
    <row r="147" spans="1:8" x14ac:dyDescent="0.25">
      <c r="A147" s="2">
        <f t="shared" si="2"/>
        <v>144</v>
      </c>
      <c r="B147" t="s">
        <v>703</v>
      </c>
      <c r="C147" t="s">
        <v>704</v>
      </c>
      <c r="D147" t="s">
        <v>367</v>
      </c>
      <c r="F147" s="8"/>
      <c r="G147" s="8"/>
      <c r="H147" s="8"/>
    </row>
    <row r="148" spans="1:8" x14ac:dyDescent="0.25">
      <c r="A148" s="2">
        <f t="shared" si="2"/>
        <v>145</v>
      </c>
      <c r="B148" t="s">
        <v>705</v>
      </c>
      <c r="C148" t="s">
        <v>706</v>
      </c>
      <c r="D148" t="s">
        <v>61</v>
      </c>
      <c r="F148" s="8"/>
      <c r="G148" s="8"/>
      <c r="H148" s="8"/>
    </row>
    <row r="149" spans="1:8" x14ac:dyDescent="0.25">
      <c r="A149" s="2">
        <f t="shared" si="2"/>
        <v>146</v>
      </c>
      <c r="B149" t="s">
        <v>707</v>
      </c>
      <c r="C149" t="s">
        <v>708</v>
      </c>
      <c r="D149" t="s">
        <v>983</v>
      </c>
      <c r="F149" s="8"/>
      <c r="G149" s="8"/>
      <c r="H149" s="8"/>
    </row>
    <row r="150" spans="1:8" x14ac:dyDescent="0.25">
      <c r="A150" s="2">
        <f t="shared" si="2"/>
        <v>147</v>
      </c>
      <c r="B150" t="s">
        <v>709</v>
      </c>
      <c r="C150" t="s">
        <v>710</v>
      </c>
      <c r="D150" t="s">
        <v>367</v>
      </c>
      <c r="F150" s="8"/>
      <c r="G150" s="8"/>
      <c r="H150" s="8"/>
    </row>
    <row r="151" spans="1:8" x14ac:dyDescent="0.25">
      <c r="A151" s="2">
        <f t="shared" si="2"/>
        <v>148</v>
      </c>
      <c r="B151" t="s">
        <v>711</v>
      </c>
      <c r="C151" t="s">
        <v>712</v>
      </c>
      <c r="D151" t="s">
        <v>2</v>
      </c>
      <c r="F151" s="8"/>
      <c r="G151" s="8"/>
      <c r="H151" s="8"/>
    </row>
    <row r="152" spans="1:8" x14ac:dyDescent="0.25">
      <c r="A152" s="2">
        <f t="shared" si="2"/>
        <v>149</v>
      </c>
      <c r="B152" t="s">
        <v>713</v>
      </c>
      <c r="C152" t="s">
        <v>714</v>
      </c>
      <c r="D152" t="s">
        <v>193</v>
      </c>
      <c r="F152" s="8"/>
      <c r="G152" s="8"/>
      <c r="H152" s="8"/>
    </row>
    <row r="153" spans="1:8" x14ac:dyDescent="0.25">
      <c r="A153" s="2">
        <f t="shared" si="2"/>
        <v>150</v>
      </c>
      <c r="B153" t="s">
        <v>715</v>
      </c>
      <c r="C153" t="s">
        <v>716</v>
      </c>
      <c r="D153" t="s">
        <v>988</v>
      </c>
      <c r="F153" s="8"/>
      <c r="G153" s="8"/>
      <c r="H153" s="8"/>
    </row>
    <row r="154" spans="1:8" x14ac:dyDescent="0.25">
      <c r="A154" s="2">
        <f t="shared" si="2"/>
        <v>151</v>
      </c>
      <c r="B154" t="s">
        <v>717</v>
      </c>
      <c r="C154" t="s">
        <v>718</v>
      </c>
      <c r="D154" t="s">
        <v>56</v>
      </c>
      <c r="F154" s="8"/>
      <c r="G154" s="8"/>
      <c r="H154" s="8"/>
    </row>
    <row r="155" spans="1:8" x14ac:dyDescent="0.25">
      <c r="A155" s="2">
        <f t="shared" si="2"/>
        <v>152</v>
      </c>
      <c r="B155" t="s">
        <v>719</v>
      </c>
      <c r="C155" t="s">
        <v>720</v>
      </c>
      <c r="D155" t="s">
        <v>61</v>
      </c>
      <c r="F155" s="8"/>
      <c r="G155" s="8"/>
      <c r="H155" s="8"/>
    </row>
    <row r="156" spans="1:8" x14ac:dyDescent="0.25">
      <c r="A156" s="2">
        <f t="shared" si="2"/>
        <v>153</v>
      </c>
      <c r="B156" t="s">
        <v>721</v>
      </c>
      <c r="C156" t="s">
        <v>722</v>
      </c>
      <c r="D156" t="s">
        <v>975</v>
      </c>
      <c r="F156" s="8"/>
      <c r="G156" s="8"/>
      <c r="H156" s="8"/>
    </row>
    <row r="157" spans="1:8" x14ac:dyDescent="0.25">
      <c r="A157" s="2">
        <f t="shared" si="2"/>
        <v>154</v>
      </c>
      <c r="B157" t="s">
        <v>723</v>
      </c>
      <c r="C157" t="s">
        <v>724</v>
      </c>
      <c r="D157" t="s">
        <v>193</v>
      </c>
      <c r="F157" s="8"/>
      <c r="G157" s="8"/>
      <c r="H157" s="8"/>
    </row>
    <row r="158" spans="1:8" x14ac:dyDescent="0.25">
      <c r="A158" s="2">
        <f t="shared" si="2"/>
        <v>155</v>
      </c>
      <c r="B158" t="s">
        <v>725</v>
      </c>
      <c r="C158" t="s">
        <v>726</v>
      </c>
      <c r="D158" t="s">
        <v>313</v>
      </c>
      <c r="F158" s="8"/>
      <c r="G158" s="8"/>
      <c r="H158" s="8"/>
    </row>
    <row r="159" spans="1:8" x14ac:dyDescent="0.25">
      <c r="A159" s="2">
        <f t="shared" si="2"/>
        <v>156</v>
      </c>
      <c r="B159" t="s">
        <v>727</v>
      </c>
      <c r="C159" t="s">
        <v>728</v>
      </c>
      <c r="D159" t="s">
        <v>983</v>
      </c>
      <c r="F159" s="8"/>
      <c r="G159" s="8"/>
      <c r="H159" s="8"/>
    </row>
    <row r="160" spans="1:8" x14ac:dyDescent="0.25">
      <c r="A160" s="2">
        <f t="shared" si="2"/>
        <v>157</v>
      </c>
      <c r="B160" t="s">
        <v>729</v>
      </c>
      <c r="C160" t="s">
        <v>730</v>
      </c>
      <c r="D160" t="s">
        <v>193</v>
      </c>
      <c r="F160" s="8"/>
      <c r="G160" s="8"/>
      <c r="H160" s="8"/>
    </row>
    <row r="161" spans="1:8" x14ac:dyDescent="0.25">
      <c r="A161" s="2">
        <f t="shared" si="2"/>
        <v>158</v>
      </c>
      <c r="B161" t="s">
        <v>731</v>
      </c>
      <c r="C161" t="s">
        <v>732</v>
      </c>
      <c r="D161" t="s">
        <v>10</v>
      </c>
      <c r="F161" s="8"/>
      <c r="G161" s="8"/>
      <c r="H161" s="8"/>
    </row>
    <row r="162" spans="1:8" x14ac:dyDescent="0.25">
      <c r="A162" s="2">
        <f t="shared" si="2"/>
        <v>159</v>
      </c>
      <c r="B162" t="s">
        <v>733</v>
      </c>
      <c r="C162" t="s">
        <v>734</v>
      </c>
      <c r="D162" t="s">
        <v>981</v>
      </c>
      <c r="F162" s="8"/>
      <c r="G162" s="8"/>
      <c r="H162" s="8"/>
    </row>
    <row r="163" spans="1:8" x14ac:dyDescent="0.25">
      <c r="A163" s="2">
        <f t="shared" si="2"/>
        <v>160</v>
      </c>
      <c r="B163" t="s">
        <v>735</v>
      </c>
      <c r="C163" t="s">
        <v>736</v>
      </c>
      <c r="D163" t="s">
        <v>988</v>
      </c>
      <c r="F163" s="8"/>
      <c r="G163" s="8"/>
      <c r="H163" s="8"/>
    </row>
    <row r="164" spans="1:8" x14ac:dyDescent="0.25">
      <c r="A164" s="2">
        <f t="shared" si="2"/>
        <v>161</v>
      </c>
      <c r="B164" t="s">
        <v>737</v>
      </c>
      <c r="C164" t="s">
        <v>738</v>
      </c>
      <c r="D164" t="s">
        <v>13</v>
      </c>
      <c r="F164" s="8"/>
      <c r="G164" s="8"/>
      <c r="H164" s="8"/>
    </row>
    <row r="165" spans="1:8" x14ac:dyDescent="0.25">
      <c r="A165" s="2">
        <f t="shared" si="2"/>
        <v>162</v>
      </c>
      <c r="B165" t="s">
        <v>739</v>
      </c>
      <c r="C165" t="s">
        <v>740</v>
      </c>
      <c r="D165" t="s">
        <v>975</v>
      </c>
      <c r="F165" s="8"/>
      <c r="G165" s="8"/>
      <c r="H165" s="8"/>
    </row>
    <row r="166" spans="1:8" x14ac:dyDescent="0.25">
      <c r="A166" s="2">
        <f t="shared" si="2"/>
        <v>163</v>
      </c>
      <c r="B166" t="s">
        <v>741</v>
      </c>
      <c r="C166" t="s">
        <v>742</v>
      </c>
      <c r="D166" t="s">
        <v>2</v>
      </c>
      <c r="F166" s="8"/>
      <c r="G166" s="8"/>
      <c r="H166" s="8"/>
    </row>
    <row r="167" spans="1:8" x14ac:dyDescent="0.25">
      <c r="A167" s="2">
        <f t="shared" si="2"/>
        <v>164</v>
      </c>
      <c r="B167" t="s">
        <v>743</v>
      </c>
      <c r="C167" t="s">
        <v>744</v>
      </c>
      <c r="D167" t="s">
        <v>981</v>
      </c>
      <c r="F167" s="8"/>
      <c r="G167" s="8"/>
      <c r="H167" s="8"/>
    </row>
    <row r="168" spans="1:8" x14ac:dyDescent="0.25">
      <c r="A168" s="2">
        <f t="shared" si="2"/>
        <v>165</v>
      </c>
      <c r="B168" t="s">
        <v>745</v>
      </c>
      <c r="C168" t="s">
        <v>746</v>
      </c>
      <c r="D168" t="s">
        <v>73</v>
      </c>
      <c r="F168" s="8"/>
      <c r="G168" s="8"/>
      <c r="H168" s="8"/>
    </row>
    <row r="169" spans="1:8" x14ac:dyDescent="0.25">
      <c r="A169" s="2">
        <f t="shared" si="2"/>
        <v>166</v>
      </c>
      <c r="B169" t="s">
        <v>747</v>
      </c>
      <c r="C169" t="s">
        <v>748</v>
      </c>
      <c r="D169" t="s">
        <v>367</v>
      </c>
      <c r="F169" s="8"/>
      <c r="G169" s="8"/>
      <c r="H169" s="8"/>
    </row>
    <row r="170" spans="1:8" x14ac:dyDescent="0.25">
      <c r="A170" s="2">
        <f t="shared" si="2"/>
        <v>167</v>
      </c>
      <c r="B170" t="s">
        <v>749</v>
      </c>
      <c r="C170" t="s">
        <v>750</v>
      </c>
      <c r="D170" t="s">
        <v>990</v>
      </c>
      <c r="F170" s="8"/>
      <c r="G170" s="8"/>
      <c r="H170" s="8"/>
    </row>
    <row r="171" spans="1:8" x14ac:dyDescent="0.25">
      <c r="A171" s="2">
        <f t="shared" si="2"/>
        <v>168</v>
      </c>
      <c r="B171" t="s">
        <v>751</v>
      </c>
      <c r="C171" t="s">
        <v>752</v>
      </c>
      <c r="D171" t="s">
        <v>983</v>
      </c>
      <c r="F171" s="8"/>
      <c r="G171" s="8"/>
      <c r="H171" s="8"/>
    </row>
    <row r="172" spans="1:8" x14ac:dyDescent="0.25">
      <c r="A172" s="2">
        <f t="shared" si="2"/>
        <v>169</v>
      </c>
      <c r="B172" t="s">
        <v>753</v>
      </c>
      <c r="C172" t="s">
        <v>754</v>
      </c>
      <c r="D172" t="s">
        <v>47</v>
      </c>
      <c r="F172" s="8"/>
      <c r="G172" s="8"/>
      <c r="H172" s="8"/>
    </row>
    <row r="173" spans="1:8" x14ac:dyDescent="0.25">
      <c r="A173" s="2">
        <f t="shared" si="2"/>
        <v>170</v>
      </c>
      <c r="B173" t="s">
        <v>755</v>
      </c>
      <c r="C173" t="s">
        <v>756</v>
      </c>
      <c r="D173" t="s">
        <v>89</v>
      </c>
      <c r="F173" s="8"/>
      <c r="G173" s="8"/>
      <c r="H173" s="8"/>
    </row>
    <row r="174" spans="1:8" x14ac:dyDescent="0.25">
      <c r="A174" s="2">
        <f t="shared" si="2"/>
        <v>171</v>
      </c>
      <c r="B174" t="s">
        <v>757</v>
      </c>
      <c r="C174" t="s">
        <v>758</v>
      </c>
      <c r="D174" t="s">
        <v>10</v>
      </c>
      <c r="F174" s="8"/>
      <c r="G174" s="8"/>
      <c r="H174" s="8"/>
    </row>
    <row r="175" spans="1:8" x14ac:dyDescent="0.25">
      <c r="A175" s="2">
        <f t="shared" si="2"/>
        <v>172</v>
      </c>
      <c r="B175" t="s">
        <v>759</v>
      </c>
      <c r="C175" t="s">
        <v>760</v>
      </c>
      <c r="D175" t="s">
        <v>990</v>
      </c>
      <c r="F175" s="8"/>
      <c r="G175" s="8"/>
      <c r="H175" s="8"/>
    </row>
    <row r="176" spans="1:8" x14ac:dyDescent="0.25">
      <c r="A176" s="2">
        <f t="shared" si="2"/>
        <v>173</v>
      </c>
      <c r="B176" t="s">
        <v>761</v>
      </c>
      <c r="C176" t="s">
        <v>762</v>
      </c>
      <c r="D176" t="s">
        <v>13</v>
      </c>
      <c r="F176" s="8"/>
      <c r="G176" s="8"/>
      <c r="H176" s="8"/>
    </row>
    <row r="177" spans="1:8" x14ac:dyDescent="0.25">
      <c r="A177" s="2">
        <f t="shared" si="2"/>
        <v>174</v>
      </c>
      <c r="B177" t="s">
        <v>763</v>
      </c>
      <c r="C177" t="s">
        <v>764</v>
      </c>
      <c r="D177" t="s">
        <v>988</v>
      </c>
      <c r="F177" s="8"/>
      <c r="G177" s="8"/>
      <c r="H177" s="8"/>
    </row>
    <row r="178" spans="1:8" x14ac:dyDescent="0.25">
      <c r="A178" s="2">
        <f t="shared" si="2"/>
        <v>175</v>
      </c>
      <c r="B178" t="s">
        <v>765</v>
      </c>
      <c r="C178" t="s">
        <v>766</v>
      </c>
      <c r="D178" t="s">
        <v>2</v>
      </c>
      <c r="F178" s="8"/>
      <c r="G178" s="8"/>
      <c r="H178" s="8"/>
    </row>
    <row r="179" spans="1:8" x14ac:dyDescent="0.25">
      <c r="A179" s="2">
        <f t="shared" si="2"/>
        <v>176</v>
      </c>
      <c r="B179" t="s">
        <v>767</v>
      </c>
      <c r="C179" t="s">
        <v>768</v>
      </c>
      <c r="D179" t="s">
        <v>975</v>
      </c>
      <c r="F179" s="8"/>
      <c r="G179" s="8"/>
      <c r="H179" s="8"/>
    </row>
    <row r="180" spans="1:8" x14ac:dyDescent="0.25">
      <c r="A180" s="2">
        <f t="shared" si="2"/>
        <v>177</v>
      </c>
      <c r="B180" t="s">
        <v>769</v>
      </c>
      <c r="C180" t="s">
        <v>770</v>
      </c>
      <c r="D180" t="s">
        <v>193</v>
      </c>
      <c r="F180" s="8"/>
      <c r="G180" s="8"/>
      <c r="H180" s="8"/>
    </row>
    <row r="181" spans="1:8" x14ac:dyDescent="0.25">
      <c r="A181" s="2">
        <f t="shared" si="2"/>
        <v>178</v>
      </c>
      <c r="B181" t="s">
        <v>771</v>
      </c>
      <c r="C181" t="s">
        <v>772</v>
      </c>
      <c r="D181" t="s">
        <v>2</v>
      </c>
      <c r="F181" s="8"/>
      <c r="G181" s="8"/>
      <c r="H181" s="8"/>
    </row>
    <row r="182" spans="1:8" x14ac:dyDescent="0.25">
      <c r="A182" s="2">
        <f t="shared" si="2"/>
        <v>179</v>
      </c>
      <c r="B182" t="s">
        <v>773</v>
      </c>
      <c r="C182" t="s">
        <v>774</v>
      </c>
      <c r="D182" t="s">
        <v>10</v>
      </c>
      <c r="F182" s="8"/>
      <c r="G182" s="8"/>
      <c r="H182" s="8"/>
    </row>
    <row r="183" spans="1:8" x14ac:dyDescent="0.25">
      <c r="A183" s="2">
        <f t="shared" si="2"/>
        <v>180</v>
      </c>
      <c r="B183" t="s">
        <v>775</v>
      </c>
      <c r="C183" t="s">
        <v>776</v>
      </c>
      <c r="D183" t="s">
        <v>2</v>
      </c>
      <c r="F183" s="8"/>
      <c r="G183" s="8"/>
      <c r="H183" s="8"/>
    </row>
    <row r="184" spans="1:8" x14ac:dyDescent="0.25">
      <c r="A184" s="2">
        <f t="shared" si="2"/>
        <v>181</v>
      </c>
      <c r="B184" t="s">
        <v>777</v>
      </c>
      <c r="C184" t="s">
        <v>778</v>
      </c>
      <c r="D184" t="s">
        <v>975</v>
      </c>
      <c r="F184" s="8"/>
      <c r="G184" s="8"/>
      <c r="H184" s="8"/>
    </row>
    <row r="185" spans="1:8" x14ac:dyDescent="0.25">
      <c r="A185" s="2">
        <f t="shared" si="2"/>
        <v>182</v>
      </c>
      <c r="B185" t="s">
        <v>779</v>
      </c>
      <c r="C185" t="s">
        <v>780</v>
      </c>
      <c r="D185" t="s">
        <v>991</v>
      </c>
      <c r="F185" s="8"/>
      <c r="G185" s="8"/>
      <c r="H185" s="8"/>
    </row>
    <row r="186" spans="1:8" x14ac:dyDescent="0.25">
      <c r="A186" s="2">
        <f t="shared" si="2"/>
        <v>183</v>
      </c>
      <c r="B186" t="s">
        <v>781</v>
      </c>
      <c r="C186" t="s">
        <v>782</v>
      </c>
      <c r="D186" t="s">
        <v>204</v>
      </c>
      <c r="F186" s="8"/>
      <c r="G186" s="8"/>
      <c r="H186" s="8"/>
    </row>
    <row r="187" spans="1:8" x14ac:dyDescent="0.25">
      <c r="A187" s="2">
        <f t="shared" si="2"/>
        <v>184</v>
      </c>
      <c r="B187" t="s">
        <v>783</v>
      </c>
      <c r="C187" t="s">
        <v>784</v>
      </c>
      <c r="D187" t="s">
        <v>987</v>
      </c>
      <c r="F187" s="8"/>
      <c r="G187" s="8"/>
      <c r="H187" s="8"/>
    </row>
    <row r="188" spans="1:8" x14ac:dyDescent="0.25">
      <c r="A188" s="2">
        <f t="shared" si="2"/>
        <v>185</v>
      </c>
      <c r="B188" t="s">
        <v>785</v>
      </c>
      <c r="C188" t="s">
        <v>786</v>
      </c>
      <c r="D188" t="s">
        <v>204</v>
      </c>
      <c r="F188" s="8"/>
      <c r="G188" s="8"/>
      <c r="H188" s="8"/>
    </row>
    <row r="189" spans="1:8" x14ac:dyDescent="0.25">
      <c r="A189" s="2">
        <f t="shared" si="2"/>
        <v>186</v>
      </c>
      <c r="B189" t="s">
        <v>787</v>
      </c>
      <c r="C189" t="s">
        <v>788</v>
      </c>
      <c r="D189" t="s">
        <v>10</v>
      </c>
      <c r="F189" s="8"/>
      <c r="G189" s="8"/>
      <c r="H189" s="8"/>
    </row>
    <row r="190" spans="1:8" x14ac:dyDescent="0.25">
      <c r="A190" s="2">
        <f t="shared" si="2"/>
        <v>187</v>
      </c>
      <c r="B190" t="s">
        <v>789</v>
      </c>
      <c r="C190" t="s">
        <v>790</v>
      </c>
      <c r="D190" t="s">
        <v>367</v>
      </c>
      <c r="F190" s="8"/>
      <c r="G190" s="8"/>
      <c r="H190" s="8"/>
    </row>
    <row r="191" spans="1:8" x14ac:dyDescent="0.25">
      <c r="A191" s="2">
        <f t="shared" si="2"/>
        <v>188</v>
      </c>
      <c r="B191" t="s">
        <v>791</v>
      </c>
      <c r="C191" t="s">
        <v>792</v>
      </c>
      <c r="D191" t="s">
        <v>992</v>
      </c>
      <c r="F191" s="8"/>
      <c r="G191" s="8"/>
      <c r="H191" s="8"/>
    </row>
    <row r="192" spans="1:8" x14ac:dyDescent="0.25">
      <c r="A192" s="2">
        <f t="shared" si="2"/>
        <v>189</v>
      </c>
      <c r="B192" t="s">
        <v>793</v>
      </c>
      <c r="C192" t="s">
        <v>794</v>
      </c>
      <c r="D192" t="s">
        <v>2</v>
      </c>
      <c r="F192" s="8"/>
      <c r="G192" s="8"/>
      <c r="H192" s="8"/>
    </row>
    <row r="193" spans="1:8" x14ac:dyDescent="0.25">
      <c r="A193" s="2">
        <f t="shared" si="2"/>
        <v>190</v>
      </c>
      <c r="B193" t="s">
        <v>795</v>
      </c>
      <c r="C193" t="s">
        <v>796</v>
      </c>
      <c r="D193" t="s">
        <v>978</v>
      </c>
      <c r="F193" s="8"/>
      <c r="G193" s="8"/>
      <c r="H193" s="8"/>
    </row>
    <row r="194" spans="1:8" x14ac:dyDescent="0.25">
      <c r="A194" s="2">
        <f t="shared" si="2"/>
        <v>191</v>
      </c>
      <c r="B194" t="s">
        <v>797</v>
      </c>
      <c r="C194" t="s">
        <v>798</v>
      </c>
      <c r="D194" t="s">
        <v>204</v>
      </c>
      <c r="F194" s="8"/>
      <c r="G194" s="8"/>
      <c r="H194" s="8"/>
    </row>
    <row r="195" spans="1:8" x14ac:dyDescent="0.25">
      <c r="A195" s="2">
        <f t="shared" si="2"/>
        <v>192</v>
      </c>
      <c r="B195" t="s">
        <v>799</v>
      </c>
      <c r="C195" t="s">
        <v>800</v>
      </c>
      <c r="D195" t="s">
        <v>2</v>
      </c>
      <c r="F195" s="8"/>
      <c r="G195" s="8"/>
      <c r="H195" s="8"/>
    </row>
    <row r="196" spans="1:8" x14ac:dyDescent="0.25">
      <c r="A196" s="2">
        <f t="shared" si="2"/>
        <v>193</v>
      </c>
      <c r="B196" t="s">
        <v>801</v>
      </c>
      <c r="C196" t="s">
        <v>802</v>
      </c>
      <c r="D196" t="s">
        <v>28</v>
      </c>
      <c r="F196" s="8"/>
      <c r="G196" s="8"/>
      <c r="H196" s="8"/>
    </row>
    <row r="197" spans="1:8" x14ac:dyDescent="0.25">
      <c r="A197" s="2">
        <f t="shared" si="2"/>
        <v>194</v>
      </c>
      <c r="B197" t="s">
        <v>803</v>
      </c>
      <c r="C197" t="s">
        <v>804</v>
      </c>
      <c r="D197" t="s">
        <v>10</v>
      </c>
      <c r="F197" s="8"/>
      <c r="G197" s="8"/>
      <c r="H197" s="8"/>
    </row>
    <row r="198" spans="1:8" x14ac:dyDescent="0.25">
      <c r="A198" s="2">
        <f t="shared" ref="A198:A261" si="3">+A197+1</f>
        <v>195</v>
      </c>
      <c r="B198" t="s">
        <v>805</v>
      </c>
      <c r="C198" t="s">
        <v>806</v>
      </c>
      <c r="D198" t="s">
        <v>367</v>
      </c>
      <c r="F198" s="8"/>
      <c r="G198" s="8"/>
      <c r="H198" s="8"/>
    </row>
    <row r="199" spans="1:8" x14ac:dyDescent="0.25">
      <c r="A199" s="2">
        <f t="shared" si="3"/>
        <v>196</v>
      </c>
      <c r="B199" t="s">
        <v>807</v>
      </c>
      <c r="C199" t="s">
        <v>808</v>
      </c>
      <c r="D199" t="s">
        <v>10</v>
      </c>
      <c r="F199" s="8"/>
      <c r="G199" s="8"/>
      <c r="H199" s="8"/>
    </row>
    <row r="200" spans="1:8" x14ac:dyDescent="0.25">
      <c r="A200" s="2">
        <f t="shared" si="3"/>
        <v>197</v>
      </c>
      <c r="B200" t="s">
        <v>809</v>
      </c>
      <c r="C200" t="s">
        <v>810</v>
      </c>
      <c r="D200" t="s">
        <v>988</v>
      </c>
      <c r="F200" s="8"/>
      <c r="G200" s="8"/>
      <c r="H200" s="8"/>
    </row>
    <row r="201" spans="1:8" x14ac:dyDescent="0.25">
      <c r="A201" s="2">
        <f t="shared" si="3"/>
        <v>198</v>
      </c>
      <c r="B201" t="s">
        <v>811</v>
      </c>
      <c r="C201" t="s">
        <v>812</v>
      </c>
      <c r="D201" t="s">
        <v>993</v>
      </c>
      <c r="F201" s="8"/>
      <c r="G201" s="8"/>
      <c r="H201" s="8"/>
    </row>
    <row r="202" spans="1:8" x14ac:dyDescent="0.25">
      <c r="A202" s="2">
        <f t="shared" si="3"/>
        <v>199</v>
      </c>
      <c r="B202" t="s">
        <v>813</v>
      </c>
      <c r="C202" t="s">
        <v>814</v>
      </c>
      <c r="D202" t="s">
        <v>73</v>
      </c>
      <c r="F202" s="8"/>
      <c r="G202" s="8"/>
      <c r="H202" s="8"/>
    </row>
    <row r="203" spans="1:8" x14ac:dyDescent="0.25">
      <c r="A203" s="2">
        <f t="shared" si="3"/>
        <v>200</v>
      </c>
      <c r="B203" t="s">
        <v>815</v>
      </c>
      <c r="C203" t="s">
        <v>816</v>
      </c>
      <c r="D203" t="s">
        <v>980</v>
      </c>
      <c r="F203" s="8"/>
      <c r="G203" s="8"/>
      <c r="H203" s="8"/>
    </row>
    <row r="204" spans="1:8" x14ac:dyDescent="0.25">
      <c r="A204" s="2">
        <f t="shared" si="3"/>
        <v>201</v>
      </c>
      <c r="B204" t="s">
        <v>817</v>
      </c>
      <c r="C204" t="s">
        <v>818</v>
      </c>
      <c r="D204" t="s">
        <v>2</v>
      </c>
      <c r="F204" s="8"/>
      <c r="G204" s="8"/>
      <c r="H204" s="8"/>
    </row>
    <row r="205" spans="1:8" x14ac:dyDescent="0.25">
      <c r="A205" s="2">
        <f t="shared" si="3"/>
        <v>202</v>
      </c>
      <c r="B205" t="s">
        <v>819</v>
      </c>
      <c r="C205" t="s">
        <v>820</v>
      </c>
      <c r="D205" t="s">
        <v>994</v>
      </c>
      <c r="F205" s="8"/>
      <c r="G205" s="8"/>
      <c r="H205" s="8"/>
    </row>
    <row r="206" spans="1:8" x14ac:dyDescent="0.25">
      <c r="A206" s="2">
        <f t="shared" si="3"/>
        <v>203</v>
      </c>
      <c r="B206" t="s">
        <v>821</v>
      </c>
      <c r="C206" t="s">
        <v>822</v>
      </c>
      <c r="D206" t="s">
        <v>2</v>
      </c>
      <c r="F206" s="8"/>
      <c r="G206" s="8"/>
      <c r="H206" s="8"/>
    </row>
    <row r="207" spans="1:8" x14ac:dyDescent="0.25">
      <c r="A207" s="2">
        <f t="shared" si="3"/>
        <v>204</v>
      </c>
      <c r="B207" t="s">
        <v>823</v>
      </c>
      <c r="C207" t="s">
        <v>824</v>
      </c>
      <c r="D207" t="s">
        <v>2</v>
      </c>
      <c r="F207" s="8"/>
      <c r="G207" s="8"/>
      <c r="H207" s="8"/>
    </row>
    <row r="208" spans="1:8" x14ac:dyDescent="0.25">
      <c r="A208" s="2">
        <f t="shared" si="3"/>
        <v>205</v>
      </c>
      <c r="B208" t="s">
        <v>825</v>
      </c>
      <c r="C208" t="s">
        <v>826</v>
      </c>
      <c r="D208" t="s">
        <v>975</v>
      </c>
      <c r="F208" s="8"/>
      <c r="G208" s="8"/>
      <c r="H208" s="8"/>
    </row>
    <row r="209" spans="1:8" x14ac:dyDescent="0.25">
      <c r="A209" s="2">
        <f t="shared" si="3"/>
        <v>206</v>
      </c>
      <c r="B209" t="s">
        <v>827</v>
      </c>
      <c r="C209" t="s">
        <v>828</v>
      </c>
      <c r="D209" t="s">
        <v>983</v>
      </c>
      <c r="F209" s="8"/>
      <c r="G209" s="8"/>
      <c r="H209" s="8"/>
    </row>
    <row r="210" spans="1:8" x14ac:dyDescent="0.25">
      <c r="A210" s="2">
        <f t="shared" si="3"/>
        <v>207</v>
      </c>
      <c r="B210" t="s">
        <v>829</v>
      </c>
      <c r="C210" t="s">
        <v>830</v>
      </c>
      <c r="D210" t="s">
        <v>979</v>
      </c>
      <c r="F210" s="8"/>
      <c r="G210" s="8"/>
      <c r="H210" s="8"/>
    </row>
    <row r="211" spans="1:8" x14ac:dyDescent="0.25">
      <c r="A211" s="2">
        <f t="shared" si="3"/>
        <v>208</v>
      </c>
      <c r="B211" t="s">
        <v>831</v>
      </c>
      <c r="C211" t="s">
        <v>832</v>
      </c>
      <c r="D211" t="s">
        <v>367</v>
      </c>
      <c r="F211" s="8"/>
      <c r="G211" s="8"/>
      <c r="H211" s="8"/>
    </row>
    <row r="212" spans="1:8" x14ac:dyDescent="0.25">
      <c r="A212" s="2">
        <f t="shared" si="3"/>
        <v>209</v>
      </c>
      <c r="B212" t="s">
        <v>833</v>
      </c>
      <c r="C212" t="s">
        <v>834</v>
      </c>
      <c r="D212" t="s">
        <v>47</v>
      </c>
      <c r="F212" s="8"/>
      <c r="G212" s="8"/>
      <c r="H212" s="8"/>
    </row>
    <row r="213" spans="1:8" x14ac:dyDescent="0.25">
      <c r="A213" s="2">
        <f t="shared" si="3"/>
        <v>210</v>
      </c>
      <c r="B213" t="s">
        <v>835</v>
      </c>
      <c r="C213" t="s">
        <v>836</v>
      </c>
      <c r="D213" t="s">
        <v>193</v>
      </c>
      <c r="F213" s="8"/>
      <c r="G213" s="8"/>
      <c r="H213" s="8"/>
    </row>
    <row r="214" spans="1:8" x14ac:dyDescent="0.25">
      <c r="A214" s="2">
        <f t="shared" si="3"/>
        <v>211</v>
      </c>
      <c r="B214" t="s">
        <v>837</v>
      </c>
      <c r="C214" t="s">
        <v>838</v>
      </c>
      <c r="D214" t="s">
        <v>995</v>
      </c>
      <c r="F214" s="8"/>
      <c r="G214" s="8"/>
      <c r="H214" s="8"/>
    </row>
    <row r="215" spans="1:8" x14ac:dyDescent="0.25">
      <c r="A215" s="2">
        <f t="shared" si="3"/>
        <v>212</v>
      </c>
      <c r="B215" t="s">
        <v>839</v>
      </c>
      <c r="C215" t="s">
        <v>840</v>
      </c>
      <c r="D215" t="s">
        <v>10</v>
      </c>
      <c r="F215" s="8"/>
      <c r="G215" s="8"/>
      <c r="H215" s="8"/>
    </row>
    <row r="216" spans="1:8" x14ac:dyDescent="0.25">
      <c r="A216" s="2">
        <f t="shared" si="3"/>
        <v>213</v>
      </c>
      <c r="B216" t="s">
        <v>841</v>
      </c>
      <c r="C216" t="s">
        <v>842</v>
      </c>
      <c r="D216" t="s">
        <v>975</v>
      </c>
      <c r="F216" s="8"/>
      <c r="G216" s="8"/>
      <c r="H216" s="8"/>
    </row>
    <row r="217" spans="1:8" x14ac:dyDescent="0.25">
      <c r="A217" s="2">
        <f t="shared" si="3"/>
        <v>214</v>
      </c>
      <c r="B217" t="s">
        <v>843</v>
      </c>
      <c r="C217" t="s">
        <v>844</v>
      </c>
      <c r="D217" t="s">
        <v>977</v>
      </c>
      <c r="F217" s="8"/>
      <c r="G217" s="8"/>
      <c r="H217" s="8"/>
    </row>
    <row r="218" spans="1:8" x14ac:dyDescent="0.25">
      <c r="A218" s="2">
        <f t="shared" si="3"/>
        <v>215</v>
      </c>
      <c r="B218" t="s">
        <v>845</v>
      </c>
      <c r="C218" t="s">
        <v>846</v>
      </c>
      <c r="D218" t="s">
        <v>2</v>
      </c>
      <c r="F218" s="8"/>
      <c r="G218" s="8"/>
      <c r="H218" s="8"/>
    </row>
    <row r="219" spans="1:8" x14ac:dyDescent="0.25">
      <c r="A219" s="2">
        <f t="shared" si="3"/>
        <v>216</v>
      </c>
      <c r="B219" t="s">
        <v>847</v>
      </c>
      <c r="C219" t="s">
        <v>848</v>
      </c>
      <c r="D219" t="s">
        <v>28</v>
      </c>
      <c r="F219" s="8"/>
      <c r="G219" s="8"/>
      <c r="H219" s="8"/>
    </row>
    <row r="220" spans="1:8" x14ac:dyDescent="0.25">
      <c r="A220" s="2">
        <f t="shared" si="3"/>
        <v>217</v>
      </c>
      <c r="B220" t="s">
        <v>849</v>
      </c>
      <c r="C220" t="s">
        <v>850</v>
      </c>
      <c r="D220" t="s">
        <v>61</v>
      </c>
      <c r="F220" s="8"/>
      <c r="G220" s="8"/>
      <c r="H220" s="8"/>
    </row>
    <row r="221" spans="1:8" x14ac:dyDescent="0.25">
      <c r="A221" s="2">
        <f t="shared" si="3"/>
        <v>218</v>
      </c>
      <c r="B221" t="s">
        <v>851</v>
      </c>
      <c r="C221" t="s">
        <v>852</v>
      </c>
      <c r="D221" t="s">
        <v>47</v>
      </c>
      <c r="F221" s="8"/>
      <c r="G221" s="8"/>
      <c r="H221" s="8"/>
    </row>
    <row r="222" spans="1:8" x14ac:dyDescent="0.25">
      <c r="A222" s="2">
        <f t="shared" si="3"/>
        <v>219</v>
      </c>
      <c r="B222" t="s">
        <v>853</v>
      </c>
      <c r="C222" t="s">
        <v>854</v>
      </c>
      <c r="D222" t="s">
        <v>983</v>
      </c>
      <c r="F222" s="8"/>
      <c r="G222" s="8"/>
      <c r="H222" s="8"/>
    </row>
    <row r="223" spans="1:8" x14ac:dyDescent="0.25">
      <c r="A223" s="2">
        <f t="shared" si="3"/>
        <v>220</v>
      </c>
      <c r="B223" t="s">
        <v>855</v>
      </c>
      <c r="C223" t="s">
        <v>856</v>
      </c>
      <c r="D223" t="s">
        <v>975</v>
      </c>
      <c r="F223" s="8"/>
      <c r="G223" s="8"/>
      <c r="H223" s="8"/>
    </row>
    <row r="224" spans="1:8" x14ac:dyDescent="0.25">
      <c r="A224" s="2">
        <f t="shared" si="3"/>
        <v>221</v>
      </c>
      <c r="B224" t="s">
        <v>857</v>
      </c>
      <c r="C224" t="s">
        <v>858</v>
      </c>
      <c r="D224" t="s">
        <v>996</v>
      </c>
      <c r="F224" s="8"/>
      <c r="G224" s="8"/>
      <c r="H224" s="8"/>
    </row>
    <row r="225" spans="1:8" x14ac:dyDescent="0.25">
      <c r="A225" s="2">
        <f t="shared" si="3"/>
        <v>222</v>
      </c>
      <c r="B225" t="s">
        <v>859</v>
      </c>
      <c r="C225" t="s">
        <v>860</v>
      </c>
      <c r="D225" t="s">
        <v>995</v>
      </c>
      <c r="F225" s="8"/>
      <c r="G225" s="8"/>
      <c r="H225" s="8"/>
    </row>
    <row r="226" spans="1:8" x14ac:dyDescent="0.25">
      <c r="A226" s="2">
        <f t="shared" si="3"/>
        <v>223</v>
      </c>
      <c r="B226" t="s">
        <v>861</v>
      </c>
      <c r="C226" t="s">
        <v>862</v>
      </c>
      <c r="D226" t="s">
        <v>992</v>
      </c>
      <c r="F226" s="8"/>
      <c r="G226" s="8"/>
      <c r="H226" s="8"/>
    </row>
    <row r="227" spans="1:8" x14ac:dyDescent="0.25">
      <c r="A227" s="2">
        <f t="shared" si="3"/>
        <v>224</v>
      </c>
      <c r="B227" t="s">
        <v>863</v>
      </c>
      <c r="C227" t="s">
        <v>864</v>
      </c>
      <c r="D227" t="s">
        <v>2</v>
      </c>
      <c r="F227" s="8"/>
      <c r="G227" s="8"/>
      <c r="H227" s="8"/>
    </row>
    <row r="228" spans="1:8" x14ac:dyDescent="0.25">
      <c r="A228" s="2">
        <f t="shared" si="3"/>
        <v>225</v>
      </c>
      <c r="B228" t="s">
        <v>865</v>
      </c>
      <c r="C228" t="s">
        <v>866</v>
      </c>
      <c r="D228" t="s">
        <v>367</v>
      </c>
      <c r="F228" s="8"/>
      <c r="G228" s="8"/>
      <c r="H228" s="8"/>
    </row>
    <row r="229" spans="1:8" x14ac:dyDescent="0.25">
      <c r="A229" s="2">
        <f t="shared" si="3"/>
        <v>226</v>
      </c>
      <c r="B229" t="s">
        <v>867</v>
      </c>
      <c r="C229" t="s">
        <v>868</v>
      </c>
      <c r="D229" t="s">
        <v>47</v>
      </c>
      <c r="F229" s="8"/>
      <c r="G229" s="8"/>
      <c r="H229" s="8"/>
    </row>
    <row r="230" spans="1:8" x14ac:dyDescent="0.25">
      <c r="A230" s="2">
        <f t="shared" si="3"/>
        <v>227</v>
      </c>
      <c r="B230" t="s">
        <v>869</v>
      </c>
      <c r="C230" t="s">
        <v>870</v>
      </c>
      <c r="D230" t="s">
        <v>47</v>
      </c>
      <c r="F230" s="8"/>
      <c r="G230" s="8"/>
      <c r="H230" s="8"/>
    </row>
    <row r="231" spans="1:8" x14ac:dyDescent="0.25">
      <c r="A231" s="2">
        <f t="shared" si="3"/>
        <v>228</v>
      </c>
      <c r="B231" t="s">
        <v>871</v>
      </c>
      <c r="C231" t="s">
        <v>872</v>
      </c>
      <c r="D231" t="s">
        <v>61</v>
      </c>
      <c r="F231" s="8"/>
      <c r="G231" s="8"/>
      <c r="H231" s="8"/>
    </row>
    <row r="232" spans="1:8" x14ac:dyDescent="0.25">
      <c r="A232" s="2">
        <f t="shared" si="3"/>
        <v>229</v>
      </c>
      <c r="B232" t="s">
        <v>873</v>
      </c>
      <c r="C232" t="s">
        <v>874</v>
      </c>
      <c r="D232" t="s">
        <v>61</v>
      </c>
      <c r="F232" s="8"/>
      <c r="G232" s="8"/>
      <c r="H232" s="8"/>
    </row>
    <row r="233" spans="1:8" x14ac:dyDescent="0.25">
      <c r="A233" s="2">
        <f t="shared" si="3"/>
        <v>230</v>
      </c>
      <c r="B233" t="s">
        <v>875</v>
      </c>
      <c r="C233" t="s">
        <v>876</v>
      </c>
      <c r="D233" t="s">
        <v>2</v>
      </c>
      <c r="F233" s="8"/>
      <c r="G233" s="8"/>
      <c r="H233" s="8"/>
    </row>
    <row r="234" spans="1:8" x14ac:dyDescent="0.25">
      <c r="A234" s="2">
        <f t="shared" si="3"/>
        <v>231</v>
      </c>
      <c r="B234" t="s">
        <v>877</v>
      </c>
      <c r="C234" t="s">
        <v>878</v>
      </c>
      <c r="D234" t="s">
        <v>2</v>
      </c>
      <c r="F234" s="8"/>
      <c r="G234" s="8"/>
      <c r="H234" s="8"/>
    </row>
    <row r="235" spans="1:8" x14ac:dyDescent="0.25">
      <c r="A235" s="2">
        <f t="shared" si="3"/>
        <v>232</v>
      </c>
      <c r="B235" t="s">
        <v>879</v>
      </c>
      <c r="C235" t="s">
        <v>880</v>
      </c>
      <c r="D235" t="s">
        <v>983</v>
      </c>
      <c r="F235" s="8"/>
      <c r="G235" s="8"/>
      <c r="H235" s="8"/>
    </row>
    <row r="236" spans="1:8" x14ac:dyDescent="0.25">
      <c r="A236" s="2">
        <f t="shared" si="3"/>
        <v>233</v>
      </c>
      <c r="B236" t="s">
        <v>881</v>
      </c>
      <c r="C236" t="s">
        <v>882</v>
      </c>
      <c r="D236" t="s">
        <v>2</v>
      </c>
      <c r="F236" s="8"/>
      <c r="G236" s="8"/>
      <c r="H236" s="8"/>
    </row>
    <row r="237" spans="1:8" x14ac:dyDescent="0.25">
      <c r="A237" s="2">
        <f t="shared" si="3"/>
        <v>234</v>
      </c>
      <c r="B237" t="s">
        <v>883</v>
      </c>
      <c r="C237" t="s">
        <v>884</v>
      </c>
      <c r="D237" t="s">
        <v>56</v>
      </c>
      <c r="F237" s="8"/>
      <c r="G237" s="8"/>
      <c r="H237" s="8"/>
    </row>
    <row r="238" spans="1:8" x14ac:dyDescent="0.25">
      <c r="A238" s="2">
        <f t="shared" si="3"/>
        <v>235</v>
      </c>
      <c r="B238" t="s">
        <v>885</v>
      </c>
      <c r="C238" t="s">
        <v>886</v>
      </c>
      <c r="D238" t="s">
        <v>193</v>
      </c>
      <c r="F238" s="8"/>
      <c r="G238" s="8"/>
      <c r="H238" s="8"/>
    </row>
    <row r="239" spans="1:8" x14ac:dyDescent="0.25">
      <c r="A239" s="2">
        <f t="shared" si="3"/>
        <v>236</v>
      </c>
      <c r="B239" t="s">
        <v>887</v>
      </c>
      <c r="C239" t="s">
        <v>888</v>
      </c>
      <c r="D239" t="s">
        <v>983</v>
      </c>
      <c r="F239" s="8"/>
      <c r="G239" s="8"/>
      <c r="H239" s="8"/>
    </row>
    <row r="240" spans="1:8" x14ac:dyDescent="0.25">
      <c r="A240" s="2">
        <f t="shared" si="3"/>
        <v>237</v>
      </c>
      <c r="B240" t="s">
        <v>889</v>
      </c>
      <c r="C240" t="s">
        <v>890</v>
      </c>
      <c r="D240" t="s">
        <v>31</v>
      </c>
      <c r="F240" s="8"/>
      <c r="G240" s="8"/>
      <c r="H240" s="8"/>
    </row>
    <row r="241" spans="1:8" x14ac:dyDescent="0.25">
      <c r="A241" s="2">
        <f t="shared" si="3"/>
        <v>238</v>
      </c>
      <c r="B241" t="s">
        <v>891</v>
      </c>
      <c r="C241" t="s">
        <v>892</v>
      </c>
      <c r="D241" t="s">
        <v>2</v>
      </c>
      <c r="F241" s="8"/>
      <c r="G241" s="8"/>
      <c r="H241" s="8"/>
    </row>
    <row r="242" spans="1:8" x14ac:dyDescent="0.25">
      <c r="A242" s="2">
        <f t="shared" si="3"/>
        <v>239</v>
      </c>
      <c r="B242" t="s">
        <v>893</v>
      </c>
      <c r="C242" t="s">
        <v>894</v>
      </c>
      <c r="D242" t="s">
        <v>2</v>
      </c>
      <c r="F242" s="8"/>
      <c r="G242" s="8"/>
      <c r="H242" s="8"/>
    </row>
    <row r="243" spans="1:8" x14ac:dyDescent="0.25">
      <c r="A243" s="2">
        <f t="shared" si="3"/>
        <v>240</v>
      </c>
      <c r="B243" t="s">
        <v>895</v>
      </c>
      <c r="C243" t="s">
        <v>896</v>
      </c>
      <c r="D243" t="s">
        <v>988</v>
      </c>
      <c r="F243" s="8"/>
      <c r="G243" s="8"/>
      <c r="H243" s="8"/>
    </row>
    <row r="244" spans="1:8" x14ac:dyDescent="0.25">
      <c r="A244" s="2">
        <f t="shared" si="3"/>
        <v>241</v>
      </c>
      <c r="B244" t="s">
        <v>897</v>
      </c>
      <c r="C244" t="s">
        <v>898</v>
      </c>
      <c r="D244" t="s">
        <v>412</v>
      </c>
      <c r="F244" s="8"/>
      <c r="G244" s="8"/>
      <c r="H244" s="8"/>
    </row>
    <row r="245" spans="1:8" x14ac:dyDescent="0.25">
      <c r="A245" s="2">
        <f t="shared" si="3"/>
        <v>242</v>
      </c>
      <c r="B245" t="s">
        <v>899</v>
      </c>
      <c r="C245" t="s">
        <v>900</v>
      </c>
      <c r="D245" t="s">
        <v>988</v>
      </c>
      <c r="F245" s="8"/>
      <c r="G245" s="8"/>
      <c r="H245" s="8"/>
    </row>
    <row r="246" spans="1:8" x14ac:dyDescent="0.25">
      <c r="A246" s="2">
        <f t="shared" si="3"/>
        <v>243</v>
      </c>
      <c r="B246" t="s">
        <v>901</v>
      </c>
      <c r="C246" t="s">
        <v>902</v>
      </c>
      <c r="D246" t="s">
        <v>991</v>
      </c>
      <c r="F246" s="8"/>
      <c r="G246" s="8"/>
      <c r="H246" s="8"/>
    </row>
    <row r="247" spans="1:8" x14ac:dyDescent="0.25">
      <c r="A247" s="2">
        <f t="shared" si="3"/>
        <v>244</v>
      </c>
      <c r="B247" t="s">
        <v>903</v>
      </c>
      <c r="C247" t="s">
        <v>904</v>
      </c>
      <c r="D247" t="s">
        <v>266</v>
      </c>
      <c r="F247" s="8"/>
      <c r="G247" s="8"/>
      <c r="H247" s="8"/>
    </row>
    <row r="248" spans="1:8" x14ac:dyDescent="0.25">
      <c r="A248" s="2">
        <f t="shared" si="3"/>
        <v>245</v>
      </c>
      <c r="B248" t="s">
        <v>905</v>
      </c>
      <c r="C248" t="s">
        <v>906</v>
      </c>
      <c r="D248" t="s">
        <v>56</v>
      </c>
      <c r="F248" s="8"/>
      <c r="G248" s="8"/>
      <c r="H248" s="8"/>
    </row>
    <row r="249" spans="1:8" x14ac:dyDescent="0.25">
      <c r="A249" s="2">
        <f t="shared" si="3"/>
        <v>246</v>
      </c>
      <c r="B249" t="s">
        <v>907</v>
      </c>
      <c r="C249" t="s">
        <v>908</v>
      </c>
      <c r="D249" t="s">
        <v>988</v>
      </c>
      <c r="F249" s="8"/>
      <c r="G249" s="8"/>
      <c r="H249" s="8"/>
    </row>
    <row r="250" spans="1:8" x14ac:dyDescent="0.25">
      <c r="A250" s="2">
        <f t="shared" si="3"/>
        <v>247</v>
      </c>
      <c r="B250" t="s">
        <v>909</v>
      </c>
      <c r="C250" t="s">
        <v>910</v>
      </c>
      <c r="D250" t="s">
        <v>31</v>
      </c>
      <c r="F250" s="8"/>
      <c r="G250" s="8"/>
      <c r="H250" s="8"/>
    </row>
    <row r="251" spans="1:8" x14ac:dyDescent="0.25">
      <c r="A251" s="2">
        <f t="shared" si="3"/>
        <v>248</v>
      </c>
      <c r="B251" t="s">
        <v>911</v>
      </c>
      <c r="C251" t="s">
        <v>912</v>
      </c>
      <c r="D251" t="s">
        <v>61</v>
      </c>
      <c r="F251" s="8"/>
      <c r="G251" s="8"/>
      <c r="H251" s="8"/>
    </row>
    <row r="252" spans="1:8" x14ac:dyDescent="0.25">
      <c r="A252" s="2">
        <f t="shared" si="3"/>
        <v>249</v>
      </c>
      <c r="B252" t="s">
        <v>913</v>
      </c>
      <c r="C252" t="s">
        <v>914</v>
      </c>
      <c r="D252" t="s">
        <v>166</v>
      </c>
      <c r="F252" s="8"/>
      <c r="G252" s="8"/>
      <c r="H252" s="8"/>
    </row>
    <row r="253" spans="1:8" x14ac:dyDescent="0.25">
      <c r="A253" s="2">
        <f t="shared" si="3"/>
        <v>250</v>
      </c>
      <c r="B253" t="s">
        <v>915</v>
      </c>
      <c r="C253" t="s">
        <v>916</v>
      </c>
      <c r="D253" t="s">
        <v>47</v>
      </c>
      <c r="F253" s="8"/>
      <c r="G253" s="8"/>
      <c r="H253" s="8"/>
    </row>
    <row r="254" spans="1:8" x14ac:dyDescent="0.25">
      <c r="A254" s="2">
        <f t="shared" si="3"/>
        <v>251</v>
      </c>
      <c r="B254" t="s">
        <v>917</v>
      </c>
      <c r="C254" t="s">
        <v>918</v>
      </c>
      <c r="D254" t="s">
        <v>977</v>
      </c>
      <c r="F254" s="8"/>
      <c r="G254" s="8"/>
      <c r="H254" s="8"/>
    </row>
    <row r="255" spans="1:8" x14ac:dyDescent="0.25">
      <c r="A255" s="2">
        <f t="shared" si="3"/>
        <v>252</v>
      </c>
      <c r="B255" t="s">
        <v>919</v>
      </c>
      <c r="C255" t="s">
        <v>920</v>
      </c>
      <c r="D255" t="s">
        <v>2</v>
      </c>
      <c r="F255" s="8"/>
      <c r="G255" s="8"/>
      <c r="H255" s="8"/>
    </row>
    <row r="256" spans="1:8" x14ac:dyDescent="0.25">
      <c r="A256" s="2">
        <f t="shared" si="3"/>
        <v>253</v>
      </c>
      <c r="B256" t="s">
        <v>921</v>
      </c>
      <c r="C256" t="s">
        <v>922</v>
      </c>
      <c r="D256" t="s">
        <v>988</v>
      </c>
      <c r="F256" s="8"/>
      <c r="G256" s="8"/>
      <c r="H256" s="8"/>
    </row>
    <row r="257" spans="1:8" x14ac:dyDescent="0.25">
      <c r="A257" s="2">
        <f t="shared" si="3"/>
        <v>254</v>
      </c>
      <c r="B257" t="s">
        <v>923</v>
      </c>
      <c r="C257" t="s">
        <v>924</v>
      </c>
      <c r="D257" t="s">
        <v>980</v>
      </c>
      <c r="F257" s="8"/>
      <c r="G257" s="8"/>
      <c r="H257" s="8"/>
    </row>
    <row r="258" spans="1:8" x14ac:dyDescent="0.25">
      <c r="A258" s="2">
        <f t="shared" si="3"/>
        <v>255</v>
      </c>
      <c r="B258" t="s">
        <v>925</v>
      </c>
      <c r="C258" t="s">
        <v>926</v>
      </c>
      <c r="D258" t="s">
        <v>989</v>
      </c>
      <c r="F258" s="8"/>
      <c r="G258" s="8"/>
      <c r="H258" s="8"/>
    </row>
    <row r="259" spans="1:8" x14ac:dyDescent="0.25">
      <c r="A259" s="2">
        <f t="shared" si="3"/>
        <v>256</v>
      </c>
      <c r="B259" t="s">
        <v>927</v>
      </c>
      <c r="C259" t="s">
        <v>928</v>
      </c>
      <c r="D259" t="s">
        <v>988</v>
      </c>
      <c r="F259" s="8"/>
      <c r="G259" s="8"/>
      <c r="H259" s="8"/>
    </row>
    <row r="260" spans="1:8" x14ac:dyDescent="0.25">
      <c r="A260" s="2">
        <f t="shared" si="3"/>
        <v>257</v>
      </c>
      <c r="B260" t="s">
        <v>929</v>
      </c>
      <c r="C260" t="s">
        <v>930</v>
      </c>
      <c r="D260" t="s">
        <v>5</v>
      </c>
      <c r="F260" s="8"/>
      <c r="G260" s="8"/>
      <c r="H260" s="8"/>
    </row>
    <row r="261" spans="1:8" x14ac:dyDescent="0.25">
      <c r="A261" s="2">
        <f t="shared" si="3"/>
        <v>258</v>
      </c>
      <c r="B261" t="s">
        <v>931</v>
      </c>
      <c r="C261" t="s">
        <v>932</v>
      </c>
      <c r="D261" t="s">
        <v>367</v>
      </c>
      <c r="F261" s="8"/>
      <c r="G261" s="8"/>
      <c r="H261" s="8"/>
    </row>
    <row r="262" spans="1:8" x14ac:dyDescent="0.25">
      <c r="A262" s="2">
        <f t="shared" ref="A262:A286" si="4">+A261+1</f>
        <v>259</v>
      </c>
      <c r="B262" t="s">
        <v>933</v>
      </c>
      <c r="C262" t="s">
        <v>934</v>
      </c>
      <c r="D262" t="s">
        <v>412</v>
      </c>
      <c r="F262" s="8"/>
      <c r="G262" s="8"/>
      <c r="H262" s="8"/>
    </row>
    <row r="263" spans="1:8" x14ac:dyDescent="0.25">
      <c r="A263" s="2">
        <f t="shared" si="4"/>
        <v>260</v>
      </c>
      <c r="B263" t="s">
        <v>935</v>
      </c>
      <c r="C263" t="s">
        <v>936</v>
      </c>
      <c r="D263" t="s">
        <v>2</v>
      </c>
      <c r="F263" s="8"/>
      <c r="G263" s="8"/>
      <c r="H263" s="8"/>
    </row>
    <row r="264" spans="1:8" x14ac:dyDescent="0.25">
      <c r="A264" s="2">
        <f t="shared" si="4"/>
        <v>261</v>
      </c>
      <c r="B264" t="s">
        <v>937</v>
      </c>
      <c r="C264" t="s">
        <v>938</v>
      </c>
      <c r="D264" t="s">
        <v>2</v>
      </c>
      <c r="F264" s="8"/>
      <c r="G264" s="8"/>
      <c r="H264" s="8"/>
    </row>
    <row r="265" spans="1:8" x14ac:dyDescent="0.25">
      <c r="A265" s="2">
        <f t="shared" si="4"/>
        <v>262</v>
      </c>
      <c r="B265" t="s">
        <v>939</v>
      </c>
      <c r="C265" t="s">
        <v>940</v>
      </c>
      <c r="D265" t="s">
        <v>992</v>
      </c>
      <c r="F265" s="8"/>
      <c r="G265" s="8"/>
      <c r="H265" s="8"/>
    </row>
    <row r="266" spans="1:8" x14ac:dyDescent="0.25">
      <c r="A266" s="2">
        <f t="shared" si="4"/>
        <v>263</v>
      </c>
      <c r="B266" t="s">
        <v>941</v>
      </c>
      <c r="C266" t="s">
        <v>942</v>
      </c>
      <c r="D266" t="s">
        <v>31</v>
      </c>
      <c r="F266" s="8"/>
      <c r="G266" s="8"/>
      <c r="H266" s="8"/>
    </row>
    <row r="267" spans="1:8" x14ac:dyDescent="0.25">
      <c r="A267" s="2">
        <f t="shared" si="4"/>
        <v>264</v>
      </c>
      <c r="B267" t="s">
        <v>943</v>
      </c>
      <c r="C267" t="s">
        <v>944</v>
      </c>
      <c r="D267" t="s">
        <v>367</v>
      </c>
      <c r="F267" s="8"/>
      <c r="G267" s="8"/>
      <c r="H267" s="8"/>
    </row>
    <row r="268" spans="1:8" x14ac:dyDescent="0.25">
      <c r="A268" s="2">
        <f t="shared" si="4"/>
        <v>265</v>
      </c>
      <c r="B268" t="s">
        <v>945</v>
      </c>
      <c r="C268" t="s">
        <v>946</v>
      </c>
      <c r="D268" t="s">
        <v>997</v>
      </c>
      <c r="F268" s="8"/>
      <c r="G268" s="8"/>
      <c r="H268" s="8"/>
    </row>
    <row r="269" spans="1:8" x14ac:dyDescent="0.25">
      <c r="A269" s="2">
        <f t="shared" si="4"/>
        <v>266</v>
      </c>
      <c r="B269" t="s">
        <v>947</v>
      </c>
      <c r="C269" t="s">
        <v>948</v>
      </c>
      <c r="D269" t="s">
        <v>988</v>
      </c>
      <c r="F269" s="8"/>
      <c r="G269" s="8"/>
      <c r="H269" s="8"/>
    </row>
    <row r="270" spans="1:8" x14ac:dyDescent="0.25">
      <c r="A270" s="2">
        <f t="shared" si="4"/>
        <v>267</v>
      </c>
      <c r="B270" t="s">
        <v>949</v>
      </c>
      <c r="C270" t="s">
        <v>950</v>
      </c>
      <c r="D270" t="s">
        <v>313</v>
      </c>
      <c r="F270" s="8"/>
      <c r="G270" s="8"/>
      <c r="H270" s="8"/>
    </row>
    <row r="271" spans="1:8" x14ac:dyDescent="0.25">
      <c r="A271" s="2">
        <f t="shared" si="4"/>
        <v>268</v>
      </c>
      <c r="B271" t="s">
        <v>951</v>
      </c>
      <c r="C271" t="s">
        <v>952</v>
      </c>
      <c r="D271" t="s">
        <v>988</v>
      </c>
      <c r="F271" s="8"/>
      <c r="G271" s="8"/>
      <c r="H271" s="8"/>
    </row>
    <row r="272" spans="1:8" x14ac:dyDescent="0.25">
      <c r="A272" s="2">
        <f t="shared" si="4"/>
        <v>269</v>
      </c>
      <c r="B272" t="s">
        <v>953</v>
      </c>
      <c r="C272" t="s">
        <v>954</v>
      </c>
      <c r="D272" t="s">
        <v>31</v>
      </c>
      <c r="F272" s="8"/>
      <c r="G272" s="8"/>
      <c r="H272" s="8"/>
    </row>
    <row r="273" spans="1:8" x14ac:dyDescent="0.25">
      <c r="A273" s="2">
        <f t="shared" si="4"/>
        <v>270</v>
      </c>
      <c r="B273" t="s">
        <v>955</v>
      </c>
      <c r="C273" t="s">
        <v>956</v>
      </c>
      <c r="D273" t="s">
        <v>2</v>
      </c>
      <c r="F273" s="8"/>
      <c r="G273" s="8"/>
      <c r="H273" s="8"/>
    </row>
    <row r="274" spans="1:8" x14ac:dyDescent="0.25">
      <c r="A274" s="2">
        <f t="shared" si="4"/>
        <v>271</v>
      </c>
      <c r="B274" t="s">
        <v>957</v>
      </c>
      <c r="C274" t="s">
        <v>958</v>
      </c>
      <c r="D274" t="s">
        <v>988</v>
      </c>
      <c r="F274" s="8"/>
      <c r="G274" s="8"/>
      <c r="H274" s="8"/>
    </row>
    <row r="275" spans="1:8" x14ac:dyDescent="0.25">
      <c r="A275" s="2">
        <f t="shared" si="4"/>
        <v>272</v>
      </c>
      <c r="B275" t="s">
        <v>959</v>
      </c>
      <c r="C275" t="s">
        <v>960</v>
      </c>
      <c r="D275" t="s">
        <v>995</v>
      </c>
      <c r="F275" s="8"/>
      <c r="G275" s="8"/>
      <c r="H275" s="8"/>
    </row>
    <row r="276" spans="1:8" x14ac:dyDescent="0.25">
      <c r="A276" s="2">
        <f t="shared" si="4"/>
        <v>273</v>
      </c>
      <c r="B276" t="s">
        <v>961</v>
      </c>
      <c r="C276" t="s">
        <v>962</v>
      </c>
      <c r="D276" t="s">
        <v>977</v>
      </c>
      <c r="F276" s="8"/>
      <c r="G276" s="8"/>
      <c r="H276" s="8"/>
    </row>
    <row r="277" spans="1:8" x14ac:dyDescent="0.25">
      <c r="A277" s="2">
        <f t="shared" si="4"/>
        <v>274</v>
      </c>
      <c r="B277" t="s">
        <v>963</v>
      </c>
      <c r="C277" t="s">
        <v>964</v>
      </c>
      <c r="D277" t="s">
        <v>13</v>
      </c>
      <c r="F277" s="8"/>
      <c r="G277" s="8"/>
      <c r="H277" s="8"/>
    </row>
    <row r="278" spans="1:8" x14ac:dyDescent="0.25">
      <c r="A278" s="2">
        <f t="shared" si="4"/>
        <v>275</v>
      </c>
      <c r="B278" t="s">
        <v>965</v>
      </c>
      <c r="C278" t="s">
        <v>966</v>
      </c>
      <c r="D278" t="s">
        <v>988</v>
      </c>
      <c r="F278" s="8"/>
      <c r="G278" s="8"/>
      <c r="H278" s="8"/>
    </row>
    <row r="279" spans="1:8" x14ac:dyDescent="0.25">
      <c r="A279" s="2">
        <f t="shared" si="4"/>
        <v>276</v>
      </c>
      <c r="B279" t="s">
        <v>967</v>
      </c>
      <c r="C279" t="s">
        <v>968</v>
      </c>
      <c r="D279" t="s">
        <v>89</v>
      </c>
      <c r="F279" s="8"/>
      <c r="G279" s="8"/>
      <c r="H279" s="8"/>
    </row>
    <row r="280" spans="1:8" x14ac:dyDescent="0.25">
      <c r="A280" s="2">
        <f t="shared" si="4"/>
        <v>277</v>
      </c>
      <c r="B280" t="s">
        <v>969</v>
      </c>
      <c r="C280" t="s">
        <v>970</v>
      </c>
      <c r="D280" t="s">
        <v>313</v>
      </c>
      <c r="F280" s="8"/>
      <c r="G280" s="8"/>
      <c r="H280" s="8"/>
    </row>
    <row r="281" spans="1:8" x14ac:dyDescent="0.25">
      <c r="A281" s="2">
        <f t="shared" si="4"/>
        <v>278</v>
      </c>
      <c r="B281" t="s">
        <v>971</v>
      </c>
      <c r="C281" t="s">
        <v>972</v>
      </c>
      <c r="D281" t="s">
        <v>313</v>
      </c>
      <c r="F281" s="8"/>
      <c r="G281" s="8"/>
      <c r="H281" s="8"/>
    </row>
    <row r="282" spans="1:8" x14ac:dyDescent="0.25">
      <c r="A282" s="2">
        <f t="shared" si="4"/>
        <v>279</v>
      </c>
      <c r="B282" t="s">
        <v>973</v>
      </c>
      <c r="C282" t="s">
        <v>974</v>
      </c>
      <c r="D282" t="s">
        <v>313</v>
      </c>
      <c r="F282" s="8"/>
      <c r="G282" s="8"/>
      <c r="H282" s="8"/>
    </row>
    <row r="283" spans="1:8" x14ac:dyDescent="0.25">
      <c r="A283" s="2">
        <f t="shared" si="4"/>
        <v>280</v>
      </c>
      <c r="B283" t="s">
        <v>2204</v>
      </c>
      <c r="C283" t="s">
        <v>2205</v>
      </c>
      <c r="D283" t="s">
        <v>2</v>
      </c>
      <c r="F283" s="8"/>
      <c r="G283" s="8"/>
      <c r="H283" s="8"/>
    </row>
    <row r="284" spans="1:8" x14ac:dyDescent="0.25">
      <c r="A284" s="2">
        <f t="shared" si="4"/>
        <v>281</v>
      </c>
      <c r="B284" t="s">
        <v>2206</v>
      </c>
      <c r="C284" t="s">
        <v>2207</v>
      </c>
      <c r="D284" t="s">
        <v>2</v>
      </c>
      <c r="F284" s="8"/>
      <c r="G284" s="8"/>
      <c r="H284" s="8"/>
    </row>
    <row r="285" spans="1:8" x14ac:dyDescent="0.25">
      <c r="A285" s="2">
        <f t="shared" si="4"/>
        <v>282</v>
      </c>
      <c r="B285" t="s">
        <v>2208</v>
      </c>
      <c r="C285" t="s">
        <v>2209</v>
      </c>
      <c r="D285" t="s">
        <v>983</v>
      </c>
      <c r="F285" s="8"/>
      <c r="G285" s="8"/>
      <c r="H285" s="8"/>
    </row>
    <row r="286" spans="1:8" x14ac:dyDescent="0.25">
      <c r="A286" s="2">
        <f t="shared" si="4"/>
        <v>283</v>
      </c>
      <c r="B286" t="s">
        <v>2210</v>
      </c>
      <c r="C286" t="s">
        <v>2211</v>
      </c>
      <c r="D286" t="s">
        <v>2</v>
      </c>
      <c r="F286" s="8"/>
      <c r="G286" s="8"/>
      <c r="H286" s="8"/>
    </row>
    <row r="287" spans="1:8" x14ac:dyDescent="0.25">
      <c r="F287" s="8"/>
      <c r="G287" s="8"/>
      <c r="H287" s="8"/>
    </row>
    <row r="288" spans="1:8" x14ac:dyDescent="0.25">
      <c r="F288" s="8"/>
      <c r="G288" s="8"/>
      <c r="H288" s="8"/>
    </row>
    <row r="289" spans="6:8" x14ac:dyDescent="0.25">
      <c r="F289" s="8"/>
      <c r="G289" s="8"/>
      <c r="H289" s="8"/>
    </row>
    <row r="290" spans="6:8" x14ac:dyDescent="0.25">
      <c r="F290" s="8"/>
      <c r="G290" s="8"/>
      <c r="H290" s="8"/>
    </row>
    <row r="291" spans="6:8" x14ac:dyDescent="0.25">
      <c r="F291" s="8"/>
      <c r="G291" s="8"/>
      <c r="H291" s="8"/>
    </row>
  </sheetData>
  <conditionalFormatting sqref="C4:C286">
    <cfRule type="duplicateValues" dxfId="0" priority="27"/>
  </conditionalFormatting>
  <hyperlinks>
    <hyperlink ref="A1" location="Main!A1" display="Main " xr:uid="{C3DBCD92-FC50-4687-9C4F-67A7E74DFBDE}"/>
    <hyperlink ref="B5" r:id="rId1" xr:uid="{82B9E810-7E36-454A-9CFC-FB14BF07B904}"/>
    <hyperlink ref="B4" r:id="rId2" xr:uid="{E3360683-4D65-4937-9976-4ADFD96E960F}"/>
    <hyperlink ref="B20" r:id="rId3" xr:uid="{AE571667-E61F-4FBA-95BB-2290899DEAC1}"/>
    <hyperlink ref="B17" r:id="rId4" xr:uid="{83D0CAD2-3A6D-4DF3-9110-635DB2D2F526}"/>
    <hyperlink ref="B8" r:id="rId5" xr:uid="{D6A631A5-1AC3-4B17-8C95-CBA0B1488886}"/>
    <hyperlink ref="B7" r:id="rId6" xr:uid="{CF58832A-C9D8-4DB5-B753-051CCE7F3A0F}"/>
    <hyperlink ref="B6" r:id="rId7" xr:uid="{01366260-8CA1-43A2-8E4D-0BF0B2049B1E}"/>
    <hyperlink ref="B15" r:id="rId8" xr:uid="{089DBF26-835F-4778-BB80-5F04B035E247}"/>
    <hyperlink ref="B74" r:id="rId9" xr:uid="{DA9E5597-D89F-4437-B8A8-19175EE281BB}"/>
    <hyperlink ref="B31" r:id="rId10" xr:uid="{44844D1C-369A-40AB-AC30-4509691AAA16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3D7C0-0E3F-4465-BEEB-87D764EA4CA8}">
  <dimension ref="A1:M44"/>
  <sheetViews>
    <sheetView zoomScale="200" zoomScaleNormal="200" workbookViewId="0">
      <selection activeCell="B1" sqref="B1"/>
    </sheetView>
  </sheetViews>
  <sheetFormatPr defaultRowHeight="15" x14ac:dyDescent="0.25"/>
  <cols>
    <col min="1" max="1" width="4.7109375" customWidth="1"/>
    <col min="2" max="2" width="21.7109375" bestFit="1" customWidth="1"/>
    <col min="3" max="3" width="9.85546875" bestFit="1" customWidth="1"/>
    <col min="4" max="4" width="8.28515625" bestFit="1" customWidth="1"/>
  </cols>
  <sheetData>
    <row r="1" spans="1:13" x14ac:dyDescent="0.25">
      <c r="A1" s="3" t="s">
        <v>225</v>
      </c>
    </row>
    <row r="2" spans="1:13" x14ac:dyDescent="0.25">
      <c r="A2" t="s">
        <v>1</v>
      </c>
    </row>
    <row r="3" spans="1:13" x14ac:dyDescent="0.25">
      <c r="A3" s="12" t="s">
        <v>224</v>
      </c>
      <c r="B3" s="13" t="s">
        <v>223</v>
      </c>
      <c r="C3" s="13" t="s">
        <v>338</v>
      </c>
      <c r="D3" s="13" t="s">
        <v>221</v>
      </c>
      <c r="E3" s="14" t="s">
        <v>229</v>
      </c>
      <c r="F3" s="14" t="s">
        <v>230</v>
      </c>
      <c r="G3" s="14" t="s">
        <v>231</v>
      </c>
      <c r="H3" s="14" t="s">
        <v>232</v>
      </c>
      <c r="I3" s="14" t="s">
        <v>339</v>
      </c>
      <c r="J3" s="13" t="s">
        <v>340</v>
      </c>
      <c r="K3" s="13"/>
      <c r="L3" s="13"/>
      <c r="M3" s="15"/>
    </row>
    <row r="4" spans="1:13" x14ac:dyDescent="0.25">
      <c r="A4" s="2">
        <v>1</v>
      </c>
      <c r="B4" s="3" t="s">
        <v>341</v>
      </c>
      <c r="C4" t="s">
        <v>342</v>
      </c>
      <c r="D4" t="s">
        <v>2</v>
      </c>
      <c r="E4" s="8">
        <f>+[29]Main!$H$3</f>
        <v>118.44</v>
      </c>
      <c r="F4" s="8">
        <f>+[29]Main!$H$5</f>
        <v>157553.55050904001</v>
      </c>
      <c r="G4" s="8">
        <f>+[29]Main!$H$7-[29]Main!$H$6</f>
        <v>36140</v>
      </c>
      <c r="H4" s="8">
        <f>F4+G4</f>
        <v>193693.55050904001</v>
      </c>
      <c r="I4" s="9" t="s">
        <v>343</v>
      </c>
    </row>
    <row r="5" spans="1:13" x14ac:dyDescent="0.25">
      <c r="A5" s="2">
        <f>+A4+1</f>
        <v>2</v>
      </c>
      <c r="B5" s="3" t="s">
        <v>344</v>
      </c>
      <c r="C5" t="s">
        <v>200</v>
      </c>
      <c r="D5" t="s">
        <v>2</v>
      </c>
      <c r="E5" s="8">
        <f>+[15]Main!$K$2</f>
        <v>475.99</v>
      </c>
      <c r="F5" s="8">
        <f>+[15]Main!$K$4</f>
        <v>113456.02584797</v>
      </c>
      <c r="G5" s="8">
        <f>+[15]Main!$K$6-[15]Main!$K$5</f>
        <v>16592.142</v>
      </c>
      <c r="H5" s="8">
        <f>F5+G5</f>
        <v>130048.16784797001</v>
      </c>
      <c r="I5" s="9" t="s">
        <v>343</v>
      </c>
    </row>
    <row r="6" spans="1:13" x14ac:dyDescent="0.25">
      <c r="A6" s="2">
        <f t="shared" ref="A6:A41" si="0">+A5+1</f>
        <v>3</v>
      </c>
      <c r="B6" s="3" t="s">
        <v>345</v>
      </c>
      <c r="C6" t="s">
        <v>346</v>
      </c>
      <c r="D6" t="s">
        <v>2</v>
      </c>
      <c r="E6" s="8">
        <f>+[30]Main!$K$3</f>
        <v>198.13</v>
      </c>
      <c r="F6" s="8">
        <f>+[30]Main!$K$5</f>
        <v>128719.35485599999</v>
      </c>
      <c r="G6" s="8">
        <f>+[30]Main!$K$7-[30]Main!$K$6</f>
        <v>18125</v>
      </c>
      <c r="H6" s="8">
        <f>F6+G6</f>
        <v>146844.35485599999</v>
      </c>
      <c r="I6" s="9" t="s">
        <v>343</v>
      </c>
    </row>
    <row r="7" spans="1:13" x14ac:dyDescent="0.25">
      <c r="A7" s="2">
        <f t="shared" si="0"/>
        <v>4</v>
      </c>
      <c r="B7" t="s">
        <v>347</v>
      </c>
      <c r="C7" t="s">
        <v>348</v>
      </c>
      <c r="D7" t="s">
        <v>36</v>
      </c>
      <c r="E7" s="8"/>
      <c r="F7" s="8"/>
      <c r="G7" s="8"/>
      <c r="H7" s="8"/>
    </row>
    <row r="8" spans="1:13" x14ac:dyDescent="0.25">
      <c r="A8" s="2">
        <f t="shared" si="0"/>
        <v>5</v>
      </c>
      <c r="B8" s="3" t="s">
        <v>349</v>
      </c>
      <c r="C8" t="s">
        <v>350</v>
      </c>
      <c r="D8" t="s">
        <v>2</v>
      </c>
      <c r="E8" s="8">
        <f>+[31]Main!$H$2</f>
        <v>304.8</v>
      </c>
      <c r="F8" s="8">
        <f>+[31]Main!$H$4</f>
        <v>83752.206079199997</v>
      </c>
      <c r="G8" s="8">
        <f>+[31]Main!$H$6-[31]Main!$H$5</f>
        <v>7899</v>
      </c>
      <c r="H8" s="8">
        <f>F8+G8</f>
        <v>91651.206079199997</v>
      </c>
      <c r="I8" s="9" t="s">
        <v>343</v>
      </c>
    </row>
    <row r="9" spans="1:13" x14ac:dyDescent="0.25">
      <c r="A9" s="2">
        <f t="shared" si="0"/>
        <v>6</v>
      </c>
      <c r="B9" s="3" t="s">
        <v>351</v>
      </c>
      <c r="C9" t="s">
        <v>352</v>
      </c>
      <c r="D9" t="s">
        <v>2</v>
      </c>
      <c r="E9">
        <f>+[32]Main!$K$2</f>
        <v>519.92999999999995</v>
      </c>
      <c r="F9" s="8">
        <f>+[32]Main!$K$4</f>
        <v>76037.290752779998</v>
      </c>
      <c r="G9" s="8">
        <f>+[32]Main!$K$6-[32]Main!$K$5</f>
        <v>11434</v>
      </c>
      <c r="H9" s="8">
        <f>F9+G9</f>
        <v>87471.290752779998</v>
      </c>
      <c r="I9" s="9" t="s">
        <v>343</v>
      </c>
    </row>
    <row r="10" spans="1:13" x14ac:dyDescent="0.25">
      <c r="A10" s="2">
        <f t="shared" si="0"/>
        <v>7</v>
      </c>
      <c r="B10" t="s">
        <v>353</v>
      </c>
      <c r="C10" t="s">
        <v>354</v>
      </c>
      <c r="D10" t="s">
        <v>193</v>
      </c>
      <c r="E10" s="8"/>
      <c r="F10" s="8"/>
      <c r="G10" s="8"/>
      <c r="H10" s="8"/>
    </row>
    <row r="11" spans="1:13" x14ac:dyDescent="0.25">
      <c r="A11" s="2">
        <f t="shared" si="0"/>
        <v>8</v>
      </c>
      <c r="B11" s="3" t="s">
        <v>355</v>
      </c>
      <c r="C11" t="s">
        <v>356</v>
      </c>
      <c r="D11" t="s">
        <v>2</v>
      </c>
      <c r="E11" s="8">
        <f>+[33]Main!$I$3</f>
        <v>227.23</v>
      </c>
      <c r="F11" s="8">
        <f>+[33]Main!$I$5</f>
        <v>43106.710323699997</v>
      </c>
      <c r="G11" s="8">
        <f>+[33]Main!$I$7-[33]Main!$I$6</f>
        <v>12705</v>
      </c>
      <c r="H11" s="8">
        <f>F11+G11</f>
        <v>55811.710323699997</v>
      </c>
      <c r="I11" s="9" t="s">
        <v>343</v>
      </c>
    </row>
    <row r="12" spans="1:13" x14ac:dyDescent="0.25">
      <c r="A12" s="2">
        <f t="shared" si="0"/>
        <v>9</v>
      </c>
      <c r="B12" t="s">
        <v>357</v>
      </c>
      <c r="C12" t="s">
        <v>358</v>
      </c>
      <c r="D12" t="s">
        <v>246</v>
      </c>
      <c r="E12" s="8"/>
      <c r="F12" s="8"/>
      <c r="G12" s="8"/>
      <c r="H12" s="8"/>
    </row>
    <row r="13" spans="1:13" x14ac:dyDescent="0.25">
      <c r="A13" s="2">
        <f t="shared" si="0"/>
        <v>10</v>
      </c>
      <c r="B13" s="3" t="s">
        <v>2202</v>
      </c>
      <c r="C13" t="s">
        <v>2203</v>
      </c>
      <c r="D13" t="s">
        <v>2</v>
      </c>
      <c r="E13" s="8">
        <f>+[34]Main!$K$2</f>
        <v>628.66999999999996</v>
      </c>
      <c r="F13" s="8">
        <f>+[34]Main!$K$4</f>
        <v>48170.74863622</v>
      </c>
      <c r="G13" s="8">
        <f>+[34]Main!$K$6-[34]Main!$K$5</f>
        <v>-306.06000000000006</v>
      </c>
      <c r="H13" s="8">
        <f>F13+G13</f>
        <v>47864.688636220002</v>
      </c>
      <c r="I13" s="9" t="s">
        <v>236</v>
      </c>
    </row>
    <row r="14" spans="1:13" x14ac:dyDescent="0.25">
      <c r="A14" s="2">
        <f t="shared" si="0"/>
        <v>11</v>
      </c>
      <c r="B14" t="s">
        <v>359</v>
      </c>
      <c r="C14" t="s">
        <v>360</v>
      </c>
      <c r="D14" t="s">
        <v>36</v>
      </c>
      <c r="E14" s="8"/>
      <c r="F14" s="8"/>
      <c r="G14" s="8"/>
      <c r="H14" s="8"/>
    </row>
    <row r="15" spans="1:13" x14ac:dyDescent="0.25">
      <c r="A15" s="2">
        <f t="shared" si="0"/>
        <v>12</v>
      </c>
      <c r="B15" t="s">
        <v>361</v>
      </c>
      <c r="C15" t="s">
        <v>362</v>
      </c>
      <c r="D15" t="s">
        <v>246</v>
      </c>
      <c r="E15" s="8"/>
      <c r="F15" s="8"/>
      <c r="G15" s="8"/>
      <c r="H15" s="8"/>
    </row>
    <row r="16" spans="1:13" x14ac:dyDescent="0.25">
      <c r="A16" s="2">
        <f t="shared" si="0"/>
        <v>13</v>
      </c>
      <c r="B16" s="3" t="s">
        <v>363</v>
      </c>
      <c r="C16" t="s">
        <v>364</v>
      </c>
      <c r="D16" t="s">
        <v>31</v>
      </c>
      <c r="E16" s="8">
        <f>+[35]Main!$I$2</f>
        <v>1332</v>
      </c>
      <c r="F16" s="8">
        <f>+[35]Main!$I$4*FX!C3</f>
        <v>62576.028000000013</v>
      </c>
      <c r="G16" s="8">
        <f>+([35]Main!$I$6-[35]Main!$I$5)*FX!C3</f>
        <v>1350.51</v>
      </c>
      <c r="H16" s="8">
        <f>F16+G16</f>
        <v>63926.538000000015</v>
      </c>
      <c r="I16" s="9" t="s">
        <v>236</v>
      </c>
    </row>
    <row r="17" spans="1:9" x14ac:dyDescent="0.25">
      <c r="A17" s="2">
        <f t="shared" si="0"/>
        <v>14</v>
      </c>
      <c r="B17" t="s">
        <v>365</v>
      </c>
      <c r="C17" t="s">
        <v>366</v>
      </c>
      <c r="D17" t="s">
        <v>367</v>
      </c>
      <c r="E17" s="8"/>
      <c r="F17" s="8"/>
      <c r="G17" s="8"/>
      <c r="H17" s="8"/>
    </row>
    <row r="18" spans="1:9" x14ac:dyDescent="0.25">
      <c r="A18" s="2">
        <f t="shared" si="0"/>
        <v>15</v>
      </c>
      <c r="B18" t="s">
        <v>99</v>
      </c>
      <c r="C18" t="s">
        <v>98</v>
      </c>
      <c r="D18" t="s">
        <v>36</v>
      </c>
      <c r="E18" s="8"/>
      <c r="F18" s="8"/>
      <c r="G18" s="8"/>
      <c r="H18" s="8"/>
    </row>
    <row r="19" spans="1:9" x14ac:dyDescent="0.25">
      <c r="A19" s="2">
        <f t="shared" si="0"/>
        <v>16</v>
      </c>
      <c r="B19" t="s">
        <v>368</v>
      </c>
      <c r="C19" t="s">
        <v>369</v>
      </c>
      <c r="D19" t="s">
        <v>240</v>
      </c>
      <c r="E19" s="8"/>
      <c r="F19" s="8"/>
      <c r="G19" s="8"/>
      <c r="H19" s="8"/>
    </row>
    <row r="20" spans="1:9" x14ac:dyDescent="0.25">
      <c r="A20" s="2">
        <f t="shared" si="0"/>
        <v>17</v>
      </c>
      <c r="B20" t="s">
        <v>370</v>
      </c>
      <c r="C20" t="s">
        <v>371</v>
      </c>
      <c r="D20" t="s">
        <v>78</v>
      </c>
      <c r="E20" s="8"/>
      <c r="F20" s="8"/>
      <c r="G20" s="8"/>
      <c r="H20" s="8"/>
    </row>
    <row r="21" spans="1:9" x14ac:dyDescent="0.25">
      <c r="A21" s="2">
        <f t="shared" si="0"/>
        <v>18</v>
      </c>
      <c r="B21" s="3" t="s">
        <v>372</v>
      </c>
      <c r="C21" t="s">
        <v>373</v>
      </c>
      <c r="D21" t="s">
        <v>2</v>
      </c>
      <c r="E21" s="8">
        <f>+[36]Main!$I$2</f>
        <v>265.20999999999998</v>
      </c>
      <c r="F21" s="8">
        <f>+[36]Main!$I$4</f>
        <v>10400.271678719999</v>
      </c>
      <c r="G21" s="8">
        <f>+[36]Main!$I$6-[36]Main!$I$5</f>
        <v>2646</v>
      </c>
      <c r="H21" s="8">
        <f>F21+G21</f>
        <v>13046.271678719999</v>
      </c>
      <c r="I21" s="9" t="s">
        <v>343</v>
      </c>
    </row>
    <row r="22" spans="1:9" x14ac:dyDescent="0.25">
      <c r="A22" s="2">
        <f t="shared" si="0"/>
        <v>19</v>
      </c>
      <c r="B22" t="s">
        <v>374</v>
      </c>
      <c r="C22" t="s">
        <v>375</v>
      </c>
      <c r="D22" t="s">
        <v>322</v>
      </c>
      <c r="E22" s="8"/>
      <c r="F22" s="8"/>
      <c r="G22" s="8"/>
      <c r="H22" s="8"/>
    </row>
    <row r="23" spans="1:9" x14ac:dyDescent="0.25">
      <c r="A23" s="2">
        <f t="shared" si="0"/>
        <v>20</v>
      </c>
      <c r="B23" t="s">
        <v>376</v>
      </c>
      <c r="C23" t="s">
        <v>377</v>
      </c>
      <c r="D23" t="s">
        <v>2</v>
      </c>
      <c r="E23" s="8"/>
      <c r="F23" s="8"/>
      <c r="G23" s="8"/>
      <c r="H23" s="8"/>
    </row>
    <row r="24" spans="1:9" x14ac:dyDescent="0.25">
      <c r="A24" s="2">
        <f t="shared" si="0"/>
        <v>21</v>
      </c>
      <c r="B24" t="s">
        <v>378</v>
      </c>
      <c r="C24" t="s">
        <v>379</v>
      </c>
      <c r="D24" t="s">
        <v>266</v>
      </c>
      <c r="E24" s="8"/>
      <c r="F24" s="8"/>
      <c r="G24" s="8"/>
      <c r="H24" s="8"/>
    </row>
    <row r="25" spans="1:9" x14ac:dyDescent="0.25">
      <c r="A25" s="2">
        <f t="shared" si="0"/>
        <v>22</v>
      </c>
      <c r="B25" t="s">
        <v>380</v>
      </c>
      <c r="C25" t="s">
        <v>381</v>
      </c>
      <c r="D25" t="s">
        <v>246</v>
      </c>
      <c r="E25" s="8"/>
      <c r="F25" s="8"/>
      <c r="G25" s="8"/>
      <c r="H25" s="8"/>
    </row>
    <row r="26" spans="1:9" x14ac:dyDescent="0.25">
      <c r="A26" s="2">
        <f t="shared" si="0"/>
        <v>23</v>
      </c>
      <c r="B26" t="s">
        <v>382</v>
      </c>
      <c r="C26" t="s">
        <v>383</v>
      </c>
      <c r="D26" t="s">
        <v>2</v>
      </c>
      <c r="E26" s="8"/>
      <c r="F26" s="8"/>
      <c r="G26" s="8"/>
      <c r="H26" s="8"/>
    </row>
    <row r="27" spans="1:9" x14ac:dyDescent="0.25">
      <c r="A27" s="2">
        <f t="shared" si="0"/>
        <v>24</v>
      </c>
      <c r="B27" t="s">
        <v>384</v>
      </c>
      <c r="C27" t="s">
        <v>385</v>
      </c>
      <c r="D27" t="s">
        <v>31</v>
      </c>
      <c r="E27" s="8"/>
      <c r="F27" s="8"/>
      <c r="G27" s="8"/>
      <c r="H27" s="8"/>
    </row>
    <row r="28" spans="1:9" x14ac:dyDescent="0.25">
      <c r="A28" s="2">
        <f t="shared" si="0"/>
        <v>25</v>
      </c>
      <c r="B28" t="s">
        <v>386</v>
      </c>
      <c r="C28" t="s">
        <v>387</v>
      </c>
      <c r="D28" t="s">
        <v>193</v>
      </c>
      <c r="E28" s="8"/>
      <c r="F28" s="8"/>
      <c r="G28" s="8"/>
      <c r="H28" s="8"/>
    </row>
    <row r="29" spans="1:9" x14ac:dyDescent="0.25">
      <c r="A29" s="2">
        <f t="shared" si="0"/>
        <v>26</v>
      </c>
      <c r="B29" t="s">
        <v>388</v>
      </c>
      <c r="C29" t="s">
        <v>389</v>
      </c>
      <c r="D29" t="s">
        <v>2</v>
      </c>
      <c r="E29" s="8"/>
      <c r="F29" s="8"/>
      <c r="G29" s="8"/>
      <c r="H29" s="8"/>
    </row>
    <row r="30" spans="1:9" x14ac:dyDescent="0.25">
      <c r="A30" s="2">
        <f t="shared" si="0"/>
        <v>27</v>
      </c>
      <c r="B30" t="s">
        <v>390</v>
      </c>
      <c r="C30" t="s">
        <v>391</v>
      </c>
      <c r="D30" t="s">
        <v>392</v>
      </c>
      <c r="E30" s="8"/>
      <c r="F30" s="8"/>
      <c r="G30" s="8"/>
      <c r="H30" s="8"/>
    </row>
    <row r="31" spans="1:9" x14ac:dyDescent="0.25">
      <c r="A31" s="2">
        <f t="shared" si="0"/>
        <v>28</v>
      </c>
      <c r="B31" t="s">
        <v>393</v>
      </c>
      <c r="C31" t="s">
        <v>394</v>
      </c>
      <c r="D31" t="s">
        <v>2</v>
      </c>
      <c r="E31" s="8"/>
      <c r="F31" s="8"/>
      <c r="G31" s="8"/>
      <c r="H31" s="8"/>
    </row>
    <row r="32" spans="1:9" x14ac:dyDescent="0.25">
      <c r="A32" s="2">
        <f t="shared" si="0"/>
        <v>29</v>
      </c>
      <c r="B32" t="s">
        <v>395</v>
      </c>
      <c r="C32" t="s">
        <v>396</v>
      </c>
      <c r="D32" t="s">
        <v>2</v>
      </c>
      <c r="E32" s="8"/>
      <c r="F32" s="8"/>
      <c r="G32" s="8"/>
      <c r="H32" s="8"/>
    </row>
    <row r="33" spans="1:9" x14ac:dyDescent="0.25">
      <c r="A33" s="2">
        <f t="shared" si="0"/>
        <v>30</v>
      </c>
      <c r="B33" t="s">
        <v>397</v>
      </c>
      <c r="C33" t="s">
        <v>398</v>
      </c>
      <c r="D33" t="s">
        <v>2</v>
      </c>
      <c r="E33" s="8"/>
      <c r="F33" s="8"/>
      <c r="G33" s="8"/>
      <c r="H33" s="8"/>
    </row>
    <row r="34" spans="1:9" x14ac:dyDescent="0.25">
      <c r="A34" s="2">
        <f t="shared" si="0"/>
        <v>31</v>
      </c>
      <c r="B34" t="s">
        <v>399</v>
      </c>
      <c r="C34" t="s">
        <v>400</v>
      </c>
      <c r="D34" t="s">
        <v>401</v>
      </c>
      <c r="E34" s="8"/>
      <c r="F34" s="8"/>
      <c r="G34" s="8"/>
      <c r="H34" s="8"/>
    </row>
    <row r="35" spans="1:9" x14ac:dyDescent="0.25">
      <c r="A35" s="2">
        <f t="shared" si="0"/>
        <v>32</v>
      </c>
      <c r="B35" t="s">
        <v>402</v>
      </c>
      <c r="C35" t="s">
        <v>403</v>
      </c>
      <c r="D35" t="s">
        <v>2</v>
      </c>
      <c r="E35" s="8"/>
      <c r="F35" s="8"/>
      <c r="G35" s="8"/>
      <c r="H35" s="8"/>
    </row>
    <row r="36" spans="1:9" x14ac:dyDescent="0.25">
      <c r="A36" s="2">
        <f t="shared" si="0"/>
        <v>33</v>
      </c>
      <c r="B36" t="s">
        <v>404</v>
      </c>
      <c r="C36" t="s">
        <v>405</v>
      </c>
      <c r="D36" t="s">
        <v>193</v>
      </c>
      <c r="E36" s="8"/>
      <c r="F36" s="8"/>
      <c r="G36" s="8"/>
      <c r="H36" s="8"/>
    </row>
    <row r="37" spans="1:9" x14ac:dyDescent="0.25">
      <c r="A37" s="2">
        <f t="shared" si="0"/>
        <v>34</v>
      </c>
      <c r="B37" t="s">
        <v>406</v>
      </c>
      <c r="C37" t="s">
        <v>407</v>
      </c>
      <c r="D37" t="s">
        <v>2</v>
      </c>
      <c r="E37" s="8"/>
      <c r="F37" s="8"/>
      <c r="G37" s="8"/>
      <c r="H37" s="8"/>
    </row>
    <row r="38" spans="1:9" x14ac:dyDescent="0.25">
      <c r="A38" s="2">
        <f t="shared" si="0"/>
        <v>35</v>
      </c>
      <c r="B38" t="s">
        <v>408</v>
      </c>
      <c r="C38" t="s">
        <v>409</v>
      </c>
      <c r="D38" t="s">
        <v>322</v>
      </c>
      <c r="E38" s="8"/>
      <c r="F38" s="8"/>
      <c r="G38" s="8"/>
      <c r="H38" s="8"/>
    </row>
    <row r="39" spans="1:9" x14ac:dyDescent="0.25">
      <c r="A39" s="2">
        <f t="shared" si="0"/>
        <v>36</v>
      </c>
      <c r="B39" t="s">
        <v>410</v>
      </c>
      <c r="C39" t="s">
        <v>411</v>
      </c>
      <c r="D39" t="s">
        <v>412</v>
      </c>
      <c r="E39" s="8"/>
      <c r="F39" s="8"/>
      <c r="G39" s="8"/>
      <c r="H39" s="8"/>
    </row>
    <row r="40" spans="1:9" x14ac:dyDescent="0.25">
      <c r="A40" s="2">
        <f t="shared" si="0"/>
        <v>37</v>
      </c>
      <c r="B40" s="3" t="s">
        <v>2214</v>
      </c>
      <c r="C40" t="s">
        <v>2215</v>
      </c>
      <c r="D40" t="s">
        <v>2</v>
      </c>
      <c r="E40">
        <f>+[37]Main!$K$2</f>
        <v>52.3</v>
      </c>
      <c r="F40" s="8">
        <f>+[37]Main!$K$4</f>
        <v>2580.9004</v>
      </c>
      <c r="G40" s="8">
        <f>+[37]Main!$K$6-[37]Main!$K$5</f>
        <v>-107.15900000000001</v>
      </c>
      <c r="H40" s="8">
        <f>+F40+G40</f>
        <v>2473.7413999999999</v>
      </c>
      <c r="I40" s="9" t="s">
        <v>2200</v>
      </c>
    </row>
    <row r="41" spans="1:9" x14ac:dyDescent="0.25">
      <c r="A41" s="2">
        <f t="shared" si="0"/>
        <v>38</v>
      </c>
    </row>
    <row r="43" spans="1:9" x14ac:dyDescent="0.25">
      <c r="B43" s="16" t="s">
        <v>413</v>
      </c>
    </row>
    <row r="44" spans="1:9" x14ac:dyDescent="0.25">
      <c r="B44" t="s">
        <v>414</v>
      </c>
    </row>
  </sheetData>
  <hyperlinks>
    <hyperlink ref="B5" r:id="rId1" xr:uid="{65FA6ECD-C1A6-4383-9EE2-A5357122375B}"/>
    <hyperlink ref="B4" r:id="rId2" xr:uid="{5B2270ED-BE2D-4379-AF8E-2597576B0DAA}"/>
    <hyperlink ref="B6" r:id="rId3" xr:uid="{969F9532-95C6-44F3-A46A-0B046681E464}"/>
    <hyperlink ref="B11" r:id="rId4" xr:uid="{F07B2B59-19FC-4226-8166-11B116DC43CF}"/>
    <hyperlink ref="B9" r:id="rId5" xr:uid="{252F9A06-FB2B-4F4F-86FC-0F6E1045F965}"/>
    <hyperlink ref="B8" r:id="rId6" xr:uid="{4DDF92E1-EA04-4DFC-A313-3BC5F0B86A8D}"/>
    <hyperlink ref="B21" r:id="rId7" xr:uid="{8178D7BB-370F-44F1-99D1-DF23516CC68D}"/>
    <hyperlink ref="B16" r:id="rId8" xr:uid="{9190C2F6-CA8F-4E8C-A6C0-5D573F2755BE}"/>
    <hyperlink ref="A1" location="Main!A1" display="Main " xr:uid="{B805826C-1E0D-4D13-9E78-4A34A3BECED8}"/>
    <hyperlink ref="B13" r:id="rId9" xr:uid="{76453F52-5406-40EE-ACF2-E4D4BEA3964F}"/>
    <hyperlink ref="B40" r:id="rId10" xr:uid="{BAFB35A7-61FB-4628-AD85-8C11D52C38C4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E2BDB4-531E-4509-AF05-6C2E9B67C26E}">
  <dimension ref="A1:C9"/>
  <sheetViews>
    <sheetView zoomScale="200" zoomScaleNormal="200" workbookViewId="0">
      <selection activeCell="C10" sqref="C10"/>
    </sheetView>
  </sheetViews>
  <sheetFormatPr defaultRowHeight="15" x14ac:dyDescent="0.25"/>
  <cols>
    <col min="1" max="1" width="5.42578125" bestFit="1" customWidth="1"/>
    <col min="2" max="2" width="15.5703125" customWidth="1"/>
  </cols>
  <sheetData>
    <row r="1" spans="1:3" x14ac:dyDescent="0.25">
      <c r="A1" s="3" t="s">
        <v>333</v>
      </c>
    </row>
    <row r="3" spans="1:3" x14ac:dyDescent="0.25">
      <c r="B3" t="s">
        <v>334</v>
      </c>
      <c r="C3">
        <v>1.0900000000000001</v>
      </c>
    </row>
    <row r="4" spans="1:3" x14ac:dyDescent="0.25">
      <c r="B4" t="s">
        <v>335</v>
      </c>
      <c r="C4">
        <v>0.14000000000000001</v>
      </c>
    </row>
    <row r="5" spans="1:3" x14ac:dyDescent="0.25">
      <c r="B5" t="s">
        <v>336</v>
      </c>
      <c r="C5">
        <v>1.29</v>
      </c>
    </row>
    <row r="6" spans="1:3" x14ac:dyDescent="0.25">
      <c r="B6" t="s">
        <v>337</v>
      </c>
      <c r="C6">
        <v>6.6E-3</v>
      </c>
    </row>
    <row r="7" spans="1:3" x14ac:dyDescent="0.25">
      <c r="B7" t="s">
        <v>2197</v>
      </c>
      <c r="C7">
        <v>3.1E-2</v>
      </c>
    </row>
    <row r="8" spans="1:3" x14ac:dyDescent="0.25">
      <c r="B8" t="s">
        <v>2198</v>
      </c>
      <c r="C8">
        <v>6.9999999999999999E-4</v>
      </c>
    </row>
    <row r="9" spans="1:3" x14ac:dyDescent="0.25">
      <c r="B9" t="s">
        <v>2212</v>
      </c>
      <c r="C9">
        <v>0.72</v>
      </c>
    </row>
  </sheetData>
  <hyperlinks>
    <hyperlink ref="A1" location="Main!A1" display="Main" xr:uid="{5BD328DD-1E3C-4BA3-AD8A-212CEC0C5AF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Main</vt:lpstr>
      <vt:lpstr>Automotive</vt:lpstr>
      <vt:lpstr>Manufacturing</vt:lpstr>
      <vt:lpstr>Transportation</vt:lpstr>
      <vt:lpstr>Defense</vt:lpstr>
      <vt:lpstr>FX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2025-04-10T11:47:16Z</dcterms:created>
  <dcterms:modified xsi:type="dcterms:W3CDTF">2025-07-21T12:43:55Z</dcterms:modified>
</cp:coreProperties>
</file>